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<sst xmlns="http://schemas.openxmlformats.org/spreadsheetml/2006/main" uniqueCount="110">
  <si>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Peptide</t>
  </si>
  <si>
    <t>Charge</t>
  </si>
  <si>
    <t>m/z</t>
  </si>
  <si>
    <t>N</t>
  </si>
  <si>
    <t>LLLQEVR5</t>
  </si>
  <si>
    <t>2</t>
  </si>
  <si>
    <t>435.77399</t>
  </si>
  <si>
    <t>13.69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</si>
  <si>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</si>
  <si>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</si>
  <si>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</si>
  <si>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</si>
  <si>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</si>
  <si>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</si>
  <si>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</si>
  <si>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</si>
  <si>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</si>
  <si>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</si>
  <si>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</si>
  <si>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</si>
  <si>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</si>
  <si>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</si>
  <si>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</si>
  <si>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</si>
  <si>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</si>
  <si>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</si>
  <si>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</si>
  <si>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</si>
  <si>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IVKWISK6</t>
  </si>
  <si>
    <t>437.28146</t>
  </si>
  <si>
    <t>6.33</t>
  </si>
  <si>
    <t>ALSFYQPR7</t>
  </si>
  <si>
    <t>491.26126</t>
  </si>
  <si>
    <t>17.92</t>
  </si>
  <si>
    <t>TVSWAVTPK8</t>
  </si>
  <si>
    <t>494.77673</t>
  </si>
  <si>
    <t>11.34</t>
  </si>
  <si>
    <t>SELLESLNK9</t>
  </si>
  <si>
    <t>516.78223</t>
  </si>
  <si>
    <t>17.35</t>
  </si>
  <si>
    <t>KTVSWAVTPK10</t>
  </si>
  <si>
    <t>558.82422</t>
  </si>
  <si>
    <t>11.88</t>
  </si>
  <si>
    <t>VKALSFYQPR11</t>
  </si>
  <si>
    <t>3</t>
  </si>
  <si>
    <t>403.56439</t>
  </si>
  <si>
    <t>19.02</t>
  </si>
  <si>
    <t>VKALSFYQPR12</t>
  </si>
  <si>
    <t>604.84296</t>
  </si>
  <si>
    <t>DLSSSDLSTASK13</t>
  </si>
  <si>
    <t>605.79352</t>
  </si>
  <si>
    <t>22.77</t>
  </si>
  <si>
    <t>LPDLPGNYVTK14</t>
  </si>
  <si>
    <t>608.83221</t>
  </si>
  <si>
    <t>13.94</t>
  </si>
  <si>
    <t>KLQDQPNIQR15</t>
  </si>
  <si>
    <t>620.34381</t>
  </si>
  <si>
    <t>23.79</t>
  </si>
  <si>
    <t>AINYLISGYQR16</t>
  </si>
  <si>
    <t>649.34857</t>
  </si>
  <si>
    <t>21.38</t>
  </si>
  <si>
    <t>ALLAYAFALAGNK17</t>
  </si>
  <si>
    <t>661.87695</t>
  </si>
  <si>
    <t>27.03</t>
  </si>
  <si>
    <t>LSPQSIYNLLPGK18</t>
  </si>
  <si>
    <t>715.40607</t>
  </si>
  <si>
    <t>22.06</t>
  </si>
  <si>
    <t>DLSSSDLSTASKIVK19</t>
  </si>
  <si>
    <t>775.91724</t>
  </si>
  <si>
    <t>24.87</t>
  </si>
  <si>
    <t>DLSSSDLSTASKIVK20</t>
  </si>
  <si>
    <t>517.61389</t>
  </si>
  <si>
    <t>SQKEVLVTIESSGTFSK21</t>
  </si>
  <si>
    <t>613.99481</t>
  </si>
  <si>
    <t>28.87</t>
  </si>
  <si>
    <t>DLSSSDLSTASKIVKWISK22</t>
  </si>
  <si>
    <t>689.04401</t>
  </si>
  <si>
    <t>29.10</t>
  </si>
  <si>
    <t>QQNSHGGFSSTQDTVVALQALSK23</t>
  </si>
  <si>
    <t>801.73480</t>
  </si>
  <si>
    <t>48.60</t>
  </si>
  <si>
    <t>AMGVPMMGLDYSDEINQVVEVR24</t>
  </si>
  <si>
    <t>1227.07910</t>
  </si>
  <si>
    <t>41.89</t>
  </si>
  <si>
    <t>AAPLSLcALTAVDQSVLLLKPEAK25</t>
  </si>
  <si>
    <t>836.80835</t>
  </si>
  <si>
    <t>47.81</t>
  </si>
  <si>
    <t>AAPLSLcALTAVDQSVLLLKPEAK26</t>
  </si>
  <si>
    <t>1254.70886</t>
  </si>
  <si>
    <t>HSLGDNDAHSIFQSVGINIFTNSK27</t>
  </si>
  <si>
    <t>4</t>
  </si>
  <si>
    <t>651.07275</t>
  </si>
  <si>
    <t>43.26</t>
  </si>
  <si>
    <t>VKAAPLSLcALTAVDQSVLLLKPEAK28</t>
  </si>
  <si>
    <t>684.64893</t>
  </si>
  <si>
    <t>48.91</t>
  </si>
  <si>
    <t>HSLGDNDAHSIFQSVGINIFTNSKIHKPR29</t>
  </si>
  <si>
    <t>5</t>
  </si>
  <si>
    <t>647.33801</t>
  </si>
  <si>
    <t>53.70</t>
  </si>
  <si>
    <t>FcQEFQHYPAMGGVAPQALAVAASGPGSSFR30</t>
  </si>
  <si>
    <t>1080.17810</t>
  </si>
  <si>
    <t>75.79</t>
  </si>
  <si>
    <t>FcQEFQHYPAMGGVAPQALAVAASGPGSSFR31</t>
  </si>
  <si>
    <t>810.38538</t>
  </si>
  <si>
    <t>FcQEFQHYPAmGGVAPQALAVAASGPGSSFR32</t>
  </si>
  <si>
    <t>1085.50977</t>
  </si>
  <si>
    <t>HSLGDNDAHSIFQSVGINIFTNSKIHKPR33</t>
  </si>
  <si>
    <t>6</t>
  </si>
  <si>
    <t>539.61621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</si>
</sst>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47940780</v>
      </c>
      <c r="C4" t="n">
        <v>21377250</v>
      </c>
      <c r="D4" t="n">
        <v>5780896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82423570</v>
      </c>
      <c r="C5" t="n">
        <v>37245510</v>
      </c>
      <c r="D5" t="n">
        <v>8829106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43680380</v>
      </c>
      <c r="C6" t="n">
        <v>21328490</v>
      </c>
      <c r="D6" t="n">
        <v>5732856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J6/K6*100/13.69/8</f>
        <v/>
      </c>
    </row>
    <row r="7" spans="1:12">
      <c r="A7" t="s">
        <v>19</v>
      </c>
      <c r="B7" t="n">
        <v>43478410</v>
      </c>
      <c r="C7" t="n">
        <v>20873200</v>
      </c>
      <c r="D7" t="n">
        <v>5777499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J7/K7*100/13.69/8</f>
        <v/>
      </c>
    </row>
    <row r="8" spans="1:12">
      <c r="A8" t="s">
        <v>20</v>
      </c>
      <c r="B8" t="n">
        <v>80419850</v>
      </c>
      <c r="C8" t="n">
        <v>40709820</v>
      </c>
      <c r="D8" t="n">
        <v>11429880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J8/K8*100/13.69/24</f>
        <v/>
      </c>
    </row>
    <row r="9" spans="1:12">
      <c r="A9" t="s">
        <v>21</v>
      </c>
      <c r="B9" t="n">
        <v>99059090</v>
      </c>
      <c r="C9" t="n">
        <v>48663470</v>
      </c>
      <c r="D9" t="n">
        <v>13361480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J9/K9*100/13.69/24</f>
        <v/>
      </c>
    </row>
    <row r="10" spans="1:12">
      <c r="A10" t="s">
        <v>22</v>
      </c>
      <c r="B10" t="n">
        <v>80348560</v>
      </c>
      <c r="C10" t="n">
        <v>42579200</v>
      </c>
      <c r="D10" t="n">
        <v>13307580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J10/K10*100/13.69/48</f>
        <v/>
      </c>
    </row>
    <row r="11" spans="1:12">
      <c r="A11" t="s">
        <v>23</v>
      </c>
      <c r="B11" t="n">
        <v>85438390</v>
      </c>
      <c r="C11" t="n">
        <v>44875050</v>
      </c>
      <c r="D11" t="n">
        <v>14060500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J11/K11*100/13.69/48</f>
        <v/>
      </c>
    </row>
    <row r="12" spans="1:12">
      <c r="A12" t="s">
        <v>24</v>
      </c>
      <c r="B12" t="n">
        <v>95673160</v>
      </c>
      <c r="C12" t="n">
        <v>56775520</v>
      </c>
      <c r="D12" t="n">
        <v>19810020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J12/K12*100/13.69/96</f>
        <v/>
      </c>
    </row>
    <row r="13" spans="1:12">
      <c r="A13" t="s">
        <v>25</v>
      </c>
      <c r="B13" t="n">
        <v>42026670</v>
      </c>
      <c r="C13" t="n">
        <v>29878700</v>
      </c>
      <c r="D13" t="n">
        <v>12309270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J13/K13*100/13.69/96</f>
        <v/>
      </c>
    </row>
    <row r="14" spans="1:12">
      <c r="A14" t="s">
        <v>26</v>
      </c>
      <c r="B14" t="n">
        <v>68426700</v>
      </c>
      <c r="C14" t="n">
        <v>42477020</v>
      </c>
      <c r="D14" t="n">
        <v>15674140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J14/K14*100/13.69/168</f>
        <v/>
      </c>
    </row>
    <row r="15" spans="1:12">
      <c r="A15" t="s">
        <v>27</v>
      </c>
      <c r="B15" t="n">
        <v>92224220</v>
      </c>
      <c r="C15" t="n">
        <v>54686760</v>
      </c>
      <c r="D15" t="n">
        <v>19474070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J15/K15*100/13.69/168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5</v>
      </c>
      <c r="C18" t="s">
        <v>29</v>
      </c>
      <c r="D18" t="s">
        <v>30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10479600</v>
      </c>
      <c r="C20" t="n">
        <v>5283530</v>
      </c>
      <c r="D20" t="n">
        <v>1033781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9201647</v>
      </c>
      <c r="C21" t="n">
        <v>4242956</v>
      </c>
      <c r="D21" t="n">
        <v>763278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7776807</v>
      </c>
      <c r="C22" t="n">
        <v>3714687</v>
      </c>
      <c r="D22" t="n">
        <v>618256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J22/K22*100/6.33/8</f>
        <v/>
      </c>
    </row>
    <row r="23" spans="1:12">
      <c r="A23" t="s">
        <v>19</v>
      </c>
      <c r="B23" t="n">
        <v>10033670</v>
      </c>
      <c r="C23" t="n">
        <v>5097853</v>
      </c>
      <c r="D23" t="n">
        <v>614504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J23/K23*100/6.33/8</f>
        <v/>
      </c>
    </row>
    <row r="24" spans="1:12">
      <c r="A24" t="s">
        <v>20</v>
      </c>
      <c r="B24" t="n">
        <v>8329629</v>
      </c>
      <c r="C24" t="n">
        <v>4265462</v>
      </c>
      <c r="D24" t="n">
        <v>934330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J24/K24*100/6.33/24</f>
        <v/>
      </c>
    </row>
    <row r="25" spans="1:12">
      <c r="A25" t="s">
        <v>21</v>
      </c>
      <c r="B25" t="n">
        <v>9272829</v>
      </c>
      <c r="C25" t="n">
        <v>4822284</v>
      </c>
      <c r="D25" t="n">
        <v>1257854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J25/K25*100/6.33/24</f>
        <v/>
      </c>
    </row>
    <row r="26" spans="1:12">
      <c r="A26" t="s">
        <v>22</v>
      </c>
      <c r="B26" t="n">
        <v>8251320</v>
      </c>
      <c r="C26" t="n">
        <v>4769830</v>
      </c>
      <c r="D26" t="n">
        <v>806692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J26/K26*100/6.33/48</f>
        <v/>
      </c>
    </row>
    <row r="27" spans="1:12">
      <c r="A27" t="s">
        <v>23</v>
      </c>
      <c r="B27" t="n">
        <v>8275428</v>
      </c>
      <c r="C27" t="n">
        <v>4585626</v>
      </c>
      <c r="D27" t="n">
        <v>1034395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J27/K27*100/6.33/48</f>
        <v/>
      </c>
    </row>
    <row r="28" spans="1:12">
      <c r="A28" t="s">
        <v>24</v>
      </c>
      <c r="B28" t="n">
        <v>12217870</v>
      </c>
      <c r="C28" t="n">
        <v>7569606</v>
      </c>
      <c r="D28" t="n">
        <v>2089879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J28/K28*100/6.33/96</f>
        <v/>
      </c>
    </row>
    <row r="29" spans="1:12">
      <c r="A29" t="s">
        <v>25</v>
      </c>
      <c r="B29" t="n">
        <v>9883426</v>
      </c>
      <c r="C29" t="n">
        <v>6112674</v>
      </c>
      <c r="D29" t="n">
        <v>1854142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J29/K29*100/6.33/96</f>
        <v/>
      </c>
    </row>
    <row r="30" spans="1:12">
      <c r="A30" t="s">
        <v>26</v>
      </c>
      <c r="B30" t="n">
        <v>0</v>
      </c>
      <c r="C30" t="n">
        <v>0</v>
      </c>
      <c r="D30" t="n">
        <v>0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J30/K30*100/6.33/168</f>
        <v/>
      </c>
    </row>
    <row r="31" spans="1:12">
      <c r="A31" t="s">
        <v>27</v>
      </c>
      <c r="B31" t="n">
        <v>9971394</v>
      </c>
      <c r="C31" t="n">
        <v>6418987</v>
      </c>
      <c r="D31" t="n">
        <v>2007387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J31/K31*100/6.33/168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5</v>
      </c>
      <c r="C34" t="s">
        <v>32</v>
      </c>
      <c r="D34" t="s">
        <v>33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227908800</v>
      </c>
      <c r="C36" t="n">
        <v>125866800</v>
      </c>
      <c r="D36" t="n">
        <v>37513610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215803900</v>
      </c>
      <c r="C37" t="n">
        <v>122103800</v>
      </c>
      <c r="D37" t="n">
        <v>34653980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n">
        <v>207592800</v>
      </c>
      <c r="C38" t="n">
        <v>120922500</v>
      </c>
      <c r="D38" t="n">
        <v>42023200</v>
      </c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J38/K38*100/17.92/8</f>
        <v/>
      </c>
    </row>
    <row r="39" spans="1:12">
      <c r="A39" t="s">
        <v>19</v>
      </c>
      <c r="B39" t="n">
        <v>240104200</v>
      </c>
      <c r="C39" t="n">
        <v>141198000</v>
      </c>
      <c r="D39" t="n">
        <v>46752270</v>
      </c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J39/K39*100/17.92/8</f>
        <v/>
      </c>
    </row>
    <row r="40" spans="1:12">
      <c r="A40" t="s">
        <v>20</v>
      </c>
      <c r="B40" t="n">
        <v>169126100</v>
      </c>
      <c r="C40" t="n">
        <v>117357500</v>
      </c>
      <c r="D40" t="n">
        <v>46980960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J40/K40*100/17.92/24</f>
        <v/>
      </c>
    </row>
    <row r="41" spans="1:12">
      <c r="A41" t="s">
        <v>21</v>
      </c>
      <c r="B41" t="n">
        <v>190659200</v>
      </c>
      <c r="C41" t="n">
        <v>132629800</v>
      </c>
      <c r="D41" t="n">
        <v>53671590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J41/K41*100/17.92/24</f>
        <v/>
      </c>
    </row>
    <row r="42" spans="1:12">
      <c r="A42" t="s">
        <v>22</v>
      </c>
      <c r="B42" t="n">
        <v>136801200</v>
      </c>
      <c r="C42" t="n">
        <v>124707900</v>
      </c>
      <c r="D42" t="n">
        <v>60998700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J42/K42*100/17.92/48</f>
        <v/>
      </c>
    </row>
    <row r="43" spans="1:12">
      <c r="A43" t="s">
        <v>23</v>
      </c>
      <c r="B43" t="n">
        <v>149529800</v>
      </c>
      <c r="C43" t="n">
        <v>131532600</v>
      </c>
      <c r="D43" t="n">
        <v>65386560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J43/K43*100/17.92/48</f>
        <v/>
      </c>
    </row>
    <row r="44" spans="1:12">
      <c r="A44" t="s">
        <v>24</v>
      </c>
      <c r="B44" t="n">
        <v>167933200</v>
      </c>
      <c r="C44" t="n">
        <v>173636300</v>
      </c>
      <c r="D44" t="n">
        <v>95585610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J44/K44*100/17.92/96</f>
        <v/>
      </c>
    </row>
    <row r="45" spans="1:12">
      <c r="A45" t="s">
        <v>25</v>
      </c>
      <c r="B45" t="n">
        <v>169428700</v>
      </c>
      <c r="C45" t="n">
        <v>173781000</v>
      </c>
      <c r="D45" t="n">
        <v>94571220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J45/K45*100/17.92/96</f>
        <v/>
      </c>
    </row>
    <row r="46" spans="1:12">
      <c r="A46" t="s">
        <v>26</v>
      </c>
      <c r="B46" t="n">
        <v>149946900</v>
      </c>
      <c r="C46" t="n">
        <v>158611000</v>
      </c>
      <c r="D46" t="n">
        <v>79591530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J46/K46*100/17.92/168</f>
        <v/>
      </c>
    </row>
    <row r="47" spans="1:12">
      <c r="A47" t="s">
        <v>27</v>
      </c>
      <c r="B47" t="n">
        <v>161022300</v>
      </c>
      <c r="C47" t="n">
        <v>180347100</v>
      </c>
      <c r="D47" t="n">
        <v>101910600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J47/K47*100/17.92/168</f>
        <v/>
      </c>
    </row>
    <row r="48" spans="1:12">
      <c r="A48" t="s"/>
    </row>
    <row r="49" spans="1:12">
      <c r="A49" t="s">
        <v>0</v>
      </c>
      <c r="B49" t="s">
        <v>1</v>
      </c>
      <c r="C49" t="s">
        <v>2</v>
      </c>
      <c r="D49" t="s">
        <v>3</v>
      </c>
    </row>
    <row r="50" spans="1:12">
      <c r="A50" t="s">
        <v>34</v>
      </c>
      <c r="B50" t="s">
        <v>5</v>
      </c>
      <c r="C50" t="s">
        <v>35</v>
      </c>
      <c r="D50" t="s">
        <v>36</v>
      </c>
    </row>
    <row r="51" spans="1:12">
      <c r="A51" t="s"/>
      <c r="B51" t="s">
        <v>8</v>
      </c>
      <c r="C51" t="s">
        <v>9</v>
      </c>
      <c r="D51" t="s">
        <v>10</v>
      </c>
      <c r="E51" t="s">
        <v>11</v>
      </c>
      <c r="F51" t="s">
        <v>8</v>
      </c>
      <c r="G51" t="s">
        <v>9</v>
      </c>
      <c r="H51" t="s">
        <v>10</v>
      </c>
      <c r="I51" t="s">
        <v>12</v>
      </c>
      <c r="J51" t="s">
        <v>13</v>
      </c>
      <c r="K51" t="s">
        <v>14</v>
      </c>
      <c r="L51" t="s">
        <v>15</v>
      </c>
    </row>
    <row r="52" spans="1:12">
      <c r="A52" t="s">
        <v>16</v>
      </c>
      <c r="B52" t="n">
        <v>356968500</v>
      </c>
      <c r="C52" t="n">
        <v>197343200</v>
      </c>
      <c r="D52" t="n">
        <v>61079270</v>
      </c>
      <c r="E52">
        <f>sum(B52:D52)</f>
        <v/>
      </c>
      <c r="F52">
        <f>B52/E52</f>
        <v/>
      </c>
      <c r="G52">
        <f>C52/E52</f>
        <v/>
      </c>
      <c r="H52">
        <f>D52/E52</f>
        <v/>
      </c>
      <c r="I52">
        <f>G52+H52*2</f>
        <v/>
      </c>
      <c r="J52">
        <f>average(I52:I53)</f>
        <v/>
      </c>
    </row>
    <row r="53" spans="1:12">
      <c r="A53" t="s">
        <v>17</v>
      </c>
      <c r="B53" t="n">
        <v>327067600</v>
      </c>
      <c r="C53" t="n">
        <v>179165100</v>
      </c>
      <c r="D53" t="n">
        <v>56545700</v>
      </c>
      <c r="E53">
        <f>sum(B53:D53)</f>
        <v/>
      </c>
      <c r="F53">
        <f>B53/E53</f>
        <v/>
      </c>
      <c r="G53">
        <f>C53/E53</f>
        <v/>
      </c>
      <c r="H53">
        <f>D53/E53</f>
        <v/>
      </c>
      <c r="I53">
        <f>G53+H53*2</f>
        <v/>
      </c>
    </row>
    <row r="54" spans="1:12">
      <c r="A54" t="s">
        <v>18</v>
      </c>
      <c r="B54" t="n">
        <v>340641400</v>
      </c>
      <c r="C54" t="n">
        <v>200584300</v>
      </c>
      <c r="D54" t="n">
        <v>66212070</v>
      </c>
      <c r="E54">
        <f>sum(B54:D54)</f>
        <v/>
      </c>
      <c r="F54">
        <f>B54/E54</f>
        <v/>
      </c>
      <c r="G54">
        <f>C54/E54</f>
        <v/>
      </c>
      <c r="H54">
        <f>D54/E54</f>
        <v/>
      </c>
      <c r="I54">
        <f>G54+H54*2</f>
        <v/>
      </c>
      <c r="J54">
        <f>I54-J52</f>
        <v/>
      </c>
      <c r="K54" t="n">
        <v>5</v>
      </c>
      <c r="L54">
        <f>J54/K54*100/11.34/8</f>
        <v/>
      </c>
    </row>
    <row r="55" spans="1:12">
      <c r="A55" t="s">
        <v>19</v>
      </c>
      <c r="B55" t="n">
        <v>393636800</v>
      </c>
      <c r="C55" t="n">
        <v>229820300</v>
      </c>
      <c r="D55" t="n">
        <v>74876290</v>
      </c>
      <c r="E55">
        <f>sum(B55:D55)</f>
        <v/>
      </c>
      <c r="F55">
        <f>B55/E55</f>
        <v/>
      </c>
      <c r="G55">
        <f>C55/E55</f>
        <v/>
      </c>
      <c r="H55">
        <f>D55/E55</f>
        <v/>
      </c>
      <c r="I55">
        <f>G55+H55*2</f>
        <v/>
      </c>
      <c r="J55">
        <f>I55-J52</f>
        <v/>
      </c>
      <c r="K55" t="n">
        <v>5</v>
      </c>
      <c r="L55">
        <f>J55/K55*100/11.34/8</f>
        <v/>
      </c>
    </row>
    <row r="56" spans="1:12">
      <c r="A56" t="s">
        <v>20</v>
      </c>
      <c r="B56" t="n">
        <v>364966300</v>
      </c>
      <c r="C56" t="n">
        <v>240592300</v>
      </c>
      <c r="D56" t="n">
        <v>88265140</v>
      </c>
      <c r="E56">
        <f>sum(B56:D56)</f>
        <v/>
      </c>
      <c r="F56">
        <f>B56/E56</f>
        <v/>
      </c>
      <c r="G56">
        <f>C56/E56</f>
        <v/>
      </c>
      <c r="H56">
        <f>D56/E56</f>
        <v/>
      </c>
      <c r="I56">
        <f>G56+H56*2</f>
        <v/>
      </c>
      <c r="J56">
        <f>I56-J52</f>
        <v/>
      </c>
      <c r="K56" t="n">
        <v>5</v>
      </c>
      <c r="L56">
        <f>J56/K56*100/11.34/24</f>
        <v/>
      </c>
    </row>
    <row r="57" spans="1:12">
      <c r="A57" t="s">
        <v>21</v>
      </c>
      <c r="B57" t="n">
        <v>364517200</v>
      </c>
      <c r="C57" t="n">
        <v>238334000</v>
      </c>
      <c r="D57" t="n">
        <v>87579350</v>
      </c>
      <c r="E57">
        <f>sum(B57:D57)</f>
        <v/>
      </c>
      <c r="F57">
        <f>B57/E57</f>
        <v/>
      </c>
      <c r="G57">
        <f>C57/E57</f>
        <v/>
      </c>
      <c r="H57">
        <f>D57/E57</f>
        <v/>
      </c>
      <c r="I57">
        <f>G57+H57*2</f>
        <v/>
      </c>
      <c r="J57">
        <f>I57-J52</f>
        <v/>
      </c>
      <c r="K57" t="n">
        <v>5</v>
      </c>
      <c r="L57">
        <f>J57/K57*100/11.34/24</f>
        <v/>
      </c>
    </row>
    <row r="58" spans="1:12">
      <c r="A58" t="s">
        <v>22</v>
      </c>
      <c r="B58" t="n">
        <v>314477500</v>
      </c>
      <c r="C58" t="n">
        <v>242928300</v>
      </c>
      <c r="D58" t="n">
        <v>102535700</v>
      </c>
      <c r="E58">
        <f>sum(B58:D58)</f>
        <v/>
      </c>
      <c r="F58">
        <f>B58/E58</f>
        <v/>
      </c>
      <c r="G58">
        <f>C58/E58</f>
        <v/>
      </c>
      <c r="H58">
        <f>D58/E58</f>
        <v/>
      </c>
      <c r="I58">
        <f>G58+H58*2</f>
        <v/>
      </c>
      <c r="J58">
        <f>I58-J52</f>
        <v/>
      </c>
      <c r="K58" t="n">
        <v>5</v>
      </c>
      <c r="L58">
        <f>J58/K58*100/11.34/48</f>
        <v/>
      </c>
    </row>
    <row r="59" spans="1:12">
      <c r="A59" t="s">
        <v>23</v>
      </c>
      <c r="B59" t="n">
        <v>319012800</v>
      </c>
      <c r="C59" t="n">
        <v>247698000</v>
      </c>
      <c r="D59" t="n">
        <v>103311600</v>
      </c>
      <c r="E59">
        <f>sum(B59:D59)</f>
        <v/>
      </c>
      <c r="F59">
        <f>B59/E59</f>
        <v/>
      </c>
      <c r="G59">
        <f>C59/E59</f>
        <v/>
      </c>
      <c r="H59">
        <f>D59/E59</f>
        <v/>
      </c>
      <c r="I59">
        <f>G59+H59*2</f>
        <v/>
      </c>
      <c r="J59">
        <f>I59-J52</f>
        <v/>
      </c>
      <c r="K59" t="n">
        <v>5</v>
      </c>
      <c r="L59">
        <f>J59/K59*100/11.34/48</f>
        <v/>
      </c>
    </row>
    <row r="60" spans="1:12">
      <c r="A60" t="s">
        <v>24</v>
      </c>
      <c r="B60" t="n">
        <v>442467100</v>
      </c>
      <c r="C60" t="n">
        <v>377070000</v>
      </c>
      <c r="D60" t="n">
        <v>169398800</v>
      </c>
      <c r="E60">
        <f>sum(B60:D60)</f>
        <v/>
      </c>
      <c r="F60">
        <f>B60/E60</f>
        <v/>
      </c>
      <c r="G60">
        <f>C60/E60</f>
        <v/>
      </c>
      <c r="H60">
        <f>D60/E60</f>
        <v/>
      </c>
      <c r="I60">
        <f>G60+H60*2</f>
        <v/>
      </c>
      <c r="J60">
        <f>I60-J52</f>
        <v/>
      </c>
      <c r="K60" t="n">
        <v>5</v>
      </c>
      <c r="L60">
        <f>J60/K60*100/11.34/96</f>
        <v/>
      </c>
    </row>
    <row r="61" spans="1:12">
      <c r="A61" t="s">
        <v>25</v>
      </c>
      <c r="B61" t="n">
        <v>473621600</v>
      </c>
      <c r="C61" t="n">
        <v>399989600</v>
      </c>
      <c r="D61" t="n">
        <v>179556700</v>
      </c>
      <c r="E61">
        <f>sum(B61:D61)</f>
        <v/>
      </c>
      <c r="F61">
        <f>B61/E61</f>
        <v/>
      </c>
      <c r="G61">
        <f>C61/E61</f>
        <v/>
      </c>
      <c r="H61">
        <f>D61/E61</f>
        <v/>
      </c>
      <c r="I61">
        <f>G61+H61*2</f>
        <v/>
      </c>
      <c r="J61">
        <f>I61-J52</f>
        <v/>
      </c>
      <c r="K61" t="n">
        <v>5</v>
      </c>
      <c r="L61">
        <f>J61/K61*100/11.34/96</f>
        <v/>
      </c>
    </row>
    <row r="62" spans="1:12">
      <c r="A62" t="s">
        <v>26</v>
      </c>
      <c r="B62" t="n">
        <v>367080500</v>
      </c>
      <c r="C62" t="n">
        <v>325859800</v>
      </c>
      <c r="D62" t="n">
        <v>145906000</v>
      </c>
      <c r="E62">
        <f>sum(B62:D62)</f>
        <v/>
      </c>
      <c r="F62">
        <f>B62/E62</f>
        <v/>
      </c>
      <c r="G62">
        <f>C62/E62</f>
        <v/>
      </c>
      <c r="H62">
        <f>D62/E62</f>
        <v/>
      </c>
      <c r="I62">
        <f>G62+H62*2</f>
        <v/>
      </c>
      <c r="J62">
        <f>I62-J52</f>
        <v/>
      </c>
      <c r="K62" t="n">
        <v>5</v>
      </c>
      <c r="L62">
        <f>J62/K62*100/11.34/168</f>
        <v/>
      </c>
    </row>
    <row r="63" spans="1:12">
      <c r="A63" t="s">
        <v>27</v>
      </c>
      <c r="B63" t="n">
        <v>530439800</v>
      </c>
      <c r="C63" t="n">
        <v>473333100</v>
      </c>
      <c r="D63" t="n">
        <v>220114000</v>
      </c>
      <c r="E63">
        <f>sum(B63:D63)</f>
        <v/>
      </c>
      <c r="F63">
        <f>B63/E63</f>
        <v/>
      </c>
      <c r="G63">
        <f>C63/E63</f>
        <v/>
      </c>
      <c r="H63">
        <f>D63/E63</f>
        <v/>
      </c>
      <c r="I63">
        <f>G63+H63*2</f>
        <v/>
      </c>
      <c r="J63">
        <f>I63-J52</f>
        <v/>
      </c>
      <c r="K63" t="n">
        <v>5</v>
      </c>
      <c r="L63">
        <f>J63/K63*100/11.34/168</f>
        <v/>
      </c>
    </row>
    <row r="64" spans="1:12">
      <c r="A64" t="s"/>
    </row>
    <row r="65" spans="1:12">
      <c r="A65" t="s">
        <v>0</v>
      </c>
      <c r="B65" t="s">
        <v>1</v>
      </c>
      <c r="C65" t="s">
        <v>2</v>
      </c>
      <c r="D65" t="s">
        <v>3</v>
      </c>
    </row>
    <row r="66" spans="1:12">
      <c r="A66" t="s">
        <v>37</v>
      </c>
      <c r="B66" t="s">
        <v>5</v>
      </c>
      <c r="C66" t="s">
        <v>38</v>
      </c>
      <c r="D66" t="s">
        <v>39</v>
      </c>
    </row>
    <row r="67" spans="1:12">
      <c r="A67" t="s"/>
      <c r="B67" t="s">
        <v>8</v>
      </c>
      <c r="C67" t="s">
        <v>9</v>
      </c>
      <c r="D67" t="s">
        <v>10</v>
      </c>
      <c r="E67" t="s">
        <v>11</v>
      </c>
      <c r="F67" t="s">
        <v>8</v>
      </c>
      <c r="G67" t="s">
        <v>9</v>
      </c>
      <c r="H67" t="s">
        <v>10</v>
      </c>
      <c r="I67" t="s">
        <v>12</v>
      </c>
      <c r="J67" t="s">
        <v>13</v>
      </c>
      <c r="K67" t="s">
        <v>14</v>
      </c>
      <c r="L67" t="s">
        <v>15</v>
      </c>
    </row>
    <row r="68" spans="1:12">
      <c r="A68" t="s">
        <v>16</v>
      </c>
      <c r="B68" t="n">
        <v>13500660</v>
      </c>
      <c r="C68" t="n">
        <v>6734308</v>
      </c>
      <c r="D68" t="n">
        <v>1836896</v>
      </c>
      <c r="E68">
        <f>sum(B68:D68)</f>
        <v/>
      </c>
      <c r="F68">
        <f>B68/E68</f>
        <v/>
      </c>
      <c r="G68">
        <f>C68/E68</f>
        <v/>
      </c>
      <c r="H68">
        <f>D68/E68</f>
        <v/>
      </c>
      <c r="I68">
        <f>G68+H68*2</f>
        <v/>
      </c>
      <c r="J68">
        <f>average(I68:I69)</f>
        <v/>
      </c>
    </row>
    <row r="69" spans="1:12">
      <c r="A69" t="s">
        <v>17</v>
      </c>
      <c r="B69" t="n">
        <v>16129140</v>
      </c>
      <c r="C69" t="n">
        <v>9865637</v>
      </c>
      <c r="D69" t="n">
        <v>2613878</v>
      </c>
      <c r="E69">
        <f>sum(B69:D69)</f>
        <v/>
      </c>
      <c r="F69">
        <f>B69/E69</f>
        <v/>
      </c>
      <c r="G69">
        <f>C69/E69</f>
        <v/>
      </c>
      <c r="H69">
        <f>D69/E69</f>
        <v/>
      </c>
      <c r="I69">
        <f>G69+H69*2</f>
        <v/>
      </c>
    </row>
    <row r="70" spans="1:12">
      <c r="A70" t="s">
        <v>18</v>
      </c>
      <c r="B70" t="n">
        <v>12393770</v>
      </c>
      <c r="C70" t="n">
        <v>6989755</v>
      </c>
      <c r="D70" t="n">
        <v>2297848</v>
      </c>
      <c r="E70">
        <f>sum(B70:D70)</f>
        <v/>
      </c>
      <c r="F70">
        <f>B70/E70</f>
        <v/>
      </c>
      <c r="G70">
        <f>C70/E70</f>
        <v/>
      </c>
      <c r="H70">
        <f>D70/E70</f>
        <v/>
      </c>
      <c r="I70">
        <f>G70+H70*2</f>
        <v/>
      </c>
      <c r="J70">
        <f>I70-J68</f>
        <v/>
      </c>
      <c r="K70" t="n">
        <v>5</v>
      </c>
      <c r="L70">
        <f>J70/K70*100/17.35/8</f>
        <v/>
      </c>
    </row>
    <row r="71" spans="1:12">
      <c r="A71" t="s">
        <v>19</v>
      </c>
      <c r="B71" t="n">
        <v>11406770</v>
      </c>
      <c r="C71" t="n">
        <v>6565363</v>
      </c>
      <c r="D71" t="n">
        <v>1945413</v>
      </c>
      <c r="E71">
        <f>sum(B71:D71)</f>
        <v/>
      </c>
      <c r="F71">
        <f>B71/E71</f>
        <v/>
      </c>
      <c r="G71">
        <f>C71/E71</f>
        <v/>
      </c>
      <c r="H71">
        <f>D71/E71</f>
        <v/>
      </c>
      <c r="I71">
        <f>G71+H71*2</f>
        <v/>
      </c>
      <c r="J71">
        <f>I71-J68</f>
        <v/>
      </c>
      <c r="K71" t="n">
        <v>5</v>
      </c>
      <c r="L71">
        <f>J71/K71*100/17.35/8</f>
        <v/>
      </c>
    </row>
    <row r="72" spans="1:12">
      <c r="A72" t="s">
        <v>20</v>
      </c>
      <c r="B72" t="n">
        <v>7275058</v>
      </c>
      <c r="C72" t="n">
        <v>5413554</v>
      </c>
      <c r="D72" t="n">
        <v>2060441</v>
      </c>
      <c r="E72">
        <f>sum(B72:D72)</f>
        <v/>
      </c>
      <c r="F72">
        <f>B72/E72</f>
        <v/>
      </c>
      <c r="G72">
        <f>C72/E72</f>
        <v/>
      </c>
      <c r="H72">
        <f>D72/E72</f>
        <v/>
      </c>
      <c r="I72">
        <f>G72+H72*2</f>
        <v/>
      </c>
      <c r="J72">
        <f>I72-J68</f>
        <v/>
      </c>
      <c r="K72" t="n">
        <v>5</v>
      </c>
      <c r="L72">
        <f>J72/K72*100/17.35/24</f>
        <v/>
      </c>
    </row>
    <row r="73" spans="1:12">
      <c r="A73" t="s">
        <v>21</v>
      </c>
      <c r="B73" t="n">
        <v>7858515</v>
      </c>
      <c r="C73" t="n">
        <v>5317980</v>
      </c>
      <c r="D73" t="n">
        <v>2210269</v>
      </c>
      <c r="E73">
        <f>sum(B73:D73)</f>
        <v/>
      </c>
      <c r="F73">
        <f>B73/E73</f>
        <v/>
      </c>
      <c r="G73">
        <f>C73/E73</f>
        <v/>
      </c>
      <c r="H73">
        <f>D73/E73</f>
        <v/>
      </c>
      <c r="I73">
        <f>G73+H73*2</f>
        <v/>
      </c>
      <c r="J73">
        <f>I73-J68</f>
        <v/>
      </c>
      <c r="K73" t="n">
        <v>5</v>
      </c>
      <c r="L73">
        <f>J73/K73*100/17.35/24</f>
        <v/>
      </c>
    </row>
    <row r="74" spans="1:12">
      <c r="A74" t="s">
        <v>22</v>
      </c>
      <c r="B74" t="n">
        <v>6965805</v>
      </c>
      <c r="C74" t="n">
        <v>6353902</v>
      </c>
      <c r="D74" t="n">
        <v>3394451</v>
      </c>
      <c r="E74">
        <f>sum(B74:D74)</f>
        <v/>
      </c>
      <c r="F74">
        <f>B74/E74</f>
        <v/>
      </c>
      <c r="G74">
        <f>C74/E74</f>
        <v/>
      </c>
      <c r="H74">
        <f>D74/E74</f>
        <v/>
      </c>
      <c r="I74">
        <f>G74+H74*2</f>
        <v/>
      </c>
      <c r="J74">
        <f>I74-J68</f>
        <v/>
      </c>
      <c r="K74" t="n">
        <v>5</v>
      </c>
      <c r="L74">
        <f>J74/K74*100/17.35/48</f>
        <v/>
      </c>
    </row>
    <row r="75" spans="1:12">
      <c r="A75" t="s">
        <v>23</v>
      </c>
      <c r="B75" t="n">
        <v>7074776</v>
      </c>
      <c r="C75" t="n">
        <v>6461841</v>
      </c>
      <c r="D75" t="n">
        <v>3325043</v>
      </c>
      <c r="E75">
        <f>sum(B75:D75)</f>
        <v/>
      </c>
      <c r="F75">
        <f>B75/E75</f>
        <v/>
      </c>
      <c r="G75">
        <f>C75/E75</f>
        <v/>
      </c>
      <c r="H75">
        <f>D75/E75</f>
        <v/>
      </c>
      <c r="I75">
        <f>G75+H75*2</f>
        <v/>
      </c>
      <c r="J75">
        <f>I75-J68</f>
        <v/>
      </c>
      <c r="K75" t="n">
        <v>5</v>
      </c>
      <c r="L75">
        <f>J75/K75*100/17.35/48</f>
        <v/>
      </c>
    </row>
    <row r="76" spans="1:12">
      <c r="A76" t="s">
        <v>24</v>
      </c>
      <c r="B76" t="n">
        <v>6163524</v>
      </c>
      <c r="C76" t="n">
        <v>7052795</v>
      </c>
      <c r="D76" t="n">
        <v>4087531</v>
      </c>
      <c r="E76">
        <f>sum(B76:D76)</f>
        <v/>
      </c>
      <c r="F76">
        <f>B76/E76</f>
        <v/>
      </c>
      <c r="G76">
        <f>C76/E76</f>
        <v/>
      </c>
      <c r="H76">
        <f>D76/E76</f>
        <v/>
      </c>
      <c r="I76">
        <f>G76+H76*2</f>
        <v/>
      </c>
      <c r="J76">
        <f>I76-J68</f>
        <v/>
      </c>
      <c r="K76" t="n">
        <v>5</v>
      </c>
      <c r="L76">
        <f>J76/K76*100/17.35/96</f>
        <v/>
      </c>
    </row>
    <row r="77" spans="1:12">
      <c r="A77" t="s">
        <v>25</v>
      </c>
      <c r="B77" t="n">
        <v>7119017</v>
      </c>
      <c r="C77" t="n">
        <v>7777407</v>
      </c>
      <c r="D77" t="n">
        <v>4518491</v>
      </c>
      <c r="E77">
        <f>sum(B77:D77)</f>
        <v/>
      </c>
      <c r="F77">
        <f>B77/E77</f>
        <v/>
      </c>
      <c r="G77">
        <f>C77/E77</f>
        <v/>
      </c>
      <c r="H77">
        <f>D77/E77</f>
        <v/>
      </c>
      <c r="I77">
        <f>G77+H77*2</f>
        <v/>
      </c>
      <c r="J77">
        <f>I77-J68</f>
        <v/>
      </c>
      <c r="K77" t="n">
        <v>5</v>
      </c>
      <c r="L77">
        <f>J77/K77*100/17.35/96</f>
        <v/>
      </c>
    </row>
    <row r="78" spans="1:12">
      <c r="A78" t="s">
        <v>26</v>
      </c>
      <c r="B78" t="n">
        <v>2062585</v>
      </c>
      <c r="C78" t="n">
        <v>2006353</v>
      </c>
      <c r="D78" t="n">
        <v>1205729</v>
      </c>
      <c r="E78">
        <f>sum(B78:D78)</f>
        <v/>
      </c>
      <c r="F78">
        <f>B78/E78</f>
        <v/>
      </c>
      <c r="G78">
        <f>C78/E78</f>
        <v/>
      </c>
      <c r="H78">
        <f>D78/E78</f>
        <v/>
      </c>
      <c r="I78">
        <f>G78+H78*2</f>
        <v/>
      </c>
      <c r="J78">
        <f>I78-J68</f>
        <v/>
      </c>
      <c r="K78" t="n">
        <v>5</v>
      </c>
      <c r="L78">
        <f>J78/K78*100/17.35/168</f>
        <v/>
      </c>
    </row>
    <row r="79" spans="1:12">
      <c r="A79" t="s">
        <v>27</v>
      </c>
      <c r="B79" t="n">
        <v>6336574</v>
      </c>
      <c r="C79" t="n">
        <v>6835611</v>
      </c>
      <c r="D79" t="n">
        <v>4341943</v>
      </c>
      <c r="E79">
        <f>sum(B79:D79)</f>
        <v/>
      </c>
      <c r="F79">
        <f>B79/E79</f>
        <v/>
      </c>
      <c r="G79">
        <f>C79/E79</f>
        <v/>
      </c>
      <c r="H79">
        <f>D79/E79</f>
        <v/>
      </c>
      <c r="I79">
        <f>G79+H79*2</f>
        <v/>
      </c>
      <c r="J79">
        <f>I79-J68</f>
        <v/>
      </c>
      <c r="K79" t="n">
        <v>5</v>
      </c>
      <c r="L79">
        <f>J79/K79*100/17.35/168</f>
        <v/>
      </c>
    </row>
    <row r="80" spans="1:12">
      <c r="A80" t="s"/>
    </row>
    <row r="81" spans="1:12">
      <c r="A81" t="s">
        <v>0</v>
      </c>
      <c r="B81" t="s">
        <v>1</v>
      </c>
      <c r="C81" t="s">
        <v>2</v>
      </c>
      <c r="D81" t="s">
        <v>3</v>
      </c>
    </row>
    <row r="82" spans="1:12">
      <c r="A82" t="s">
        <v>40</v>
      </c>
      <c r="B82" t="s">
        <v>5</v>
      </c>
      <c r="C82" t="s">
        <v>41</v>
      </c>
      <c r="D82" t="s">
        <v>42</v>
      </c>
    </row>
    <row r="83" spans="1:12">
      <c r="A83" t="s"/>
      <c r="B83" t="s">
        <v>8</v>
      </c>
      <c r="C83" t="s">
        <v>9</v>
      </c>
      <c r="D83" t="s">
        <v>10</v>
      </c>
      <c r="E83" t="s">
        <v>11</v>
      </c>
      <c r="F83" t="s">
        <v>8</v>
      </c>
      <c r="G83" t="s">
        <v>9</v>
      </c>
      <c r="H83" t="s">
        <v>10</v>
      </c>
      <c r="I83" t="s">
        <v>12</v>
      </c>
      <c r="J83" t="s">
        <v>13</v>
      </c>
      <c r="K83" t="s">
        <v>14</v>
      </c>
      <c r="L83" t="s">
        <v>15</v>
      </c>
    </row>
    <row r="84" spans="1:12">
      <c r="A84" t="s">
        <v>16</v>
      </c>
      <c r="B84" t="n">
        <v>411132300</v>
      </c>
      <c r="C84" t="n">
        <v>257423000</v>
      </c>
      <c r="D84" t="n">
        <v>89290210</v>
      </c>
      <c r="E84">
        <f>sum(B84:D84)</f>
        <v/>
      </c>
      <c r="F84">
        <f>B84/E84</f>
        <v/>
      </c>
      <c r="G84">
        <f>C84/E84</f>
        <v/>
      </c>
      <c r="H84">
        <f>D84/E84</f>
        <v/>
      </c>
      <c r="I84">
        <f>G84+H84*2</f>
        <v/>
      </c>
      <c r="J84">
        <f>average(I84:I85)</f>
        <v/>
      </c>
    </row>
    <row r="85" spans="1:12">
      <c r="A85" t="s">
        <v>17</v>
      </c>
      <c r="B85" t="n">
        <v>392304300</v>
      </c>
      <c r="C85" t="n">
        <v>244043000</v>
      </c>
      <c r="D85" t="n">
        <v>83935810</v>
      </c>
      <c r="E85">
        <f>sum(B85:D85)</f>
        <v/>
      </c>
      <c r="F85">
        <f>B85/E85</f>
        <v/>
      </c>
      <c r="G85">
        <f>C85/E85</f>
        <v/>
      </c>
      <c r="H85">
        <f>D85/E85</f>
        <v/>
      </c>
      <c r="I85">
        <f>G85+H85*2</f>
        <v/>
      </c>
    </row>
    <row r="86" spans="1:12">
      <c r="A86" t="s">
        <v>18</v>
      </c>
      <c r="B86" t="n">
        <v>452648400</v>
      </c>
      <c r="C86" t="n">
        <v>295946300</v>
      </c>
      <c r="D86" t="n">
        <v>108419000</v>
      </c>
      <c r="E86">
        <f>sum(B86:D86)</f>
        <v/>
      </c>
      <c r="F86">
        <f>B86/E86</f>
        <v/>
      </c>
      <c r="G86">
        <f>C86/E86</f>
        <v/>
      </c>
      <c r="H86">
        <f>D86/E86</f>
        <v/>
      </c>
      <c r="I86">
        <f>G86+H86*2</f>
        <v/>
      </c>
      <c r="J86">
        <f>I86-J84</f>
        <v/>
      </c>
      <c r="K86" t="n">
        <v>5</v>
      </c>
      <c r="L86">
        <f>J86/K86*100/11.88/8</f>
        <v/>
      </c>
    </row>
    <row r="87" spans="1:12">
      <c r="A87" t="s">
        <v>19</v>
      </c>
      <c r="B87" t="n">
        <v>488348000</v>
      </c>
      <c r="C87" t="n">
        <v>318301800</v>
      </c>
      <c r="D87" t="n">
        <v>116970700</v>
      </c>
      <c r="E87">
        <f>sum(B87:D87)</f>
        <v/>
      </c>
      <c r="F87">
        <f>B87/E87</f>
        <v/>
      </c>
      <c r="G87">
        <f>C87/E87</f>
        <v/>
      </c>
      <c r="H87">
        <f>D87/E87</f>
        <v/>
      </c>
      <c r="I87">
        <f>G87+H87*2</f>
        <v/>
      </c>
      <c r="J87">
        <f>I87-J84</f>
        <v/>
      </c>
      <c r="K87" t="n">
        <v>5</v>
      </c>
      <c r="L87">
        <f>J87/K87*100/11.88/8</f>
        <v/>
      </c>
    </row>
    <row r="88" spans="1:12">
      <c r="A88" t="s">
        <v>20</v>
      </c>
      <c r="B88" t="n">
        <v>361750700</v>
      </c>
      <c r="C88" t="n">
        <v>264939000</v>
      </c>
      <c r="D88" t="n">
        <v>107110600</v>
      </c>
      <c r="E88">
        <f>sum(B88:D88)</f>
        <v/>
      </c>
      <c r="F88">
        <f>B88/E88</f>
        <v/>
      </c>
      <c r="G88">
        <f>C88/E88</f>
        <v/>
      </c>
      <c r="H88">
        <f>D88/E88</f>
        <v/>
      </c>
      <c r="I88">
        <f>G88+H88*2</f>
        <v/>
      </c>
      <c r="J88">
        <f>I88-J84</f>
        <v/>
      </c>
      <c r="K88" t="n">
        <v>5</v>
      </c>
      <c r="L88">
        <f>J88/K88*100/11.88/24</f>
        <v/>
      </c>
    </row>
    <row r="89" spans="1:12">
      <c r="A89" t="s">
        <v>21</v>
      </c>
      <c r="B89" t="n">
        <v>415618000</v>
      </c>
      <c r="C89" t="n">
        <v>305573100</v>
      </c>
      <c r="D89" t="n">
        <v>123718100</v>
      </c>
      <c r="E89">
        <f>sum(B89:D89)</f>
        <v/>
      </c>
      <c r="F89">
        <f>B89/E89</f>
        <v/>
      </c>
      <c r="G89">
        <f>C89/E89</f>
        <v/>
      </c>
      <c r="H89">
        <f>D89/E89</f>
        <v/>
      </c>
      <c r="I89">
        <f>G89+H89*2</f>
        <v/>
      </c>
      <c r="J89">
        <f>I89-J84</f>
        <v/>
      </c>
      <c r="K89" t="n">
        <v>5</v>
      </c>
      <c r="L89">
        <f>J89/K89*100/11.88/24</f>
        <v/>
      </c>
    </row>
    <row r="90" spans="1:12">
      <c r="A90" t="s">
        <v>22</v>
      </c>
      <c r="B90" t="n">
        <v>351686400</v>
      </c>
      <c r="C90" t="n">
        <v>300049100</v>
      </c>
      <c r="D90" t="n">
        <v>134777400</v>
      </c>
      <c r="E90">
        <f>sum(B90:D90)</f>
        <v/>
      </c>
      <c r="F90">
        <f>B90/E90</f>
        <v/>
      </c>
      <c r="G90">
        <f>C90/E90</f>
        <v/>
      </c>
      <c r="H90">
        <f>D90/E90</f>
        <v/>
      </c>
      <c r="I90">
        <f>G90+H90*2</f>
        <v/>
      </c>
      <c r="J90">
        <f>I90-J84</f>
        <v/>
      </c>
      <c r="K90" t="n">
        <v>5</v>
      </c>
      <c r="L90">
        <f>J90/K90*100/11.88/48</f>
        <v/>
      </c>
    </row>
    <row r="91" spans="1:12">
      <c r="A91" t="s">
        <v>23</v>
      </c>
      <c r="B91" t="n">
        <v>341978700</v>
      </c>
      <c r="C91" t="n">
        <v>290263600</v>
      </c>
      <c r="D91" t="n">
        <v>131523100</v>
      </c>
      <c r="E91">
        <f>sum(B91:D91)</f>
        <v/>
      </c>
      <c r="F91">
        <f>B91/E91</f>
        <v/>
      </c>
      <c r="G91">
        <f>C91/E91</f>
        <v/>
      </c>
      <c r="H91">
        <f>D91/E91</f>
        <v/>
      </c>
      <c r="I91">
        <f>G91+H91*2</f>
        <v/>
      </c>
      <c r="J91">
        <f>I91-J84</f>
        <v/>
      </c>
      <c r="K91" t="n">
        <v>5</v>
      </c>
      <c r="L91">
        <f>J91/K91*100/11.88/48</f>
        <v/>
      </c>
    </row>
    <row r="92" spans="1:12">
      <c r="A92" t="s">
        <v>24</v>
      </c>
      <c r="B92" t="n">
        <v>552004100</v>
      </c>
      <c r="C92" t="n">
        <v>507669500</v>
      </c>
      <c r="D92" t="n">
        <v>245487100</v>
      </c>
      <c r="E92">
        <f>sum(B92:D92)</f>
        <v/>
      </c>
      <c r="F92">
        <f>B92/E92</f>
        <v/>
      </c>
      <c r="G92">
        <f>C92/E92</f>
        <v/>
      </c>
      <c r="H92">
        <f>D92/E92</f>
        <v/>
      </c>
      <c r="I92">
        <f>G92+H92*2</f>
        <v/>
      </c>
      <c r="J92">
        <f>I92-J84</f>
        <v/>
      </c>
      <c r="K92" t="n">
        <v>5</v>
      </c>
      <c r="L92">
        <f>J92/K92*100/11.88/96</f>
        <v/>
      </c>
    </row>
    <row r="93" spans="1:12">
      <c r="A93" t="s">
        <v>25</v>
      </c>
      <c r="B93" t="n">
        <v>465024400</v>
      </c>
      <c r="C93" t="n">
        <v>426900900</v>
      </c>
      <c r="D93" t="n">
        <v>205539100</v>
      </c>
      <c r="E93">
        <f>sum(B93:D93)</f>
        <v/>
      </c>
      <c r="F93">
        <f>B93/E93</f>
        <v/>
      </c>
      <c r="G93">
        <f>C93/E93</f>
        <v/>
      </c>
      <c r="H93">
        <f>D93/E93</f>
        <v/>
      </c>
      <c r="I93">
        <f>G93+H93*2</f>
        <v/>
      </c>
      <c r="J93">
        <f>I93-J84</f>
        <v/>
      </c>
      <c r="K93" t="n">
        <v>5</v>
      </c>
      <c r="L93">
        <f>J93/K93*100/11.88/96</f>
        <v/>
      </c>
    </row>
    <row r="94" spans="1:12">
      <c r="A94" t="s">
        <v>26</v>
      </c>
      <c r="B94" t="n">
        <v>61547100</v>
      </c>
      <c r="C94" t="n">
        <v>58557930</v>
      </c>
      <c r="D94" t="n">
        <v>27831220</v>
      </c>
      <c r="E94">
        <f>sum(B94:D94)</f>
        <v/>
      </c>
      <c r="F94">
        <f>B94/E94</f>
        <v/>
      </c>
      <c r="G94">
        <f>C94/E94</f>
        <v/>
      </c>
      <c r="H94">
        <f>D94/E94</f>
        <v/>
      </c>
      <c r="I94">
        <f>G94+H94*2</f>
        <v/>
      </c>
      <c r="J94">
        <f>I94-J84</f>
        <v/>
      </c>
      <c r="K94" t="n">
        <v>5</v>
      </c>
      <c r="L94">
        <f>J94/K94*100/11.88/168</f>
        <v/>
      </c>
    </row>
    <row r="95" spans="1:12">
      <c r="A95" t="s">
        <v>27</v>
      </c>
      <c r="B95" t="n">
        <v>553634900</v>
      </c>
      <c r="C95" t="n">
        <v>538323300</v>
      </c>
      <c r="D95" t="n">
        <v>268741300</v>
      </c>
      <c r="E95">
        <f>sum(B95:D95)</f>
        <v/>
      </c>
      <c r="F95">
        <f>B95/E95</f>
        <v/>
      </c>
      <c r="G95">
        <f>C95/E95</f>
        <v/>
      </c>
      <c r="H95">
        <f>D95/E95</f>
        <v/>
      </c>
      <c r="I95">
        <f>G95+H95*2</f>
        <v/>
      </c>
      <c r="J95">
        <f>I95-J84</f>
        <v/>
      </c>
      <c r="K95" t="n">
        <v>5</v>
      </c>
      <c r="L95">
        <f>J95/K95*100/11.88/168</f>
        <v/>
      </c>
    </row>
    <row r="96" spans="1:12">
      <c r="A96" t="s"/>
    </row>
    <row r="97" spans="1:12">
      <c r="A97" t="s">
        <v>0</v>
      </c>
      <c r="B97" t="s">
        <v>1</v>
      </c>
      <c r="C97" t="s">
        <v>2</v>
      </c>
      <c r="D97" t="s">
        <v>3</v>
      </c>
    </row>
    <row r="98" spans="1:12">
      <c r="A98" t="s">
        <v>43</v>
      </c>
      <c r="B98" t="s">
        <v>44</v>
      </c>
      <c r="C98" t="s">
        <v>45</v>
      </c>
      <c r="D98" t="s">
        <v>46</v>
      </c>
    </row>
    <row r="99" spans="1:12">
      <c r="A99" t="s"/>
      <c r="B99" t="s">
        <v>8</v>
      </c>
      <c r="C99" t="s">
        <v>9</v>
      </c>
      <c r="D99" t="s">
        <v>10</v>
      </c>
      <c r="E99" t="s">
        <v>11</v>
      </c>
      <c r="F99" t="s">
        <v>8</v>
      </c>
      <c r="G99" t="s">
        <v>9</v>
      </c>
      <c r="H99" t="s">
        <v>10</v>
      </c>
      <c r="I99" t="s">
        <v>12</v>
      </c>
      <c r="J99" t="s">
        <v>13</v>
      </c>
      <c r="K99" t="s">
        <v>14</v>
      </c>
      <c r="L99" t="s">
        <v>15</v>
      </c>
    </row>
    <row r="100" spans="1:12">
      <c r="A100" t="s">
        <v>16</v>
      </c>
      <c r="B100" t="n">
        <v>56204640</v>
      </c>
      <c r="C100" t="n">
        <v>38163520</v>
      </c>
      <c r="D100" t="n">
        <v>14335470</v>
      </c>
      <c r="E100">
        <f>sum(B100:D100)</f>
        <v/>
      </c>
      <c r="F100">
        <f>B100/E100</f>
        <v/>
      </c>
      <c r="G100">
        <f>C100/E100</f>
        <v/>
      </c>
      <c r="H100">
        <f>D100/E100</f>
        <v/>
      </c>
      <c r="I100">
        <f>G100+H100*2</f>
        <v/>
      </c>
      <c r="J100">
        <f>average(I100:I101)</f>
        <v/>
      </c>
    </row>
    <row r="101" spans="1:12">
      <c r="A101" t="s">
        <v>17</v>
      </c>
      <c r="B101" t="n">
        <v>41063800</v>
      </c>
      <c r="C101" t="n">
        <v>28493390</v>
      </c>
      <c r="D101" t="n">
        <v>10639230</v>
      </c>
      <c r="E101">
        <f>sum(B101:D101)</f>
        <v/>
      </c>
      <c r="F101">
        <f>B101/E101</f>
        <v/>
      </c>
      <c r="G101">
        <f>C101/E101</f>
        <v/>
      </c>
      <c r="H101">
        <f>D101/E101</f>
        <v/>
      </c>
      <c r="I101">
        <f>G101+H101*2</f>
        <v/>
      </c>
    </row>
    <row r="102" spans="1:12">
      <c r="A102" t="s">
        <v>18</v>
      </c>
      <c r="B102" t="n">
        <v>41176870</v>
      </c>
      <c r="C102" t="n">
        <v>30087000</v>
      </c>
      <c r="D102" t="n">
        <v>12705290</v>
      </c>
      <c r="E102">
        <f>sum(B102:D102)</f>
        <v/>
      </c>
      <c r="F102">
        <f>B102/E102</f>
        <v/>
      </c>
      <c r="G102">
        <f>C102/E102</f>
        <v/>
      </c>
      <c r="H102">
        <f>D102/E102</f>
        <v/>
      </c>
      <c r="I102">
        <f>G102+H102*2</f>
        <v/>
      </c>
      <c r="J102">
        <f>I102-J100</f>
        <v/>
      </c>
      <c r="K102" t="n">
        <v>5</v>
      </c>
      <c r="L102">
        <f>J102/K102*100/19.02/8</f>
        <v/>
      </c>
    </row>
    <row r="103" spans="1:12">
      <c r="A103" t="s">
        <v>19</v>
      </c>
      <c r="B103" t="n">
        <v>43199200</v>
      </c>
      <c r="C103" t="n">
        <v>31350760</v>
      </c>
      <c r="D103" t="n">
        <v>12381620</v>
      </c>
      <c r="E103">
        <f>sum(B103:D103)</f>
        <v/>
      </c>
      <c r="F103">
        <f>B103/E103</f>
        <v/>
      </c>
      <c r="G103">
        <f>C103/E103</f>
        <v/>
      </c>
      <c r="H103">
        <f>D103/E103</f>
        <v/>
      </c>
      <c r="I103">
        <f>G103+H103*2</f>
        <v/>
      </c>
      <c r="J103">
        <f>I103-J100</f>
        <v/>
      </c>
      <c r="K103" t="n">
        <v>5</v>
      </c>
      <c r="L103">
        <f>J103/K103*100/19.02/8</f>
        <v/>
      </c>
    </row>
    <row r="104" spans="1:12">
      <c r="A104" t="s">
        <v>20</v>
      </c>
      <c r="B104" t="n">
        <v>36219830</v>
      </c>
      <c r="C104" t="n">
        <v>30610250</v>
      </c>
      <c r="D104" t="n">
        <v>14851020</v>
      </c>
      <c r="E104">
        <f>sum(B104:D104)</f>
        <v/>
      </c>
      <c r="F104">
        <f>B104/E104</f>
        <v/>
      </c>
      <c r="G104">
        <f>C104/E104</f>
        <v/>
      </c>
      <c r="H104">
        <f>D104/E104</f>
        <v/>
      </c>
      <c r="I104">
        <f>G104+H104*2</f>
        <v/>
      </c>
      <c r="J104">
        <f>I104-J100</f>
        <v/>
      </c>
      <c r="K104" t="n">
        <v>5</v>
      </c>
      <c r="L104">
        <f>J104/K104*100/19.02/24</f>
        <v/>
      </c>
    </row>
    <row r="105" spans="1:12">
      <c r="A105" t="s">
        <v>21</v>
      </c>
      <c r="B105" t="n">
        <v>35527650</v>
      </c>
      <c r="C105" t="n">
        <v>30312050</v>
      </c>
      <c r="D105" t="n">
        <v>14653490</v>
      </c>
      <c r="E105">
        <f>sum(B105:D105)</f>
        <v/>
      </c>
      <c r="F105">
        <f>B105/E105</f>
        <v/>
      </c>
      <c r="G105">
        <f>C105/E105</f>
        <v/>
      </c>
      <c r="H105">
        <f>D105/E105</f>
        <v/>
      </c>
      <c r="I105">
        <f>G105+H105*2</f>
        <v/>
      </c>
      <c r="J105">
        <f>I105-J100</f>
        <v/>
      </c>
      <c r="K105" t="n">
        <v>5</v>
      </c>
      <c r="L105">
        <f>J105/K105*100/19.02/24</f>
        <v/>
      </c>
    </row>
    <row r="106" spans="1:12">
      <c r="A106" t="s">
        <v>22</v>
      </c>
      <c r="B106" t="n">
        <v>35798020</v>
      </c>
      <c r="C106" t="n">
        <v>37985710</v>
      </c>
      <c r="D106" t="n">
        <v>22459700</v>
      </c>
      <c r="E106">
        <f>sum(B106:D106)</f>
        <v/>
      </c>
      <c r="F106">
        <f>B106/E106</f>
        <v/>
      </c>
      <c r="G106">
        <f>C106/E106</f>
        <v/>
      </c>
      <c r="H106">
        <f>D106/E106</f>
        <v/>
      </c>
      <c r="I106">
        <f>G106+H106*2</f>
        <v/>
      </c>
      <c r="J106">
        <f>I106-J100</f>
        <v/>
      </c>
      <c r="K106" t="n">
        <v>5</v>
      </c>
      <c r="L106">
        <f>J106/K106*100/19.02/48</f>
        <v/>
      </c>
    </row>
    <row r="107" spans="1:12">
      <c r="A107" t="s">
        <v>23</v>
      </c>
      <c r="B107" t="n">
        <v>34469600</v>
      </c>
      <c r="C107" t="n">
        <v>37834370</v>
      </c>
      <c r="D107" t="n">
        <v>21623880</v>
      </c>
      <c r="E107">
        <f>sum(B107:D107)</f>
        <v/>
      </c>
      <c r="F107">
        <f>B107/E107</f>
        <v/>
      </c>
      <c r="G107">
        <f>C107/E107</f>
        <v/>
      </c>
      <c r="H107">
        <f>D107/E107</f>
        <v/>
      </c>
      <c r="I107">
        <f>G107+H107*2</f>
        <v/>
      </c>
      <c r="J107">
        <f>I107-J100</f>
        <v/>
      </c>
      <c r="K107" t="n">
        <v>5</v>
      </c>
      <c r="L107">
        <f>J107/K107*100/19.02/48</f>
        <v/>
      </c>
    </row>
    <row r="108" spans="1:12">
      <c r="A108" t="s">
        <v>24</v>
      </c>
      <c r="B108" t="n">
        <v>44005350</v>
      </c>
      <c r="C108" t="n">
        <v>54295010</v>
      </c>
      <c r="D108" t="n">
        <v>34485950</v>
      </c>
      <c r="E108">
        <f>sum(B108:D108)</f>
        <v/>
      </c>
      <c r="F108">
        <f>B108/E108</f>
        <v/>
      </c>
      <c r="G108">
        <f>C108/E108</f>
        <v/>
      </c>
      <c r="H108">
        <f>D108/E108</f>
        <v/>
      </c>
      <c r="I108">
        <f>G108+H108*2</f>
        <v/>
      </c>
      <c r="J108">
        <f>I108-J100</f>
        <v/>
      </c>
      <c r="K108" t="n">
        <v>5</v>
      </c>
      <c r="L108">
        <f>J108/K108*100/19.02/96</f>
        <v/>
      </c>
    </row>
    <row r="109" spans="1:12">
      <c r="A109" t="s">
        <v>25</v>
      </c>
      <c r="B109" t="n">
        <v>38053570</v>
      </c>
      <c r="C109" t="n">
        <v>45455010</v>
      </c>
      <c r="D109" t="n">
        <v>28826460</v>
      </c>
      <c r="E109">
        <f>sum(B109:D109)</f>
        <v/>
      </c>
      <c r="F109">
        <f>B109/E109</f>
        <v/>
      </c>
      <c r="G109">
        <f>C109/E109</f>
        <v/>
      </c>
      <c r="H109">
        <f>D109/E109</f>
        <v/>
      </c>
      <c r="I109">
        <f>G109+H109*2</f>
        <v/>
      </c>
      <c r="J109">
        <f>I109-J100</f>
        <v/>
      </c>
      <c r="K109" t="n">
        <v>5</v>
      </c>
      <c r="L109">
        <f>J109/K109*100/19.02/96</f>
        <v/>
      </c>
    </row>
    <row r="110" spans="1:12">
      <c r="A110" t="s">
        <v>26</v>
      </c>
      <c r="B110" t="n">
        <v>51005220</v>
      </c>
      <c r="C110" t="n">
        <v>66309300</v>
      </c>
      <c r="D110" t="n">
        <v>43518500</v>
      </c>
      <c r="E110">
        <f>sum(B110:D110)</f>
        <v/>
      </c>
      <c r="F110">
        <f>B110/E110</f>
        <v/>
      </c>
      <c r="G110">
        <f>C110/E110</f>
        <v/>
      </c>
      <c r="H110">
        <f>D110/E110</f>
        <v/>
      </c>
      <c r="I110">
        <f>G110+H110*2</f>
        <v/>
      </c>
      <c r="J110">
        <f>I110-J100</f>
        <v/>
      </c>
      <c r="K110" t="n">
        <v>5</v>
      </c>
      <c r="L110">
        <f>J110/K110*100/19.02/168</f>
        <v/>
      </c>
    </row>
    <row r="111" spans="1:12">
      <c r="A111" t="s">
        <v>27</v>
      </c>
      <c r="B111" t="n">
        <v>43346950</v>
      </c>
      <c r="C111" t="n">
        <v>57394630</v>
      </c>
      <c r="D111" t="n">
        <v>37992360</v>
      </c>
      <c r="E111">
        <f>sum(B111:D111)</f>
        <v/>
      </c>
      <c r="F111">
        <f>B111/E111</f>
        <v/>
      </c>
      <c r="G111">
        <f>C111/E111</f>
        <v/>
      </c>
      <c r="H111">
        <f>D111/E111</f>
        <v/>
      </c>
      <c r="I111">
        <f>G111+H111*2</f>
        <v/>
      </c>
      <c r="J111">
        <f>I111-J100</f>
        <v/>
      </c>
      <c r="K111" t="n">
        <v>5</v>
      </c>
      <c r="L111">
        <f>J111/K111*100/19.02/168</f>
        <v/>
      </c>
    </row>
    <row r="112" spans="1:12">
      <c r="A112" t="s"/>
    </row>
    <row r="113" spans="1:12">
      <c r="A113" t="s">
        <v>0</v>
      </c>
      <c r="B113" t="s">
        <v>1</v>
      </c>
      <c r="C113" t="s">
        <v>2</v>
      </c>
      <c r="D113" t="s">
        <v>3</v>
      </c>
    </row>
    <row r="114" spans="1:12">
      <c r="A114" t="s">
        <v>47</v>
      </c>
      <c r="B114" t="s">
        <v>5</v>
      </c>
      <c r="C114" t="s">
        <v>48</v>
      </c>
      <c r="D114" t="s">
        <v>46</v>
      </c>
    </row>
    <row r="115" spans="1:12">
      <c r="A115" t="s"/>
      <c r="B115" t="s">
        <v>8</v>
      </c>
      <c r="C115" t="s">
        <v>9</v>
      </c>
      <c r="D115" t="s">
        <v>10</v>
      </c>
      <c r="E115" t="s">
        <v>11</v>
      </c>
      <c r="F115" t="s">
        <v>8</v>
      </c>
      <c r="G115" t="s">
        <v>9</v>
      </c>
      <c r="H115" t="s">
        <v>10</v>
      </c>
      <c r="I115" t="s">
        <v>12</v>
      </c>
      <c r="J115" t="s">
        <v>13</v>
      </c>
      <c r="K115" t="s">
        <v>14</v>
      </c>
      <c r="L115" t="s">
        <v>15</v>
      </c>
    </row>
    <row r="116" spans="1:12">
      <c r="A116" t="s">
        <v>16</v>
      </c>
      <c r="B116" t="n">
        <v>16597150</v>
      </c>
      <c r="C116" t="n">
        <v>11608740</v>
      </c>
      <c r="D116" t="n">
        <v>3953620</v>
      </c>
      <c r="E116">
        <f>sum(B116:D116)</f>
        <v/>
      </c>
      <c r="F116">
        <f>B116/E116</f>
        <v/>
      </c>
      <c r="G116">
        <f>C116/E116</f>
        <v/>
      </c>
      <c r="H116">
        <f>D116/E116</f>
        <v/>
      </c>
      <c r="I116">
        <f>G116+H116*2</f>
        <v/>
      </c>
      <c r="J116">
        <f>average(I116:I117)</f>
        <v/>
      </c>
    </row>
    <row r="117" spans="1:12">
      <c r="A117" t="s">
        <v>17</v>
      </c>
      <c r="B117" t="n">
        <v>20951550</v>
      </c>
      <c r="C117" t="n">
        <v>14166160</v>
      </c>
      <c r="D117" t="n">
        <v>5296737</v>
      </c>
      <c r="E117">
        <f>sum(B117:D117)</f>
        <v/>
      </c>
      <c r="F117">
        <f>B117/E117</f>
        <v/>
      </c>
      <c r="G117">
        <f>C117/E117</f>
        <v/>
      </c>
      <c r="H117">
        <f>D117/E117</f>
        <v/>
      </c>
      <c r="I117">
        <f>G117+H117*2</f>
        <v/>
      </c>
    </row>
    <row r="118" spans="1:12">
      <c r="A118" t="s">
        <v>18</v>
      </c>
      <c r="B118" t="n">
        <v>20461960</v>
      </c>
      <c r="C118" t="n">
        <v>14883990</v>
      </c>
      <c r="D118" t="n">
        <v>5873193</v>
      </c>
      <c r="E118">
        <f>sum(B118:D118)</f>
        <v/>
      </c>
      <c r="F118">
        <f>B118/E118</f>
        <v/>
      </c>
      <c r="G118">
        <f>C118/E118</f>
        <v/>
      </c>
      <c r="H118">
        <f>D118/E118</f>
        <v/>
      </c>
      <c r="I118">
        <f>G118+H118*2</f>
        <v/>
      </c>
      <c r="J118">
        <f>I118-J116</f>
        <v/>
      </c>
      <c r="K118" t="n">
        <v>5</v>
      </c>
      <c r="L118">
        <f>J118/K118*100/19.02/8</f>
        <v/>
      </c>
    </row>
    <row r="119" spans="1:12">
      <c r="A119" t="s">
        <v>19</v>
      </c>
      <c r="B119" t="n">
        <v>21471790</v>
      </c>
      <c r="C119" t="n">
        <v>16197280</v>
      </c>
      <c r="D119" t="n">
        <v>6426882</v>
      </c>
      <c r="E119">
        <f>sum(B119:D119)</f>
        <v/>
      </c>
      <c r="F119">
        <f>B119/E119</f>
        <v/>
      </c>
      <c r="G119">
        <f>C119/E119</f>
        <v/>
      </c>
      <c r="H119">
        <f>D119/E119</f>
        <v/>
      </c>
      <c r="I119">
        <f>G119+H119*2</f>
        <v/>
      </c>
      <c r="J119">
        <f>I119-J116</f>
        <v/>
      </c>
      <c r="K119" t="n">
        <v>5</v>
      </c>
      <c r="L119">
        <f>J119/K119*100/19.02/8</f>
        <v/>
      </c>
    </row>
    <row r="120" spans="1:12">
      <c r="A120" t="s">
        <v>20</v>
      </c>
      <c r="B120" t="n">
        <v>19270580</v>
      </c>
      <c r="C120" t="n">
        <v>16840450</v>
      </c>
      <c r="D120" t="n">
        <v>7718814</v>
      </c>
      <c r="E120">
        <f>sum(B120:D120)</f>
        <v/>
      </c>
      <c r="F120">
        <f>B120/E120</f>
        <v/>
      </c>
      <c r="G120">
        <f>C120/E120</f>
        <v/>
      </c>
      <c r="H120">
        <f>D120/E120</f>
        <v/>
      </c>
      <c r="I120">
        <f>G120+H120*2</f>
        <v/>
      </c>
      <c r="J120">
        <f>I120-J116</f>
        <v/>
      </c>
      <c r="K120" t="n">
        <v>5</v>
      </c>
      <c r="L120">
        <f>J120/K120*100/19.02/24</f>
        <v/>
      </c>
    </row>
    <row r="121" spans="1:12">
      <c r="A121" t="s">
        <v>21</v>
      </c>
      <c r="B121" t="n">
        <v>18388770</v>
      </c>
      <c r="C121" t="n">
        <v>15808740</v>
      </c>
      <c r="D121" t="n">
        <v>7390001</v>
      </c>
      <c r="E121">
        <f>sum(B121:D121)</f>
        <v/>
      </c>
      <c r="F121">
        <f>B121/E121</f>
        <v/>
      </c>
      <c r="G121">
        <f>C121/E121</f>
        <v/>
      </c>
      <c r="H121">
        <f>D121/E121</f>
        <v/>
      </c>
      <c r="I121">
        <f>G121+H121*2</f>
        <v/>
      </c>
      <c r="J121">
        <f>I121-J116</f>
        <v/>
      </c>
      <c r="K121" t="n">
        <v>5</v>
      </c>
      <c r="L121">
        <f>J121/K121*100/19.02/24</f>
        <v/>
      </c>
    </row>
    <row r="122" spans="1:12">
      <c r="A122" t="s">
        <v>22</v>
      </c>
      <c r="B122" t="n">
        <v>12368350</v>
      </c>
      <c r="C122" t="n">
        <v>13052060</v>
      </c>
      <c r="D122" t="n">
        <v>7556479</v>
      </c>
      <c r="E122">
        <f>sum(B122:D122)</f>
        <v/>
      </c>
      <c r="F122">
        <f>B122/E122</f>
        <v/>
      </c>
      <c r="G122">
        <f>C122/E122</f>
        <v/>
      </c>
      <c r="H122">
        <f>D122/E122</f>
        <v/>
      </c>
      <c r="I122">
        <f>G122+H122*2</f>
        <v/>
      </c>
      <c r="J122">
        <f>I122-J116</f>
        <v/>
      </c>
      <c r="K122" t="n">
        <v>5</v>
      </c>
      <c r="L122">
        <f>J122/K122*100/19.02/48</f>
        <v/>
      </c>
    </row>
    <row r="123" spans="1:12">
      <c r="A123" t="s">
        <v>23</v>
      </c>
      <c r="B123" t="n">
        <v>11270270</v>
      </c>
      <c r="C123" t="n">
        <v>11898240</v>
      </c>
      <c r="D123" t="n">
        <v>6852471</v>
      </c>
      <c r="E123">
        <f>sum(B123:D123)</f>
        <v/>
      </c>
      <c r="F123">
        <f>B123/E123</f>
        <v/>
      </c>
      <c r="G123">
        <f>C123/E123</f>
        <v/>
      </c>
      <c r="H123">
        <f>D123/E123</f>
        <v/>
      </c>
      <c r="I123">
        <f>G123+H123*2</f>
        <v/>
      </c>
      <c r="J123">
        <f>I123-J116</f>
        <v/>
      </c>
      <c r="K123" t="n">
        <v>5</v>
      </c>
      <c r="L123">
        <f>J123/K123*100/19.02/48</f>
        <v/>
      </c>
    </row>
    <row r="124" spans="1:12">
      <c r="A124" t="s">
        <v>24</v>
      </c>
      <c r="B124" t="n">
        <v>15482340</v>
      </c>
      <c r="C124" t="n">
        <v>18451040</v>
      </c>
      <c r="D124" t="n">
        <v>12059300</v>
      </c>
      <c r="E124">
        <f>sum(B124:D124)</f>
        <v/>
      </c>
      <c r="F124">
        <f>B124/E124</f>
        <v/>
      </c>
      <c r="G124">
        <f>C124/E124</f>
        <v/>
      </c>
      <c r="H124">
        <f>D124/E124</f>
        <v/>
      </c>
      <c r="I124">
        <f>G124+H124*2</f>
        <v/>
      </c>
      <c r="J124">
        <f>I124-J116</f>
        <v/>
      </c>
      <c r="K124" t="n">
        <v>5</v>
      </c>
      <c r="L124">
        <f>J124/K124*100/19.02/96</f>
        <v/>
      </c>
    </row>
    <row r="125" spans="1:12">
      <c r="A125" t="s">
        <v>25</v>
      </c>
      <c r="B125" t="n">
        <v>19258110</v>
      </c>
      <c r="C125" t="n">
        <v>23452750</v>
      </c>
      <c r="D125" t="n">
        <v>14887760</v>
      </c>
      <c r="E125">
        <f>sum(B125:D125)</f>
        <v/>
      </c>
      <c r="F125">
        <f>B125/E125</f>
        <v/>
      </c>
      <c r="G125">
        <f>C125/E125</f>
        <v/>
      </c>
      <c r="H125">
        <f>D125/E125</f>
        <v/>
      </c>
      <c r="I125">
        <f>G125+H125*2</f>
        <v/>
      </c>
      <c r="J125">
        <f>I125-J116</f>
        <v/>
      </c>
      <c r="K125" t="n">
        <v>5</v>
      </c>
      <c r="L125">
        <f>J125/K125*100/19.02/96</f>
        <v/>
      </c>
    </row>
    <row r="126" spans="1:12">
      <c r="A126" t="s">
        <v>26</v>
      </c>
      <c r="B126" t="n">
        <v>12164580</v>
      </c>
      <c r="C126" t="n">
        <v>14930360</v>
      </c>
      <c r="D126" t="n">
        <v>10078730</v>
      </c>
      <c r="E126">
        <f>sum(B126:D126)</f>
        <v/>
      </c>
      <c r="F126">
        <f>B126/E126</f>
        <v/>
      </c>
      <c r="G126">
        <f>C126/E126</f>
        <v/>
      </c>
      <c r="H126">
        <f>D126/E126</f>
        <v/>
      </c>
      <c r="I126">
        <f>G126+H126*2</f>
        <v/>
      </c>
      <c r="J126">
        <f>I126-J116</f>
        <v/>
      </c>
      <c r="K126" t="n">
        <v>5</v>
      </c>
      <c r="L126">
        <f>J126/K126*100/19.02/168</f>
        <v/>
      </c>
    </row>
    <row r="127" spans="1:12">
      <c r="A127" t="s">
        <v>27</v>
      </c>
      <c r="B127" t="n">
        <v>13618360</v>
      </c>
      <c r="C127" t="n">
        <v>18381280</v>
      </c>
      <c r="D127" t="n">
        <v>12466260</v>
      </c>
      <c r="E127">
        <f>sum(B127:D127)</f>
        <v/>
      </c>
      <c r="F127">
        <f>B127/E127</f>
        <v/>
      </c>
      <c r="G127">
        <f>C127/E127</f>
        <v/>
      </c>
      <c r="H127">
        <f>D127/E127</f>
        <v/>
      </c>
      <c r="I127">
        <f>G127+H127*2</f>
        <v/>
      </c>
      <c r="J127">
        <f>I127-J116</f>
        <v/>
      </c>
      <c r="K127" t="n">
        <v>5</v>
      </c>
      <c r="L127">
        <f>J127/K127*100/19.02/168</f>
        <v/>
      </c>
    </row>
    <row r="128" spans="1:12">
      <c r="A128" t="s"/>
    </row>
    <row r="129" spans="1:12">
      <c r="A129" t="s">
        <v>0</v>
      </c>
      <c r="B129" t="s">
        <v>1</v>
      </c>
      <c r="C129" t="s">
        <v>2</v>
      </c>
      <c r="D129" t="s">
        <v>3</v>
      </c>
    </row>
    <row r="130" spans="1:12">
      <c r="A130" t="s">
        <v>49</v>
      </c>
      <c r="B130" t="s">
        <v>5</v>
      </c>
      <c r="C130" t="s">
        <v>50</v>
      </c>
      <c r="D130" t="s">
        <v>51</v>
      </c>
    </row>
    <row r="131" spans="1:12">
      <c r="A131" t="s"/>
      <c r="B131" t="s">
        <v>8</v>
      </c>
      <c r="C131" t="s">
        <v>9</v>
      </c>
      <c r="D131" t="s">
        <v>10</v>
      </c>
      <c r="E131" t="s">
        <v>11</v>
      </c>
      <c r="F131" t="s">
        <v>8</v>
      </c>
      <c r="G131" t="s">
        <v>9</v>
      </c>
      <c r="H131" t="s">
        <v>10</v>
      </c>
      <c r="I131" t="s">
        <v>12</v>
      </c>
      <c r="J131" t="s">
        <v>13</v>
      </c>
      <c r="K131" t="s">
        <v>14</v>
      </c>
      <c r="L131" t="s">
        <v>15</v>
      </c>
    </row>
    <row r="132" spans="1:12">
      <c r="A132" t="s">
        <v>16</v>
      </c>
      <c r="B132" t="n">
        <v>121606600</v>
      </c>
      <c r="C132" t="n">
        <v>70666970</v>
      </c>
      <c r="D132" t="n">
        <v>25307160</v>
      </c>
      <c r="E132">
        <f>sum(B132:D132)</f>
        <v/>
      </c>
      <c r="F132">
        <f>B132/E132</f>
        <v/>
      </c>
      <c r="G132">
        <f>C132/E132</f>
        <v/>
      </c>
      <c r="H132">
        <f>D132/E132</f>
        <v/>
      </c>
      <c r="I132">
        <f>G132+H132*2</f>
        <v/>
      </c>
      <c r="J132">
        <f>average(I132:I133)</f>
        <v/>
      </c>
    </row>
    <row r="133" spans="1:12">
      <c r="A133" t="s">
        <v>17</v>
      </c>
      <c r="B133" t="n">
        <v>101160300</v>
      </c>
      <c r="C133" t="n">
        <v>58553250</v>
      </c>
      <c r="D133" t="n">
        <v>20682880</v>
      </c>
      <c r="E133">
        <f>sum(B133:D133)</f>
        <v/>
      </c>
      <c r="F133">
        <f>B133/E133</f>
        <v/>
      </c>
      <c r="G133">
        <f>C133/E133</f>
        <v/>
      </c>
      <c r="H133">
        <f>D133/E133</f>
        <v/>
      </c>
      <c r="I133">
        <f>G133+H133*2</f>
        <v/>
      </c>
    </row>
    <row r="134" spans="1:12">
      <c r="A134" t="s">
        <v>18</v>
      </c>
      <c r="B134" t="n">
        <v>141524500</v>
      </c>
      <c r="C134" t="n">
        <v>90155720</v>
      </c>
      <c r="D134" t="n">
        <v>37039560</v>
      </c>
      <c r="E134">
        <f>sum(B134:D134)</f>
        <v/>
      </c>
      <c r="F134">
        <f>B134/E134</f>
        <v/>
      </c>
      <c r="G134">
        <f>C134/E134</f>
        <v/>
      </c>
      <c r="H134">
        <f>D134/E134</f>
        <v/>
      </c>
      <c r="I134">
        <f>G134+H134*2</f>
        <v/>
      </c>
      <c r="J134">
        <f>I134-J132</f>
        <v/>
      </c>
      <c r="K134" t="n">
        <v>5</v>
      </c>
      <c r="L134">
        <f>J134/K134*100/22.77/8</f>
        <v/>
      </c>
    </row>
    <row r="135" spans="1:12">
      <c r="A135" t="s">
        <v>19</v>
      </c>
      <c r="B135" t="n">
        <v>106894800</v>
      </c>
      <c r="C135" t="n">
        <v>69147640</v>
      </c>
      <c r="D135" t="n">
        <v>27480390</v>
      </c>
      <c r="E135">
        <f>sum(B135:D135)</f>
        <v/>
      </c>
      <c r="F135">
        <f>B135/E135</f>
        <v/>
      </c>
      <c r="G135">
        <f>C135/E135</f>
        <v/>
      </c>
      <c r="H135">
        <f>D135/E135</f>
        <v/>
      </c>
      <c r="I135">
        <f>G135+H135*2</f>
        <v/>
      </c>
      <c r="J135">
        <f>I135-J132</f>
        <v/>
      </c>
      <c r="K135" t="n">
        <v>5</v>
      </c>
      <c r="L135">
        <f>J135/K135*100/22.77/8</f>
        <v/>
      </c>
    </row>
    <row r="136" spans="1:12">
      <c r="A136" t="s">
        <v>20</v>
      </c>
      <c r="B136" t="n">
        <v>109768200</v>
      </c>
      <c r="C136" t="n">
        <v>84723540</v>
      </c>
      <c r="D136" t="n">
        <v>43682150</v>
      </c>
      <c r="E136">
        <f>sum(B136:D136)</f>
        <v/>
      </c>
      <c r="F136">
        <f>B136/E136</f>
        <v/>
      </c>
      <c r="G136">
        <f>C136/E136</f>
        <v/>
      </c>
      <c r="H136">
        <f>D136/E136</f>
        <v/>
      </c>
      <c r="I136">
        <f>G136+H136*2</f>
        <v/>
      </c>
      <c r="J136">
        <f>I136-J132</f>
        <v/>
      </c>
      <c r="K136" t="n">
        <v>5</v>
      </c>
      <c r="L136">
        <f>J136/K136*100/22.77/24</f>
        <v/>
      </c>
    </row>
    <row r="137" spans="1:12">
      <c r="A137" t="s">
        <v>21</v>
      </c>
      <c r="B137" t="n">
        <v>83420090</v>
      </c>
      <c r="C137" t="n">
        <v>65701830</v>
      </c>
      <c r="D137" t="n">
        <v>33397870</v>
      </c>
      <c r="E137">
        <f>sum(B137:D137)</f>
        <v/>
      </c>
      <c r="F137">
        <f>B137/E137</f>
        <v/>
      </c>
      <c r="G137">
        <f>C137/E137</f>
        <v/>
      </c>
      <c r="H137">
        <f>D137/E137</f>
        <v/>
      </c>
      <c r="I137">
        <f>G137+H137*2</f>
        <v/>
      </c>
      <c r="J137">
        <f>I137-J132</f>
        <v/>
      </c>
      <c r="K137" t="n">
        <v>5</v>
      </c>
      <c r="L137">
        <f>J137/K137*100/22.77/24</f>
        <v/>
      </c>
    </row>
    <row r="138" spans="1:12">
      <c r="A138" t="s">
        <v>22</v>
      </c>
      <c r="B138" t="n">
        <v>78951680</v>
      </c>
      <c r="C138" t="n">
        <v>82881370</v>
      </c>
      <c r="D138" t="n">
        <v>54250640</v>
      </c>
      <c r="E138">
        <f>sum(B138:D138)</f>
        <v/>
      </c>
      <c r="F138">
        <f>B138/E138</f>
        <v/>
      </c>
      <c r="G138">
        <f>C138/E138</f>
        <v/>
      </c>
      <c r="H138">
        <f>D138/E138</f>
        <v/>
      </c>
      <c r="I138">
        <f>G138+H138*2</f>
        <v/>
      </c>
      <c r="J138">
        <f>I138-J132</f>
        <v/>
      </c>
      <c r="K138" t="n">
        <v>5</v>
      </c>
      <c r="L138">
        <f>J138/K138*100/22.77/48</f>
        <v/>
      </c>
    </row>
    <row r="139" spans="1:12">
      <c r="A139" t="s">
        <v>23</v>
      </c>
      <c r="B139" t="n">
        <v>63895170</v>
      </c>
      <c r="C139" t="n">
        <v>67302650</v>
      </c>
      <c r="D139" t="n">
        <v>43813550</v>
      </c>
      <c r="E139">
        <f>sum(B139:D139)</f>
        <v/>
      </c>
      <c r="F139">
        <f>B139/E139</f>
        <v/>
      </c>
      <c r="G139">
        <f>C139/E139</f>
        <v/>
      </c>
      <c r="H139">
        <f>D139/E139</f>
        <v/>
      </c>
      <c r="I139">
        <f>G139+H139*2</f>
        <v/>
      </c>
      <c r="J139">
        <f>I139-J132</f>
        <v/>
      </c>
      <c r="K139" t="n">
        <v>5</v>
      </c>
      <c r="L139">
        <f>J139/K139*100/22.77/48</f>
        <v/>
      </c>
    </row>
    <row r="140" spans="1:12">
      <c r="A140" t="s">
        <v>24</v>
      </c>
      <c r="B140" t="n">
        <v>84231140</v>
      </c>
      <c r="C140" t="n">
        <v>111687900</v>
      </c>
      <c r="D140" t="n">
        <v>81353550</v>
      </c>
      <c r="E140">
        <f>sum(B140:D140)</f>
        <v/>
      </c>
      <c r="F140">
        <f>B140/E140</f>
        <v/>
      </c>
      <c r="G140">
        <f>C140/E140</f>
        <v/>
      </c>
      <c r="H140">
        <f>D140/E140</f>
        <v/>
      </c>
      <c r="I140">
        <f>G140+H140*2</f>
        <v/>
      </c>
      <c r="J140">
        <f>I140-J132</f>
        <v/>
      </c>
      <c r="K140" t="n">
        <v>5</v>
      </c>
      <c r="L140">
        <f>J140/K140*100/22.77/96</f>
        <v/>
      </c>
    </row>
    <row r="141" spans="1:12">
      <c r="A141" t="s">
        <v>25</v>
      </c>
      <c r="B141" t="n">
        <v>72063760</v>
      </c>
      <c r="C141" t="n">
        <v>94855170</v>
      </c>
      <c r="D141" t="n">
        <v>68659050</v>
      </c>
      <c r="E141">
        <f>sum(B141:D141)</f>
        <v/>
      </c>
      <c r="F141">
        <f>B141/E141</f>
        <v/>
      </c>
      <c r="G141">
        <f>C141/E141</f>
        <v/>
      </c>
      <c r="H141">
        <f>D141/E141</f>
        <v/>
      </c>
      <c r="I141">
        <f>G141+H141*2</f>
        <v/>
      </c>
      <c r="J141">
        <f>I141-J132</f>
        <v/>
      </c>
      <c r="K141" t="n">
        <v>5</v>
      </c>
      <c r="L141">
        <f>J141/K141*100/22.77/96</f>
        <v/>
      </c>
    </row>
    <row r="142" spans="1:12">
      <c r="A142" t="s">
        <v>26</v>
      </c>
      <c r="B142" t="n">
        <v>8391</v>
      </c>
      <c r="C142" t="n">
        <v>0</v>
      </c>
      <c r="D142" t="n">
        <v>25392</v>
      </c>
      <c r="E142">
        <f>sum(B142:D142)</f>
        <v/>
      </c>
      <c r="F142">
        <f>B142/E142</f>
        <v/>
      </c>
      <c r="G142">
        <f>C142/E142</f>
        <v/>
      </c>
      <c r="H142">
        <f>D142/E142</f>
        <v/>
      </c>
      <c r="I142">
        <f>G142+H142*2</f>
        <v/>
      </c>
      <c r="J142">
        <f>I142-J132</f>
        <v/>
      </c>
      <c r="K142" t="n">
        <v>5</v>
      </c>
      <c r="L142">
        <f>J142/K142*100/22.77/168</f>
        <v/>
      </c>
    </row>
    <row r="143" spans="1:12">
      <c r="A143" t="s">
        <v>27</v>
      </c>
      <c r="B143" t="n">
        <v>34874250</v>
      </c>
      <c r="C143" t="n">
        <v>51045640</v>
      </c>
      <c r="D143" t="n">
        <v>37850640</v>
      </c>
      <c r="E143">
        <f>sum(B143:D143)</f>
        <v/>
      </c>
      <c r="F143">
        <f>B143/E143</f>
        <v/>
      </c>
      <c r="G143">
        <f>C143/E143</f>
        <v/>
      </c>
      <c r="H143">
        <f>D143/E143</f>
        <v/>
      </c>
      <c r="I143">
        <f>G143+H143*2</f>
        <v/>
      </c>
      <c r="J143">
        <f>I143-J132</f>
        <v/>
      </c>
      <c r="K143" t="n">
        <v>5</v>
      </c>
      <c r="L143">
        <f>J143/K143*100/22.77/168</f>
        <v/>
      </c>
    </row>
    <row r="144" spans="1:12">
      <c r="A144" t="s"/>
    </row>
    <row r="145" spans="1:12">
      <c r="A145" t="s">
        <v>0</v>
      </c>
      <c r="B145" t="s">
        <v>1</v>
      </c>
      <c r="C145" t="s">
        <v>2</v>
      </c>
      <c r="D145" t="s">
        <v>3</v>
      </c>
    </row>
    <row r="146" spans="1:12">
      <c r="A146" t="s">
        <v>52</v>
      </c>
      <c r="B146" t="s">
        <v>5</v>
      </c>
      <c r="C146" t="s">
        <v>53</v>
      </c>
      <c r="D146" t="s">
        <v>54</v>
      </c>
    </row>
    <row r="147" spans="1:12">
      <c r="A147" t="s"/>
      <c r="B147" t="s">
        <v>8</v>
      </c>
      <c r="C147" t="s">
        <v>9</v>
      </c>
      <c r="D147" t="s">
        <v>10</v>
      </c>
      <c r="E147" t="s">
        <v>11</v>
      </c>
      <c r="F147" t="s">
        <v>8</v>
      </c>
      <c r="G147" t="s">
        <v>9</v>
      </c>
      <c r="H147" t="s">
        <v>10</v>
      </c>
      <c r="I147" t="s">
        <v>12</v>
      </c>
      <c r="J147" t="s">
        <v>13</v>
      </c>
      <c r="K147" t="s">
        <v>14</v>
      </c>
      <c r="L147" t="s">
        <v>15</v>
      </c>
    </row>
    <row r="148" spans="1:12">
      <c r="A148" t="s">
        <v>16</v>
      </c>
      <c r="B148" t="n">
        <v>12110270</v>
      </c>
      <c r="C148" t="n">
        <v>7739651</v>
      </c>
      <c r="D148" t="n">
        <v>2436587</v>
      </c>
      <c r="E148">
        <f>sum(B148:D148)</f>
        <v/>
      </c>
      <c r="F148">
        <f>B148/E148</f>
        <v/>
      </c>
      <c r="G148">
        <f>C148/E148</f>
        <v/>
      </c>
      <c r="H148">
        <f>D148/E148</f>
        <v/>
      </c>
      <c r="I148">
        <f>G148+H148*2</f>
        <v/>
      </c>
      <c r="J148">
        <f>average(I148:I149)</f>
        <v/>
      </c>
    </row>
    <row r="149" spans="1:12">
      <c r="A149" t="s">
        <v>17</v>
      </c>
      <c r="B149" t="n">
        <v>13585810</v>
      </c>
      <c r="C149" t="n">
        <v>9947286</v>
      </c>
      <c r="D149" t="n">
        <v>2456140</v>
      </c>
      <c r="E149">
        <f>sum(B149:D149)</f>
        <v/>
      </c>
      <c r="F149">
        <f>B149/E149</f>
        <v/>
      </c>
      <c r="G149">
        <f>C149/E149</f>
        <v/>
      </c>
      <c r="H149">
        <f>D149/E149</f>
        <v/>
      </c>
      <c r="I149">
        <f>G149+H149*2</f>
        <v/>
      </c>
    </row>
    <row r="150" spans="1:12">
      <c r="A150" t="s">
        <v>18</v>
      </c>
      <c r="B150" t="n">
        <v>8378905</v>
      </c>
      <c r="C150" t="n">
        <v>5759926</v>
      </c>
      <c r="D150" t="n">
        <v>2026581</v>
      </c>
      <c r="E150">
        <f>sum(B150:D150)</f>
        <v/>
      </c>
      <c r="F150">
        <f>B150/E150</f>
        <v/>
      </c>
      <c r="G150">
        <f>C150/E150</f>
        <v/>
      </c>
      <c r="H150">
        <f>D150/E150</f>
        <v/>
      </c>
      <c r="I150">
        <f>G150+H150*2</f>
        <v/>
      </c>
      <c r="J150">
        <f>I150-J148</f>
        <v/>
      </c>
      <c r="K150" t="n">
        <v>5</v>
      </c>
      <c r="L150">
        <f>J150/K150*100/13.94/8</f>
        <v/>
      </c>
    </row>
    <row r="151" spans="1:12">
      <c r="A151" t="s">
        <v>19</v>
      </c>
      <c r="B151" t="n">
        <v>13626230</v>
      </c>
      <c r="C151" t="n">
        <v>9674360</v>
      </c>
      <c r="D151" t="n">
        <v>3017829</v>
      </c>
      <c r="E151">
        <f>sum(B151:D151)</f>
        <v/>
      </c>
      <c r="F151">
        <f>B151/E151</f>
        <v/>
      </c>
      <c r="G151">
        <f>C151/E151</f>
        <v/>
      </c>
      <c r="H151">
        <f>D151/E151</f>
        <v/>
      </c>
      <c r="I151">
        <f>G151+H151*2</f>
        <v/>
      </c>
      <c r="J151">
        <f>I151-J148</f>
        <v/>
      </c>
      <c r="K151" t="n">
        <v>5</v>
      </c>
      <c r="L151">
        <f>J151/K151*100/13.94/8</f>
        <v/>
      </c>
    </row>
    <row r="152" spans="1:12">
      <c r="A152" t="s">
        <v>20</v>
      </c>
      <c r="B152" t="n">
        <v>15014720</v>
      </c>
      <c r="C152" t="n">
        <v>11202430</v>
      </c>
      <c r="D152" t="n">
        <v>4394606</v>
      </c>
      <c r="E152">
        <f>sum(B152:D152)</f>
        <v/>
      </c>
      <c r="F152">
        <f>B152/E152</f>
        <v/>
      </c>
      <c r="G152">
        <f>C152/E152</f>
        <v/>
      </c>
      <c r="H152">
        <f>D152/E152</f>
        <v/>
      </c>
      <c r="I152">
        <f>G152+H152*2</f>
        <v/>
      </c>
      <c r="J152">
        <f>I152-J148</f>
        <v/>
      </c>
      <c r="K152" t="n">
        <v>5</v>
      </c>
      <c r="L152">
        <f>J152/K152*100/13.94/24</f>
        <v/>
      </c>
    </row>
    <row r="153" spans="1:12">
      <c r="A153" t="s">
        <v>21</v>
      </c>
      <c r="B153" t="n">
        <v>15267350</v>
      </c>
      <c r="C153" t="n">
        <v>11535060</v>
      </c>
      <c r="D153" t="n">
        <v>4538336</v>
      </c>
      <c r="E153">
        <f>sum(B153:D153)</f>
        <v/>
      </c>
      <c r="F153">
        <f>B153/E153</f>
        <v/>
      </c>
      <c r="G153">
        <f>C153/E153</f>
        <v/>
      </c>
      <c r="H153">
        <f>D153/E153</f>
        <v/>
      </c>
      <c r="I153">
        <f>G153+H153*2</f>
        <v/>
      </c>
      <c r="J153">
        <f>I153-J148</f>
        <v/>
      </c>
      <c r="K153" t="n">
        <v>5</v>
      </c>
      <c r="L153">
        <f>J153/K153*100/13.94/24</f>
        <v/>
      </c>
    </row>
    <row r="154" spans="1:12">
      <c r="A154" t="s">
        <v>22</v>
      </c>
      <c r="B154" t="n">
        <v>12214140</v>
      </c>
      <c r="C154" t="n">
        <v>9621694</v>
      </c>
      <c r="D154" t="n">
        <v>4185370</v>
      </c>
      <c r="E154">
        <f>sum(B154:D154)</f>
        <v/>
      </c>
      <c r="F154">
        <f>B154/E154</f>
        <v/>
      </c>
      <c r="G154">
        <f>C154/E154</f>
        <v/>
      </c>
      <c r="H154">
        <f>D154/E154</f>
        <v/>
      </c>
      <c r="I154">
        <f>G154+H154*2</f>
        <v/>
      </c>
      <c r="J154">
        <f>I154-J148</f>
        <v/>
      </c>
      <c r="K154" t="n">
        <v>5</v>
      </c>
      <c r="L154">
        <f>J154/K154*100/13.94/48</f>
        <v/>
      </c>
    </row>
    <row r="155" spans="1:12">
      <c r="A155" t="s">
        <v>23</v>
      </c>
      <c r="B155" t="n">
        <v>11494680</v>
      </c>
      <c r="C155" t="n">
        <v>9197111</v>
      </c>
      <c r="D155" t="n">
        <v>3771846</v>
      </c>
      <c r="E155">
        <f>sum(B155:D155)</f>
        <v/>
      </c>
      <c r="F155">
        <f>B155/E155</f>
        <v/>
      </c>
      <c r="G155">
        <f>C155/E155</f>
        <v/>
      </c>
      <c r="H155">
        <f>D155/E155</f>
        <v/>
      </c>
      <c r="I155">
        <f>G155+H155*2</f>
        <v/>
      </c>
      <c r="J155">
        <f>I155-J148</f>
        <v/>
      </c>
      <c r="K155" t="n">
        <v>5</v>
      </c>
      <c r="L155">
        <f>J155/K155*100/13.94/48</f>
        <v/>
      </c>
    </row>
    <row r="156" spans="1:12">
      <c r="A156" t="s">
        <v>24</v>
      </c>
      <c r="B156" t="n">
        <v>15854970</v>
      </c>
      <c r="C156" t="n">
        <v>13452290</v>
      </c>
      <c r="D156" t="n">
        <v>6278135</v>
      </c>
      <c r="E156">
        <f>sum(B156:D156)</f>
        <v/>
      </c>
      <c r="F156">
        <f>B156/E156</f>
        <v/>
      </c>
      <c r="G156">
        <f>C156/E156</f>
        <v/>
      </c>
      <c r="H156">
        <f>D156/E156</f>
        <v/>
      </c>
      <c r="I156">
        <f>G156+H156*2</f>
        <v/>
      </c>
      <c r="J156">
        <f>I156-J148</f>
        <v/>
      </c>
      <c r="K156" t="n">
        <v>5</v>
      </c>
      <c r="L156">
        <f>J156/K156*100/13.94/96</f>
        <v/>
      </c>
    </row>
    <row r="157" spans="1:12">
      <c r="A157" t="s">
        <v>25</v>
      </c>
      <c r="B157" t="n">
        <v>15144200</v>
      </c>
      <c r="C157" t="n">
        <v>12380810</v>
      </c>
      <c r="D157" t="n">
        <v>5867808</v>
      </c>
      <c r="E157">
        <f>sum(B157:D157)</f>
        <v/>
      </c>
      <c r="F157">
        <f>B157/E157</f>
        <v/>
      </c>
      <c r="G157">
        <f>C157/E157</f>
        <v/>
      </c>
      <c r="H157">
        <f>D157/E157</f>
        <v/>
      </c>
      <c r="I157">
        <f>G157+H157*2</f>
        <v/>
      </c>
      <c r="J157">
        <f>I157-J148</f>
        <v/>
      </c>
      <c r="K157" t="n">
        <v>5</v>
      </c>
      <c r="L157">
        <f>J157/K157*100/13.94/96</f>
        <v/>
      </c>
    </row>
    <row r="158" spans="1:12">
      <c r="A158" t="s">
        <v>26</v>
      </c>
      <c r="B158" t="n">
        <v>14744670</v>
      </c>
      <c r="C158" t="n">
        <v>13186830</v>
      </c>
      <c r="D158" t="n">
        <v>6933593</v>
      </c>
      <c r="E158">
        <f>sum(B158:D158)</f>
        <v/>
      </c>
      <c r="F158">
        <f>B158/E158</f>
        <v/>
      </c>
      <c r="G158">
        <f>C158/E158</f>
        <v/>
      </c>
      <c r="H158">
        <f>D158/E158</f>
        <v/>
      </c>
      <c r="I158">
        <f>G158+H158*2</f>
        <v/>
      </c>
      <c r="J158">
        <f>I158-J148</f>
        <v/>
      </c>
      <c r="K158" t="n">
        <v>5</v>
      </c>
      <c r="L158">
        <f>J158/K158*100/13.94/168</f>
        <v/>
      </c>
    </row>
    <row r="159" spans="1:12">
      <c r="A159" t="s">
        <v>27</v>
      </c>
      <c r="B159" t="n">
        <v>12035360</v>
      </c>
      <c r="C159" t="n">
        <v>10313430</v>
      </c>
      <c r="D159" t="n">
        <v>5769839</v>
      </c>
      <c r="E159">
        <f>sum(B159:D159)</f>
        <v/>
      </c>
      <c r="F159">
        <f>B159/E159</f>
        <v/>
      </c>
      <c r="G159">
        <f>C159/E159</f>
        <v/>
      </c>
      <c r="H159">
        <f>D159/E159</f>
        <v/>
      </c>
      <c r="I159">
        <f>G159+H159*2</f>
        <v/>
      </c>
      <c r="J159">
        <f>I159-J148</f>
        <v/>
      </c>
      <c r="K159" t="n">
        <v>5</v>
      </c>
      <c r="L159">
        <f>J159/K159*100/13.94/168</f>
        <v/>
      </c>
    </row>
    <row r="160" spans="1:12">
      <c r="A160" t="s"/>
    </row>
    <row r="161" spans="1:12">
      <c r="A161" t="s">
        <v>0</v>
      </c>
      <c r="B161" t="s">
        <v>1</v>
      </c>
      <c r="C161" t="s">
        <v>2</v>
      </c>
      <c r="D161" t="s">
        <v>3</v>
      </c>
    </row>
    <row r="162" spans="1:12">
      <c r="A162" t="s">
        <v>55</v>
      </c>
      <c r="B162" t="s">
        <v>5</v>
      </c>
      <c r="C162" t="s">
        <v>56</v>
      </c>
      <c r="D162" t="s">
        <v>57</v>
      </c>
    </row>
    <row r="163" spans="1:12">
      <c r="A163" t="s"/>
      <c r="B163" t="s">
        <v>8</v>
      </c>
      <c r="C163" t="s">
        <v>9</v>
      </c>
      <c r="D163" t="s">
        <v>10</v>
      </c>
      <c r="E163" t="s">
        <v>11</v>
      </c>
      <c r="F163" t="s">
        <v>8</v>
      </c>
      <c r="G163" t="s">
        <v>9</v>
      </c>
      <c r="H163" t="s">
        <v>10</v>
      </c>
      <c r="I163" t="s">
        <v>12</v>
      </c>
      <c r="J163" t="s">
        <v>13</v>
      </c>
      <c r="K163" t="s">
        <v>14</v>
      </c>
      <c r="L163" t="s">
        <v>15</v>
      </c>
    </row>
    <row r="164" spans="1:12">
      <c r="A164" t="s">
        <v>16</v>
      </c>
      <c r="B164" t="n">
        <v>9710169</v>
      </c>
      <c r="C164" t="n">
        <v>6169634</v>
      </c>
      <c r="D164" t="n">
        <v>2796316</v>
      </c>
      <c r="E164">
        <f>sum(B164:D164)</f>
        <v/>
      </c>
      <c r="F164">
        <f>B164/E164</f>
        <v/>
      </c>
      <c r="G164">
        <f>C164/E164</f>
        <v/>
      </c>
      <c r="H164">
        <f>D164/E164</f>
        <v/>
      </c>
      <c r="I164">
        <f>G164+H164*2</f>
        <v/>
      </c>
      <c r="J164">
        <f>average(I164:I165)</f>
        <v/>
      </c>
    </row>
    <row r="165" spans="1:12">
      <c r="A165" t="s">
        <v>17</v>
      </c>
      <c r="B165" t="n">
        <v>5295884</v>
      </c>
      <c r="C165" t="n">
        <v>3251902</v>
      </c>
      <c r="D165" t="n">
        <v>1532501</v>
      </c>
      <c r="E165">
        <f>sum(B165:D165)</f>
        <v/>
      </c>
      <c r="F165">
        <f>B165/E165</f>
        <v/>
      </c>
      <c r="G165">
        <f>C165/E165</f>
        <v/>
      </c>
      <c r="H165">
        <f>D165/E165</f>
        <v/>
      </c>
      <c r="I165">
        <f>G165+H165*2</f>
        <v/>
      </c>
    </row>
    <row r="166" spans="1:12">
      <c r="A166" t="s">
        <v>18</v>
      </c>
      <c r="B166" t="n">
        <v>6986167</v>
      </c>
      <c r="C166" t="n">
        <v>4520881</v>
      </c>
      <c r="D166" t="n">
        <v>1978707</v>
      </c>
      <c r="E166">
        <f>sum(B166:D166)</f>
        <v/>
      </c>
      <c r="F166">
        <f>B166/E166</f>
        <v/>
      </c>
      <c r="G166">
        <f>C166/E166</f>
        <v/>
      </c>
      <c r="H166">
        <f>D166/E166</f>
        <v/>
      </c>
      <c r="I166">
        <f>G166+H166*2</f>
        <v/>
      </c>
      <c r="J166">
        <f>I166-J164</f>
        <v/>
      </c>
      <c r="K166" t="n">
        <v>5</v>
      </c>
      <c r="L166">
        <f>J166/K166*100/23.79/8</f>
        <v/>
      </c>
    </row>
    <row r="167" spans="1:12">
      <c r="A167" t="s">
        <v>19</v>
      </c>
      <c r="B167" t="n">
        <v>5622452</v>
      </c>
      <c r="C167" t="n">
        <v>3907687</v>
      </c>
      <c r="D167" t="n">
        <v>1637398</v>
      </c>
      <c r="E167">
        <f>sum(B167:D167)</f>
        <v/>
      </c>
      <c r="F167">
        <f>B167/E167</f>
        <v/>
      </c>
      <c r="G167">
        <f>C167/E167</f>
        <v/>
      </c>
      <c r="H167">
        <f>D167/E167</f>
        <v/>
      </c>
      <c r="I167">
        <f>G167+H167*2</f>
        <v/>
      </c>
      <c r="J167">
        <f>I167-J164</f>
        <v/>
      </c>
      <c r="K167" t="n">
        <v>5</v>
      </c>
      <c r="L167">
        <f>J167/K167*100/23.79/8</f>
        <v/>
      </c>
    </row>
    <row r="168" spans="1:12">
      <c r="A168" t="s">
        <v>20</v>
      </c>
      <c r="B168" t="n">
        <v>5931492</v>
      </c>
      <c r="C168" t="n">
        <v>4442722</v>
      </c>
      <c r="D168" t="n">
        <v>2277437</v>
      </c>
      <c r="E168">
        <f>sum(B168:D168)</f>
        <v/>
      </c>
      <c r="F168">
        <f>B168/E168</f>
        <v/>
      </c>
      <c r="G168">
        <f>C168/E168</f>
        <v/>
      </c>
      <c r="H168">
        <f>D168/E168</f>
        <v/>
      </c>
      <c r="I168">
        <f>G168+H168*2</f>
        <v/>
      </c>
      <c r="J168">
        <f>I168-J164</f>
        <v/>
      </c>
      <c r="K168" t="n">
        <v>5</v>
      </c>
      <c r="L168">
        <f>J168/K168*100/23.79/24</f>
        <v/>
      </c>
    </row>
    <row r="169" spans="1:12">
      <c r="A169" t="s">
        <v>21</v>
      </c>
      <c r="B169" t="n">
        <v>4313396</v>
      </c>
      <c r="C169" t="n">
        <v>3588832</v>
      </c>
      <c r="D169" t="n">
        <v>1631673</v>
      </c>
      <c r="E169">
        <f>sum(B169:D169)</f>
        <v/>
      </c>
      <c r="F169">
        <f>B169/E169</f>
        <v/>
      </c>
      <c r="G169">
        <f>C169/E169</f>
        <v/>
      </c>
      <c r="H169">
        <f>D169/E169</f>
        <v/>
      </c>
      <c r="I169">
        <f>G169+H169*2</f>
        <v/>
      </c>
      <c r="J169">
        <f>I169-J164</f>
        <v/>
      </c>
      <c r="K169" t="n">
        <v>5</v>
      </c>
      <c r="L169">
        <f>J169/K169*100/23.79/24</f>
        <v/>
      </c>
    </row>
    <row r="170" spans="1:12">
      <c r="A170" t="s">
        <v>22</v>
      </c>
      <c r="B170" t="n">
        <v>4721261</v>
      </c>
      <c r="C170" t="n">
        <v>4933058</v>
      </c>
      <c r="D170" t="n">
        <v>3094843</v>
      </c>
      <c r="E170">
        <f>sum(B170:D170)</f>
        <v/>
      </c>
      <c r="F170">
        <f>B170/E170</f>
        <v/>
      </c>
      <c r="G170">
        <f>C170/E170</f>
        <v/>
      </c>
      <c r="H170">
        <f>D170/E170</f>
        <v/>
      </c>
      <c r="I170">
        <f>G170+H170*2</f>
        <v/>
      </c>
      <c r="J170">
        <f>I170-J164</f>
        <v/>
      </c>
      <c r="K170" t="n">
        <v>5</v>
      </c>
      <c r="L170">
        <f>J170/K170*100/23.79/48</f>
        <v/>
      </c>
    </row>
    <row r="171" spans="1:12">
      <c r="A171" t="s">
        <v>23</v>
      </c>
      <c r="B171" t="n">
        <v>3021078</v>
      </c>
      <c r="C171" t="n">
        <v>3200629</v>
      </c>
      <c r="D171" t="n">
        <v>2050563</v>
      </c>
      <c r="E171">
        <f>sum(B171:D171)</f>
        <v/>
      </c>
      <c r="F171">
        <f>B171/E171</f>
        <v/>
      </c>
      <c r="G171">
        <f>C171/E171</f>
        <v/>
      </c>
      <c r="H171">
        <f>D171/E171</f>
        <v/>
      </c>
      <c r="I171">
        <f>G171+H171*2</f>
        <v/>
      </c>
      <c r="J171">
        <f>I171-J164</f>
        <v/>
      </c>
      <c r="K171" t="n">
        <v>5</v>
      </c>
      <c r="L171">
        <f>J171/K171*100/23.79/48</f>
        <v/>
      </c>
    </row>
    <row r="172" spans="1:12">
      <c r="A172" t="s">
        <v>24</v>
      </c>
      <c r="B172" t="n">
        <v>5444553</v>
      </c>
      <c r="C172" t="n">
        <v>7358959</v>
      </c>
      <c r="D172" t="n">
        <v>5385116</v>
      </c>
      <c r="E172">
        <f>sum(B172:D172)</f>
        <v/>
      </c>
      <c r="F172">
        <f>B172/E172</f>
        <v/>
      </c>
      <c r="G172">
        <f>C172/E172</f>
        <v/>
      </c>
      <c r="H172">
        <f>D172/E172</f>
        <v/>
      </c>
      <c r="I172">
        <f>G172+H172*2</f>
        <v/>
      </c>
      <c r="J172">
        <f>I172-J164</f>
        <v/>
      </c>
      <c r="K172" t="n">
        <v>5</v>
      </c>
      <c r="L172">
        <f>J172/K172*100/23.79/96</f>
        <v/>
      </c>
    </row>
    <row r="173" spans="1:12">
      <c r="A173" t="s">
        <v>25</v>
      </c>
      <c r="B173" t="n">
        <v>3968160</v>
      </c>
      <c r="C173" t="n">
        <v>5828518</v>
      </c>
      <c r="D173" t="n">
        <v>4127038</v>
      </c>
      <c r="E173">
        <f>sum(B173:D173)</f>
        <v/>
      </c>
      <c r="F173">
        <f>B173/E173</f>
        <v/>
      </c>
      <c r="G173">
        <f>C173/E173</f>
        <v/>
      </c>
      <c r="H173">
        <f>D173/E173</f>
        <v/>
      </c>
      <c r="I173">
        <f>G173+H173*2</f>
        <v/>
      </c>
      <c r="J173">
        <f>I173-J164</f>
        <v/>
      </c>
      <c r="K173" t="n">
        <v>5</v>
      </c>
      <c r="L173">
        <f>J173/K173*100/23.79/96</f>
        <v/>
      </c>
    </row>
    <row r="174" spans="1:12">
      <c r="A174" t="s">
        <v>26</v>
      </c>
      <c r="B174" t="n">
        <v>0</v>
      </c>
      <c r="C174" t="n">
        <v>0</v>
      </c>
      <c r="D174" t="n">
        <v>0</v>
      </c>
      <c r="E174">
        <f>sum(B174:D174)</f>
        <v/>
      </c>
      <c r="F174">
        <f>B174/E174</f>
        <v/>
      </c>
      <c r="G174">
        <f>C174/E174</f>
        <v/>
      </c>
      <c r="H174">
        <f>D174/E174</f>
        <v/>
      </c>
      <c r="I174">
        <f>G174+H174*2</f>
        <v/>
      </c>
      <c r="J174">
        <f>I174-J164</f>
        <v/>
      </c>
      <c r="K174" t="n">
        <v>5</v>
      </c>
      <c r="L174">
        <f>J174/K174*100/23.79/168</f>
        <v/>
      </c>
    </row>
    <row r="175" spans="1:12">
      <c r="A175" t="s">
        <v>27</v>
      </c>
      <c r="B175" t="n">
        <v>1296252</v>
      </c>
      <c r="C175" t="n">
        <v>2014961</v>
      </c>
      <c r="D175" t="n">
        <v>1590099</v>
      </c>
      <c r="E175">
        <f>sum(B175:D175)</f>
        <v/>
      </c>
      <c r="F175">
        <f>B175/E175</f>
        <v/>
      </c>
      <c r="G175">
        <f>C175/E175</f>
        <v/>
      </c>
      <c r="H175">
        <f>D175/E175</f>
        <v/>
      </c>
      <c r="I175">
        <f>G175+H175*2</f>
        <v/>
      </c>
      <c r="J175">
        <f>I175-J164</f>
        <v/>
      </c>
      <c r="K175" t="n">
        <v>5</v>
      </c>
      <c r="L175">
        <f>J175/K175*100/23.79/168</f>
        <v/>
      </c>
    </row>
    <row r="176" spans="1:12">
      <c r="A176" t="s"/>
    </row>
    <row r="177" spans="1:12">
      <c r="A177" t="s">
        <v>0</v>
      </c>
      <c r="B177" t="s">
        <v>1</v>
      </c>
      <c r="C177" t="s">
        <v>2</v>
      </c>
      <c r="D177" t="s">
        <v>3</v>
      </c>
    </row>
    <row r="178" spans="1:12">
      <c r="A178" t="s">
        <v>58</v>
      </c>
      <c r="B178" t="s">
        <v>5</v>
      </c>
      <c r="C178" t="s">
        <v>59</v>
      </c>
      <c r="D178" t="s">
        <v>60</v>
      </c>
    </row>
    <row r="179" spans="1:12">
      <c r="A179" t="s"/>
      <c r="B179" t="s">
        <v>8</v>
      </c>
      <c r="C179" t="s">
        <v>9</v>
      </c>
      <c r="D179" t="s">
        <v>10</v>
      </c>
      <c r="E179" t="s">
        <v>11</v>
      </c>
      <c r="F179" t="s">
        <v>8</v>
      </c>
      <c r="G179" t="s">
        <v>9</v>
      </c>
      <c r="H179" t="s">
        <v>10</v>
      </c>
      <c r="I179" t="s">
        <v>12</v>
      </c>
      <c r="J179" t="s">
        <v>13</v>
      </c>
      <c r="K179" t="s">
        <v>14</v>
      </c>
      <c r="L179" t="s">
        <v>15</v>
      </c>
    </row>
    <row r="180" spans="1:12">
      <c r="A180" t="s">
        <v>16</v>
      </c>
      <c r="B180" t="n">
        <v>117591800</v>
      </c>
      <c r="C180" t="n">
        <v>83408640</v>
      </c>
      <c r="D180" t="n">
        <v>33518170</v>
      </c>
      <c r="E180">
        <f>sum(B180:D180)</f>
        <v/>
      </c>
      <c r="F180">
        <f>B180/E180</f>
        <v/>
      </c>
      <c r="G180">
        <f>C180/E180</f>
        <v/>
      </c>
      <c r="H180">
        <f>D180/E180</f>
        <v/>
      </c>
      <c r="I180">
        <f>G180+H180*2</f>
        <v/>
      </c>
      <c r="J180">
        <f>average(I180:I181)</f>
        <v/>
      </c>
    </row>
    <row r="181" spans="1:12">
      <c r="A181" t="s">
        <v>17</v>
      </c>
      <c r="B181" t="n">
        <v>129674800</v>
      </c>
      <c r="C181" t="n">
        <v>89784670</v>
      </c>
      <c r="D181" t="n">
        <v>36892970</v>
      </c>
      <c r="E181">
        <f>sum(B181:D181)</f>
        <v/>
      </c>
      <c r="F181">
        <f>B181/E181</f>
        <v/>
      </c>
      <c r="G181">
        <f>C181/E181</f>
        <v/>
      </c>
      <c r="H181">
        <f>D181/E181</f>
        <v/>
      </c>
      <c r="I181">
        <f>G181+H181*2</f>
        <v/>
      </c>
    </row>
    <row r="182" spans="1:12">
      <c r="A182" t="s">
        <v>18</v>
      </c>
      <c r="B182" t="n">
        <v>102273500</v>
      </c>
      <c r="C182" t="n">
        <v>75564610</v>
      </c>
      <c r="D182" t="n">
        <v>33266350</v>
      </c>
      <c r="E182">
        <f>sum(B182:D182)</f>
        <v/>
      </c>
      <c r="F182">
        <f>B182/E182</f>
        <v/>
      </c>
      <c r="G182">
        <f>C182/E182</f>
        <v/>
      </c>
      <c r="H182">
        <f>D182/E182</f>
        <v/>
      </c>
      <c r="I182">
        <f>G182+H182*2</f>
        <v/>
      </c>
      <c r="J182">
        <f>I182-J180</f>
        <v/>
      </c>
      <c r="K182" t="n">
        <v>5</v>
      </c>
      <c r="L182">
        <f>J182/K182*100/21.38/8</f>
        <v/>
      </c>
    </row>
    <row r="183" spans="1:12">
      <c r="A183" t="s">
        <v>19</v>
      </c>
      <c r="B183" t="n">
        <v>121855300</v>
      </c>
      <c r="C183" t="n">
        <v>91791010</v>
      </c>
      <c r="D183" t="n">
        <v>40477060</v>
      </c>
      <c r="E183">
        <f>sum(B183:D183)</f>
        <v/>
      </c>
      <c r="F183">
        <f>B183/E183</f>
        <v/>
      </c>
      <c r="G183">
        <f>C183/E183</f>
        <v/>
      </c>
      <c r="H183">
        <f>D183/E183</f>
        <v/>
      </c>
      <c r="I183">
        <f>G183+H183*2</f>
        <v/>
      </c>
      <c r="J183">
        <f>I183-J180</f>
        <v/>
      </c>
      <c r="K183" t="n">
        <v>5</v>
      </c>
      <c r="L183">
        <f>J183/K183*100/21.38/8</f>
        <v/>
      </c>
    </row>
    <row r="184" spans="1:12">
      <c r="A184" t="s">
        <v>20</v>
      </c>
      <c r="B184" t="n">
        <v>77861150</v>
      </c>
      <c r="C184" t="n">
        <v>69160960</v>
      </c>
      <c r="D184" t="n">
        <v>35474790</v>
      </c>
      <c r="E184">
        <f>sum(B184:D184)</f>
        <v/>
      </c>
      <c r="F184">
        <f>B184/E184</f>
        <v/>
      </c>
      <c r="G184">
        <f>C184/E184</f>
        <v/>
      </c>
      <c r="H184">
        <f>D184/E184</f>
        <v/>
      </c>
      <c r="I184">
        <f>G184+H184*2</f>
        <v/>
      </c>
      <c r="J184">
        <f>I184-J180</f>
        <v/>
      </c>
      <c r="K184" t="n">
        <v>5</v>
      </c>
      <c r="L184">
        <f>J184/K184*100/21.38/24</f>
        <v/>
      </c>
    </row>
    <row r="185" spans="1:12">
      <c r="A185" t="s">
        <v>21</v>
      </c>
      <c r="B185" t="n">
        <v>81658770</v>
      </c>
      <c r="C185" t="n">
        <v>72734660</v>
      </c>
      <c r="D185" t="n">
        <v>38326510</v>
      </c>
      <c r="E185">
        <f>sum(B185:D185)</f>
        <v/>
      </c>
      <c r="F185">
        <f>B185/E185</f>
        <v/>
      </c>
      <c r="G185">
        <f>C185/E185</f>
        <v/>
      </c>
      <c r="H185">
        <f>D185/E185</f>
        <v/>
      </c>
      <c r="I185">
        <f>G185+H185*2</f>
        <v/>
      </c>
      <c r="J185">
        <f>I185-J180</f>
        <v/>
      </c>
      <c r="K185" t="n">
        <v>5</v>
      </c>
      <c r="L185">
        <f>J185/K185*100/21.38/24</f>
        <v/>
      </c>
    </row>
    <row r="186" spans="1:12">
      <c r="A186" t="s">
        <v>22</v>
      </c>
      <c r="B186" t="n">
        <v>53850080</v>
      </c>
      <c r="C186" t="n">
        <v>59762030</v>
      </c>
      <c r="D186" t="n">
        <v>38941700</v>
      </c>
      <c r="E186">
        <f>sum(B186:D186)</f>
        <v/>
      </c>
      <c r="F186">
        <f>B186/E186</f>
        <v/>
      </c>
      <c r="G186">
        <f>C186/E186</f>
        <v/>
      </c>
      <c r="H186">
        <f>D186/E186</f>
        <v/>
      </c>
      <c r="I186">
        <f>G186+H186*2</f>
        <v/>
      </c>
      <c r="J186">
        <f>I186-J180</f>
        <v/>
      </c>
      <c r="K186" t="n">
        <v>5</v>
      </c>
      <c r="L186">
        <f>J186/K186*100/21.38/48</f>
        <v/>
      </c>
    </row>
    <row r="187" spans="1:12">
      <c r="A187" t="s">
        <v>23</v>
      </c>
      <c r="B187" t="n">
        <v>55982470</v>
      </c>
      <c r="C187" t="n">
        <v>61235460</v>
      </c>
      <c r="D187" t="n">
        <v>39819030</v>
      </c>
      <c r="E187">
        <f>sum(B187:D187)</f>
        <v/>
      </c>
      <c r="F187">
        <f>B187/E187</f>
        <v/>
      </c>
      <c r="G187">
        <f>C187/E187</f>
        <v/>
      </c>
      <c r="H187">
        <f>D187/E187</f>
        <v/>
      </c>
      <c r="I187">
        <f>G187+H187*2</f>
        <v/>
      </c>
      <c r="J187">
        <f>I187-J180</f>
        <v/>
      </c>
      <c r="K187" t="n">
        <v>5</v>
      </c>
      <c r="L187">
        <f>J187/K187*100/21.38/48</f>
        <v/>
      </c>
    </row>
    <row r="188" spans="1:12">
      <c r="A188" t="s">
        <v>24</v>
      </c>
      <c r="B188" t="n">
        <v>74621120</v>
      </c>
      <c r="C188" t="n">
        <v>100553900</v>
      </c>
      <c r="D188" t="n">
        <v>71537190</v>
      </c>
      <c r="E188">
        <f>sum(B188:D188)</f>
        <v/>
      </c>
      <c r="F188">
        <f>B188/E188</f>
        <v/>
      </c>
      <c r="G188">
        <f>C188/E188</f>
        <v/>
      </c>
      <c r="H188">
        <f>D188/E188</f>
        <v/>
      </c>
      <c r="I188">
        <f>G188+H188*2</f>
        <v/>
      </c>
      <c r="J188">
        <f>I188-J180</f>
        <v/>
      </c>
      <c r="K188" t="n">
        <v>5</v>
      </c>
      <c r="L188">
        <f>J188/K188*100/21.38/96</f>
        <v/>
      </c>
    </row>
    <row r="189" spans="1:12">
      <c r="A189" t="s">
        <v>25</v>
      </c>
      <c r="B189" t="n">
        <v>71722530</v>
      </c>
      <c r="C189" t="n">
        <v>97119600</v>
      </c>
      <c r="D189" t="n">
        <v>68220710</v>
      </c>
      <c r="E189">
        <f>sum(B189:D189)</f>
        <v/>
      </c>
      <c r="F189">
        <f>B189/E189</f>
        <v/>
      </c>
      <c r="G189">
        <f>C189/E189</f>
        <v/>
      </c>
      <c r="H189">
        <f>D189/E189</f>
        <v/>
      </c>
      <c r="I189">
        <f>G189+H189*2</f>
        <v/>
      </c>
      <c r="J189">
        <f>I189-J180</f>
        <v/>
      </c>
      <c r="K189" t="n">
        <v>5</v>
      </c>
      <c r="L189">
        <f>J189/K189*100/21.38/96</f>
        <v/>
      </c>
    </row>
    <row r="190" spans="1:12">
      <c r="A190" t="s">
        <v>26</v>
      </c>
      <c r="B190" t="n">
        <v>58635220</v>
      </c>
      <c r="C190" t="n">
        <v>86872440</v>
      </c>
      <c r="D190" t="n">
        <v>65222430</v>
      </c>
      <c r="E190">
        <f>sum(B190:D190)</f>
        <v/>
      </c>
      <c r="F190">
        <f>B190/E190</f>
        <v/>
      </c>
      <c r="G190">
        <f>C190/E190</f>
        <v/>
      </c>
      <c r="H190">
        <f>D190/E190</f>
        <v/>
      </c>
      <c r="I190">
        <f>G190+H190*2</f>
        <v/>
      </c>
      <c r="J190">
        <f>I190-J180</f>
        <v/>
      </c>
      <c r="K190" t="n">
        <v>5</v>
      </c>
      <c r="L190">
        <f>J190/K190*100/21.38/168</f>
        <v/>
      </c>
    </row>
    <row r="191" spans="1:12">
      <c r="A191" t="s">
        <v>27</v>
      </c>
      <c r="B191" t="n">
        <v>58965980</v>
      </c>
      <c r="C191" t="n">
        <v>83598330</v>
      </c>
      <c r="D191" t="n">
        <v>63979760</v>
      </c>
      <c r="E191">
        <f>sum(B191:D191)</f>
        <v/>
      </c>
      <c r="F191">
        <f>B191/E191</f>
        <v/>
      </c>
      <c r="G191">
        <f>C191/E191</f>
        <v/>
      </c>
      <c r="H191">
        <f>D191/E191</f>
        <v/>
      </c>
      <c r="I191">
        <f>G191+H191*2</f>
        <v/>
      </c>
      <c r="J191">
        <f>I191-J180</f>
        <v/>
      </c>
      <c r="K191" t="n">
        <v>5</v>
      </c>
      <c r="L191">
        <f>J191/K191*100/21.38/168</f>
        <v/>
      </c>
    </row>
    <row r="192" spans="1:12">
      <c r="A192" t="s"/>
    </row>
    <row r="193" spans="1:12">
      <c r="A193" t="s">
        <v>0</v>
      </c>
      <c r="B193" t="s">
        <v>1</v>
      </c>
      <c r="C193" t="s">
        <v>2</v>
      </c>
      <c r="D193" t="s">
        <v>3</v>
      </c>
    </row>
    <row r="194" spans="1:12">
      <c r="A194" t="s">
        <v>61</v>
      </c>
      <c r="B194" t="s">
        <v>5</v>
      </c>
      <c r="C194" t="s">
        <v>62</v>
      </c>
      <c r="D194" t="s">
        <v>63</v>
      </c>
    </row>
    <row r="195" spans="1:12">
      <c r="A195" t="s"/>
      <c r="B195" t="s">
        <v>8</v>
      </c>
      <c r="C195" t="s">
        <v>9</v>
      </c>
      <c r="D195" t="s">
        <v>10</v>
      </c>
      <c r="E195" t="s">
        <v>11</v>
      </c>
      <c r="F195" t="s">
        <v>8</v>
      </c>
      <c r="G195" t="s">
        <v>9</v>
      </c>
      <c r="H195" t="s">
        <v>10</v>
      </c>
      <c r="I195" t="s">
        <v>12</v>
      </c>
      <c r="J195" t="s">
        <v>13</v>
      </c>
      <c r="K195" t="s">
        <v>14</v>
      </c>
      <c r="L195" t="s">
        <v>15</v>
      </c>
    </row>
    <row r="196" spans="1:12">
      <c r="A196" t="s">
        <v>16</v>
      </c>
      <c r="B196" t="n">
        <v>3210228</v>
      </c>
      <c r="C196" t="n">
        <v>2335636</v>
      </c>
      <c r="D196" t="n">
        <v>876388</v>
      </c>
      <c r="E196">
        <f>sum(B196:D196)</f>
        <v/>
      </c>
      <c r="F196">
        <f>B196/E196</f>
        <v/>
      </c>
      <c r="G196">
        <f>C196/E196</f>
        <v/>
      </c>
      <c r="H196">
        <f>D196/E196</f>
        <v/>
      </c>
      <c r="I196">
        <f>G196+H196*2</f>
        <v/>
      </c>
      <c r="J196">
        <f>average(I196:I197)</f>
        <v/>
      </c>
    </row>
    <row r="197" spans="1:12">
      <c r="A197" t="s">
        <v>17</v>
      </c>
      <c r="B197" t="n">
        <v>0</v>
      </c>
      <c r="C197" t="n">
        <v>0</v>
      </c>
      <c r="D197" t="n">
        <v>0</v>
      </c>
      <c r="E197">
        <f>sum(B197:D197)</f>
        <v/>
      </c>
      <c r="F197">
        <f>B197/E197</f>
        <v/>
      </c>
      <c r="G197">
        <f>C197/E197</f>
        <v/>
      </c>
      <c r="H197">
        <f>D197/E197</f>
        <v/>
      </c>
      <c r="I197">
        <f>G197+H197*2</f>
        <v/>
      </c>
    </row>
    <row r="198" spans="1:12">
      <c r="A198" t="s">
        <v>18</v>
      </c>
      <c r="B198" t="n">
        <v>0</v>
      </c>
      <c r="C198" t="n">
        <v>0</v>
      </c>
      <c r="D198" t="n">
        <v>0</v>
      </c>
      <c r="E198">
        <f>sum(B198:D198)</f>
        <v/>
      </c>
      <c r="F198">
        <f>B198/E198</f>
        <v/>
      </c>
      <c r="G198">
        <f>C198/E198</f>
        <v/>
      </c>
      <c r="H198">
        <f>D198/E198</f>
        <v/>
      </c>
      <c r="I198">
        <f>G198+H198*2</f>
        <v/>
      </c>
      <c r="J198">
        <f>I198-J196</f>
        <v/>
      </c>
      <c r="K198" t="n">
        <v>5</v>
      </c>
      <c r="L198">
        <f>J198/K198*100/27.03/8</f>
        <v/>
      </c>
    </row>
    <row r="199" spans="1:12">
      <c r="A199" t="s">
        <v>19</v>
      </c>
      <c r="B199" t="n">
        <v>0</v>
      </c>
      <c r="C199" t="n">
        <v>0</v>
      </c>
      <c r="D199" t="n">
        <v>0</v>
      </c>
      <c r="E199">
        <f>sum(B199:D199)</f>
        <v/>
      </c>
      <c r="F199">
        <f>B199/E199</f>
        <v/>
      </c>
      <c r="G199">
        <f>C199/E199</f>
        <v/>
      </c>
      <c r="H199">
        <f>D199/E199</f>
        <v/>
      </c>
      <c r="I199">
        <f>G199+H199*2</f>
        <v/>
      </c>
      <c r="J199">
        <f>I199-J196</f>
        <v/>
      </c>
      <c r="K199" t="n">
        <v>5</v>
      </c>
      <c r="L199">
        <f>J199/K199*100/27.03/8</f>
        <v/>
      </c>
    </row>
    <row r="200" spans="1:12">
      <c r="A200" t="s">
        <v>20</v>
      </c>
      <c r="B200" t="n">
        <v>0</v>
      </c>
      <c r="C200" t="n">
        <v>0</v>
      </c>
      <c r="D200" t="n">
        <v>0</v>
      </c>
      <c r="E200">
        <f>sum(B200:D200)</f>
        <v/>
      </c>
      <c r="F200">
        <f>B200/E200</f>
        <v/>
      </c>
      <c r="G200">
        <f>C200/E200</f>
        <v/>
      </c>
      <c r="H200">
        <f>D200/E200</f>
        <v/>
      </c>
      <c r="I200">
        <f>G200+H200*2</f>
        <v/>
      </c>
      <c r="J200">
        <f>I200-J196</f>
        <v/>
      </c>
      <c r="K200" t="n">
        <v>5</v>
      </c>
      <c r="L200">
        <f>J200/K200*100/27.03/24</f>
        <v/>
      </c>
    </row>
    <row r="201" spans="1:12">
      <c r="A201" t="s">
        <v>21</v>
      </c>
      <c r="B201" t="n">
        <v>29059</v>
      </c>
      <c r="C201" t="n">
        <v>15364</v>
      </c>
      <c r="D201" t="n">
        <v>11437</v>
      </c>
      <c r="E201">
        <f>sum(B201:D201)</f>
        <v/>
      </c>
      <c r="F201">
        <f>B201/E201</f>
        <v/>
      </c>
      <c r="G201">
        <f>C201/E201</f>
        <v/>
      </c>
      <c r="H201">
        <f>D201/E201</f>
        <v/>
      </c>
      <c r="I201">
        <f>G201+H201*2</f>
        <v/>
      </c>
      <c r="J201">
        <f>I201-J196</f>
        <v/>
      </c>
      <c r="K201" t="n">
        <v>5</v>
      </c>
      <c r="L201">
        <f>J201/K201*100/27.03/24</f>
        <v/>
      </c>
    </row>
    <row r="202" spans="1:12">
      <c r="A202" t="s">
        <v>22</v>
      </c>
      <c r="B202" t="n">
        <v>0</v>
      </c>
      <c r="C202" t="n">
        <v>0</v>
      </c>
      <c r="D202" t="n">
        <v>0</v>
      </c>
      <c r="E202">
        <f>sum(B202:D202)</f>
        <v/>
      </c>
      <c r="F202">
        <f>B202/E202</f>
        <v/>
      </c>
      <c r="G202">
        <f>C202/E202</f>
        <v/>
      </c>
      <c r="H202">
        <f>D202/E202</f>
        <v/>
      </c>
      <c r="I202">
        <f>G202+H202*2</f>
        <v/>
      </c>
      <c r="J202">
        <f>I202-J196</f>
        <v/>
      </c>
      <c r="K202" t="n">
        <v>5</v>
      </c>
      <c r="L202">
        <f>J202/K202*100/27.03/48</f>
        <v/>
      </c>
    </row>
    <row r="203" spans="1:12">
      <c r="A203" t="s">
        <v>23</v>
      </c>
      <c r="B203" t="n">
        <v>0</v>
      </c>
      <c r="C203" t="n">
        <v>0</v>
      </c>
      <c r="D203" t="n">
        <v>0</v>
      </c>
      <c r="E203">
        <f>sum(B203:D203)</f>
        <v/>
      </c>
      <c r="F203">
        <f>B203/E203</f>
        <v/>
      </c>
      <c r="G203">
        <f>C203/E203</f>
        <v/>
      </c>
      <c r="H203">
        <f>D203/E203</f>
        <v/>
      </c>
      <c r="I203">
        <f>G203+H203*2</f>
        <v/>
      </c>
      <c r="J203">
        <f>I203-J196</f>
        <v/>
      </c>
      <c r="K203" t="n">
        <v>5</v>
      </c>
      <c r="L203">
        <f>J203/K203*100/27.03/48</f>
        <v/>
      </c>
    </row>
    <row r="204" spans="1:12">
      <c r="A204" t="s">
        <v>24</v>
      </c>
      <c r="B204" t="n">
        <v>0</v>
      </c>
      <c r="C204" t="n">
        <v>0</v>
      </c>
      <c r="D204" t="n">
        <v>0</v>
      </c>
      <c r="E204">
        <f>sum(B204:D204)</f>
        <v/>
      </c>
      <c r="F204">
        <f>B204/E204</f>
        <v/>
      </c>
      <c r="G204">
        <f>C204/E204</f>
        <v/>
      </c>
      <c r="H204">
        <f>D204/E204</f>
        <v/>
      </c>
      <c r="I204">
        <f>G204+H204*2</f>
        <v/>
      </c>
      <c r="J204">
        <f>I204-J196</f>
        <v/>
      </c>
      <c r="K204" t="n">
        <v>5</v>
      </c>
      <c r="L204">
        <f>J204/K204*100/27.03/96</f>
        <v/>
      </c>
    </row>
    <row r="205" spans="1:12">
      <c r="A205" t="s">
        <v>25</v>
      </c>
      <c r="B205" t="n">
        <v>0</v>
      </c>
      <c r="C205" t="n">
        <v>0</v>
      </c>
      <c r="D205" t="n">
        <v>0</v>
      </c>
      <c r="E205">
        <f>sum(B205:D205)</f>
        <v/>
      </c>
      <c r="F205">
        <f>B205/E205</f>
        <v/>
      </c>
      <c r="G205">
        <f>C205/E205</f>
        <v/>
      </c>
      <c r="H205">
        <f>D205/E205</f>
        <v/>
      </c>
      <c r="I205">
        <f>G205+H205*2</f>
        <v/>
      </c>
      <c r="J205">
        <f>I205-J196</f>
        <v/>
      </c>
      <c r="K205" t="n">
        <v>5</v>
      </c>
      <c r="L205">
        <f>J205/K205*100/27.03/96</f>
        <v/>
      </c>
    </row>
    <row r="206" spans="1:12">
      <c r="A206" t="s">
        <v>26</v>
      </c>
      <c r="B206" t="n">
        <v>0</v>
      </c>
      <c r="C206" t="n">
        <v>0</v>
      </c>
      <c r="D206" t="n">
        <v>0</v>
      </c>
      <c r="E206">
        <f>sum(B206:D206)</f>
        <v/>
      </c>
      <c r="F206">
        <f>B206/E206</f>
        <v/>
      </c>
      <c r="G206">
        <f>C206/E206</f>
        <v/>
      </c>
      <c r="H206">
        <f>D206/E206</f>
        <v/>
      </c>
      <c r="I206">
        <f>G206+H206*2</f>
        <v/>
      </c>
      <c r="J206">
        <f>I206-J196</f>
        <v/>
      </c>
      <c r="K206" t="n">
        <v>5</v>
      </c>
      <c r="L206">
        <f>J206/K206*100/27.03/168</f>
        <v/>
      </c>
    </row>
    <row r="207" spans="1:12">
      <c r="A207" t="s">
        <v>27</v>
      </c>
      <c r="B207" t="n">
        <v>0</v>
      </c>
      <c r="C207" t="n">
        <v>0</v>
      </c>
      <c r="D207" t="n">
        <v>0</v>
      </c>
      <c r="E207">
        <f>sum(B207:D207)</f>
        <v/>
      </c>
      <c r="F207">
        <f>B207/E207</f>
        <v/>
      </c>
      <c r="G207">
        <f>C207/E207</f>
        <v/>
      </c>
      <c r="H207">
        <f>D207/E207</f>
        <v/>
      </c>
      <c r="I207">
        <f>G207+H207*2</f>
        <v/>
      </c>
      <c r="J207">
        <f>I207-J196</f>
        <v/>
      </c>
      <c r="K207" t="n">
        <v>5</v>
      </c>
      <c r="L207">
        <f>J207/K207*100/27.03/168</f>
        <v/>
      </c>
    </row>
    <row r="208" spans="1:12">
      <c r="A208" t="s"/>
    </row>
    <row r="209" spans="1:12">
      <c r="A209" t="s">
        <v>0</v>
      </c>
      <c r="B209" t="s">
        <v>1</v>
      </c>
      <c r="C209" t="s">
        <v>2</v>
      </c>
      <c r="D209" t="s">
        <v>3</v>
      </c>
    </row>
    <row r="210" spans="1:12">
      <c r="A210" t="s">
        <v>64</v>
      </c>
      <c r="B210" t="s">
        <v>5</v>
      </c>
      <c r="C210" t="s">
        <v>65</v>
      </c>
      <c r="D210" t="s">
        <v>66</v>
      </c>
    </row>
    <row r="211" spans="1:12">
      <c r="A211" t="s"/>
      <c r="B211" t="s">
        <v>8</v>
      </c>
      <c r="C211" t="s">
        <v>9</v>
      </c>
      <c r="D211" t="s">
        <v>10</v>
      </c>
      <c r="E211" t="s">
        <v>11</v>
      </c>
      <c r="F211" t="s">
        <v>8</v>
      </c>
      <c r="G211" t="s">
        <v>9</v>
      </c>
      <c r="H211" t="s">
        <v>10</v>
      </c>
      <c r="I211" t="s">
        <v>12</v>
      </c>
      <c r="J211" t="s">
        <v>13</v>
      </c>
      <c r="K211" t="s">
        <v>14</v>
      </c>
      <c r="L211" t="s">
        <v>15</v>
      </c>
    </row>
    <row r="212" spans="1:12">
      <c r="A212" t="s">
        <v>16</v>
      </c>
      <c r="B212" t="n">
        <v>21586980</v>
      </c>
      <c r="C212" t="n">
        <v>17910840</v>
      </c>
      <c r="D212" t="n">
        <v>7035880</v>
      </c>
      <c r="E212">
        <f>sum(B212:D212)</f>
        <v/>
      </c>
      <c r="F212">
        <f>B212/E212</f>
        <v/>
      </c>
      <c r="G212">
        <f>C212/E212</f>
        <v/>
      </c>
      <c r="H212">
        <f>D212/E212</f>
        <v/>
      </c>
      <c r="I212">
        <f>G212+H212*2</f>
        <v/>
      </c>
      <c r="J212">
        <f>average(I212:I213)</f>
        <v/>
      </c>
    </row>
    <row r="213" spans="1:12">
      <c r="A213" t="s">
        <v>17</v>
      </c>
      <c r="B213" t="n">
        <v>22470710</v>
      </c>
      <c r="C213" t="n">
        <v>18475180</v>
      </c>
      <c r="D213" t="n">
        <v>7648654</v>
      </c>
      <c r="E213">
        <f>sum(B213:D213)</f>
        <v/>
      </c>
      <c r="F213">
        <f>B213/E213</f>
        <v/>
      </c>
      <c r="G213">
        <f>C213/E213</f>
        <v/>
      </c>
      <c r="H213">
        <f>D213/E213</f>
        <v/>
      </c>
      <c r="I213">
        <f>G213+H213*2</f>
        <v/>
      </c>
    </row>
    <row r="214" spans="1:12">
      <c r="A214" t="s">
        <v>18</v>
      </c>
      <c r="B214" t="n">
        <v>26961120</v>
      </c>
      <c r="C214" t="n">
        <v>23313310</v>
      </c>
      <c r="D214" t="n">
        <v>10107570</v>
      </c>
      <c r="E214">
        <f>sum(B214:D214)</f>
        <v/>
      </c>
      <c r="F214">
        <f>B214/E214</f>
        <v/>
      </c>
      <c r="G214">
        <f>C214/E214</f>
        <v/>
      </c>
      <c r="H214">
        <f>D214/E214</f>
        <v/>
      </c>
      <c r="I214">
        <f>G214+H214*2</f>
        <v/>
      </c>
      <c r="J214">
        <f>I214-J212</f>
        <v/>
      </c>
      <c r="K214" t="n">
        <v>5</v>
      </c>
      <c r="L214">
        <f>J214/K214*100/22.06/8</f>
        <v/>
      </c>
    </row>
    <row r="215" spans="1:12">
      <c r="A215" t="s">
        <v>19</v>
      </c>
      <c r="B215" t="n">
        <v>28065460</v>
      </c>
      <c r="C215" t="n">
        <v>23899330</v>
      </c>
      <c r="D215" t="n">
        <v>10732140</v>
      </c>
      <c r="E215">
        <f>sum(B215:D215)</f>
        <v/>
      </c>
      <c r="F215">
        <f>B215/E215</f>
        <v/>
      </c>
      <c r="G215">
        <f>C215/E215</f>
        <v/>
      </c>
      <c r="H215">
        <f>D215/E215</f>
        <v/>
      </c>
      <c r="I215">
        <f>G215+H215*2</f>
        <v/>
      </c>
      <c r="J215">
        <f>I215-J212</f>
        <v/>
      </c>
      <c r="K215" t="n">
        <v>5</v>
      </c>
      <c r="L215">
        <f>J215/K215*100/22.06/8</f>
        <v/>
      </c>
    </row>
    <row r="216" spans="1:12">
      <c r="A216" t="s">
        <v>20</v>
      </c>
      <c r="B216" t="n">
        <v>24930150</v>
      </c>
      <c r="C216" t="n">
        <v>24057930</v>
      </c>
      <c r="D216" t="n">
        <v>12525680</v>
      </c>
      <c r="E216">
        <f>sum(B216:D216)</f>
        <v/>
      </c>
      <c r="F216">
        <f>B216/E216</f>
        <v/>
      </c>
      <c r="G216">
        <f>C216/E216</f>
        <v/>
      </c>
      <c r="H216">
        <f>D216/E216</f>
        <v/>
      </c>
      <c r="I216">
        <f>G216+H216*2</f>
        <v/>
      </c>
      <c r="J216">
        <f>I216-J212</f>
        <v/>
      </c>
      <c r="K216" t="n">
        <v>5</v>
      </c>
      <c r="L216">
        <f>J216/K216*100/22.06/24</f>
        <v/>
      </c>
    </row>
    <row r="217" spans="1:12">
      <c r="A217" t="s">
        <v>21</v>
      </c>
      <c r="B217" t="n">
        <v>26371630</v>
      </c>
      <c r="C217" t="n">
        <v>26883900</v>
      </c>
      <c r="D217" t="n">
        <v>13173280</v>
      </c>
      <c r="E217">
        <f>sum(B217:D217)</f>
        <v/>
      </c>
      <c r="F217">
        <f>B217/E217</f>
        <v/>
      </c>
      <c r="G217">
        <f>C217/E217</f>
        <v/>
      </c>
      <c r="H217">
        <f>D217/E217</f>
        <v/>
      </c>
      <c r="I217">
        <f>G217+H217*2</f>
        <v/>
      </c>
      <c r="J217">
        <f>I217-J212</f>
        <v/>
      </c>
      <c r="K217" t="n">
        <v>5</v>
      </c>
      <c r="L217">
        <f>J217/K217*100/22.06/24</f>
        <v/>
      </c>
    </row>
    <row r="218" spans="1:12">
      <c r="A218" t="s">
        <v>22</v>
      </c>
      <c r="B218" t="n">
        <v>17664630</v>
      </c>
      <c r="C218" t="n">
        <v>22563030</v>
      </c>
      <c r="D218" t="n">
        <v>13744560</v>
      </c>
      <c r="E218">
        <f>sum(B218:D218)</f>
        <v/>
      </c>
      <c r="F218">
        <f>B218/E218</f>
        <v/>
      </c>
      <c r="G218">
        <f>C218/E218</f>
        <v/>
      </c>
      <c r="H218">
        <f>D218/E218</f>
        <v/>
      </c>
      <c r="I218">
        <f>G218+H218*2</f>
        <v/>
      </c>
      <c r="J218">
        <f>I218-J212</f>
        <v/>
      </c>
      <c r="K218" t="n">
        <v>5</v>
      </c>
      <c r="L218">
        <f>J218/K218*100/22.06/48</f>
        <v/>
      </c>
    </row>
    <row r="219" spans="1:12">
      <c r="A219" t="s">
        <v>23</v>
      </c>
      <c r="B219" t="n">
        <v>18510760</v>
      </c>
      <c r="C219" t="n">
        <v>23807540</v>
      </c>
      <c r="D219" t="n">
        <v>13856040</v>
      </c>
      <c r="E219">
        <f>sum(B219:D219)</f>
        <v/>
      </c>
      <c r="F219">
        <f>B219/E219</f>
        <v/>
      </c>
      <c r="G219">
        <f>C219/E219</f>
        <v/>
      </c>
      <c r="H219">
        <f>D219/E219</f>
        <v/>
      </c>
      <c r="I219">
        <f>G219+H219*2</f>
        <v/>
      </c>
      <c r="J219">
        <f>I219-J212</f>
        <v/>
      </c>
      <c r="K219" t="n">
        <v>5</v>
      </c>
      <c r="L219">
        <f>J219/K219*100/22.06/48</f>
        <v/>
      </c>
    </row>
    <row r="220" spans="1:12">
      <c r="A220" t="s">
        <v>24</v>
      </c>
      <c r="B220" t="n">
        <v>25357560</v>
      </c>
      <c r="C220" t="n">
        <v>34178110</v>
      </c>
      <c r="D220" t="n">
        <v>24595110</v>
      </c>
      <c r="E220">
        <f>sum(B220:D220)</f>
        <v/>
      </c>
      <c r="F220">
        <f>B220/E220</f>
        <v/>
      </c>
      <c r="G220">
        <f>C220/E220</f>
        <v/>
      </c>
      <c r="H220">
        <f>D220/E220</f>
        <v/>
      </c>
      <c r="I220">
        <f>G220+H220*2</f>
        <v/>
      </c>
      <c r="J220">
        <f>I220-J212</f>
        <v/>
      </c>
      <c r="K220" t="n">
        <v>5</v>
      </c>
      <c r="L220">
        <f>J220/K220*100/22.06/96</f>
        <v/>
      </c>
    </row>
    <row r="221" spans="1:12">
      <c r="A221" t="s">
        <v>25</v>
      </c>
      <c r="B221" t="n">
        <v>30602740</v>
      </c>
      <c r="C221" t="n">
        <v>43678510</v>
      </c>
      <c r="D221" t="n">
        <v>29545000</v>
      </c>
      <c r="E221">
        <f>sum(B221:D221)</f>
        <v/>
      </c>
      <c r="F221">
        <f>B221/E221</f>
        <v/>
      </c>
      <c r="G221">
        <f>C221/E221</f>
        <v/>
      </c>
      <c r="H221">
        <f>D221/E221</f>
        <v/>
      </c>
      <c r="I221">
        <f>G221+H221*2</f>
        <v/>
      </c>
      <c r="J221">
        <f>I221-J212</f>
        <v/>
      </c>
      <c r="K221" t="n">
        <v>5</v>
      </c>
      <c r="L221">
        <f>J221/K221*100/22.06/96</f>
        <v/>
      </c>
    </row>
    <row r="222" spans="1:12">
      <c r="A222" t="s">
        <v>26</v>
      </c>
      <c r="B222" t="n">
        <v>27608490</v>
      </c>
      <c r="C222" t="n">
        <v>42491150</v>
      </c>
      <c r="D222" t="n">
        <v>30129610</v>
      </c>
      <c r="E222">
        <f>sum(B222:D222)</f>
        <v/>
      </c>
      <c r="F222">
        <f>B222/E222</f>
        <v/>
      </c>
      <c r="G222">
        <f>C222/E222</f>
        <v/>
      </c>
      <c r="H222">
        <f>D222/E222</f>
        <v/>
      </c>
      <c r="I222">
        <f>G222+H222*2</f>
        <v/>
      </c>
      <c r="J222">
        <f>I222-J212</f>
        <v/>
      </c>
      <c r="K222" t="n">
        <v>5</v>
      </c>
      <c r="L222">
        <f>J222/K222*100/22.06/168</f>
        <v/>
      </c>
    </row>
    <row r="223" spans="1:12">
      <c r="A223" t="s">
        <v>27</v>
      </c>
      <c r="B223" t="n">
        <v>27248050</v>
      </c>
      <c r="C223" t="n">
        <v>39915140</v>
      </c>
      <c r="D223" t="n">
        <v>29767510</v>
      </c>
      <c r="E223">
        <f>sum(B223:D223)</f>
        <v/>
      </c>
      <c r="F223">
        <f>B223/E223</f>
        <v/>
      </c>
      <c r="G223">
        <f>C223/E223</f>
        <v/>
      </c>
      <c r="H223">
        <f>D223/E223</f>
        <v/>
      </c>
      <c r="I223">
        <f>G223+H223*2</f>
        <v/>
      </c>
      <c r="J223">
        <f>I223-J212</f>
        <v/>
      </c>
      <c r="K223" t="n">
        <v>5</v>
      </c>
      <c r="L223">
        <f>J223/K223*100/22.06/168</f>
        <v/>
      </c>
    </row>
    <row r="224" spans="1:12">
      <c r="A224" t="s"/>
    </row>
    <row r="225" spans="1:12">
      <c r="A225" t="s">
        <v>0</v>
      </c>
      <c r="B225" t="s">
        <v>1</v>
      </c>
      <c r="C225" t="s">
        <v>2</v>
      </c>
      <c r="D225" t="s">
        <v>3</v>
      </c>
    </row>
    <row r="226" spans="1:12">
      <c r="A226" t="s">
        <v>67</v>
      </c>
      <c r="B226" t="s">
        <v>5</v>
      </c>
      <c r="C226" t="s">
        <v>68</v>
      </c>
      <c r="D226" t="s">
        <v>69</v>
      </c>
    </row>
    <row r="227" spans="1:12">
      <c r="A227" t="s"/>
      <c r="B227" t="s">
        <v>8</v>
      </c>
      <c r="C227" t="s">
        <v>9</v>
      </c>
      <c r="D227" t="s">
        <v>10</v>
      </c>
      <c r="E227" t="s">
        <v>11</v>
      </c>
      <c r="F227" t="s">
        <v>8</v>
      </c>
      <c r="G227" t="s">
        <v>9</v>
      </c>
      <c r="H227" t="s">
        <v>10</v>
      </c>
      <c r="I227" t="s">
        <v>12</v>
      </c>
      <c r="J227" t="s">
        <v>13</v>
      </c>
      <c r="K227" t="s">
        <v>14</v>
      </c>
      <c r="L227" t="s">
        <v>15</v>
      </c>
    </row>
    <row r="228" spans="1:12">
      <c r="A228" t="s">
        <v>16</v>
      </c>
      <c r="B228" t="n">
        <v>40600580</v>
      </c>
      <c r="C228" t="n">
        <v>30428880</v>
      </c>
      <c r="D228" t="n">
        <v>14149120</v>
      </c>
      <c r="E228">
        <f>sum(B228:D228)</f>
        <v/>
      </c>
      <c r="F228">
        <f>B228/E228</f>
        <v/>
      </c>
      <c r="G228">
        <f>C228/E228</f>
        <v/>
      </c>
      <c r="H228">
        <f>D228/E228</f>
        <v/>
      </c>
      <c r="I228">
        <f>G228+H228*2</f>
        <v/>
      </c>
      <c r="J228">
        <f>average(I228:I229)</f>
        <v/>
      </c>
    </row>
    <row r="229" spans="1:12">
      <c r="A229" t="s">
        <v>17</v>
      </c>
      <c r="B229" t="n">
        <v>36695150</v>
      </c>
      <c r="C229" t="n">
        <v>27937070</v>
      </c>
      <c r="D229" t="n">
        <v>13163710</v>
      </c>
      <c r="E229">
        <f>sum(B229:D229)</f>
        <v/>
      </c>
      <c r="F229">
        <f>B229/E229</f>
        <v/>
      </c>
      <c r="G229">
        <f>C229/E229</f>
        <v/>
      </c>
      <c r="H229">
        <f>D229/E229</f>
        <v/>
      </c>
      <c r="I229">
        <f>G229+H229*2</f>
        <v/>
      </c>
    </row>
    <row r="230" spans="1:12">
      <c r="A230" t="s">
        <v>18</v>
      </c>
      <c r="B230" t="n">
        <v>41257430</v>
      </c>
      <c r="C230" t="n">
        <v>34405360</v>
      </c>
      <c r="D230" t="n">
        <v>17267560</v>
      </c>
      <c r="E230">
        <f>sum(B230:D230)</f>
        <v/>
      </c>
      <c r="F230">
        <f>B230/E230</f>
        <v/>
      </c>
      <c r="G230">
        <f>C230/E230</f>
        <v/>
      </c>
      <c r="H230">
        <f>D230/E230</f>
        <v/>
      </c>
      <c r="I230">
        <f>G230+H230*2</f>
        <v/>
      </c>
      <c r="J230">
        <f>I230-J228</f>
        <v/>
      </c>
      <c r="K230" t="n">
        <v>5</v>
      </c>
      <c r="L230">
        <f>J230/K230*100/24.87/8</f>
        <v/>
      </c>
    </row>
    <row r="231" spans="1:12">
      <c r="A231" t="s">
        <v>19</v>
      </c>
      <c r="B231" t="n">
        <v>48326090</v>
      </c>
      <c r="C231" t="n">
        <v>37902600</v>
      </c>
      <c r="D231" t="n">
        <v>19500360</v>
      </c>
      <c r="E231">
        <f>sum(B231:D231)</f>
        <v/>
      </c>
      <c r="F231">
        <f>B231/E231</f>
        <v/>
      </c>
      <c r="G231">
        <f>C231/E231</f>
        <v/>
      </c>
      <c r="H231">
        <f>D231/E231</f>
        <v/>
      </c>
      <c r="I231">
        <f>G231+H231*2</f>
        <v/>
      </c>
      <c r="J231">
        <f>I231-J228</f>
        <v/>
      </c>
      <c r="K231" t="n">
        <v>5</v>
      </c>
      <c r="L231">
        <f>J231/K231*100/24.87/8</f>
        <v/>
      </c>
    </row>
    <row r="232" spans="1:12">
      <c r="A232" t="s">
        <v>20</v>
      </c>
      <c r="B232" t="n">
        <v>30849730</v>
      </c>
      <c r="C232" t="n">
        <v>28531560</v>
      </c>
      <c r="D232" t="n">
        <v>18422180</v>
      </c>
      <c r="E232">
        <f>sum(B232:D232)</f>
        <v/>
      </c>
      <c r="F232">
        <f>B232/E232</f>
        <v/>
      </c>
      <c r="G232">
        <f>C232/E232</f>
        <v/>
      </c>
      <c r="H232">
        <f>D232/E232</f>
        <v/>
      </c>
      <c r="I232">
        <f>G232+H232*2</f>
        <v/>
      </c>
      <c r="J232">
        <f>I232-J228</f>
        <v/>
      </c>
      <c r="K232" t="n">
        <v>5</v>
      </c>
      <c r="L232">
        <f>J232/K232*100/24.87/24</f>
        <v/>
      </c>
    </row>
    <row r="233" spans="1:12">
      <c r="A233" t="s">
        <v>21</v>
      </c>
      <c r="B233" t="n">
        <v>28496790</v>
      </c>
      <c r="C233" t="n">
        <v>27453160</v>
      </c>
      <c r="D233" t="n">
        <v>16508060</v>
      </c>
      <c r="E233">
        <f>sum(B233:D233)</f>
        <v/>
      </c>
      <c r="F233">
        <f>B233/E233</f>
        <v/>
      </c>
      <c r="G233">
        <f>C233/E233</f>
        <v/>
      </c>
      <c r="H233">
        <f>D233/E233</f>
        <v/>
      </c>
      <c r="I233">
        <f>G233+H233*2</f>
        <v/>
      </c>
      <c r="J233">
        <f>I233-J228</f>
        <v/>
      </c>
      <c r="K233" t="n">
        <v>5</v>
      </c>
      <c r="L233">
        <f>J233/K233*100/24.87/24</f>
        <v/>
      </c>
    </row>
    <row r="234" spans="1:12">
      <c r="A234" t="s">
        <v>22</v>
      </c>
      <c r="B234" t="n">
        <v>18022530</v>
      </c>
      <c r="C234" t="n">
        <v>21297200</v>
      </c>
      <c r="D234" t="n">
        <v>16735750</v>
      </c>
      <c r="E234">
        <f>sum(B234:D234)</f>
        <v/>
      </c>
      <c r="F234">
        <f>B234/E234</f>
        <v/>
      </c>
      <c r="G234">
        <f>C234/E234</f>
        <v/>
      </c>
      <c r="H234">
        <f>D234/E234</f>
        <v/>
      </c>
      <c r="I234">
        <f>G234+H234*2</f>
        <v/>
      </c>
      <c r="J234">
        <f>I234-J228</f>
        <v/>
      </c>
      <c r="K234" t="n">
        <v>5</v>
      </c>
      <c r="L234">
        <f>J234/K234*100/24.87/48</f>
        <v/>
      </c>
    </row>
    <row r="235" spans="1:12">
      <c r="A235" t="s">
        <v>23</v>
      </c>
      <c r="B235" t="n">
        <v>18455790</v>
      </c>
      <c r="C235" t="n">
        <v>21609360</v>
      </c>
      <c r="D235" t="n">
        <v>17819670</v>
      </c>
      <c r="E235">
        <f>sum(B235:D235)</f>
        <v/>
      </c>
      <c r="F235">
        <f>B235/E235</f>
        <v/>
      </c>
      <c r="G235">
        <f>C235/E235</f>
        <v/>
      </c>
      <c r="H235">
        <f>D235/E235</f>
        <v/>
      </c>
      <c r="I235">
        <f>G235+H235*2</f>
        <v/>
      </c>
      <c r="J235">
        <f>I235-J228</f>
        <v/>
      </c>
      <c r="K235" t="n">
        <v>5</v>
      </c>
      <c r="L235">
        <f>J235/K235*100/24.87/48</f>
        <v/>
      </c>
    </row>
    <row r="236" spans="1:12">
      <c r="A236" t="s">
        <v>24</v>
      </c>
      <c r="B236" t="n">
        <v>24341400</v>
      </c>
      <c r="C236" t="n">
        <v>36713220</v>
      </c>
      <c r="D236" t="n">
        <v>32757970</v>
      </c>
      <c r="E236">
        <f>sum(B236:D236)</f>
        <v/>
      </c>
      <c r="F236">
        <f>B236/E236</f>
        <v/>
      </c>
      <c r="G236">
        <f>C236/E236</f>
        <v/>
      </c>
      <c r="H236">
        <f>D236/E236</f>
        <v/>
      </c>
      <c r="I236">
        <f>G236+H236*2</f>
        <v/>
      </c>
      <c r="J236">
        <f>I236-J228</f>
        <v/>
      </c>
      <c r="K236" t="n">
        <v>5</v>
      </c>
      <c r="L236">
        <f>J236/K236*100/24.87/96</f>
        <v/>
      </c>
    </row>
    <row r="237" spans="1:12">
      <c r="A237" t="s">
        <v>25</v>
      </c>
      <c r="B237" t="n">
        <v>24598860</v>
      </c>
      <c r="C237" t="n">
        <v>36121680</v>
      </c>
      <c r="D237" t="n">
        <v>31765220</v>
      </c>
      <c r="E237">
        <f>sum(B237:D237)</f>
        <v/>
      </c>
      <c r="F237">
        <f>B237/E237</f>
        <v/>
      </c>
      <c r="G237">
        <f>C237/E237</f>
        <v/>
      </c>
      <c r="H237">
        <f>D237/E237</f>
        <v/>
      </c>
      <c r="I237">
        <f>G237+H237*2</f>
        <v/>
      </c>
      <c r="J237">
        <f>I237-J228</f>
        <v/>
      </c>
      <c r="K237" t="n">
        <v>5</v>
      </c>
      <c r="L237">
        <f>J237/K237*100/24.87/96</f>
        <v/>
      </c>
    </row>
    <row r="238" spans="1:12">
      <c r="A238" t="s">
        <v>26</v>
      </c>
      <c r="B238" t="n">
        <v>26272570</v>
      </c>
      <c r="C238" t="n">
        <v>45015980</v>
      </c>
      <c r="D238" t="n">
        <v>40773390</v>
      </c>
      <c r="E238">
        <f>sum(B238:D238)</f>
        <v/>
      </c>
      <c r="F238">
        <f>B238/E238</f>
        <v/>
      </c>
      <c r="G238">
        <f>C238/E238</f>
        <v/>
      </c>
      <c r="H238">
        <f>D238/E238</f>
        <v/>
      </c>
      <c r="I238">
        <f>G238+H238*2</f>
        <v/>
      </c>
      <c r="J238">
        <f>I238-J228</f>
        <v/>
      </c>
      <c r="K238" t="n">
        <v>5</v>
      </c>
      <c r="L238">
        <f>J238/K238*100/24.87/168</f>
        <v/>
      </c>
    </row>
    <row r="239" spans="1:12">
      <c r="A239" t="s">
        <v>27</v>
      </c>
      <c r="B239" t="n">
        <v>23616380</v>
      </c>
      <c r="C239" t="n">
        <v>38504870</v>
      </c>
      <c r="D239" t="n">
        <v>35317080</v>
      </c>
      <c r="E239">
        <f>sum(B239:D239)</f>
        <v/>
      </c>
      <c r="F239">
        <f>B239/E239</f>
        <v/>
      </c>
      <c r="G239">
        <f>C239/E239</f>
        <v/>
      </c>
      <c r="H239">
        <f>D239/E239</f>
        <v/>
      </c>
      <c r="I239">
        <f>G239+H239*2</f>
        <v/>
      </c>
      <c r="J239">
        <f>I239-J228</f>
        <v/>
      </c>
      <c r="K239" t="n">
        <v>5</v>
      </c>
      <c r="L239">
        <f>J239/K239*100/24.87/168</f>
        <v/>
      </c>
    </row>
    <row r="240" spans="1:12">
      <c r="A240" t="s"/>
    </row>
    <row r="241" spans="1:12">
      <c r="A241" t="s">
        <v>0</v>
      </c>
      <c r="B241" t="s">
        <v>1</v>
      </c>
      <c r="C241" t="s">
        <v>2</v>
      </c>
      <c r="D241" t="s">
        <v>3</v>
      </c>
    </row>
    <row r="242" spans="1:12">
      <c r="A242" t="s">
        <v>70</v>
      </c>
      <c r="B242" t="s">
        <v>44</v>
      </c>
      <c r="C242" t="s">
        <v>71</v>
      </c>
      <c r="D242" t="s">
        <v>69</v>
      </c>
    </row>
    <row r="243" spans="1:12">
      <c r="A243" t="s"/>
      <c r="B243" t="s">
        <v>8</v>
      </c>
      <c r="C243" t="s">
        <v>9</v>
      </c>
      <c r="D243" t="s">
        <v>10</v>
      </c>
      <c r="E243" t="s">
        <v>11</v>
      </c>
      <c r="F243" t="s">
        <v>8</v>
      </c>
      <c r="G243" t="s">
        <v>9</v>
      </c>
      <c r="H243" t="s">
        <v>10</v>
      </c>
      <c r="I243" t="s">
        <v>12</v>
      </c>
      <c r="J243" t="s">
        <v>13</v>
      </c>
      <c r="K243" t="s">
        <v>14</v>
      </c>
      <c r="L243" t="s">
        <v>15</v>
      </c>
    </row>
    <row r="244" spans="1:12">
      <c r="A244" t="s">
        <v>16</v>
      </c>
      <c r="B244" t="n">
        <v>77480840</v>
      </c>
      <c r="C244" t="n">
        <v>61104430</v>
      </c>
      <c r="D244" t="n">
        <v>27083240</v>
      </c>
      <c r="E244">
        <f>sum(B244:D244)</f>
        <v/>
      </c>
      <c r="F244">
        <f>B244/E244</f>
        <v/>
      </c>
      <c r="G244">
        <f>C244/E244</f>
        <v/>
      </c>
      <c r="H244">
        <f>D244/E244</f>
        <v/>
      </c>
      <c r="I244">
        <f>G244+H244*2</f>
        <v/>
      </c>
      <c r="J244">
        <f>average(I244:I245)</f>
        <v/>
      </c>
    </row>
    <row r="245" spans="1:12">
      <c r="A245" t="s">
        <v>17</v>
      </c>
      <c r="B245" t="n">
        <v>73482640</v>
      </c>
      <c r="C245" t="n">
        <v>58823210</v>
      </c>
      <c r="D245" t="n">
        <v>26198310</v>
      </c>
      <c r="E245">
        <f>sum(B245:D245)</f>
        <v/>
      </c>
      <c r="F245">
        <f>B245/E245</f>
        <v/>
      </c>
      <c r="G245">
        <f>C245/E245</f>
        <v/>
      </c>
      <c r="H245">
        <f>D245/E245</f>
        <v/>
      </c>
      <c r="I245">
        <f>G245+H245*2</f>
        <v/>
      </c>
    </row>
    <row r="246" spans="1:12">
      <c r="A246" t="s">
        <v>18</v>
      </c>
      <c r="B246" t="n">
        <v>82200470</v>
      </c>
      <c r="C246" t="n">
        <v>68194820</v>
      </c>
      <c r="D246" t="n">
        <v>34888590</v>
      </c>
      <c r="E246">
        <f>sum(B246:D246)</f>
        <v/>
      </c>
      <c r="F246">
        <f>B246/E246</f>
        <v/>
      </c>
      <c r="G246">
        <f>C246/E246</f>
        <v/>
      </c>
      <c r="H246">
        <f>D246/E246</f>
        <v/>
      </c>
      <c r="I246">
        <f>G246+H246*2</f>
        <v/>
      </c>
      <c r="J246">
        <f>I246-J244</f>
        <v/>
      </c>
      <c r="K246" t="n">
        <v>5</v>
      </c>
      <c r="L246">
        <f>J246/K246*100/24.87/8</f>
        <v/>
      </c>
    </row>
    <row r="247" spans="1:12">
      <c r="A247" t="s">
        <v>19</v>
      </c>
      <c r="B247" t="n">
        <v>93074430</v>
      </c>
      <c r="C247" t="n">
        <v>78590100</v>
      </c>
      <c r="D247" t="n">
        <v>39175780</v>
      </c>
      <c r="E247">
        <f>sum(B247:D247)</f>
        <v/>
      </c>
      <c r="F247">
        <f>B247/E247</f>
        <v/>
      </c>
      <c r="G247">
        <f>C247/E247</f>
        <v/>
      </c>
      <c r="H247">
        <f>D247/E247</f>
        <v/>
      </c>
      <c r="I247">
        <f>G247+H247*2</f>
        <v/>
      </c>
      <c r="J247">
        <f>I247-J244</f>
        <v/>
      </c>
      <c r="K247" t="n">
        <v>5</v>
      </c>
      <c r="L247">
        <f>J247/K247*100/24.87/8</f>
        <v/>
      </c>
    </row>
    <row r="248" spans="1:12">
      <c r="A248" t="s">
        <v>20</v>
      </c>
      <c r="B248" t="n">
        <v>59353050</v>
      </c>
      <c r="C248" t="n">
        <v>58481700</v>
      </c>
      <c r="D248" t="n">
        <v>34932720</v>
      </c>
      <c r="E248">
        <f>sum(B248:D248)</f>
        <v/>
      </c>
      <c r="F248">
        <f>B248/E248</f>
        <v/>
      </c>
      <c r="G248">
        <f>C248/E248</f>
        <v/>
      </c>
      <c r="H248">
        <f>D248/E248</f>
        <v/>
      </c>
      <c r="I248">
        <f>G248+H248*2</f>
        <v/>
      </c>
      <c r="J248">
        <f>I248-J244</f>
        <v/>
      </c>
      <c r="K248" t="n">
        <v>5</v>
      </c>
      <c r="L248">
        <f>J248/K248*100/24.87/24</f>
        <v/>
      </c>
    </row>
    <row r="249" spans="1:12">
      <c r="A249" t="s">
        <v>21</v>
      </c>
      <c r="B249" t="n">
        <v>55889660</v>
      </c>
      <c r="C249" t="n">
        <v>55697630</v>
      </c>
      <c r="D249" t="n">
        <v>32663910</v>
      </c>
      <c r="E249">
        <f>sum(B249:D249)</f>
        <v/>
      </c>
      <c r="F249">
        <f>B249/E249</f>
        <v/>
      </c>
      <c r="G249">
        <f>C249/E249</f>
        <v/>
      </c>
      <c r="H249">
        <f>D249/E249</f>
        <v/>
      </c>
      <c r="I249">
        <f>G249+H249*2</f>
        <v/>
      </c>
      <c r="J249">
        <f>I249-J244</f>
        <v/>
      </c>
      <c r="K249" t="n">
        <v>5</v>
      </c>
      <c r="L249">
        <f>J249/K249*100/24.87/24</f>
        <v/>
      </c>
    </row>
    <row r="250" spans="1:12">
      <c r="A250" t="s">
        <v>22</v>
      </c>
      <c r="B250" t="n">
        <v>38543890</v>
      </c>
      <c r="C250" t="n">
        <v>46994590</v>
      </c>
      <c r="D250" t="n">
        <v>34962220</v>
      </c>
      <c r="E250">
        <f>sum(B250:D250)</f>
        <v/>
      </c>
      <c r="F250">
        <f>B250/E250</f>
        <v/>
      </c>
      <c r="G250">
        <f>C250/E250</f>
        <v/>
      </c>
      <c r="H250">
        <f>D250/E250</f>
        <v/>
      </c>
      <c r="I250">
        <f>G250+H250*2</f>
        <v/>
      </c>
      <c r="J250">
        <f>I250-J244</f>
        <v/>
      </c>
      <c r="K250" t="n">
        <v>5</v>
      </c>
      <c r="L250">
        <f>J250/K250*100/24.87/48</f>
        <v/>
      </c>
    </row>
    <row r="251" spans="1:12">
      <c r="A251" t="s">
        <v>23</v>
      </c>
      <c r="B251" t="n">
        <v>39125240</v>
      </c>
      <c r="C251" t="n">
        <v>49041010</v>
      </c>
      <c r="D251" t="n">
        <v>36463630</v>
      </c>
      <c r="E251">
        <f>sum(B251:D251)</f>
        <v/>
      </c>
      <c r="F251">
        <f>B251/E251</f>
        <v/>
      </c>
      <c r="G251">
        <f>C251/E251</f>
        <v/>
      </c>
      <c r="H251">
        <f>D251/E251</f>
        <v/>
      </c>
      <c r="I251">
        <f>G251+H251*2</f>
        <v/>
      </c>
      <c r="J251">
        <f>I251-J244</f>
        <v/>
      </c>
      <c r="K251" t="n">
        <v>5</v>
      </c>
      <c r="L251">
        <f>J251/K251*100/24.87/48</f>
        <v/>
      </c>
    </row>
    <row r="252" spans="1:12">
      <c r="A252" t="s">
        <v>24</v>
      </c>
      <c r="B252" t="n">
        <v>44134470</v>
      </c>
      <c r="C252" t="n">
        <v>68509260</v>
      </c>
      <c r="D252" t="n">
        <v>59118380</v>
      </c>
      <c r="E252">
        <f>sum(B252:D252)</f>
        <v/>
      </c>
      <c r="F252">
        <f>B252/E252</f>
        <v/>
      </c>
      <c r="G252">
        <f>C252/E252</f>
        <v/>
      </c>
      <c r="H252">
        <f>D252/E252</f>
        <v/>
      </c>
      <c r="I252">
        <f>G252+H252*2</f>
        <v/>
      </c>
      <c r="J252">
        <f>I252-J244</f>
        <v/>
      </c>
      <c r="K252" t="n">
        <v>5</v>
      </c>
      <c r="L252">
        <f>J252/K252*100/24.87/96</f>
        <v/>
      </c>
    </row>
    <row r="253" spans="1:12">
      <c r="A253" t="s">
        <v>25</v>
      </c>
      <c r="B253" t="n">
        <v>49850930</v>
      </c>
      <c r="C253" t="n">
        <v>79655690</v>
      </c>
      <c r="D253" t="n">
        <v>68045310</v>
      </c>
      <c r="E253">
        <f>sum(B253:D253)</f>
        <v/>
      </c>
      <c r="F253">
        <f>B253/E253</f>
        <v/>
      </c>
      <c r="G253">
        <f>C253/E253</f>
        <v/>
      </c>
      <c r="H253">
        <f>D253/E253</f>
        <v/>
      </c>
      <c r="I253">
        <f>G253+H253*2</f>
        <v/>
      </c>
      <c r="J253">
        <f>I253-J244</f>
        <v/>
      </c>
      <c r="K253" t="n">
        <v>5</v>
      </c>
      <c r="L253">
        <f>J253/K253*100/24.87/96</f>
        <v/>
      </c>
    </row>
    <row r="254" spans="1:12">
      <c r="A254" t="s">
        <v>26</v>
      </c>
      <c r="B254" t="n">
        <v>60495880</v>
      </c>
      <c r="C254" t="n">
        <v>104045600</v>
      </c>
      <c r="D254" t="n">
        <v>93785490</v>
      </c>
      <c r="E254">
        <f>sum(B254:D254)</f>
        <v/>
      </c>
      <c r="F254">
        <f>B254/E254</f>
        <v/>
      </c>
      <c r="G254">
        <f>C254/E254</f>
        <v/>
      </c>
      <c r="H254">
        <f>D254/E254</f>
        <v/>
      </c>
      <c r="I254">
        <f>G254+H254*2</f>
        <v/>
      </c>
      <c r="J254">
        <f>I254-J244</f>
        <v/>
      </c>
      <c r="K254" t="n">
        <v>5</v>
      </c>
      <c r="L254">
        <f>J254/K254*100/24.87/168</f>
        <v/>
      </c>
    </row>
    <row r="255" spans="1:12">
      <c r="A255" t="s">
        <v>27</v>
      </c>
      <c r="B255" t="n">
        <v>44233480</v>
      </c>
      <c r="C255" t="n">
        <v>76876810</v>
      </c>
      <c r="D255" t="n">
        <v>66996400</v>
      </c>
      <c r="E255">
        <f>sum(B255:D255)</f>
        <v/>
      </c>
      <c r="F255">
        <f>B255/E255</f>
        <v/>
      </c>
      <c r="G255">
        <f>C255/E255</f>
        <v/>
      </c>
      <c r="H255">
        <f>D255/E255</f>
        <v/>
      </c>
      <c r="I255">
        <f>G255+H255*2</f>
        <v/>
      </c>
      <c r="J255">
        <f>I255-J244</f>
        <v/>
      </c>
      <c r="K255" t="n">
        <v>5</v>
      </c>
      <c r="L255">
        <f>J255/K255*100/24.87/168</f>
        <v/>
      </c>
    </row>
    <row r="256" spans="1:12">
      <c r="A256" t="s"/>
    </row>
    <row r="257" spans="1:12">
      <c r="A257" t="s">
        <v>0</v>
      </c>
      <c r="B257" t="s">
        <v>1</v>
      </c>
      <c r="C257" t="s">
        <v>2</v>
      </c>
      <c r="D257" t="s">
        <v>3</v>
      </c>
    </row>
    <row r="258" spans="1:12">
      <c r="A258" t="s">
        <v>72</v>
      </c>
      <c r="B258" t="s">
        <v>44</v>
      </c>
      <c r="C258" t="s">
        <v>73</v>
      </c>
      <c r="D258" t="s">
        <v>74</v>
      </c>
    </row>
    <row r="259" spans="1:12">
      <c r="A259" t="s"/>
      <c r="B259" t="s">
        <v>8</v>
      </c>
      <c r="C259" t="s">
        <v>9</v>
      </c>
      <c r="D259" t="s">
        <v>10</v>
      </c>
      <c r="E259" t="s">
        <v>11</v>
      </c>
      <c r="F259" t="s">
        <v>8</v>
      </c>
      <c r="G259" t="s">
        <v>9</v>
      </c>
      <c r="H259" t="s">
        <v>10</v>
      </c>
      <c r="I259" t="s">
        <v>12</v>
      </c>
      <c r="J259" t="s">
        <v>13</v>
      </c>
      <c r="K259" t="s">
        <v>14</v>
      </c>
      <c r="L259" t="s">
        <v>15</v>
      </c>
    </row>
    <row r="260" spans="1:12">
      <c r="A260" t="s">
        <v>16</v>
      </c>
      <c r="B260" t="n">
        <v>11444010</v>
      </c>
      <c r="C260" t="n">
        <v>9923430</v>
      </c>
      <c r="D260" t="n">
        <v>5427199</v>
      </c>
      <c r="E260">
        <f>sum(B260:D260)</f>
        <v/>
      </c>
      <c r="F260">
        <f>B260/E260</f>
        <v/>
      </c>
      <c r="G260">
        <f>C260/E260</f>
        <v/>
      </c>
      <c r="H260">
        <f>D260/E260</f>
        <v/>
      </c>
      <c r="I260">
        <f>G260+H260*2</f>
        <v/>
      </c>
      <c r="J260">
        <f>average(I260:I261)</f>
        <v/>
      </c>
    </row>
    <row r="261" spans="1:12">
      <c r="A261" t="s">
        <v>17</v>
      </c>
      <c r="B261" t="n">
        <v>12200500</v>
      </c>
      <c r="C261" t="n">
        <v>12259400</v>
      </c>
      <c r="D261" t="n">
        <v>6296122</v>
      </c>
      <c r="E261">
        <f>sum(B261:D261)</f>
        <v/>
      </c>
      <c r="F261">
        <f>B261/E261</f>
        <v/>
      </c>
      <c r="G261">
        <f>C261/E261</f>
        <v/>
      </c>
      <c r="H261">
        <f>D261/E261</f>
        <v/>
      </c>
      <c r="I261">
        <f>G261+H261*2</f>
        <v/>
      </c>
    </row>
    <row r="262" spans="1:12">
      <c r="A262" t="s">
        <v>18</v>
      </c>
      <c r="B262" t="n">
        <v>7584012</v>
      </c>
      <c r="C262" t="n">
        <v>7657895</v>
      </c>
      <c r="D262" t="n">
        <v>5038800</v>
      </c>
      <c r="E262">
        <f>sum(B262:D262)</f>
        <v/>
      </c>
      <c r="F262">
        <f>B262/E262</f>
        <v/>
      </c>
      <c r="G262">
        <f>C262/E262</f>
        <v/>
      </c>
      <c r="H262">
        <f>D262/E262</f>
        <v/>
      </c>
      <c r="I262">
        <f>G262+H262*2</f>
        <v/>
      </c>
      <c r="J262">
        <f>I262-J260</f>
        <v/>
      </c>
      <c r="K262" t="n">
        <v>5</v>
      </c>
      <c r="L262">
        <f>J262/K262*100/28.87/8</f>
        <v/>
      </c>
    </row>
    <row r="263" spans="1:12">
      <c r="A263" t="s">
        <v>19</v>
      </c>
      <c r="B263" t="n">
        <v>7777923</v>
      </c>
      <c r="C263" t="n">
        <v>7212867</v>
      </c>
      <c r="D263" t="n">
        <v>4563203</v>
      </c>
      <c r="E263">
        <f>sum(B263:D263)</f>
        <v/>
      </c>
      <c r="F263">
        <f>B263/E263</f>
        <v/>
      </c>
      <c r="G263">
        <f>C263/E263</f>
        <v/>
      </c>
      <c r="H263">
        <f>D263/E263</f>
        <v/>
      </c>
      <c r="I263">
        <f>G263+H263*2</f>
        <v/>
      </c>
      <c r="J263">
        <f>I263-J260</f>
        <v/>
      </c>
      <c r="K263" t="n">
        <v>5</v>
      </c>
      <c r="L263">
        <f>J263/K263*100/28.87/8</f>
        <v/>
      </c>
    </row>
    <row r="264" spans="1:12">
      <c r="A264" t="s">
        <v>20</v>
      </c>
      <c r="B264" t="n">
        <v>7482778</v>
      </c>
      <c r="C264" t="n">
        <v>7650396</v>
      </c>
      <c r="D264" t="n">
        <v>5645361</v>
      </c>
      <c r="E264">
        <f>sum(B264:D264)</f>
        <v/>
      </c>
      <c r="F264">
        <f>B264/E264</f>
        <v/>
      </c>
      <c r="G264">
        <f>C264/E264</f>
        <v/>
      </c>
      <c r="H264">
        <f>D264/E264</f>
        <v/>
      </c>
      <c r="I264">
        <f>G264+H264*2</f>
        <v/>
      </c>
      <c r="J264">
        <f>I264-J260</f>
        <v/>
      </c>
      <c r="K264" t="n">
        <v>5</v>
      </c>
      <c r="L264">
        <f>J264/K264*100/28.87/24</f>
        <v/>
      </c>
    </row>
    <row r="265" spans="1:12">
      <c r="A265" t="s">
        <v>21</v>
      </c>
      <c r="B265" t="n">
        <v>6950318</v>
      </c>
      <c r="C265" t="n">
        <v>7385010</v>
      </c>
      <c r="D265" t="n">
        <v>5679441</v>
      </c>
      <c r="E265">
        <f>sum(B265:D265)</f>
        <v/>
      </c>
      <c r="F265">
        <f>B265/E265</f>
        <v/>
      </c>
      <c r="G265">
        <f>C265/E265</f>
        <v/>
      </c>
      <c r="H265">
        <f>D265/E265</f>
        <v/>
      </c>
      <c r="I265">
        <f>G265+H265*2</f>
        <v/>
      </c>
      <c r="J265">
        <f>I265-J260</f>
        <v/>
      </c>
      <c r="K265" t="n">
        <v>5</v>
      </c>
      <c r="L265">
        <f>J265/K265*100/28.87/24</f>
        <v/>
      </c>
    </row>
    <row r="266" spans="1:12">
      <c r="A266" t="s">
        <v>22</v>
      </c>
      <c r="B266" t="n">
        <v>4619129</v>
      </c>
      <c r="C266" t="n">
        <v>7242093</v>
      </c>
      <c r="D266" t="n">
        <v>6426965</v>
      </c>
      <c r="E266">
        <f>sum(B266:D266)</f>
        <v/>
      </c>
      <c r="F266">
        <f>B266/E266</f>
        <v/>
      </c>
      <c r="G266">
        <f>C266/E266</f>
        <v/>
      </c>
      <c r="H266">
        <f>D266/E266</f>
        <v/>
      </c>
      <c r="I266">
        <f>G266+H266*2</f>
        <v/>
      </c>
      <c r="J266">
        <f>I266-J260</f>
        <v/>
      </c>
      <c r="K266" t="n">
        <v>5</v>
      </c>
      <c r="L266">
        <f>J266/K266*100/28.87/48</f>
        <v/>
      </c>
    </row>
    <row r="267" spans="1:12">
      <c r="A267" t="s">
        <v>23</v>
      </c>
      <c r="B267" t="n">
        <v>4693597</v>
      </c>
      <c r="C267" t="n">
        <v>5118922</v>
      </c>
      <c r="D267" t="n">
        <v>5734010</v>
      </c>
      <c r="E267">
        <f>sum(B267:D267)</f>
        <v/>
      </c>
      <c r="F267">
        <f>B267/E267</f>
        <v/>
      </c>
      <c r="G267">
        <f>C267/E267</f>
        <v/>
      </c>
      <c r="H267">
        <f>D267/E267</f>
        <v/>
      </c>
      <c r="I267">
        <f>G267+H267*2</f>
        <v/>
      </c>
      <c r="J267">
        <f>I267-J260</f>
        <v/>
      </c>
      <c r="K267" t="n">
        <v>5</v>
      </c>
      <c r="L267">
        <f>J267/K267*100/28.87/48</f>
        <v/>
      </c>
    </row>
    <row r="268" spans="1:12">
      <c r="A268" t="s">
        <v>24</v>
      </c>
      <c r="B268" t="n">
        <v>4828949</v>
      </c>
      <c r="C268" t="n">
        <v>7779097</v>
      </c>
      <c r="D268" t="n">
        <v>8650853</v>
      </c>
      <c r="E268">
        <f>sum(B268:D268)</f>
        <v/>
      </c>
      <c r="F268">
        <f>B268/E268</f>
        <v/>
      </c>
      <c r="G268">
        <f>C268/E268</f>
        <v/>
      </c>
      <c r="H268">
        <f>D268/E268</f>
        <v/>
      </c>
      <c r="I268">
        <f>G268+H268*2</f>
        <v/>
      </c>
      <c r="J268">
        <f>I268-J260</f>
        <v/>
      </c>
      <c r="K268" t="n">
        <v>5</v>
      </c>
      <c r="L268">
        <f>J268/K268*100/28.87/96</f>
        <v/>
      </c>
    </row>
    <row r="269" spans="1:12">
      <c r="A269" t="s">
        <v>25</v>
      </c>
      <c r="B269" t="n">
        <v>4803136</v>
      </c>
      <c r="C269" t="n">
        <v>7662151</v>
      </c>
      <c r="D269" t="n">
        <v>8362205</v>
      </c>
      <c r="E269">
        <f>sum(B269:D269)</f>
        <v/>
      </c>
      <c r="F269">
        <f>B269/E269</f>
        <v/>
      </c>
      <c r="G269">
        <f>C269/E269</f>
        <v/>
      </c>
      <c r="H269">
        <f>D269/E269</f>
        <v/>
      </c>
      <c r="I269">
        <f>G269+H269*2</f>
        <v/>
      </c>
      <c r="J269">
        <f>I269-J260</f>
        <v/>
      </c>
      <c r="K269" t="n">
        <v>5</v>
      </c>
      <c r="L269">
        <f>J269/K269*100/28.87/96</f>
        <v/>
      </c>
    </row>
    <row r="270" spans="1:12">
      <c r="A270" t="s">
        <v>26</v>
      </c>
      <c r="B270" t="n">
        <v>4305659</v>
      </c>
      <c r="C270" t="n">
        <v>7664411</v>
      </c>
      <c r="D270" t="n">
        <v>9257554</v>
      </c>
      <c r="E270">
        <f>sum(B270:D270)</f>
        <v/>
      </c>
      <c r="F270">
        <f>B270/E270</f>
        <v/>
      </c>
      <c r="G270">
        <f>C270/E270</f>
        <v/>
      </c>
      <c r="H270">
        <f>D270/E270</f>
        <v/>
      </c>
      <c r="I270">
        <f>G270+H270*2</f>
        <v/>
      </c>
      <c r="J270">
        <f>I270-J260</f>
        <v/>
      </c>
      <c r="K270" t="n">
        <v>5</v>
      </c>
      <c r="L270">
        <f>J270/K270*100/28.87/168</f>
        <v/>
      </c>
    </row>
    <row r="271" spans="1:12">
      <c r="A271" t="s">
        <v>27</v>
      </c>
      <c r="B271" t="n">
        <v>4344830</v>
      </c>
      <c r="C271" t="n">
        <v>8009551</v>
      </c>
      <c r="D271" t="n">
        <v>8978262</v>
      </c>
      <c r="E271">
        <f>sum(B271:D271)</f>
        <v/>
      </c>
      <c r="F271">
        <f>B271/E271</f>
        <v/>
      </c>
      <c r="G271">
        <f>C271/E271</f>
        <v/>
      </c>
      <c r="H271">
        <f>D271/E271</f>
        <v/>
      </c>
      <c r="I271">
        <f>G271+H271*2</f>
        <v/>
      </c>
      <c r="J271">
        <f>I271-J260</f>
        <v/>
      </c>
      <c r="K271" t="n">
        <v>5</v>
      </c>
      <c r="L271">
        <f>J271/K271*100/28.87/168</f>
        <v/>
      </c>
    </row>
    <row r="272" spans="1:12">
      <c r="A272" t="s"/>
    </row>
    <row r="273" spans="1:12">
      <c r="A273" t="s">
        <v>0</v>
      </c>
      <c r="B273" t="s">
        <v>1</v>
      </c>
      <c r="C273" t="s">
        <v>2</v>
      </c>
      <c r="D273" t="s">
        <v>3</v>
      </c>
    </row>
    <row r="274" spans="1:12">
      <c r="A274" t="s">
        <v>75</v>
      </c>
      <c r="B274" t="s">
        <v>44</v>
      </c>
      <c r="C274" t="s">
        <v>76</v>
      </c>
      <c r="D274" t="s">
        <v>77</v>
      </c>
    </row>
    <row r="275" spans="1:12">
      <c r="A275" t="s"/>
      <c r="B275" t="s">
        <v>8</v>
      </c>
      <c r="C275" t="s">
        <v>9</v>
      </c>
      <c r="D275" t="s">
        <v>10</v>
      </c>
      <c r="E275" t="s">
        <v>11</v>
      </c>
      <c r="F275" t="s">
        <v>8</v>
      </c>
      <c r="G275" t="s">
        <v>9</v>
      </c>
      <c r="H275" t="s">
        <v>10</v>
      </c>
      <c r="I275" t="s">
        <v>12</v>
      </c>
      <c r="J275" t="s">
        <v>13</v>
      </c>
      <c r="K275" t="s">
        <v>14</v>
      </c>
      <c r="L275" t="s">
        <v>15</v>
      </c>
    </row>
    <row r="276" spans="1:12">
      <c r="A276" t="s">
        <v>16</v>
      </c>
      <c r="B276" t="n">
        <v>17232300</v>
      </c>
      <c r="C276" t="n">
        <v>18065350</v>
      </c>
      <c r="D276" t="n">
        <v>11272770</v>
      </c>
      <c r="E276">
        <f>sum(B276:D276)</f>
        <v/>
      </c>
      <c r="F276">
        <f>B276/E276</f>
        <v/>
      </c>
      <c r="G276">
        <f>C276/E276</f>
        <v/>
      </c>
      <c r="H276">
        <f>D276/E276</f>
        <v/>
      </c>
      <c r="I276">
        <f>G276+H276*2</f>
        <v/>
      </c>
      <c r="J276">
        <f>average(I276:I277)</f>
        <v/>
      </c>
    </row>
    <row r="277" spans="1:12">
      <c r="A277" t="s">
        <v>17</v>
      </c>
      <c r="B277" t="n">
        <v>17114280</v>
      </c>
      <c r="C277" t="n">
        <v>18575540</v>
      </c>
      <c r="D277" t="n">
        <v>11527600</v>
      </c>
      <c r="E277">
        <f>sum(B277:D277)</f>
        <v/>
      </c>
      <c r="F277">
        <f>B277/E277</f>
        <v/>
      </c>
      <c r="G277">
        <f>C277/E277</f>
        <v/>
      </c>
      <c r="H277">
        <f>D277/E277</f>
        <v/>
      </c>
      <c r="I277">
        <f>G277+H277*2</f>
        <v/>
      </c>
    </row>
    <row r="278" spans="1:12">
      <c r="A278" t="s">
        <v>18</v>
      </c>
      <c r="B278" t="n">
        <v>13026060</v>
      </c>
      <c r="C278" t="n">
        <v>15403610</v>
      </c>
      <c r="D278" t="n">
        <v>9581013</v>
      </c>
      <c r="E278">
        <f>sum(B278:D278)</f>
        <v/>
      </c>
      <c r="F278">
        <f>B278/E278</f>
        <v/>
      </c>
      <c r="G278">
        <f>C278/E278</f>
        <v/>
      </c>
      <c r="H278">
        <f>D278/E278</f>
        <v/>
      </c>
      <c r="I278">
        <f>G278+H278*2</f>
        <v/>
      </c>
      <c r="J278">
        <f>I278-J276</f>
        <v/>
      </c>
      <c r="K278" t="n">
        <v>5</v>
      </c>
      <c r="L278">
        <f>J278/K278*100/29.10/8</f>
        <v/>
      </c>
    </row>
    <row r="279" spans="1:12">
      <c r="A279" t="s">
        <v>19</v>
      </c>
      <c r="B279" t="n">
        <v>14379450</v>
      </c>
      <c r="C279" t="n">
        <v>16525700</v>
      </c>
      <c r="D279" t="n">
        <v>10998550</v>
      </c>
      <c r="E279">
        <f>sum(B279:D279)</f>
        <v/>
      </c>
      <c r="F279">
        <f>B279/E279</f>
        <v/>
      </c>
      <c r="G279">
        <f>C279/E279</f>
        <v/>
      </c>
      <c r="H279">
        <f>D279/E279</f>
        <v/>
      </c>
      <c r="I279">
        <f>G279+H279*2</f>
        <v/>
      </c>
      <c r="J279">
        <f>I279-J276</f>
        <v/>
      </c>
      <c r="K279" t="n">
        <v>5</v>
      </c>
      <c r="L279">
        <f>J279/K279*100/29.10/8</f>
        <v/>
      </c>
    </row>
    <row r="280" spans="1:12">
      <c r="A280" t="s">
        <v>20</v>
      </c>
      <c r="B280" t="n">
        <v>11368230</v>
      </c>
      <c r="C280" t="n">
        <v>14073470</v>
      </c>
      <c r="D280" t="n">
        <v>10761440</v>
      </c>
      <c r="E280">
        <f>sum(B280:D280)</f>
        <v/>
      </c>
      <c r="F280">
        <f>B280/E280</f>
        <v/>
      </c>
      <c r="G280">
        <f>C280/E280</f>
        <v/>
      </c>
      <c r="H280">
        <f>D280/E280</f>
        <v/>
      </c>
      <c r="I280">
        <f>G280+H280*2</f>
        <v/>
      </c>
      <c r="J280">
        <f>I280-J276</f>
        <v/>
      </c>
      <c r="K280" t="n">
        <v>5</v>
      </c>
      <c r="L280">
        <f>J280/K280*100/29.10/24</f>
        <v/>
      </c>
    </row>
    <row r="281" spans="1:12">
      <c r="A281" t="s">
        <v>21</v>
      </c>
      <c r="B281" t="n">
        <v>11059970</v>
      </c>
      <c r="C281" t="n">
        <v>14105880</v>
      </c>
      <c r="D281" t="n">
        <v>10276410</v>
      </c>
      <c r="E281">
        <f>sum(B281:D281)</f>
        <v/>
      </c>
      <c r="F281">
        <f>B281/E281</f>
        <v/>
      </c>
      <c r="G281">
        <f>C281/E281</f>
        <v/>
      </c>
      <c r="H281">
        <f>D281/E281</f>
        <v/>
      </c>
      <c r="I281">
        <f>G281+H281*2</f>
        <v/>
      </c>
      <c r="J281">
        <f>I281-J276</f>
        <v/>
      </c>
      <c r="K281" t="n">
        <v>5</v>
      </c>
      <c r="L281">
        <f>J281/K281*100/29.10/24</f>
        <v/>
      </c>
    </row>
    <row r="282" spans="1:12">
      <c r="A282" t="s">
        <v>22</v>
      </c>
      <c r="B282" t="n">
        <v>5082857</v>
      </c>
      <c r="C282" t="n">
        <v>7474034</v>
      </c>
      <c r="D282" t="n">
        <v>7448465</v>
      </c>
      <c r="E282">
        <f>sum(B282:D282)</f>
        <v/>
      </c>
      <c r="F282">
        <f>B282/E282</f>
        <v/>
      </c>
      <c r="G282">
        <f>C282/E282</f>
        <v/>
      </c>
      <c r="H282">
        <f>D282/E282</f>
        <v/>
      </c>
      <c r="I282">
        <f>G282+H282*2</f>
        <v/>
      </c>
      <c r="J282">
        <f>I282-J276</f>
        <v/>
      </c>
      <c r="K282" t="n">
        <v>5</v>
      </c>
      <c r="L282">
        <f>J282/K282*100/29.10/48</f>
        <v/>
      </c>
    </row>
    <row r="283" spans="1:12">
      <c r="A283" t="s">
        <v>23</v>
      </c>
      <c r="B283" t="n">
        <v>6943959</v>
      </c>
      <c r="C283" t="n">
        <v>10234150</v>
      </c>
      <c r="D283" t="n">
        <v>9614785</v>
      </c>
      <c r="E283">
        <f>sum(B283:D283)</f>
        <v/>
      </c>
      <c r="F283">
        <f>B283/E283</f>
        <v/>
      </c>
      <c r="G283">
        <f>C283/E283</f>
        <v/>
      </c>
      <c r="H283">
        <f>D283/E283</f>
        <v/>
      </c>
      <c r="I283">
        <f>G283+H283*2</f>
        <v/>
      </c>
      <c r="J283">
        <f>I283-J276</f>
        <v/>
      </c>
      <c r="K283" t="n">
        <v>5</v>
      </c>
      <c r="L283">
        <f>J283/K283*100/29.10/48</f>
        <v/>
      </c>
    </row>
    <row r="284" spans="1:12">
      <c r="A284" t="s">
        <v>24</v>
      </c>
      <c r="B284" t="n">
        <v>8346500</v>
      </c>
      <c r="C284" t="n">
        <v>17081500</v>
      </c>
      <c r="D284" t="n">
        <v>17276210</v>
      </c>
      <c r="E284">
        <f>sum(B284:D284)</f>
        <v/>
      </c>
      <c r="F284">
        <f>B284/E284</f>
        <v/>
      </c>
      <c r="G284">
        <f>C284/E284</f>
        <v/>
      </c>
      <c r="H284">
        <f>D284/E284</f>
        <v/>
      </c>
      <c r="I284">
        <f>G284+H284*2</f>
        <v/>
      </c>
      <c r="J284">
        <f>I284-J276</f>
        <v/>
      </c>
      <c r="K284" t="n">
        <v>5</v>
      </c>
      <c r="L284">
        <f>J284/K284*100/29.10/96</f>
        <v/>
      </c>
    </row>
    <row r="285" spans="1:12">
      <c r="A285" t="s">
        <v>25</v>
      </c>
      <c r="B285" t="n">
        <v>6619922</v>
      </c>
      <c r="C285" t="n">
        <v>12094540</v>
      </c>
      <c r="D285" t="n">
        <v>13271690</v>
      </c>
      <c r="E285">
        <f>sum(B285:D285)</f>
        <v/>
      </c>
      <c r="F285">
        <f>B285/E285</f>
        <v/>
      </c>
      <c r="G285">
        <f>C285/E285</f>
        <v/>
      </c>
      <c r="H285">
        <f>D285/E285</f>
        <v/>
      </c>
      <c r="I285">
        <f>G285+H285*2</f>
        <v/>
      </c>
      <c r="J285">
        <f>I285-J276</f>
        <v/>
      </c>
      <c r="K285" t="n">
        <v>5</v>
      </c>
      <c r="L285">
        <f>J285/K285*100/29.10/96</f>
        <v/>
      </c>
    </row>
    <row r="286" spans="1:12">
      <c r="A286" t="s">
        <v>26</v>
      </c>
      <c r="B286" t="n">
        <v>7687721</v>
      </c>
      <c r="C286" t="n">
        <v>15001140</v>
      </c>
      <c r="D286" t="n">
        <v>17031810</v>
      </c>
      <c r="E286">
        <f>sum(B286:D286)</f>
        <v/>
      </c>
      <c r="F286">
        <f>B286/E286</f>
        <v/>
      </c>
      <c r="G286">
        <f>C286/E286</f>
        <v/>
      </c>
      <c r="H286">
        <f>D286/E286</f>
        <v/>
      </c>
      <c r="I286">
        <f>G286+H286*2</f>
        <v/>
      </c>
      <c r="J286">
        <f>I286-J276</f>
        <v/>
      </c>
      <c r="K286" t="n">
        <v>5</v>
      </c>
      <c r="L286">
        <f>J286/K286*100/29.10/168</f>
        <v/>
      </c>
    </row>
    <row r="287" spans="1:12">
      <c r="A287" t="s">
        <v>27</v>
      </c>
      <c r="B287" t="n">
        <v>9563588</v>
      </c>
      <c r="C287" t="n">
        <v>18520040</v>
      </c>
      <c r="D287" t="n">
        <v>21558840</v>
      </c>
      <c r="E287">
        <f>sum(B287:D287)</f>
        <v/>
      </c>
      <c r="F287">
        <f>B287/E287</f>
        <v/>
      </c>
      <c r="G287">
        <f>C287/E287</f>
        <v/>
      </c>
      <c r="H287">
        <f>D287/E287</f>
        <v/>
      </c>
      <c r="I287">
        <f>G287+H287*2</f>
        <v/>
      </c>
      <c r="J287">
        <f>I287-J276</f>
        <v/>
      </c>
      <c r="K287" t="n">
        <v>5</v>
      </c>
      <c r="L287">
        <f>J287/K287*100/29.10/168</f>
        <v/>
      </c>
    </row>
    <row r="288" spans="1:12">
      <c r="A288" t="s"/>
    </row>
    <row r="289" spans="1:12">
      <c r="A289" t="s">
        <v>0</v>
      </c>
      <c r="B289" t="s">
        <v>1</v>
      </c>
      <c r="C289" t="s">
        <v>2</v>
      </c>
      <c r="D289" t="s">
        <v>3</v>
      </c>
    </row>
    <row r="290" spans="1:12">
      <c r="A290" t="s">
        <v>78</v>
      </c>
      <c r="B290" t="s">
        <v>44</v>
      </c>
      <c r="C290" t="s">
        <v>79</v>
      </c>
      <c r="D290" t="s">
        <v>80</v>
      </c>
    </row>
    <row r="291" spans="1:12">
      <c r="A291" t="s"/>
      <c r="B291" t="s">
        <v>8</v>
      </c>
      <c r="C291" t="s">
        <v>9</v>
      </c>
      <c r="D291" t="s">
        <v>10</v>
      </c>
      <c r="E291" t="s">
        <v>11</v>
      </c>
      <c r="F291" t="s">
        <v>8</v>
      </c>
      <c r="G291" t="s">
        <v>9</v>
      </c>
      <c r="H291" t="s">
        <v>10</v>
      </c>
      <c r="I291" t="s">
        <v>12</v>
      </c>
      <c r="J291" t="s">
        <v>13</v>
      </c>
      <c r="K291" t="s">
        <v>14</v>
      </c>
      <c r="L291" t="s">
        <v>15</v>
      </c>
    </row>
    <row r="292" spans="1:12">
      <c r="A292" t="s">
        <v>16</v>
      </c>
      <c r="B292" t="n">
        <v>5559865</v>
      </c>
      <c r="C292" t="n">
        <v>7102688</v>
      </c>
      <c r="D292" t="n">
        <v>4962431</v>
      </c>
      <c r="E292">
        <f>sum(B292:D292)</f>
        <v/>
      </c>
      <c r="F292">
        <f>B292/E292</f>
        <v/>
      </c>
      <c r="G292">
        <f>C292/E292</f>
        <v/>
      </c>
      <c r="H292">
        <f>D292/E292</f>
        <v/>
      </c>
      <c r="I292">
        <f>G292+H292*2</f>
        <v/>
      </c>
      <c r="J292">
        <f>average(I292:I293)</f>
        <v/>
      </c>
    </row>
    <row r="293" spans="1:12">
      <c r="A293" t="s">
        <v>17</v>
      </c>
      <c r="B293" t="n">
        <v>6196476</v>
      </c>
      <c r="C293" t="n">
        <v>7362050</v>
      </c>
      <c r="D293" t="n">
        <v>5277299</v>
      </c>
      <c r="E293">
        <f>sum(B293:D293)</f>
        <v/>
      </c>
      <c r="F293">
        <f>B293/E293</f>
        <v/>
      </c>
      <c r="G293">
        <f>C293/E293</f>
        <v/>
      </c>
      <c r="H293">
        <f>D293/E293</f>
        <v/>
      </c>
      <c r="I293">
        <f>G293+H293*2</f>
        <v/>
      </c>
    </row>
    <row r="294" spans="1:12">
      <c r="A294" t="s">
        <v>18</v>
      </c>
      <c r="B294" t="n">
        <v>2161754</v>
      </c>
      <c r="C294" t="n">
        <v>2476794</v>
      </c>
      <c r="D294" t="n">
        <v>1874469</v>
      </c>
      <c r="E294">
        <f>sum(B294:D294)</f>
        <v/>
      </c>
      <c r="F294">
        <f>B294/E294</f>
        <v/>
      </c>
      <c r="G294">
        <f>C294/E294</f>
        <v/>
      </c>
      <c r="H294">
        <f>D294/E294</f>
        <v/>
      </c>
      <c r="I294">
        <f>G294+H294*2</f>
        <v/>
      </c>
      <c r="J294">
        <f>I294-J292</f>
        <v/>
      </c>
      <c r="K294" t="n">
        <v>5</v>
      </c>
      <c r="L294">
        <f>J294/K294*100/48.60/8</f>
        <v/>
      </c>
    </row>
    <row r="295" spans="1:12">
      <c r="A295" t="s">
        <v>19</v>
      </c>
      <c r="B295" t="n">
        <v>2465090</v>
      </c>
      <c r="C295" t="n">
        <v>3248916</v>
      </c>
      <c r="D295" t="n">
        <v>2279909</v>
      </c>
      <c r="E295">
        <f>sum(B295:D295)</f>
        <v/>
      </c>
      <c r="F295">
        <f>B295/E295</f>
        <v/>
      </c>
      <c r="G295">
        <f>C295/E295</f>
        <v/>
      </c>
      <c r="H295">
        <f>D295/E295</f>
        <v/>
      </c>
      <c r="I295">
        <f>G295+H295*2</f>
        <v/>
      </c>
      <c r="J295">
        <f>I295-J292</f>
        <v/>
      </c>
      <c r="K295" t="n">
        <v>5</v>
      </c>
      <c r="L295">
        <f>J295/K295*100/48.60/8</f>
        <v/>
      </c>
    </row>
    <row r="296" spans="1:12">
      <c r="A296" t="s">
        <v>20</v>
      </c>
      <c r="B296" t="n">
        <v>3202682</v>
      </c>
      <c r="C296" t="n">
        <v>4460293</v>
      </c>
      <c r="D296" t="n">
        <v>3786423</v>
      </c>
      <c r="E296">
        <f>sum(B296:D296)</f>
        <v/>
      </c>
      <c r="F296">
        <f>B296/E296</f>
        <v/>
      </c>
      <c r="G296">
        <f>C296/E296</f>
        <v/>
      </c>
      <c r="H296">
        <f>D296/E296</f>
        <v/>
      </c>
      <c r="I296">
        <f>G296+H296*2</f>
        <v/>
      </c>
      <c r="J296">
        <f>I296-J292</f>
        <v/>
      </c>
      <c r="K296" t="n">
        <v>5</v>
      </c>
      <c r="L296">
        <f>J296/K296*100/48.60/24</f>
        <v/>
      </c>
    </row>
    <row r="297" spans="1:12">
      <c r="A297" t="s">
        <v>21</v>
      </c>
      <c r="B297" t="n">
        <v>2906957</v>
      </c>
      <c r="C297" t="n">
        <v>4285354</v>
      </c>
      <c r="D297" t="n">
        <v>3934380</v>
      </c>
      <c r="E297">
        <f>sum(B297:D297)</f>
        <v/>
      </c>
      <c r="F297">
        <f>B297/E297</f>
        <v/>
      </c>
      <c r="G297">
        <f>C297/E297</f>
        <v/>
      </c>
      <c r="H297">
        <f>D297/E297</f>
        <v/>
      </c>
      <c r="I297">
        <f>G297+H297*2</f>
        <v/>
      </c>
      <c r="J297">
        <f>I297-J292</f>
        <v/>
      </c>
      <c r="K297" t="n">
        <v>5</v>
      </c>
      <c r="L297">
        <f>J297/K297*100/48.60/24</f>
        <v/>
      </c>
    </row>
    <row r="298" spans="1:12">
      <c r="A298" t="s">
        <v>22</v>
      </c>
      <c r="B298" t="n">
        <v>38943</v>
      </c>
      <c r="C298" t="n">
        <v>53195</v>
      </c>
      <c r="D298" t="n">
        <v>69466</v>
      </c>
      <c r="E298">
        <f>sum(B298:D298)</f>
        <v/>
      </c>
      <c r="F298">
        <f>B298/E298</f>
        <v/>
      </c>
      <c r="G298">
        <f>C298/E298</f>
        <v/>
      </c>
      <c r="H298">
        <f>D298/E298</f>
        <v/>
      </c>
      <c r="I298">
        <f>G298+H298*2</f>
        <v/>
      </c>
      <c r="J298">
        <f>I298-J292</f>
        <v/>
      </c>
      <c r="K298" t="n">
        <v>5</v>
      </c>
      <c r="L298">
        <f>J298/K298*100/48.60/48</f>
        <v/>
      </c>
    </row>
    <row r="299" spans="1:12">
      <c r="A299" t="s">
        <v>23</v>
      </c>
      <c r="B299" t="n">
        <v>270988</v>
      </c>
      <c r="C299" t="n">
        <v>377331</v>
      </c>
      <c r="D299" t="n">
        <v>512018</v>
      </c>
      <c r="E299">
        <f>sum(B299:D299)</f>
        <v/>
      </c>
      <c r="F299">
        <f>B299/E299</f>
        <v/>
      </c>
      <c r="G299">
        <f>C299/E299</f>
        <v/>
      </c>
      <c r="H299">
        <f>D299/E299</f>
        <v/>
      </c>
      <c r="I299">
        <f>G299+H299*2</f>
        <v/>
      </c>
      <c r="J299">
        <f>I299-J292</f>
        <v/>
      </c>
      <c r="K299" t="n">
        <v>5</v>
      </c>
      <c r="L299">
        <f>J299/K299*100/48.60/48</f>
        <v/>
      </c>
    </row>
    <row r="300" spans="1:12">
      <c r="A300" t="s">
        <v>24</v>
      </c>
      <c r="B300" t="n">
        <v>308801</v>
      </c>
      <c r="C300" t="n">
        <v>1136374</v>
      </c>
      <c r="D300" t="n">
        <v>2074585</v>
      </c>
      <c r="E300">
        <f>sum(B300:D300)</f>
        <v/>
      </c>
      <c r="F300">
        <f>B300/E300</f>
        <v/>
      </c>
      <c r="G300">
        <f>C300/E300</f>
        <v/>
      </c>
      <c r="H300">
        <f>D300/E300</f>
        <v/>
      </c>
      <c r="I300">
        <f>G300+H300*2</f>
        <v/>
      </c>
      <c r="J300">
        <f>I300-J292</f>
        <v/>
      </c>
      <c r="K300" t="n">
        <v>5</v>
      </c>
      <c r="L300">
        <f>J300/K300*100/48.60/96</f>
        <v/>
      </c>
    </row>
    <row r="301" spans="1:12">
      <c r="A301" t="s">
        <v>25</v>
      </c>
      <c r="B301" t="n">
        <v>189081</v>
      </c>
      <c r="C301" t="n">
        <v>349158</v>
      </c>
      <c r="D301" t="n">
        <v>638310</v>
      </c>
      <c r="E301">
        <f>sum(B301:D301)</f>
        <v/>
      </c>
      <c r="F301">
        <f>B301/E301</f>
        <v/>
      </c>
      <c r="G301">
        <f>C301/E301</f>
        <v/>
      </c>
      <c r="H301">
        <f>D301/E301</f>
        <v/>
      </c>
      <c r="I301">
        <f>G301+H301*2</f>
        <v/>
      </c>
      <c r="J301">
        <f>I301-J292</f>
        <v/>
      </c>
      <c r="K301" t="n">
        <v>5</v>
      </c>
      <c r="L301">
        <f>J301/K301*100/48.60/96</f>
        <v/>
      </c>
    </row>
    <row r="302" spans="1:12">
      <c r="A302" t="s">
        <v>26</v>
      </c>
      <c r="B302" t="n">
        <v>0</v>
      </c>
      <c r="C302" t="n">
        <v>0</v>
      </c>
      <c r="D302" t="n">
        <v>0</v>
      </c>
      <c r="E302">
        <f>sum(B302:D302)</f>
        <v/>
      </c>
      <c r="F302">
        <f>B302/E302</f>
        <v/>
      </c>
      <c r="G302">
        <f>C302/E302</f>
        <v/>
      </c>
      <c r="H302">
        <f>D302/E302</f>
        <v/>
      </c>
      <c r="I302">
        <f>G302+H302*2</f>
        <v/>
      </c>
      <c r="J302">
        <f>I302-J292</f>
        <v/>
      </c>
      <c r="K302" t="n">
        <v>5</v>
      </c>
      <c r="L302">
        <f>J302/K302*100/48.60/168</f>
        <v/>
      </c>
    </row>
    <row r="303" spans="1:12">
      <c r="A303" t="s">
        <v>27</v>
      </c>
      <c r="B303" t="n">
        <v>0</v>
      </c>
      <c r="C303" t="n">
        <v>0</v>
      </c>
      <c r="D303" t="n">
        <v>0</v>
      </c>
      <c r="E303">
        <f>sum(B303:D303)</f>
        <v/>
      </c>
      <c r="F303">
        <f>B303/E303</f>
        <v/>
      </c>
      <c r="G303">
        <f>C303/E303</f>
        <v/>
      </c>
      <c r="H303">
        <f>D303/E303</f>
        <v/>
      </c>
      <c r="I303">
        <f>G303+H303*2</f>
        <v/>
      </c>
      <c r="J303">
        <f>I303-J292</f>
        <v/>
      </c>
      <c r="K303" t="n">
        <v>5</v>
      </c>
      <c r="L303">
        <f>J303/K303*100/48.60/168</f>
        <v/>
      </c>
    </row>
    <row r="304" spans="1:12">
      <c r="A304" t="s"/>
    </row>
    <row r="305" spans="1:12">
      <c r="A305" t="s">
        <v>0</v>
      </c>
      <c r="B305" t="s">
        <v>1</v>
      </c>
      <c r="C305" t="s">
        <v>2</v>
      </c>
      <c r="D305" t="s">
        <v>3</v>
      </c>
    </row>
    <row r="306" spans="1:12">
      <c r="A306" t="s">
        <v>81</v>
      </c>
      <c r="B306" t="s">
        <v>5</v>
      </c>
      <c r="C306" t="s">
        <v>82</v>
      </c>
      <c r="D306" t="s">
        <v>83</v>
      </c>
    </row>
    <row r="307" spans="1:12">
      <c r="A307" t="s"/>
      <c r="B307" t="s">
        <v>8</v>
      </c>
      <c r="C307" t="s">
        <v>9</v>
      </c>
      <c r="D307" t="s">
        <v>10</v>
      </c>
      <c r="E307" t="s">
        <v>11</v>
      </c>
      <c r="F307" t="s">
        <v>8</v>
      </c>
      <c r="G307" t="s">
        <v>9</v>
      </c>
      <c r="H307" t="s">
        <v>10</v>
      </c>
      <c r="I307" t="s">
        <v>12</v>
      </c>
      <c r="J307" t="s">
        <v>13</v>
      </c>
      <c r="K307" t="s">
        <v>14</v>
      </c>
      <c r="L307" t="s">
        <v>15</v>
      </c>
    </row>
    <row r="308" spans="1:12">
      <c r="A308" t="s">
        <v>16</v>
      </c>
      <c r="B308" t="n">
        <v>3184849</v>
      </c>
      <c r="C308" t="n">
        <v>4374145</v>
      </c>
      <c r="D308" t="n">
        <v>3179397</v>
      </c>
      <c r="E308">
        <f>sum(B308:D308)</f>
        <v/>
      </c>
      <c r="F308">
        <f>B308/E308</f>
        <v/>
      </c>
      <c r="G308">
        <f>C308/E308</f>
        <v/>
      </c>
      <c r="H308">
        <f>D308/E308</f>
        <v/>
      </c>
      <c r="I308">
        <f>G308+H308*2</f>
        <v/>
      </c>
      <c r="J308">
        <f>average(I308:I309)</f>
        <v/>
      </c>
    </row>
    <row r="309" spans="1:12">
      <c r="A309" t="s">
        <v>17</v>
      </c>
      <c r="B309" t="n">
        <v>1808582</v>
      </c>
      <c r="C309" t="n">
        <v>2770697</v>
      </c>
      <c r="D309" t="n">
        <v>2212639</v>
      </c>
      <c r="E309">
        <f>sum(B309:D309)</f>
        <v/>
      </c>
      <c r="F309">
        <f>B309/E309</f>
        <v/>
      </c>
      <c r="G309">
        <f>C309/E309</f>
        <v/>
      </c>
      <c r="H309">
        <f>D309/E309</f>
        <v/>
      </c>
      <c r="I309">
        <f>G309+H309*2</f>
        <v/>
      </c>
    </row>
    <row r="310" spans="1:12">
      <c r="A310" t="s">
        <v>18</v>
      </c>
      <c r="B310" t="n">
        <v>1371023</v>
      </c>
      <c r="C310" t="n">
        <v>2546344</v>
      </c>
      <c r="D310" t="n">
        <v>1933879</v>
      </c>
      <c r="E310">
        <f>sum(B310:D310)</f>
        <v/>
      </c>
      <c r="F310">
        <f>B310/E310</f>
        <v/>
      </c>
      <c r="G310">
        <f>C310/E310</f>
        <v/>
      </c>
      <c r="H310">
        <f>D310/E310</f>
        <v/>
      </c>
      <c r="I310">
        <f>G310+H310*2</f>
        <v/>
      </c>
      <c r="J310">
        <f>I310-J308</f>
        <v/>
      </c>
      <c r="K310" t="n">
        <v>5</v>
      </c>
      <c r="L310">
        <f>J310/K310*100/41.89/8</f>
        <v/>
      </c>
    </row>
    <row r="311" spans="1:12">
      <c r="A311" t="s">
        <v>19</v>
      </c>
      <c r="B311" t="n">
        <v>1252198</v>
      </c>
      <c r="C311" t="n">
        <v>2145281</v>
      </c>
      <c r="D311" t="n">
        <v>1773612</v>
      </c>
      <c r="E311">
        <f>sum(B311:D311)</f>
        <v/>
      </c>
      <c r="F311">
        <f>B311/E311</f>
        <v/>
      </c>
      <c r="G311">
        <f>C311/E311</f>
        <v/>
      </c>
      <c r="H311">
        <f>D311/E311</f>
        <v/>
      </c>
      <c r="I311">
        <f>G311+H311*2</f>
        <v/>
      </c>
      <c r="J311">
        <f>I311-J308</f>
        <v/>
      </c>
      <c r="K311" t="n">
        <v>5</v>
      </c>
      <c r="L311">
        <f>J311/K311*100/41.89/8</f>
        <v/>
      </c>
    </row>
    <row r="312" spans="1:12">
      <c r="A312" t="s">
        <v>20</v>
      </c>
      <c r="B312" t="n">
        <v>1079197</v>
      </c>
      <c r="C312" t="n">
        <v>1672692</v>
      </c>
      <c r="D312" t="n">
        <v>1480921</v>
      </c>
      <c r="E312">
        <f>sum(B312:D312)</f>
        <v/>
      </c>
      <c r="F312">
        <f>B312/E312</f>
        <v/>
      </c>
      <c r="G312">
        <f>C312/E312</f>
        <v/>
      </c>
      <c r="H312">
        <f>D312/E312</f>
        <v/>
      </c>
      <c r="I312">
        <f>G312+H312*2</f>
        <v/>
      </c>
      <c r="J312">
        <f>I312-J308</f>
        <v/>
      </c>
      <c r="K312" t="n">
        <v>5</v>
      </c>
      <c r="L312">
        <f>J312/K312*100/41.89/24</f>
        <v/>
      </c>
    </row>
    <row r="313" spans="1:12">
      <c r="A313" t="s">
        <v>21</v>
      </c>
      <c r="B313" t="n">
        <v>443272</v>
      </c>
      <c r="C313" t="n">
        <v>739159</v>
      </c>
      <c r="D313" t="n">
        <v>910692</v>
      </c>
      <c r="E313">
        <f>sum(B313:D313)</f>
        <v/>
      </c>
      <c r="F313">
        <f>B313/E313</f>
        <v/>
      </c>
      <c r="G313">
        <f>C313/E313</f>
        <v/>
      </c>
      <c r="H313">
        <f>D313/E313</f>
        <v/>
      </c>
      <c r="I313">
        <f>G313+H313*2</f>
        <v/>
      </c>
      <c r="J313">
        <f>I313-J308</f>
        <v/>
      </c>
      <c r="K313" t="n">
        <v>5</v>
      </c>
      <c r="L313">
        <f>J313/K313*100/41.89/24</f>
        <v/>
      </c>
    </row>
    <row r="314" spans="1:12">
      <c r="A314" t="s">
        <v>22</v>
      </c>
      <c r="B314" t="n">
        <v>49405</v>
      </c>
      <c r="C314" t="n">
        <v>52829</v>
      </c>
      <c r="D314" t="n">
        <v>46649</v>
      </c>
      <c r="E314">
        <f>sum(B314:D314)</f>
        <v/>
      </c>
      <c r="F314">
        <f>B314/E314</f>
        <v/>
      </c>
      <c r="G314">
        <f>C314/E314</f>
        <v/>
      </c>
      <c r="H314">
        <f>D314/E314</f>
        <v/>
      </c>
      <c r="I314">
        <f>G314+H314*2</f>
        <v/>
      </c>
      <c r="J314">
        <f>I314-J308</f>
        <v/>
      </c>
      <c r="K314" t="n">
        <v>5</v>
      </c>
      <c r="L314">
        <f>J314/K314*100/41.89/48</f>
        <v/>
      </c>
    </row>
    <row r="315" spans="1:12">
      <c r="A315" t="s">
        <v>23</v>
      </c>
      <c r="B315" t="n">
        <v>114519</v>
      </c>
      <c r="C315" t="n">
        <v>222665</v>
      </c>
      <c r="D315" t="n">
        <v>218915</v>
      </c>
      <c r="E315">
        <f>sum(B315:D315)</f>
        <v/>
      </c>
      <c r="F315">
        <f>B315/E315</f>
        <v/>
      </c>
      <c r="G315">
        <f>C315/E315</f>
        <v/>
      </c>
      <c r="H315">
        <f>D315/E315</f>
        <v/>
      </c>
      <c r="I315">
        <f>G315+H315*2</f>
        <v/>
      </c>
      <c r="J315">
        <f>I315-J308</f>
        <v/>
      </c>
      <c r="K315" t="n">
        <v>5</v>
      </c>
      <c r="L315">
        <f>J315/K315*100/41.89/48</f>
        <v/>
      </c>
    </row>
    <row r="316" spans="1:12">
      <c r="A316" t="s">
        <v>24</v>
      </c>
      <c r="B316" t="n">
        <v>31352</v>
      </c>
      <c r="C316" t="n">
        <v>193303</v>
      </c>
      <c r="D316" t="n">
        <v>317823</v>
      </c>
      <c r="E316">
        <f>sum(B316:D316)</f>
        <v/>
      </c>
      <c r="F316">
        <f>B316/E316</f>
        <v/>
      </c>
      <c r="G316">
        <f>C316/E316</f>
        <v/>
      </c>
      <c r="H316">
        <f>D316/E316</f>
        <v/>
      </c>
      <c r="I316">
        <f>G316+H316*2</f>
        <v/>
      </c>
      <c r="J316">
        <f>I316-J308</f>
        <v/>
      </c>
      <c r="K316" t="n">
        <v>5</v>
      </c>
      <c r="L316">
        <f>J316/K316*100/41.89/96</f>
        <v/>
      </c>
    </row>
    <row r="317" spans="1:12">
      <c r="A317" t="s">
        <v>25</v>
      </c>
      <c r="B317" t="n">
        <v>56201</v>
      </c>
      <c r="C317" t="n">
        <v>167873</v>
      </c>
      <c r="D317" t="n">
        <v>333546</v>
      </c>
      <c r="E317">
        <f>sum(B317:D317)</f>
        <v/>
      </c>
      <c r="F317">
        <f>B317/E317</f>
        <v/>
      </c>
      <c r="G317">
        <f>C317/E317</f>
        <v/>
      </c>
      <c r="H317">
        <f>D317/E317</f>
        <v/>
      </c>
      <c r="I317">
        <f>G317+H317*2</f>
        <v/>
      </c>
      <c r="J317">
        <f>I317-J308</f>
        <v/>
      </c>
      <c r="K317" t="n">
        <v>5</v>
      </c>
      <c r="L317">
        <f>J317/K317*100/41.89/96</f>
        <v/>
      </c>
    </row>
    <row r="318" spans="1:12">
      <c r="A318" t="s">
        <v>26</v>
      </c>
      <c r="B318" t="n">
        <v>64922</v>
      </c>
      <c r="C318" t="n">
        <v>280625</v>
      </c>
      <c r="D318" t="n">
        <v>417161</v>
      </c>
      <c r="E318">
        <f>sum(B318:D318)</f>
        <v/>
      </c>
      <c r="F318">
        <f>B318/E318</f>
        <v/>
      </c>
      <c r="G318">
        <f>C318/E318</f>
        <v/>
      </c>
      <c r="H318">
        <f>D318/E318</f>
        <v/>
      </c>
      <c r="I318">
        <f>G318+H318*2</f>
        <v/>
      </c>
      <c r="J318">
        <f>I318-J308</f>
        <v/>
      </c>
      <c r="K318" t="n">
        <v>5</v>
      </c>
      <c r="L318">
        <f>J318/K318*100/41.89/168</f>
        <v/>
      </c>
    </row>
    <row r="319" spans="1:12">
      <c r="A319" t="s">
        <v>27</v>
      </c>
      <c r="B319" t="n">
        <v>94489</v>
      </c>
      <c r="C319" t="n">
        <v>354466</v>
      </c>
      <c r="D319" t="n">
        <v>560228</v>
      </c>
      <c r="E319">
        <f>sum(B319:D319)</f>
        <v/>
      </c>
      <c r="F319">
        <f>B319/E319</f>
        <v/>
      </c>
      <c r="G319">
        <f>C319/E319</f>
        <v/>
      </c>
      <c r="H319">
        <f>D319/E319</f>
        <v/>
      </c>
      <c r="I319">
        <f>G319+H319*2</f>
        <v/>
      </c>
      <c r="J319">
        <f>I319-J308</f>
        <v/>
      </c>
      <c r="K319" t="n">
        <v>5</v>
      </c>
      <c r="L319">
        <f>J319/K319*100/41.89/168</f>
        <v/>
      </c>
    </row>
    <row r="320" spans="1:12">
      <c r="A320" t="s"/>
    </row>
    <row r="321" spans="1:12">
      <c r="A321" t="s">
        <v>0</v>
      </c>
      <c r="B321" t="s">
        <v>1</v>
      </c>
      <c r="C321" t="s">
        <v>2</v>
      </c>
      <c r="D321" t="s">
        <v>3</v>
      </c>
    </row>
    <row r="322" spans="1:12">
      <c r="A322" t="s">
        <v>84</v>
      </c>
      <c r="B322" t="s">
        <v>44</v>
      </c>
      <c r="C322" t="s">
        <v>85</v>
      </c>
      <c r="D322" t="s">
        <v>86</v>
      </c>
    </row>
    <row r="323" spans="1:12">
      <c r="A323" t="s"/>
      <c r="B323" t="s">
        <v>8</v>
      </c>
      <c r="C323" t="s">
        <v>9</v>
      </c>
      <c r="D323" t="s">
        <v>10</v>
      </c>
      <c r="E323" t="s">
        <v>11</v>
      </c>
      <c r="F323" t="s">
        <v>8</v>
      </c>
      <c r="G323" t="s">
        <v>9</v>
      </c>
      <c r="H323" t="s">
        <v>10</v>
      </c>
      <c r="I323" t="s">
        <v>12</v>
      </c>
      <c r="J323" t="s">
        <v>13</v>
      </c>
      <c r="K323" t="s">
        <v>14</v>
      </c>
      <c r="L323" t="s">
        <v>15</v>
      </c>
    </row>
    <row r="324" spans="1:12">
      <c r="A324" t="s">
        <v>16</v>
      </c>
      <c r="B324" t="n">
        <v>34528780</v>
      </c>
      <c r="C324" t="n">
        <v>47551170</v>
      </c>
      <c r="D324" t="n">
        <v>35521440</v>
      </c>
      <c r="E324">
        <f>sum(B324:D324)</f>
        <v/>
      </c>
      <c r="F324">
        <f>B324/E324</f>
        <v/>
      </c>
      <c r="G324">
        <f>C324/E324</f>
        <v/>
      </c>
      <c r="H324">
        <f>D324/E324</f>
        <v/>
      </c>
      <c r="I324">
        <f>G324+H324*2</f>
        <v/>
      </c>
      <c r="J324">
        <f>average(I324:I325)</f>
        <v/>
      </c>
    </row>
    <row r="325" spans="1:12">
      <c r="A325" t="s">
        <v>17</v>
      </c>
      <c r="B325" t="n">
        <v>34828570</v>
      </c>
      <c r="C325" t="n">
        <v>49652210</v>
      </c>
      <c r="D325" t="n">
        <v>37085580</v>
      </c>
      <c r="E325">
        <f>sum(B325:D325)</f>
        <v/>
      </c>
      <c r="F325">
        <f>B325/E325</f>
        <v/>
      </c>
      <c r="G325">
        <f>C325/E325</f>
        <v/>
      </c>
      <c r="H325">
        <f>D325/E325</f>
        <v/>
      </c>
      <c r="I325">
        <f>G325+H325*2</f>
        <v/>
      </c>
    </row>
    <row r="326" spans="1:12">
      <c r="A326" t="s">
        <v>18</v>
      </c>
      <c r="B326" t="n">
        <v>24601060</v>
      </c>
      <c r="C326" t="n">
        <v>35744810</v>
      </c>
      <c r="D326" t="n">
        <v>29620960</v>
      </c>
      <c r="E326">
        <f>sum(B326:D326)</f>
        <v/>
      </c>
      <c r="F326">
        <f>B326/E326</f>
        <v/>
      </c>
      <c r="G326">
        <f>C326/E326</f>
        <v/>
      </c>
      <c r="H326">
        <f>D326/E326</f>
        <v/>
      </c>
      <c r="I326">
        <f>G326+H326*2</f>
        <v/>
      </c>
      <c r="J326">
        <f>I326-J324</f>
        <v/>
      </c>
      <c r="K326" t="n">
        <v>5</v>
      </c>
      <c r="L326">
        <f>J326/K326*100/47.81/8</f>
        <v/>
      </c>
    </row>
    <row r="327" spans="1:12">
      <c r="A327" t="s">
        <v>19</v>
      </c>
      <c r="B327" t="n">
        <v>36207620</v>
      </c>
      <c r="C327" t="n">
        <v>52443250</v>
      </c>
      <c r="D327" t="n">
        <v>42396190</v>
      </c>
      <c r="E327">
        <f>sum(B327:D327)</f>
        <v/>
      </c>
      <c r="F327">
        <f>B327/E327</f>
        <v/>
      </c>
      <c r="G327">
        <f>C327/E327</f>
        <v/>
      </c>
      <c r="H327">
        <f>D327/E327</f>
        <v/>
      </c>
      <c r="I327">
        <f>G327+H327*2</f>
        <v/>
      </c>
      <c r="J327">
        <f>I327-J324</f>
        <v/>
      </c>
      <c r="K327" t="n">
        <v>5</v>
      </c>
      <c r="L327">
        <f>J327/K327*100/47.81/8</f>
        <v/>
      </c>
    </row>
    <row r="328" spans="1:12">
      <c r="A328" t="s">
        <v>20</v>
      </c>
      <c r="B328" t="n">
        <v>31431760</v>
      </c>
      <c r="C328" t="n">
        <v>48528660</v>
      </c>
      <c r="D328" t="n">
        <v>46209560</v>
      </c>
      <c r="E328">
        <f>sum(B328:D328)</f>
        <v/>
      </c>
      <c r="F328">
        <f>B328/E328</f>
        <v/>
      </c>
      <c r="G328">
        <f>C328/E328</f>
        <v/>
      </c>
      <c r="H328">
        <f>D328/E328</f>
        <v/>
      </c>
      <c r="I328">
        <f>G328+H328*2</f>
        <v/>
      </c>
      <c r="J328">
        <f>I328-J324</f>
        <v/>
      </c>
      <c r="K328" t="n">
        <v>5</v>
      </c>
      <c r="L328">
        <f>J328/K328*100/47.81/24</f>
        <v/>
      </c>
    </row>
    <row r="329" spans="1:12">
      <c r="A329" t="s">
        <v>21</v>
      </c>
      <c r="B329" t="n">
        <v>45787320</v>
      </c>
      <c r="C329" t="n">
        <v>71579650</v>
      </c>
      <c r="D329" t="n">
        <v>66076680</v>
      </c>
      <c r="E329">
        <f>sum(B329:D329)</f>
        <v/>
      </c>
      <c r="F329">
        <f>B329/E329</f>
        <v/>
      </c>
      <c r="G329">
        <f>C329/E329</f>
        <v/>
      </c>
      <c r="H329">
        <f>D329/E329</f>
        <v/>
      </c>
      <c r="I329">
        <f>G329+H329*2</f>
        <v/>
      </c>
      <c r="J329">
        <f>I329-J324</f>
        <v/>
      </c>
      <c r="K329" t="n">
        <v>5</v>
      </c>
      <c r="L329">
        <f>J329/K329*100/47.81/24</f>
        <v/>
      </c>
    </row>
    <row r="330" spans="1:12">
      <c r="A330" t="s">
        <v>22</v>
      </c>
      <c r="B330" t="n">
        <v>27912630</v>
      </c>
      <c r="C330" t="n">
        <v>55174850</v>
      </c>
      <c r="D330" t="n">
        <v>65611920</v>
      </c>
      <c r="E330">
        <f>sum(B330:D330)</f>
        <v/>
      </c>
      <c r="F330">
        <f>B330/E330</f>
        <v/>
      </c>
      <c r="G330">
        <f>C330/E330</f>
        <v/>
      </c>
      <c r="H330">
        <f>D330/E330</f>
        <v/>
      </c>
      <c r="I330">
        <f>G330+H330*2</f>
        <v/>
      </c>
      <c r="J330">
        <f>I330-J324</f>
        <v/>
      </c>
      <c r="K330" t="n">
        <v>5</v>
      </c>
      <c r="L330">
        <f>J330/K330*100/47.81/48</f>
        <v/>
      </c>
    </row>
    <row r="331" spans="1:12">
      <c r="A331" t="s">
        <v>23</v>
      </c>
      <c r="B331" t="n">
        <v>38758870</v>
      </c>
      <c r="C331" t="n">
        <v>74835590</v>
      </c>
      <c r="D331" t="n">
        <v>89345800</v>
      </c>
      <c r="E331">
        <f>sum(B331:D331)</f>
        <v/>
      </c>
      <c r="F331">
        <f>B331/E331</f>
        <v/>
      </c>
      <c r="G331">
        <f>C331/E331</f>
        <v/>
      </c>
      <c r="H331">
        <f>D331/E331</f>
        <v/>
      </c>
      <c r="I331">
        <f>G331+H331*2</f>
        <v/>
      </c>
      <c r="J331">
        <f>I331-J324</f>
        <v/>
      </c>
      <c r="K331" t="n">
        <v>5</v>
      </c>
      <c r="L331">
        <f>J331/K331*100/47.81/48</f>
        <v/>
      </c>
    </row>
    <row r="332" spans="1:12">
      <c r="A332" t="s">
        <v>24</v>
      </c>
      <c r="B332" t="n">
        <v>29641060</v>
      </c>
      <c r="C332" t="n">
        <v>78080010</v>
      </c>
      <c r="D332" t="n">
        <v>116246400</v>
      </c>
      <c r="E332">
        <f>sum(B332:D332)</f>
        <v/>
      </c>
      <c r="F332">
        <f>B332/E332</f>
        <v/>
      </c>
      <c r="G332">
        <f>C332/E332</f>
        <v/>
      </c>
      <c r="H332">
        <f>D332/E332</f>
        <v/>
      </c>
      <c r="I332">
        <f>G332+H332*2</f>
        <v/>
      </c>
      <c r="J332">
        <f>I332-J324</f>
        <v/>
      </c>
      <c r="K332" t="n">
        <v>5</v>
      </c>
      <c r="L332">
        <f>J332/K332*100/47.81/96</f>
        <v/>
      </c>
    </row>
    <row r="333" spans="1:12">
      <c r="A333" t="s">
        <v>25</v>
      </c>
      <c r="B333" t="n">
        <v>37316960</v>
      </c>
      <c r="C333" t="n">
        <v>97199260</v>
      </c>
      <c r="D333" t="n">
        <v>144859000</v>
      </c>
      <c r="E333">
        <f>sum(B333:D333)</f>
        <v/>
      </c>
      <c r="F333">
        <f>B333/E333</f>
        <v/>
      </c>
      <c r="G333">
        <f>C333/E333</f>
        <v/>
      </c>
      <c r="H333">
        <f>D333/E333</f>
        <v/>
      </c>
      <c r="I333">
        <f>G333+H333*2</f>
        <v/>
      </c>
      <c r="J333">
        <f>I333-J324</f>
        <v/>
      </c>
      <c r="K333" t="n">
        <v>5</v>
      </c>
      <c r="L333">
        <f>J333/K333*100/47.81/96</f>
        <v/>
      </c>
    </row>
    <row r="334" spans="1:12">
      <c r="A334" t="s">
        <v>26</v>
      </c>
      <c r="B334" t="n">
        <v>11673280</v>
      </c>
      <c r="C334" t="n">
        <v>27454240</v>
      </c>
      <c r="D334" t="n">
        <v>39490830</v>
      </c>
      <c r="E334">
        <f>sum(B334:D334)</f>
        <v/>
      </c>
      <c r="F334">
        <f>B334/E334</f>
        <v/>
      </c>
      <c r="G334">
        <f>C334/E334</f>
        <v/>
      </c>
      <c r="H334">
        <f>D334/E334</f>
        <v/>
      </c>
      <c r="I334">
        <f>G334+H334*2</f>
        <v/>
      </c>
      <c r="J334">
        <f>I334-J324</f>
        <v/>
      </c>
      <c r="K334" t="n">
        <v>5</v>
      </c>
      <c r="L334">
        <f>J334/K334*100/47.81/168</f>
        <v/>
      </c>
    </row>
    <row r="335" spans="1:12">
      <c r="A335" t="s">
        <v>27</v>
      </c>
      <c r="B335" t="n">
        <v>18234200</v>
      </c>
      <c r="C335" t="n">
        <v>35668420</v>
      </c>
      <c r="D335" t="n">
        <v>49932100</v>
      </c>
      <c r="E335">
        <f>sum(B335:D335)</f>
        <v/>
      </c>
      <c r="F335">
        <f>B335/E335</f>
        <v/>
      </c>
      <c r="G335">
        <f>C335/E335</f>
        <v/>
      </c>
      <c r="H335">
        <f>D335/E335</f>
        <v/>
      </c>
      <c r="I335">
        <f>G335+H335*2</f>
        <v/>
      </c>
      <c r="J335">
        <f>I335-J324</f>
        <v/>
      </c>
      <c r="K335" t="n">
        <v>5</v>
      </c>
      <c r="L335">
        <f>J335/K335*100/47.81/168</f>
        <v/>
      </c>
    </row>
    <row r="336" spans="1:12">
      <c r="A336" t="s"/>
    </row>
    <row r="337" spans="1:12">
      <c r="A337" t="s">
        <v>0</v>
      </c>
      <c r="B337" t="s">
        <v>1</v>
      </c>
      <c r="C337" t="s">
        <v>2</v>
      </c>
      <c r="D337" t="s">
        <v>3</v>
      </c>
    </row>
    <row r="338" spans="1:12">
      <c r="A338" t="s">
        <v>87</v>
      </c>
      <c r="B338" t="s">
        <v>5</v>
      </c>
      <c r="C338" t="s">
        <v>88</v>
      </c>
      <c r="D338" t="s">
        <v>86</v>
      </c>
    </row>
    <row r="339" spans="1:12">
      <c r="A339" t="s"/>
      <c r="B339" t="s">
        <v>8</v>
      </c>
      <c r="C339" t="s">
        <v>9</v>
      </c>
      <c r="D339" t="s">
        <v>10</v>
      </c>
      <c r="E339" t="s">
        <v>11</v>
      </c>
      <c r="F339" t="s">
        <v>8</v>
      </c>
      <c r="G339" t="s">
        <v>9</v>
      </c>
      <c r="H339" t="s">
        <v>10</v>
      </c>
      <c r="I339" t="s">
        <v>12</v>
      </c>
      <c r="J339" t="s">
        <v>13</v>
      </c>
      <c r="K339" t="s">
        <v>14</v>
      </c>
      <c r="L339" t="s">
        <v>15</v>
      </c>
    </row>
    <row r="340" spans="1:12">
      <c r="A340" t="s">
        <v>16</v>
      </c>
      <c r="B340" t="n">
        <v>927368</v>
      </c>
      <c r="C340" t="n">
        <v>1482025</v>
      </c>
      <c r="D340" t="n">
        <v>1031760</v>
      </c>
      <c r="E340">
        <f>sum(B340:D340)</f>
        <v/>
      </c>
      <c r="F340">
        <f>B340/E340</f>
        <v/>
      </c>
      <c r="G340">
        <f>C340/E340</f>
        <v/>
      </c>
      <c r="H340">
        <f>D340/E340</f>
        <v/>
      </c>
      <c r="I340">
        <f>G340+H340*2</f>
        <v/>
      </c>
      <c r="J340">
        <f>average(I340:I341)</f>
        <v/>
      </c>
    </row>
    <row r="341" spans="1:12">
      <c r="A341" t="s">
        <v>17</v>
      </c>
      <c r="B341" t="n">
        <v>925259</v>
      </c>
      <c r="C341" t="n">
        <v>1089835</v>
      </c>
      <c r="D341" t="n">
        <v>738244</v>
      </c>
      <c r="E341">
        <f>sum(B341:D341)</f>
        <v/>
      </c>
      <c r="F341">
        <f>B341/E341</f>
        <v/>
      </c>
      <c r="G341">
        <f>C341/E341</f>
        <v/>
      </c>
      <c r="H341">
        <f>D341/E341</f>
        <v/>
      </c>
      <c r="I341">
        <f>G341+H341*2</f>
        <v/>
      </c>
    </row>
    <row r="342" spans="1:12">
      <c r="A342" t="s">
        <v>18</v>
      </c>
      <c r="B342" t="n">
        <v>429551</v>
      </c>
      <c r="C342" t="n">
        <v>707842</v>
      </c>
      <c r="D342" t="n">
        <v>523883</v>
      </c>
      <c r="E342">
        <f>sum(B342:D342)</f>
        <v/>
      </c>
      <c r="F342">
        <f>B342/E342</f>
        <v/>
      </c>
      <c r="G342">
        <f>C342/E342</f>
        <v/>
      </c>
      <c r="H342">
        <f>D342/E342</f>
        <v/>
      </c>
      <c r="I342">
        <f>G342+H342*2</f>
        <v/>
      </c>
      <c r="J342">
        <f>I342-J340</f>
        <v/>
      </c>
      <c r="K342" t="n">
        <v>5</v>
      </c>
      <c r="L342">
        <f>J342/K342*100/47.81/8</f>
        <v/>
      </c>
    </row>
    <row r="343" spans="1:12">
      <c r="A343" t="s">
        <v>19</v>
      </c>
      <c r="B343" t="n">
        <v>304528</v>
      </c>
      <c r="C343" t="n">
        <v>349575</v>
      </c>
      <c r="D343" t="n">
        <v>286124</v>
      </c>
      <c r="E343">
        <f>sum(B343:D343)</f>
        <v/>
      </c>
      <c r="F343">
        <f>B343/E343</f>
        <v/>
      </c>
      <c r="G343">
        <f>C343/E343</f>
        <v/>
      </c>
      <c r="H343">
        <f>D343/E343</f>
        <v/>
      </c>
      <c r="I343">
        <f>G343+H343*2</f>
        <v/>
      </c>
      <c r="J343">
        <f>I343-J340</f>
        <v/>
      </c>
      <c r="K343" t="n">
        <v>5</v>
      </c>
      <c r="L343">
        <f>J343/K343*100/47.81/8</f>
        <v/>
      </c>
    </row>
    <row r="344" spans="1:12">
      <c r="A344" t="s">
        <v>20</v>
      </c>
      <c r="B344" t="n">
        <v>75379</v>
      </c>
      <c r="C344" t="n">
        <v>238658</v>
      </c>
      <c r="D344" t="n">
        <v>99694</v>
      </c>
      <c r="E344">
        <f>sum(B344:D344)</f>
        <v/>
      </c>
      <c r="F344">
        <f>B344/E344</f>
        <v/>
      </c>
      <c r="G344">
        <f>C344/E344</f>
        <v/>
      </c>
      <c r="H344">
        <f>D344/E344</f>
        <v/>
      </c>
      <c r="I344">
        <f>G344+H344*2</f>
        <v/>
      </c>
      <c r="J344">
        <f>I344-J340</f>
        <v/>
      </c>
      <c r="K344" t="n">
        <v>5</v>
      </c>
      <c r="L344">
        <f>J344/K344*100/47.81/24</f>
        <v/>
      </c>
    </row>
    <row r="345" spans="1:12">
      <c r="A345" t="s">
        <v>21</v>
      </c>
      <c r="B345" t="n">
        <v>149260</v>
      </c>
      <c r="C345" t="n">
        <v>308818</v>
      </c>
      <c r="D345" t="n">
        <v>209139</v>
      </c>
      <c r="E345">
        <f>sum(B345:D345)</f>
        <v/>
      </c>
      <c r="F345">
        <f>B345/E345</f>
        <v/>
      </c>
      <c r="G345">
        <f>C345/E345</f>
        <v/>
      </c>
      <c r="H345">
        <f>D345/E345</f>
        <v/>
      </c>
      <c r="I345">
        <f>G345+H345*2</f>
        <v/>
      </c>
      <c r="J345">
        <f>I345-J340</f>
        <v/>
      </c>
      <c r="K345" t="n">
        <v>5</v>
      </c>
      <c r="L345">
        <f>J345/K345*100/47.81/24</f>
        <v/>
      </c>
    </row>
    <row r="346" spans="1:12">
      <c r="A346" t="s">
        <v>22</v>
      </c>
      <c r="B346" t="n">
        <v>48807</v>
      </c>
      <c r="C346" t="n">
        <v>50225</v>
      </c>
      <c r="D346" t="n">
        <v>143996</v>
      </c>
      <c r="E346">
        <f>sum(B346:D346)</f>
        <v/>
      </c>
      <c r="F346">
        <f>B346/E346</f>
        <v/>
      </c>
      <c r="G346">
        <f>C346/E346</f>
        <v/>
      </c>
      <c r="H346">
        <f>D346/E346</f>
        <v/>
      </c>
      <c r="I346">
        <f>G346+H346*2</f>
        <v/>
      </c>
      <c r="J346">
        <f>I346-J340</f>
        <v/>
      </c>
      <c r="K346" t="n">
        <v>5</v>
      </c>
      <c r="L346">
        <f>J346/K346*100/47.81/48</f>
        <v/>
      </c>
    </row>
    <row r="347" spans="1:12">
      <c r="A347" t="s">
        <v>23</v>
      </c>
      <c r="B347" t="n">
        <v>0</v>
      </c>
      <c r="C347" t="n">
        <v>0</v>
      </c>
      <c r="D347" t="n">
        <v>0</v>
      </c>
      <c r="E347">
        <f>sum(B347:D347)</f>
        <v/>
      </c>
      <c r="F347">
        <f>B347/E347</f>
        <v/>
      </c>
      <c r="G347">
        <f>C347/E347</f>
        <v/>
      </c>
      <c r="H347">
        <f>D347/E347</f>
        <v/>
      </c>
      <c r="I347">
        <f>G347+H347*2</f>
        <v/>
      </c>
      <c r="J347">
        <f>I347-J340</f>
        <v/>
      </c>
      <c r="K347" t="n">
        <v>5</v>
      </c>
      <c r="L347">
        <f>J347/K347*100/47.81/48</f>
        <v/>
      </c>
    </row>
    <row r="348" spans="1:12">
      <c r="A348" t="s">
        <v>24</v>
      </c>
      <c r="B348" t="n">
        <v>0</v>
      </c>
      <c r="C348" t="n">
        <v>0</v>
      </c>
      <c r="D348" t="n">
        <v>0</v>
      </c>
      <c r="E348">
        <f>sum(B348:D348)</f>
        <v/>
      </c>
      <c r="F348">
        <f>B348/E348</f>
        <v/>
      </c>
      <c r="G348">
        <f>C348/E348</f>
        <v/>
      </c>
      <c r="H348">
        <f>D348/E348</f>
        <v/>
      </c>
      <c r="I348">
        <f>G348+H348*2</f>
        <v/>
      </c>
      <c r="J348">
        <f>I348-J340</f>
        <v/>
      </c>
      <c r="K348" t="n">
        <v>5</v>
      </c>
      <c r="L348">
        <f>J348/K348*100/47.81/96</f>
        <v/>
      </c>
    </row>
    <row r="349" spans="1:12">
      <c r="A349" t="s">
        <v>25</v>
      </c>
      <c r="B349" t="n">
        <v>47041</v>
      </c>
      <c r="C349" t="n">
        <v>104518</v>
      </c>
      <c r="D349" t="n">
        <v>241401</v>
      </c>
      <c r="E349">
        <f>sum(B349:D349)</f>
        <v/>
      </c>
      <c r="F349">
        <f>B349/E349</f>
        <v/>
      </c>
      <c r="G349">
        <f>C349/E349</f>
        <v/>
      </c>
      <c r="H349">
        <f>D349/E349</f>
        <v/>
      </c>
      <c r="I349">
        <f>G349+H349*2</f>
        <v/>
      </c>
      <c r="J349">
        <f>I349-J340</f>
        <v/>
      </c>
      <c r="K349" t="n">
        <v>5</v>
      </c>
      <c r="L349">
        <f>J349/K349*100/47.81/96</f>
        <v/>
      </c>
    </row>
    <row r="350" spans="1:12">
      <c r="A350" t="s">
        <v>26</v>
      </c>
      <c r="B350" t="n">
        <v>0</v>
      </c>
      <c r="C350" t="n">
        <v>0</v>
      </c>
      <c r="D350" t="n">
        <v>0</v>
      </c>
      <c r="E350">
        <f>sum(B350:D350)</f>
        <v/>
      </c>
      <c r="F350">
        <f>B350/E350</f>
        <v/>
      </c>
      <c r="G350">
        <f>C350/E350</f>
        <v/>
      </c>
      <c r="H350">
        <f>D350/E350</f>
        <v/>
      </c>
      <c r="I350">
        <f>G350+H350*2</f>
        <v/>
      </c>
      <c r="J350">
        <f>I350-J340</f>
        <v/>
      </c>
      <c r="K350" t="n">
        <v>5</v>
      </c>
      <c r="L350">
        <f>J350/K350*100/47.81/168</f>
        <v/>
      </c>
    </row>
    <row r="351" spans="1:12">
      <c r="A351" t="s">
        <v>27</v>
      </c>
      <c r="B351" t="n">
        <v>0</v>
      </c>
      <c r="C351" t="n">
        <v>0</v>
      </c>
      <c r="D351" t="n">
        <v>0</v>
      </c>
      <c r="E351">
        <f>sum(B351:D351)</f>
        <v/>
      </c>
      <c r="F351">
        <f>B351/E351</f>
        <v/>
      </c>
      <c r="G351">
        <f>C351/E351</f>
        <v/>
      </c>
      <c r="H351">
        <f>D351/E351</f>
        <v/>
      </c>
      <c r="I351">
        <f>G351+H351*2</f>
        <v/>
      </c>
      <c r="J351">
        <f>I351-J340</f>
        <v/>
      </c>
      <c r="K351" t="n">
        <v>5</v>
      </c>
      <c r="L351">
        <f>J351/K351*100/47.81/168</f>
        <v/>
      </c>
    </row>
    <row r="352" spans="1:12">
      <c r="A352" t="s"/>
    </row>
    <row r="353" spans="1:12">
      <c r="A353" t="s">
        <v>0</v>
      </c>
      <c r="B353" t="s">
        <v>1</v>
      </c>
      <c r="C353" t="s">
        <v>2</v>
      </c>
      <c r="D353" t="s">
        <v>3</v>
      </c>
    </row>
    <row r="354" spans="1:12">
      <c r="A354" t="s">
        <v>89</v>
      </c>
      <c r="B354" t="s">
        <v>90</v>
      </c>
      <c r="C354" t="s">
        <v>91</v>
      </c>
      <c r="D354" t="s">
        <v>92</v>
      </c>
    </row>
    <row r="355" spans="1:12">
      <c r="A355" t="s"/>
      <c r="B355" t="s">
        <v>8</v>
      </c>
      <c r="C355" t="s">
        <v>9</v>
      </c>
      <c r="D355" t="s">
        <v>10</v>
      </c>
      <c r="E355" t="s">
        <v>11</v>
      </c>
      <c r="F355" t="s">
        <v>8</v>
      </c>
      <c r="G355" t="s">
        <v>9</v>
      </c>
      <c r="H355" t="s">
        <v>10</v>
      </c>
      <c r="I355" t="s">
        <v>12</v>
      </c>
      <c r="J355" t="s">
        <v>13</v>
      </c>
      <c r="K355" t="s">
        <v>14</v>
      </c>
      <c r="L355" t="s">
        <v>15</v>
      </c>
    </row>
    <row r="356" spans="1:12">
      <c r="A356" t="s">
        <v>16</v>
      </c>
      <c r="B356" t="n">
        <v>14033030</v>
      </c>
      <c r="C356" t="n">
        <v>19083380</v>
      </c>
      <c r="D356" t="n">
        <v>14783980</v>
      </c>
      <c r="E356">
        <f>sum(B356:D356)</f>
        <v/>
      </c>
      <c r="F356">
        <f>B356/E356</f>
        <v/>
      </c>
      <c r="G356">
        <f>C356/E356</f>
        <v/>
      </c>
      <c r="H356">
        <f>D356/E356</f>
        <v/>
      </c>
      <c r="I356">
        <f>G356+H356*2</f>
        <v/>
      </c>
      <c r="J356">
        <f>average(I356:I357)</f>
        <v/>
      </c>
    </row>
    <row r="357" spans="1:12">
      <c r="A357" t="s">
        <v>17</v>
      </c>
      <c r="B357" t="n">
        <v>13444070</v>
      </c>
      <c r="C357" t="n">
        <v>19430810</v>
      </c>
      <c r="D357" t="n">
        <v>13808310</v>
      </c>
      <c r="E357">
        <f>sum(B357:D357)</f>
        <v/>
      </c>
      <c r="F357">
        <f>B357/E357</f>
        <v/>
      </c>
      <c r="G357">
        <f>C357/E357</f>
        <v/>
      </c>
      <c r="H357">
        <f>D357/E357</f>
        <v/>
      </c>
      <c r="I357">
        <f>G357+H357*2</f>
        <v/>
      </c>
    </row>
    <row r="358" spans="1:12">
      <c r="A358" t="s">
        <v>18</v>
      </c>
      <c r="B358" t="n">
        <v>13072190</v>
      </c>
      <c r="C358" t="n">
        <v>18112360</v>
      </c>
      <c r="D358" t="n">
        <v>14583470</v>
      </c>
      <c r="E358">
        <f>sum(B358:D358)</f>
        <v/>
      </c>
      <c r="F358">
        <f>B358/E358</f>
        <v/>
      </c>
      <c r="G358">
        <f>C358/E358</f>
        <v/>
      </c>
      <c r="H358">
        <f>D358/E358</f>
        <v/>
      </c>
      <c r="I358">
        <f>G358+H358*2</f>
        <v/>
      </c>
      <c r="J358">
        <f>I358-J356</f>
        <v/>
      </c>
      <c r="K358" t="n">
        <v>5</v>
      </c>
      <c r="L358">
        <f>J358/K358*100/43.26/8</f>
        <v/>
      </c>
    </row>
    <row r="359" spans="1:12">
      <c r="A359" t="s">
        <v>19</v>
      </c>
      <c r="B359" t="n">
        <v>13255260</v>
      </c>
      <c r="C359" t="n">
        <v>17810080</v>
      </c>
      <c r="D359" t="n">
        <v>14285390</v>
      </c>
      <c r="E359">
        <f>sum(B359:D359)</f>
        <v/>
      </c>
      <c r="F359">
        <f>B359/E359</f>
        <v/>
      </c>
      <c r="G359">
        <f>C359/E359</f>
        <v/>
      </c>
      <c r="H359">
        <f>D359/E359</f>
        <v/>
      </c>
      <c r="I359">
        <f>G359+H359*2</f>
        <v/>
      </c>
      <c r="J359">
        <f>I359-J356</f>
        <v/>
      </c>
      <c r="K359" t="n">
        <v>5</v>
      </c>
      <c r="L359">
        <f>J359/K359*100/43.26/8</f>
        <v/>
      </c>
    </row>
    <row r="360" spans="1:12">
      <c r="A360" t="s">
        <v>20</v>
      </c>
      <c r="B360" t="n">
        <v>10307580</v>
      </c>
      <c r="C360" t="n">
        <v>16855120</v>
      </c>
      <c r="D360" t="n">
        <v>15684110</v>
      </c>
      <c r="E360">
        <f>sum(B360:D360)</f>
        <v/>
      </c>
      <c r="F360">
        <f>B360/E360</f>
        <v/>
      </c>
      <c r="G360">
        <f>C360/E360</f>
        <v/>
      </c>
      <c r="H360">
        <f>D360/E360</f>
        <v/>
      </c>
      <c r="I360">
        <f>G360+H360*2</f>
        <v/>
      </c>
      <c r="J360">
        <f>I360-J356</f>
        <v/>
      </c>
      <c r="K360" t="n">
        <v>5</v>
      </c>
      <c r="L360">
        <f>J360/K360*100/43.26/24</f>
        <v/>
      </c>
    </row>
    <row r="361" spans="1:12">
      <c r="A361" t="s">
        <v>21</v>
      </c>
      <c r="B361" t="n">
        <v>12065690</v>
      </c>
      <c r="C361" t="n">
        <v>18441120</v>
      </c>
      <c r="D361" t="n">
        <v>17165470</v>
      </c>
      <c r="E361">
        <f>sum(B361:D361)</f>
        <v/>
      </c>
      <c r="F361">
        <f>B361/E361</f>
        <v/>
      </c>
      <c r="G361">
        <f>C361/E361</f>
        <v/>
      </c>
      <c r="H361">
        <f>D361/E361</f>
        <v/>
      </c>
      <c r="I361">
        <f>G361+H361*2</f>
        <v/>
      </c>
      <c r="J361">
        <f>I361-J356</f>
        <v/>
      </c>
      <c r="K361" t="n">
        <v>5</v>
      </c>
      <c r="L361">
        <f>J361/K361*100/43.26/24</f>
        <v/>
      </c>
    </row>
    <row r="362" spans="1:12">
      <c r="A362" t="s">
        <v>22</v>
      </c>
      <c r="B362" t="n">
        <v>6143273</v>
      </c>
      <c r="C362" t="n">
        <v>12472300</v>
      </c>
      <c r="D362" t="n">
        <v>13621850</v>
      </c>
      <c r="E362">
        <f>sum(B362:D362)</f>
        <v/>
      </c>
      <c r="F362">
        <f>B362/E362</f>
        <v/>
      </c>
      <c r="G362">
        <f>C362/E362</f>
        <v/>
      </c>
      <c r="H362">
        <f>D362/E362</f>
        <v/>
      </c>
      <c r="I362">
        <f>G362+H362*2</f>
        <v/>
      </c>
      <c r="J362">
        <f>I362-J356</f>
        <v/>
      </c>
      <c r="K362" t="n">
        <v>5</v>
      </c>
      <c r="L362">
        <f>J362/K362*100/43.26/48</f>
        <v/>
      </c>
    </row>
    <row r="363" spans="1:12">
      <c r="A363" t="s">
        <v>23</v>
      </c>
      <c r="B363" t="n">
        <v>6123074</v>
      </c>
      <c r="C363" t="n">
        <v>12349210</v>
      </c>
      <c r="D363" t="n">
        <v>14916070</v>
      </c>
      <c r="E363">
        <f>sum(B363:D363)</f>
        <v/>
      </c>
      <c r="F363">
        <f>B363/E363</f>
        <v/>
      </c>
      <c r="G363">
        <f>C363/E363</f>
        <v/>
      </c>
      <c r="H363">
        <f>D363/E363</f>
        <v/>
      </c>
      <c r="I363">
        <f>G363+H363*2</f>
        <v/>
      </c>
      <c r="J363">
        <f>I363-J356</f>
        <v/>
      </c>
      <c r="K363" t="n">
        <v>5</v>
      </c>
      <c r="L363">
        <f>J363/K363*100/43.26/48</f>
        <v/>
      </c>
    </row>
    <row r="364" spans="1:12">
      <c r="A364" t="s">
        <v>24</v>
      </c>
      <c r="B364" t="n">
        <v>7848393</v>
      </c>
      <c r="C364" t="n">
        <v>20018970</v>
      </c>
      <c r="D364" t="n">
        <v>28656720</v>
      </c>
      <c r="E364">
        <f>sum(B364:D364)</f>
        <v/>
      </c>
      <c r="F364">
        <f>B364/E364</f>
        <v/>
      </c>
      <c r="G364">
        <f>C364/E364</f>
        <v/>
      </c>
      <c r="H364">
        <f>D364/E364</f>
        <v/>
      </c>
      <c r="I364">
        <f>G364+H364*2</f>
        <v/>
      </c>
      <c r="J364">
        <f>I364-J356</f>
        <v/>
      </c>
      <c r="K364" t="n">
        <v>5</v>
      </c>
      <c r="L364">
        <f>J364/K364*100/43.26/96</f>
        <v/>
      </c>
    </row>
    <row r="365" spans="1:12">
      <c r="A365" t="s">
        <v>25</v>
      </c>
      <c r="B365" t="n">
        <v>7817278</v>
      </c>
      <c r="C365" t="n">
        <v>19724520</v>
      </c>
      <c r="D365" t="n">
        <v>26990220</v>
      </c>
      <c r="E365">
        <f>sum(B365:D365)</f>
        <v/>
      </c>
      <c r="F365">
        <f>B365/E365</f>
        <v/>
      </c>
      <c r="G365">
        <f>C365/E365</f>
        <v/>
      </c>
      <c r="H365">
        <f>D365/E365</f>
        <v/>
      </c>
      <c r="I365">
        <f>G365+H365*2</f>
        <v/>
      </c>
      <c r="J365">
        <f>I365-J356</f>
        <v/>
      </c>
      <c r="K365" t="n">
        <v>5</v>
      </c>
      <c r="L365">
        <f>J365/K365*100/43.26/96</f>
        <v/>
      </c>
    </row>
    <row r="366" spans="1:12">
      <c r="A366" t="s">
        <v>26</v>
      </c>
      <c r="B366" t="n">
        <v>4765144</v>
      </c>
      <c r="C366" t="n">
        <v>13883040</v>
      </c>
      <c r="D366" t="n">
        <v>20803250</v>
      </c>
      <c r="E366">
        <f>sum(B366:D366)</f>
        <v/>
      </c>
      <c r="F366">
        <f>B366/E366</f>
        <v/>
      </c>
      <c r="G366">
        <f>C366/E366</f>
        <v/>
      </c>
      <c r="H366">
        <f>D366/E366</f>
        <v/>
      </c>
      <c r="I366">
        <f>G366+H366*2</f>
        <v/>
      </c>
      <c r="J366">
        <f>I366-J356</f>
        <v/>
      </c>
      <c r="K366" t="n">
        <v>5</v>
      </c>
      <c r="L366">
        <f>J366/K366*100/43.26/168</f>
        <v/>
      </c>
    </row>
    <row r="367" spans="1:12">
      <c r="A367" t="s">
        <v>27</v>
      </c>
      <c r="B367" t="n">
        <v>5904254</v>
      </c>
      <c r="C367" t="n">
        <v>16131760</v>
      </c>
      <c r="D367" t="n">
        <v>22899650</v>
      </c>
      <c r="E367">
        <f>sum(B367:D367)</f>
        <v/>
      </c>
      <c r="F367">
        <f>B367/E367</f>
        <v/>
      </c>
      <c r="G367">
        <f>C367/E367</f>
        <v/>
      </c>
      <c r="H367">
        <f>D367/E367</f>
        <v/>
      </c>
      <c r="I367">
        <f>G367+H367*2</f>
        <v/>
      </c>
      <c r="J367">
        <f>I367-J356</f>
        <v/>
      </c>
      <c r="K367" t="n">
        <v>5</v>
      </c>
      <c r="L367">
        <f>J367/K367*100/43.26/168</f>
        <v/>
      </c>
    </row>
    <row r="368" spans="1:12">
      <c r="A368" t="s"/>
    </row>
    <row r="369" spans="1:12">
      <c r="A369" t="s">
        <v>0</v>
      </c>
      <c r="B369" t="s">
        <v>1</v>
      </c>
      <c r="C369" t="s">
        <v>2</v>
      </c>
      <c r="D369" t="s">
        <v>3</v>
      </c>
    </row>
    <row r="370" spans="1:12">
      <c r="A370" t="s">
        <v>93</v>
      </c>
      <c r="B370" t="s">
        <v>90</v>
      </c>
      <c r="C370" t="s">
        <v>94</v>
      </c>
      <c r="D370" t="s">
        <v>95</v>
      </c>
    </row>
    <row r="371" spans="1:12">
      <c r="A371" t="s"/>
      <c r="B371" t="s">
        <v>8</v>
      </c>
      <c r="C371" t="s">
        <v>9</v>
      </c>
      <c r="D371" t="s">
        <v>10</v>
      </c>
      <c r="E371" t="s">
        <v>11</v>
      </c>
      <c r="F371" t="s">
        <v>8</v>
      </c>
      <c r="G371" t="s">
        <v>9</v>
      </c>
      <c r="H371" t="s">
        <v>10</v>
      </c>
      <c r="I371" t="s">
        <v>12</v>
      </c>
      <c r="J371" t="s">
        <v>13</v>
      </c>
      <c r="K371" t="s">
        <v>14</v>
      </c>
      <c r="L371" t="s">
        <v>15</v>
      </c>
    </row>
    <row r="372" spans="1:12">
      <c r="A372" t="s">
        <v>16</v>
      </c>
      <c r="B372" t="n">
        <v>2010135</v>
      </c>
      <c r="C372" t="n">
        <v>3104658</v>
      </c>
      <c r="D372" t="n">
        <v>2143662</v>
      </c>
      <c r="E372">
        <f>sum(B372:D372)</f>
        <v/>
      </c>
      <c r="F372">
        <f>B372/E372</f>
        <v/>
      </c>
      <c r="G372">
        <f>C372/E372</f>
        <v/>
      </c>
      <c r="H372">
        <f>D372/E372</f>
        <v/>
      </c>
      <c r="I372">
        <f>G372+H372*2</f>
        <v/>
      </c>
      <c r="J372">
        <f>average(I372:I373)</f>
        <v/>
      </c>
    </row>
    <row r="373" spans="1:12">
      <c r="A373" t="s">
        <v>17</v>
      </c>
      <c r="B373" t="n">
        <v>1970817</v>
      </c>
      <c r="C373" t="n">
        <v>3271916</v>
      </c>
      <c r="D373" t="n">
        <v>2532116</v>
      </c>
      <c r="E373">
        <f>sum(B373:D373)</f>
        <v/>
      </c>
      <c r="F373">
        <f>B373/E373</f>
        <v/>
      </c>
      <c r="G373">
        <f>C373/E373</f>
        <v/>
      </c>
      <c r="H373">
        <f>D373/E373</f>
        <v/>
      </c>
      <c r="I373">
        <f>G373+H373*2</f>
        <v/>
      </c>
    </row>
    <row r="374" spans="1:12">
      <c r="A374" t="s">
        <v>18</v>
      </c>
      <c r="B374" t="n">
        <v>1082400</v>
      </c>
      <c r="C374" t="n">
        <v>2174698</v>
      </c>
      <c r="D374" t="n">
        <v>1822008</v>
      </c>
      <c r="E374">
        <f>sum(B374:D374)</f>
        <v/>
      </c>
      <c r="F374">
        <f>B374/E374</f>
        <v/>
      </c>
      <c r="G374">
        <f>C374/E374</f>
        <v/>
      </c>
      <c r="H374">
        <f>D374/E374</f>
        <v/>
      </c>
      <c r="I374">
        <f>G374+H374*2</f>
        <v/>
      </c>
      <c r="J374">
        <f>I374-J372</f>
        <v/>
      </c>
      <c r="K374" t="n">
        <v>5</v>
      </c>
      <c r="L374">
        <f>J374/K374*100/48.91/8</f>
        <v/>
      </c>
    </row>
    <row r="375" spans="1:12">
      <c r="A375" t="s">
        <v>19</v>
      </c>
      <c r="B375" t="n">
        <v>1146517</v>
      </c>
      <c r="C375" t="n">
        <v>2128382</v>
      </c>
      <c r="D375" t="n">
        <v>2002203</v>
      </c>
      <c r="E375">
        <f>sum(B375:D375)</f>
        <v/>
      </c>
      <c r="F375">
        <f>B375/E375</f>
        <v/>
      </c>
      <c r="G375">
        <f>C375/E375</f>
        <v/>
      </c>
      <c r="H375">
        <f>D375/E375</f>
        <v/>
      </c>
      <c r="I375">
        <f>G375+H375*2</f>
        <v/>
      </c>
      <c r="J375">
        <f>I375-J372</f>
        <v/>
      </c>
      <c r="K375" t="n">
        <v>5</v>
      </c>
      <c r="L375">
        <f>J375/K375*100/48.91/8</f>
        <v/>
      </c>
    </row>
    <row r="376" spans="1:12">
      <c r="A376" t="s">
        <v>20</v>
      </c>
      <c r="B376" t="n">
        <v>6466553</v>
      </c>
      <c r="C376" t="n">
        <v>11233520</v>
      </c>
      <c r="D376" t="n">
        <v>12181300</v>
      </c>
      <c r="E376">
        <f>sum(B376:D376)</f>
        <v/>
      </c>
      <c r="F376">
        <f>B376/E376</f>
        <v/>
      </c>
      <c r="G376">
        <f>C376/E376</f>
        <v/>
      </c>
      <c r="H376">
        <f>D376/E376</f>
        <v/>
      </c>
      <c r="I376">
        <f>G376+H376*2</f>
        <v/>
      </c>
      <c r="J376">
        <f>I376-J372</f>
        <v/>
      </c>
      <c r="K376" t="n">
        <v>5</v>
      </c>
      <c r="L376">
        <f>J376/K376*100/48.91/24</f>
        <v/>
      </c>
    </row>
    <row r="377" spans="1:12">
      <c r="A377" t="s">
        <v>21</v>
      </c>
      <c r="B377" t="n">
        <v>1468036</v>
      </c>
      <c r="C377" t="n">
        <v>3018121</v>
      </c>
      <c r="D377" t="n">
        <v>2761402</v>
      </c>
      <c r="E377">
        <f>sum(B377:D377)</f>
        <v/>
      </c>
      <c r="F377">
        <f>B377/E377</f>
        <v/>
      </c>
      <c r="G377">
        <f>C377/E377</f>
        <v/>
      </c>
      <c r="H377">
        <f>D377/E377</f>
        <v/>
      </c>
      <c r="I377">
        <f>G377+H377*2</f>
        <v/>
      </c>
      <c r="J377">
        <f>I377-J372</f>
        <v/>
      </c>
      <c r="K377" t="n">
        <v>5</v>
      </c>
      <c r="L377">
        <f>J377/K377*100/48.91/24</f>
        <v/>
      </c>
    </row>
    <row r="378" spans="1:12">
      <c r="A378" t="s">
        <v>22</v>
      </c>
      <c r="B378" t="n">
        <v>2540457</v>
      </c>
      <c r="C378" t="n">
        <v>6701906</v>
      </c>
      <c r="D378" t="n">
        <v>7193023</v>
      </c>
      <c r="E378">
        <f>sum(B378:D378)</f>
        <v/>
      </c>
      <c r="F378">
        <f>B378/E378</f>
        <v/>
      </c>
      <c r="G378">
        <f>C378/E378</f>
        <v/>
      </c>
      <c r="H378">
        <f>D378/E378</f>
        <v/>
      </c>
      <c r="I378">
        <f>G378+H378*2</f>
        <v/>
      </c>
      <c r="J378">
        <f>I378-J372</f>
        <v/>
      </c>
      <c r="K378" t="n">
        <v>5</v>
      </c>
      <c r="L378">
        <f>J378/K378*100/48.91/48</f>
        <v/>
      </c>
    </row>
    <row r="379" spans="1:12">
      <c r="A379" t="s">
        <v>23</v>
      </c>
      <c r="B379" t="n">
        <v>3031747</v>
      </c>
      <c r="C379" t="n">
        <v>6799579</v>
      </c>
      <c r="D379" t="n">
        <v>8442365</v>
      </c>
      <c r="E379">
        <f>sum(B379:D379)</f>
        <v/>
      </c>
      <c r="F379">
        <f>B379/E379</f>
        <v/>
      </c>
      <c r="G379">
        <f>C379/E379</f>
        <v/>
      </c>
      <c r="H379">
        <f>D379/E379</f>
        <v/>
      </c>
      <c r="I379">
        <f>G379+H379*2</f>
        <v/>
      </c>
      <c r="J379">
        <f>I379-J372</f>
        <v/>
      </c>
      <c r="K379" t="n">
        <v>5</v>
      </c>
      <c r="L379">
        <f>J379/K379*100/48.91/48</f>
        <v/>
      </c>
    </row>
    <row r="380" spans="1:12">
      <c r="A380" t="s">
        <v>24</v>
      </c>
      <c r="B380" t="n">
        <v>0</v>
      </c>
      <c r="C380" t="n">
        <v>0</v>
      </c>
      <c r="D380" t="n">
        <v>0</v>
      </c>
      <c r="E380">
        <f>sum(B380:D380)</f>
        <v/>
      </c>
      <c r="F380">
        <f>B380/E380</f>
        <v/>
      </c>
      <c r="G380">
        <f>C380/E380</f>
        <v/>
      </c>
      <c r="H380">
        <f>D380/E380</f>
        <v/>
      </c>
      <c r="I380">
        <f>G380+H380*2</f>
        <v/>
      </c>
      <c r="J380">
        <f>I380-J372</f>
        <v/>
      </c>
      <c r="K380" t="n">
        <v>5</v>
      </c>
      <c r="L380">
        <f>J380/K380*100/48.91/96</f>
        <v/>
      </c>
    </row>
    <row r="381" spans="1:12">
      <c r="A381" t="s">
        <v>25</v>
      </c>
      <c r="B381" t="n">
        <v>48514470</v>
      </c>
      <c r="C381" t="n">
        <v>6954312</v>
      </c>
      <c r="D381" t="n">
        <v>923409</v>
      </c>
      <c r="E381">
        <f>sum(B381:D381)</f>
        <v/>
      </c>
      <c r="F381">
        <f>B381/E381</f>
        <v/>
      </c>
      <c r="G381">
        <f>C381/E381</f>
        <v/>
      </c>
      <c r="H381">
        <f>D381/E381</f>
        <v/>
      </c>
      <c r="I381">
        <f>G381+H381*2</f>
        <v/>
      </c>
      <c r="J381">
        <f>I381-J372</f>
        <v/>
      </c>
      <c r="K381" t="n">
        <v>5</v>
      </c>
      <c r="L381">
        <f>J381/K381*100/48.91/96</f>
        <v/>
      </c>
    </row>
    <row r="382" spans="1:12">
      <c r="A382" t="s">
        <v>26</v>
      </c>
      <c r="B382" t="n">
        <v>16038</v>
      </c>
      <c r="C382" t="n">
        <v>19107</v>
      </c>
      <c r="D382" t="n">
        <v>30296</v>
      </c>
      <c r="E382">
        <f>sum(B382:D382)</f>
        <v/>
      </c>
      <c r="F382">
        <f>B382/E382</f>
        <v/>
      </c>
      <c r="G382">
        <f>C382/E382</f>
        <v/>
      </c>
      <c r="H382">
        <f>D382/E382</f>
        <v/>
      </c>
      <c r="I382">
        <f>G382+H382*2</f>
        <v/>
      </c>
      <c r="J382">
        <f>I382-J372</f>
        <v/>
      </c>
      <c r="K382" t="n">
        <v>5</v>
      </c>
      <c r="L382">
        <f>J382/K382*100/48.91/168</f>
        <v/>
      </c>
    </row>
    <row r="383" spans="1:12">
      <c r="A383" t="s">
        <v>27</v>
      </c>
      <c r="B383" t="n">
        <v>0</v>
      </c>
      <c r="C383" t="n">
        <v>0</v>
      </c>
      <c r="D383" t="n">
        <v>0</v>
      </c>
      <c r="E383">
        <f>sum(B383:D383)</f>
        <v/>
      </c>
      <c r="F383">
        <f>B383/E383</f>
        <v/>
      </c>
      <c r="G383">
        <f>C383/E383</f>
        <v/>
      </c>
      <c r="H383">
        <f>D383/E383</f>
        <v/>
      </c>
      <c r="I383">
        <f>G383+H383*2</f>
        <v/>
      </c>
      <c r="J383">
        <f>I383-J372</f>
        <v/>
      </c>
      <c r="K383" t="n">
        <v>5</v>
      </c>
      <c r="L383">
        <f>J383/K383*100/48.91/168</f>
        <v/>
      </c>
    </row>
    <row r="384" spans="1:12">
      <c r="A384" t="s"/>
    </row>
    <row r="385" spans="1:12">
      <c r="A385" t="s">
        <v>0</v>
      </c>
      <c r="B385" t="s">
        <v>1</v>
      </c>
      <c r="C385" t="s">
        <v>2</v>
      </c>
      <c r="D385" t="s">
        <v>3</v>
      </c>
    </row>
    <row r="386" spans="1:12">
      <c r="A386" t="s">
        <v>96</v>
      </c>
      <c r="B386" t="s">
        <v>97</v>
      </c>
      <c r="C386" t="s">
        <v>98</v>
      </c>
      <c r="D386" t="s">
        <v>99</v>
      </c>
    </row>
    <row r="387" spans="1:12">
      <c r="A387" t="s"/>
      <c r="B387" t="s">
        <v>8</v>
      </c>
      <c r="C387" t="s">
        <v>9</v>
      </c>
      <c r="D387" t="s">
        <v>10</v>
      </c>
      <c r="E387" t="s">
        <v>11</v>
      </c>
      <c r="F387" t="s">
        <v>8</v>
      </c>
      <c r="G387" t="s">
        <v>9</v>
      </c>
      <c r="H387" t="s">
        <v>10</v>
      </c>
      <c r="I387" t="s">
        <v>12</v>
      </c>
      <c r="J387" t="s">
        <v>13</v>
      </c>
      <c r="K387" t="s">
        <v>14</v>
      </c>
      <c r="L387" t="s">
        <v>15</v>
      </c>
    </row>
    <row r="388" spans="1:12">
      <c r="A388" t="s">
        <v>16</v>
      </c>
      <c r="B388" t="n">
        <v>19262830</v>
      </c>
      <c r="C388" t="n">
        <v>32858790</v>
      </c>
      <c r="D388" t="n">
        <v>30584500</v>
      </c>
      <c r="E388">
        <f>sum(B388:D388)</f>
        <v/>
      </c>
      <c r="F388">
        <f>B388/E388</f>
        <v/>
      </c>
      <c r="G388">
        <f>C388/E388</f>
        <v/>
      </c>
      <c r="H388">
        <f>D388/E388</f>
        <v/>
      </c>
      <c r="I388">
        <f>G388+H388*2</f>
        <v/>
      </c>
      <c r="J388">
        <f>average(I388:I389)</f>
        <v/>
      </c>
    </row>
    <row r="389" spans="1:12">
      <c r="A389" t="s">
        <v>17</v>
      </c>
      <c r="B389" t="n">
        <v>21725320</v>
      </c>
      <c r="C389" t="n">
        <v>35991940</v>
      </c>
      <c r="D389" t="n">
        <v>32725680</v>
      </c>
      <c r="E389">
        <f>sum(B389:D389)</f>
        <v/>
      </c>
      <c r="F389">
        <f>B389/E389</f>
        <v/>
      </c>
      <c r="G389">
        <f>C389/E389</f>
        <v/>
      </c>
      <c r="H389">
        <f>D389/E389</f>
        <v/>
      </c>
      <c r="I389">
        <f>G389+H389*2</f>
        <v/>
      </c>
    </row>
    <row r="390" spans="1:12">
      <c r="A390" t="s">
        <v>18</v>
      </c>
      <c r="B390" t="n">
        <v>18616840</v>
      </c>
      <c r="C390" t="n">
        <v>31644660</v>
      </c>
      <c r="D390" t="n">
        <v>31002560</v>
      </c>
      <c r="E390">
        <f>sum(B390:D390)</f>
        <v/>
      </c>
      <c r="F390">
        <f>B390/E390</f>
        <v/>
      </c>
      <c r="G390">
        <f>C390/E390</f>
        <v/>
      </c>
      <c r="H390">
        <f>D390/E390</f>
        <v/>
      </c>
      <c r="I390">
        <f>G390+H390*2</f>
        <v/>
      </c>
      <c r="J390">
        <f>I390-J388</f>
        <v/>
      </c>
      <c r="K390" t="n">
        <v>5</v>
      </c>
      <c r="L390">
        <f>J390/K390*100/53.70/8</f>
        <v/>
      </c>
    </row>
    <row r="391" spans="1:12">
      <c r="A391" t="s">
        <v>19</v>
      </c>
      <c r="B391" t="n">
        <v>14194010</v>
      </c>
      <c r="C391" t="n">
        <v>26228320</v>
      </c>
      <c r="D391" t="n">
        <v>25296010</v>
      </c>
      <c r="E391">
        <f>sum(B391:D391)</f>
        <v/>
      </c>
      <c r="F391">
        <f>B391/E391</f>
        <v/>
      </c>
      <c r="G391">
        <f>C391/E391</f>
        <v/>
      </c>
      <c r="H391">
        <f>D391/E391</f>
        <v/>
      </c>
      <c r="I391">
        <f>G391+H391*2</f>
        <v/>
      </c>
      <c r="J391">
        <f>I391-J388</f>
        <v/>
      </c>
      <c r="K391" t="n">
        <v>5</v>
      </c>
      <c r="L391">
        <f>J391/K391*100/53.70/8</f>
        <v/>
      </c>
    </row>
    <row r="392" spans="1:12">
      <c r="A392" t="s">
        <v>20</v>
      </c>
      <c r="B392" t="n">
        <v>13328610</v>
      </c>
      <c r="C392" t="n">
        <v>24778130</v>
      </c>
      <c r="D392" t="n">
        <v>26945330</v>
      </c>
      <c r="E392">
        <f>sum(B392:D392)</f>
        <v/>
      </c>
      <c r="F392">
        <f>B392/E392</f>
        <v/>
      </c>
      <c r="G392">
        <f>C392/E392</f>
        <v/>
      </c>
      <c r="H392">
        <f>D392/E392</f>
        <v/>
      </c>
      <c r="I392">
        <f>G392+H392*2</f>
        <v/>
      </c>
      <c r="J392">
        <f>I392-J388</f>
        <v/>
      </c>
      <c r="K392" t="n">
        <v>5</v>
      </c>
      <c r="L392">
        <f>J392/K392*100/53.70/24</f>
        <v/>
      </c>
    </row>
    <row r="393" spans="1:12">
      <c r="A393" t="s">
        <v>21</v>
      </c>
      <c r="B393" t="n">
        <v>13922530</v>
      </c>
      <c r="C393" t="n">
        <v>26979930</v>
      </c>
      <c r="D393" t="n">
        <v>29642000</v>
      </c>
      <c r="E393">
        <f>sum(B393:D393)</f>
        <v/>
      </c>
      <c r="F393">
        <f>B393/E393</f>
        <v/>
      </c>
      <c r="G393">
        <f>C393/E393</f>
        <v/>
      </c>
      <c r="H393">
        <f>D393/E393</f>
        <v/>
      </c>
      <c r="I393">
        <f>G393+H393*2</f>
        <v/>
      </c>
      <c r="J393">
        <f>I393-J388</f>
        <v/>
      </c>
      <c r="K393" t="n">
        <v>5</v>
      </c>
      <c r="L393">
        <f>J393/K393*100/53.70/24</f>
        <v/>
      </c>
    </row>
    <row r="394" spans="1:12">
      <c r="A394" t="s">
        <v>22</v>
      </c>
      <c r="B394" t="n">
        <v>4953766</v>
      </c>
      <c r="C394" t="n">
        <v>11404820</v>
      </c>
      <c r="D394" t="n">
        <v>16344670</v>
      </c>
      <c r="E394">
        <f>sum(B394:D394)</f>
        <v/>
      </c>
      <c r="F394">
        <f>B394/E394</f>
        <v/>
      </c>
      <c r="G394">
        <f>C394/E394</f>
        <v/>
      </c>
      <c r="H394">
        <f>D394/E394</f>
        <v/>
      </c>
      <c r="I394">
        <f>G394+H394*2</f>
        <v/>
      </c>
      <c r="J394">
        <f>I394-J388</f>
        <v/>
      </c>
      <c r="K394" t="n">
        <v>5</v>
      </c>
      <c r="L394">
        <f>J394/K394*100/53.70/48</f>
        <v/>
      </c>
    </row>
    <row r="395" spans="1:12">
      <c r="A395" t="s">
        <v>23</v>
      </c>
      <c r="B395" t="n">
        <v>6292266</v>
      </c>
      <c r="C395" t="n">
        <v>14132090</v>
      </c>
      <c r="D395" t="n">
        <v>19445270</v>
      </c>
      <c r="E395">
        <f>sum(B395:D395)</f>
        <v/>
      </c>
      <c r="F395">
        <f>B395/E395</f>
        <v/>
      </c>
      <c r="G395">
        <f>C395/E395</f>
        <v/>
      </c>
      <c r="H395">
        <f>D395/E395</f>
        <v/>
      </c>
      <c r="I395">
        <f>G395+H395*2</f>
        <v/>
      </c>
      <c r="J395">
        <f>I395-J388</f>
        <v/>
      </c>
      <c r="K395" t="n">
        <v>5</v>
      </c>
      <c r="L395">
        <f>J395/K395*100/53.70/48</f>
        <v/>
      </c>
    </row>
    <row r="396" spans="1:12">
      <c r="A396" t="s">
        <v>24</v>
      </c>
      <c r="B396" t="n">
        <v>7755837</v>
      </c>
      <c r="C396" t="n">
        <v>20442290</v>
      </c>
      <c r="D396" t="n">
        <v>33681400</v>
      </c>
      <c r="E396">
        <f>sum(B396:D396)</f>
        <v/>
      </c>
      <c r="F396">
        <f>B396/E396</f>
        <v/>
      </c>
      <c r="G396">
        <f>C396/E396</f>
        <v/>
      </c>
      <c r="H396">
        <f>D396/E396</f>
        <v/>
      </c>
      <c r="I396">
        <f>G396+H396*2</f>
        <v/>
      </c>
      <c r="J396">
        <f>I396-J388</f>
        <v/>
      </c>
      <c r="K396" t="n">
        <v>5</v>
      </c>
      <c r="L396">
        <f>J396/K396*100/53.70/96</f>
        <v/>
      </c>
    </row>
    <row r="397" spans="1:12">
      <c r="A397" t="s">
        <v>25</v>
      </c>
      <c r="B397" t="n">
        <v>8134835</v>
      </c>
      <c r="C397" t="n">
        <v>21828340</v>
      </c>
      <c r="D397" t="n">
        <v>34278410</v>
      </c>
      <c r="E397">
        <f>sum(B397:D397)</f>
        <v/>
      </c>
      <c r="F397">
        <f>B397/E397</f>
        <v/>
      </c>
      <c r="G397">
        <f>C397/E397</f>
        <v/>
      </c>
      <c r="H397">
        <f>D397/E397</f>
        <v/>
      </c>
      <c r="I397">
        <f>G397+H397*2</f>
        <v/>
      </c>
      <c r="J397">
        <f>I397-J388</f>
        <v/>
      </c>
      <c r="K397" t="n">
        <v>5</v>
      </c>
      <c r="L397">
        <f>J397/K397*100/53.70/96</f>
        <v/>
      </c>
    </row>
    <row r="398" spans="1:12">
      <c r="A398" t="s">
        <v>26</v>
      </c>
      <c r="B398" t="n">
        <v>6351772</v>
      </c>
      <c r="C398" t="n">
        <v>19389380</v>
      </c>
      <c r="D398" t="n">
        <v>33873110</v>
      </c>
      <c r="E398">
        <f>sum(B398:D398)</f>
        <v/>
      </c>
      <c r="F398">
        <f>B398/E398</f>
        <v/>
      </c>
      <c r="G398">
        <f>C398/E398</f>
        <v/>
      </c>
      <c r="H398">
        <f>D398/E398</f>
        <v/>
      </c>
      <c r="I398">
        <f>G398+H398*2</f>
        <v/>
      </c>
      <c r="J398">
        <f>I398-J388</f>
        <v/>
      </c>
      <c r="K398" t="n">
        <v>5</v>
      </c>
      <c r="L398">
        <f>J398/K398*100/53.70/168</f>
        <v/>
      </c>
    </row>
    <row r="399" spans="1:12">
      <c r="A399" t="s">
        <v>27</v>
      </c>
      <c r="B399" t="n">
        <v>7153120</v>
      </c>
      <c r="C399" t="n">
        <v>21202000</v>
      </c>
      <c r="D399" t="n">
        <v>38161130</v>
      </c>
      <c r="E399">
        <f>sum(B399:D399)</f>
        <v/>
      </c>
      <c r="F399">
        <f>B399/E399</f>
        <v/>
      </c>
      <c r="G399">
        <f>C399/E399</f>
        <v/>
      </c>
      <c r="H399">
        <f>D399/E399</f>
        <v/>
      </c>
      <c r="I399">
        <f>G399+H399*2</f>
        <v/>
      </c>
      <c r="J399">
        <f>I399-J388</f>
        <v/>
      </c>
      <c r="K399" t="n">
        <v>5</v>
      </c>
      <c r="L399">
        <f>J399/K399*100/53.70/168</f>
        <v/>
      </c>
    </row>
    <row r="400" spans="1:12">
      <c r="A400" t="s"/>
    </row>
    <row r="401" spans="1:12">
      <c r="A401" t="s">
        <v>0</v>
      </c>
      <c r="B401" t="s">
        <v>1</v>
      </c>
      <c r="C401" t="s">
        <v>2</v>
      </c>
      <c r="D401" t="s">
        <v>3</v>
      </c>
    </row>
    <row r="402" spans="1:12">
      <c r="A402" t="s">
        <v>100</v>
      </c>
      <c r="B402" t="s">
        <v>44</v>
      </c>
      <c r="C402" t="s">
        <v>101</v>
      </c>
      <c r="D402" t="s">
        <v>102</v>
      </c>
    </row>
    <row r="403" spans="1:12">
      <c r="A403" t="s"/>
      <c r="B403" t="s">
        <v>8</v>
      </c>
      <c r="C403" t="s">
        <v>9</v>
      </c>
      <c r="D403" t="s">
        <v>10</v>
      </c>
      <c r="E403" t="s">
        <v>11</v>
      </c>
      <c r="F403" t="s">
        <v>8</v>
      </c>
      <c r="G403" t="s">
        <v>9</v>
      </c>
      <c r="H403" t="s">
        <v>10</v>
      </c>
      <c r="I403" t="s">
        <v>12</v>
      </c>
      <c r="J403" t="s">
        <v>13</v>
      </c>
      <c r="K403" t="s">
        <v>14</v>
      </c>
      <c r="L403" t="s">
        <v>15</v>
      </c>
    </row>
    <row r="404" spans="1:12">
      <c r="A404" t="s">
        <v>16</v>
      </c>
      <c r="B404" t="n">
        <v>27567690</v>
      </c>
      <c r="C404" t="n">
        <v>49017040</v>
      </c>
      <c r="D404" t="n">
        <v>47913040</v>
      </c>
      <c r="E404">
        <f>sum(B404:D404)</f>
        <v/>
      </c>
      <c r="F404">
        <f>B404/E404</f>
        <v/>
      </c>
      <c r="G404">
        <f>C404/E404</f>
        <v/>
      </c>
      <c r="H404">
        <f>D404/E404</f>
        <v/>
      </c>
      <c r="I404">
        <f>G404+H404*2</f>
        <v/>
      </c>
      <c r="J404">
        <f>average(I404:I405)</f>
        <v/>
      </c>
    </row>
    <row r="405" spans="1:12">
      <c r="A405" t="s">
        <v>17</v>
      </c>
      <c r="B405" t="n">
        <v>23442660</v>
      </c>
      <c r="C405" t="n">
        <v>43727970</v>
      </c>
      <c r="D405" t="n">
        <v>42176670</v>
      </c>
      <c r="E405">
        <f>sum(B405:D405)</f>
        <v/>
      </c>
      <c r="F405">
        <f>B405/E405</f>
        <v/>
      </c>
      <c r="G405">
        <f>C405/E405</f>
        <v/>
      </c>
      <c r="H405">
        <f>D405/E405</f>
        <v/>
      </c>
      <c r="I405">
        <f>G405+H405*2</f>
        <v/>
      </c>
    </row>
    <row r="406" spans="1:12">
      <c r="A406" t="s">
        <v>18</v>
      </c>
      <c r="B406" t="n">
        <v>22661220</v>
      </c>
      <c r="C406" t="n">
        <v>42301480</v>
      </c>
      <c r="D406" t="n">
        <v>42222370</v>
      </c>
      <c r="E406">
        <f>sum(B406:D406)</f>
        <v/>
      </c>
      <c r="F406">
        <f>B406/E406</f>
        <v/>
      </c>
      <c r="G406">
        <f>C406/E406</f>
        <v/>
      </c>
      <c r="H406">
        <f>D406/E406</f>
        <v/>
      </c>
      <c r="I406">
        <f>G406+H406*2</f>
        <v/>
      </c>
      <c r="J406">
        <f>I406-J404</f>
        <v/>
      </c>
      <c r="K406" t="n">
        <v>5</v>
      </c>
      <c r="L406">
        <f>J406/K406*100/75.79/8</f>
        <v/>
      </c>
    </row>
    <row r="407" spans="1:12">
      <c r="A407" t="s">
        <v>19</v>
      </c>
      <c r="B407" t="n">
        <v>23847750</v>
      </c>
      <c r="C407" t="n">
        <v>42314180</v>
      </c>
      <c r="D407" t="n">
        <v>43551520</v>
      </c>
      <c r="E407">
        <f>sum(B407:D407)</f>
        <v/>
      </c>
      <c r="F407">
        <f>B407/E407</f>
        <v/>
      </c>
      <c r="G407">
        <f>C407/E407</f>
        <v/>
      </c>
      <c r="H407">
        <f>D407/E407</f>
        <v/>
      </c>
      <c r="I407">
        <f>G407+H407*2</f>
        <v/>
      </c>
      <c r="J407">
        <f>I407-J404</f>
        <v/>
      </c>
      <c r="K407" t="n">
        <v>5</v>
      </c>
      <c r="L407">
        <f>J407/K407*100/75.79/8</f>
        <v/>
      </c>
    </row>
    <row r="408" spans="1:12">
      <c r="A408" t="s">
        <v>20</v>
      </c>
      <c r="B408" t="n">
        <v>24361670</v>
      </c>
      <c r="C408" t="n">
        <v>46712650</v>
      </c>
      <c r="D408" t="n">
        <v>51278970</v>
      </c>
      <c r="E408">
        <f>sum(B408:D408)</f>
        <v/>
      </c>
      <c r="F408">
        <f>B408/E408</f>
        <v/>
      </c>
      <c r="G408">
        <f>C408/E408</f>
        <v/>
      </c>
      <c r="H408">
        <f>D408/E408</f>
        <v/>
      </c>
      <c r="I408">
        <f>G408+H408*2</f>
        <v/>
      </c>
      <c r="J408">
        <f>I408-J404</f>
        <v/>
      </c>
      <c r="K408" t="n">
        <v>5</v>
      </c>
      <c r="L408">
        <f>J408/K408*100/75.79/24</f>
        <v/>
      </c>
    </row>
    <row r="409" spans="1:12">
      <c r="A409" t="s">
        <v>21</v>
      </c>
      <c r="B409" t="n">
        <v>22845870</v>
      </c>
      <c r="C409" t="n">
        <v>44685940</v>
      </c>
      <c r="D409" t="n">
        <v>48849320</v>
      </c>
      <c r="E409">
        <f>sum(B409:D409)</f>
        <v/>
      </c>
      <c r="F409">
        <f>B409/E409</f>
        <v/>
      </c>
      <c r="G409">
        <f>C409/E409</f>
        <v/>
      </c>
      <c r="H409">
        <f>D409/E409</f>
        <v/>
      </c>
      <c r="I409">
        <f>G409+H409*2</f>
        <v/>
      </c>
      <c r="J409">
        <f>I409-J404</f>
        <v/>
      </c>
      <c r="K409" t="n">
        <v>5</v>
      </c>
      <c r="L409">
        <f>J409/K409*100/75.79/24</f>
        <v/>
      </c>
    </row>
    <row r="410" spans="1:12">
      <c r="A410" t="s">
        <v>22</v>
      </c>
      <c r="B410" t="n">
        <v>7873213</v>
      </c>
      <c r="C410" t="n">
        <v>17693800</v>
      </c>
      <c r="D410" t="n">
        <v>24411850</v>
      </c>
      <c r="E410">
        <f>sum(B410:D410)</f>
        <v/>
      </c>
      <c r="F410">
        <f>B410/E410</f>
        <v/>
      </c>
      <c r="G410">
        <f>C410/E410</f>
        <v/>
      </c>
      <c r="H410">
        <f>D410/E410</f>
        <v/>
      </c>
      <c r="I410">
        <f>G410+H410*2</f>
        <v/>
      </c>
      <c r="J410">
        <f>I410-J404</f>
        <v/>
      </c>
      <c r="K410" t="n">
        <v>5</v>
      </c>
      <c r="L410">
        <f>J410/K410*100/75.79/48</f>
        <v/>
      </c>
    </row>
    <row r="411" spans="1:12">
      <c r="A411" t="s">
        <v>23</v>
      </c>
      <c r="B411" t="n">
        <v>8193646</v>
      </c>
      <c r="C411" t="n">
        <v>17937450</v>
      </c>
      <c r="D411" t="n">
        <v>24512890</v>
      </c>
      <c r="E411">
        <f>sum(B411:D411)</f>
        <v/>
      </c>
      <c r="F411">
        <f>B411/E411</f>
        <v/>
      </c>
      <c r="G411">
        <f>C411/E411</f>
        <v/>
      </c>
      <c r="H411">
        <f>D411/E411</f>
        <v/>
      </c>
      <c r="I411">
        <f>G411+H411*2</f>
        <v/>
      </c>
      <c r="J411">
        <f>I411-J404</f>
        <v/>
      </c>
      <c r="K411" t="n">
        <v>5</v>
      </c>
      <c r="L411">
        <f>J411/K411*100/75.79/48</f>
        <v/>
      </c>
    </row>
    <row r="412" spans="1:12">
      <c r="A412" t="s">
        <v>24</v>
      </c>
      <c r="B412" t="n">
        <v>7270019</v>
      </c>
      <c r="C412" t="n">
        <v>22394140</v>
      </c>
      <c r="D412" t="n">
        <v>41347100</v>
      </c>
      <c r="E412">
        <f>sum(B412:D412)</f>
        <v/>
      </c>
      <c r="F412">
        <f>B412/E412</f>
        <v/>
      </c>
      <c r="G412">
        <f>C412/E412</f>
        <v/>
      </c>
      <c r="H412">
        <f>D412/E412</f>
        <v/>
      </c>
      <c r="I412">
        <f>G412+H412*2</f>
        <v/>
      </c>
      <c r="J412">
        <f>I412-J404</f>
        <v/>
      </c>
      <c r="K412" t="n">
        <v>5</v>
      </c>
      <c r="L412">
        <f>J412/K412*100/75.79/96</f>
        <v/>
      </c>
    </row>
    <row r="413" spans="1:12">
      <c r="A413" t="s">
        <v>25</v>
      </c>
      <c r="B413" t="n">
        <v>6773639</v>
      </c>
      <c r="C413" t="n">
        <v>20470800</v>
      </c>
      <c r="D413" t="n">
        <v>36676560</v>
      </c>
      <c r="E413">
        <f>sum(B413:D413)</f>
        <v/>
      </c>
      <c r="F413">
        <f>B413/E413</f>
        <v/>
      </c>
      <c r="G413">
        <f>C413/E413</f>
        <v/>
      </c>
      <c r="H413">
        <f>D413/E413</f>
        <v/>
      </c>
      <c r="I413">
        <f>G413+H413*2</f>
        <v/>
      </c>
      <c r="J413">
        <f>I413-J404</f>
        <v/>
      </c>
      <c r="K413" t="n">
        <v>5</v>
      </c>
      <c r="L413">
        <f>J413/K413*100/75.79/96</f>
        <v/>
      </c>
    </row>
    <row r="414" spans="1:12">
      <c r="A414" t="s">
        <v>26</v>
      </c>
      <c r="B414" t="n">
        <v>4397804</v>
      </c>
      <c r="C414" t="n">
        <v>19320250</v>
      </c>
      <c r="D414" t="n">
        <v>41476680</v>
      </c>
      <c r="E414">
        <f>sum(B414:D414)</f>
        <v/>
      </c>
      <c r="F414">
        <f>B414/E414</f>
        <v/>
      </c>
      <c r="G414">
        <f>C414/E414</f>
        <v/>
      </c>
      <c r="H414">
        <f>D414/E414</f>
        <v/>
      </c>
      <c r="I414">
        <f>G414+H414*2</f>
        <v/>
      </c>
      <c r="J414">
        <f>I414-J404</f>
        <v/>
      </c>
      <c r="K414" t="n">
        <v>5</v>
      </c>
      <c r="L414">
        <f>J414/K414*100/75.79/168</f>
        <v/>
      </c>
    </row>
    <row r="415" spans="1:12">
      <c r="A415" t="s">
        <v>27</v>
      </c>
      <c r="B415" t="n">
        <v>3368291</v>
      </c>
      <c r="C415" t="n">
        <v>15058220</v>
      </c>
      <c r="D415" t="n">
        <v>31744560</v>
      </c>
      <c r="E415">
        <f>sum(B415:D415)</f>
        <v/>
      </c>
      <c r="F415">
        <f>B415/E415</f>
        <v/>
      </c>
      <c r="G415">
        <f>C415/E415</f>
        <v/>
      </c>
      <c r="H415">
        <f>D415/E415</f>
        <v/>
      </c>
      <c r="I415">
        <f>G415+H415*2</f>
        <v/>
      </c>
      <c r="J415">
        <f>I415-J404</f>
        <v/>
      </c>
      <c r="K415" t="n">
        <v>5</v>
      </c>
      <c r="L415">
        <f>J415/K415*100/75.79/168</f>
        <v/>
      </c>
    </row>
    <row r="416" spans="1:12">
      <c r="A416" t="s"/>
    </row>
    <row r="417" spans="1:12">
      <c r="A417" t="s">
        <v>0</v>
      </c>
      <c r="B417" t="s">
        <v>1</v>
      </c>
      <c r="C417" t="s">
        <v>2</v>
      </c>
      <c r="D417" t="s">
        <v>3</v>
      </c>
    </row>
    <row r="418" spans="1:12">
      <c r="A418" t="s">
        <v>103</v>
      </c>
      <c r="B418" t="s">
        <v>90</v>
      </c>
      <c r="C418" t="s">
        <v>104</v>
      </c>
      <c r="D418" t="s">
        <v>102</v>
      </c>
    </row>
    <row r="419" spans="1:12">
      <c r="A419" t="s"/>
      <c r="B419" t="s">
        <v>8</v>
      </c>
      <c r="C419" t="s">
        <v>9</v>
      </c>
      <c r="D419" t="s">
        <v>10</v>
      </c>
      <c r="E419" t="s">
        <v>11</v>
      </c>
      <c r="F419" t="s">
        <v>8</v>
      </c>
      <c r="G419" t="s">
        <v>9</v>
      </c>
      <c r="H419" t="s">
        <v>10</v>
      </c>
      <c r="I419" t="s">
        <v>12</v>
      </c>
      <c r="J419" t="s">
        <v>13</v>
      </c>
      <c r="K419" t="s">
        <v>14</v>
      </c>
      <c r="L419" t="s">
        <v>15</v>
      </c>
    </row>
    <row r="420" spans="1:12">
      <c r="A420" t="s">
        <v>16</v>
      </c>
      <c r="B420" t="n">
        <v>5267016</v>
      </c>
      <c r="C420" t="n">
        <v>5070137</v>
      </c>
      <c r="D420" t="n">
        <v>4998972</v>
      </c>
      <c r="E420">
        <f>sum(B420:D420)</f>
        <v/>
      </c>
      <c r="F420">
        <f>B420/E420</f>
        <v/>
      </c>
      <c r="G420">
        <f>C420/E420</f>
        <v/>
      </c>
      <c r="H420">
        <f>D420/E420</f>
        <v/>
      </c>
      <c r="I420">
        <f>G420+H420*2</f>
        <v/>
      </c>
      <c r="J420">
        <f>average(I420:I421)</f>
        <v/>
      </c>
    </row>
    <row r="421" spans="1:12">
      <c r="A421" t="s">
        <v>17</v>
      </c>
      <c r="B421" t="n">
        <v>4170821</v>
      </c>
      <c r="C421" t="n">
        <v>4504277</v>
      </c>
      <c r="D421" t="n">
        <v>4211542</v>
      </c>
      <c r="E421">
        <f>sum(B421:D421)</f>
        <v/>
      </c>
      <c r="F421">
        <f>B421/E421</f>
        <v/>
      </c>
      <c r="G421">
        <f>C421/E421</f>
        <v/>
      </c>
      <c r="H421">
        <f>D421/E421</f>
        <v/>
      </c>
      <c r="I421">
        <f>G421+H421*2</f>
        <v/>
      </c>
    </row>
    <row r="422" spans="1:12">
      <c r="A422" t="s">
        <v>18</v>
      </c>
      <c r="B422" t="n">
        <v>2876496</v>
      </c>
      <c r="C422" t="n">
        <v>4082008</v>
      </c>
      <c r="D422" t="n">
        <v>4408060</v>
      </c>
      <c r="E422">
        <f>sum(B422:D422)</f>
        <v/>
      </c>
      <c r="F422">
        <f>B422/E422</f>
        <v/>
      </c>
      <c r="G422">
        <f>C422/E422</f>
        <v/>
      </c>
      <c r="H422">
        <f>D422/E422</f>
        <v/>
      </c>
      <c r="I422">
        <f>G422+H422*2</f>
        <v/>
      </c>
      <c r="J422">
        <f>I422-J420</f>
        <v/>
      </c>
      <c r="K422" t="n">
        <v>5</v>
      </c>
      <c r="L422">
        <f>J422/K422*100/75.79/8</f>
        <v/>
      </c>
    </row>
    <row r="423" spans="1:12">
      <c r="A423" t="s">
        <v>19</v>
      </c>
      <c r="B423" t="n">
        <v>5761917</v>
      </c>
      <c r="C423" t="n">
        <v>4546595</v>
      </c>
      <c r="D423" t="n">
        <v>5251230</v>
      </c>
      <c r="E423">
        <f>sum(B423:D423)</f>
        <v/>
      </c>
      <c r="F423">
        <f>B423/E423</f>
        <v/>
      </c>
      <c r="G423">
        <f>C423/E423</f>
        <v/>
      </c>
      <c r="H423">
        <f>D423/E423</f>
        <v/>
      </c>
      <c r="I423">
        <f>G423+H423*2</f>
        <v/>
      </c>
      <c r="J423">
        <f>I423-J420</f>
        <v/>
      </c>
      <c r="K423" t="n">
        <v>5</v>
      </c>
      <c r="L423">
        <f>J423/K423*100/75.79/8</f>
        <v/>
      </c>
    </row>
    <row r="424" spans="1:12">
      <c r="A424" t="s">
        <v>20</v>
      </c>
      <c r="B424" t="n">
        <v>7581005</v>
      </c>
      <c r="C424" t="n">
        <v>4620291</v>
      </c>
      <c r="D424" t="n">
        <v>5347535</v>
      </c>
      <c r="E424">
        <f>sum(B424:D424)</f>
        <v/>
      </c>
      <c r="F424">
        <f>B424/E424</f>
        <v/>
      </c>
      <c r="G424">
        <f>C424/E424</f>
        <v/>
      </c>
      <c r="H424">
        <f>D424/E424</f>
        <v/>
      </c>
      <c r="I424">
        <f>G424+H424*2</f>
        <v/>
      </c>
      <c r="J424">
        <f>I424-J420</f>
        <v/>
      </c>
      <c r="K424" t="n">
        <v>5</v>
      </c>
      <c r="L424">
        <f>J424/K424*100/75.79/24</f>
        <v/>
      </c>
    </row>
    <row r="425" spans="1:12">
      <c r="A425" t="s">
        <v>21</v>
      </c>
      <c r="B425" t="n">
        <v>377457</v>
      </c>
      <c r="C425" t="n">
        <v>307217</v>
      </c>
      <c r="D425" t="n">
        <v>334604</v>
      </c>
      <c r="E425">
        <f>sum(B425:D425)</f>
        <v/>
      </c>
      <c r="F425">
        <f>B425/E425</f>
        <v/>
      </c>
      <c r="G425">
        <f>C425/E425</f>
        <v/>
      </c>
      <c r="H425">
        <f>D425/E425</f>
        <v/>
      </c>
      <c r="I425">
        <f>G425+H425*2</f>
        <v/>
      </c>
      <c r="J425">
        <f>I425-J420</f>
        <v/>
      </c>
      <c r="K425" t="n">
        <v>5</v>
      </c>
      <c r="L425">
        <f>J425/K425*100/75.79/24</f>
        <v/>
      </c>
    </row>
    <row r="426" spans="1:12">
      <c r="A426" t="s">
        <v>22</v>
      </c>
      <c r="B426" t="n">
        <v>987899</v>
      </c>
      <c r="C426" t="n">
        <v>8877</v>
      </c>
      <c r="D426" t="n">
        <v>65837</v>
      </c>
      <c r="E426">
        <f>sum(B426:D426)</f>
        <v/>
      </c>
      <c r="F426">
        <f>B426/E426</f>
        <v/>
      </c>
      <c r="G426">
        <f>C426/E426</f>
        <v/>
      </c>
      <c r="H426">
        <f>D426/E426</f>
        <v/>
      </c>
      <c r="I426">
        <f>G426+H426*2</f>
        <v/>
      </c>
      <c r="J426">
        <f>I426-J420</f>
        <v/>
      </c>
      <c r="K426" t="n">
        <v>5</v>
      </c>
      <c r="L426">
        <f>J426/K426*100/75.79/48</f>
        <v/>
      </c>
    </row>
    <row r="427" spans="1:12">
      <c r="A427" t="s">
        <v>23</v>
      </c>
      <c r="B427" t="n">
        <v>83705</v>
      </c>
      <c r="C427" t="n">
        <v>239920</v>
      </c>
      <c r="D427" t="n">
        <v>386890</v>
      </c>
      <c r="E427">
        <f>sum(B427:D427)</f>
        <v/>
      </c>
      <c r="F427">
        <f>B427/E427</f>
        <v/>
      </c>
      <c r="G427">
        <f>C427/E427</f>
        <v/>
      </c>
      <c r="H427">
        <f>D427/E427</f>
        <v/>
      </c>
      <c r="I427">
        <f>G427+H427*2</f>
        <v/>
      </c>
      <c r="J427">
        <f>I427-J420</f>
        <v/>
      </c>
      <c r="K427" t="n">
        <v>5</v>
      </c>
      <c r="L427">
        <f>J427/K427*100/75.79/48</f>
        <v/>
      </c>
    </row>
    <row r="428" spans="1:12">
      <c r="A428" t="s">
        <v>24</v>
      </c>
      <c r="B428" t="n">
        <v>5700826</v>
      </c>
      <c r="C428" t="n">
        <v>772782</v>
      </c>
      <c r="D428" t="n">
        <v>2470494</v>
      </c>
      <c r="E428">
        <f>sum(B428:D428)</f>
        <v/>
      </c>
      <c r="F428">
        <f>B428/E428</f>
        <v/>
      </c>
      <c r="G428">
        <f>C428/E428</f>
        <v/>
      </c>
      <c r="H428">
        <f>D428/E428</f>
        <v/>
      </c>
      <c r="I428">
        <f>G428+H428*2</f>
        <v/>
      </c>
      <c r="J428">
        <f>I428-J420</f>
        <v/>
      </c>
      <c r="K428" t="n">
        <v>5</v>
      </c>
      <c r="L428">
        <f>J428/K428*100/75.79/96</f>
        <v/>
      </c>
    </row>
    <row r="429" spans="1:12">
      <c r="A429" t="s">
        <v>25</v>
      </c>
      <c r="B429" t="n">
        <v>7617511</v>
      </c>
      <c r="C429" t="n">
        <v>313118</v>
      </c>
      <c r="D429" t="n">
        <v>912849</v>
      </c>
      <c r="E429">
        <f>sum(B429:D429)</f>
        <v/>
      </c>
      <c r="F429">
        <f>B429/E429</f>
        <v/>
      </c>
      <c r="G429">
        <f>C429/E429</f>
        <v/>
      </c>
      <c r="H429">
        <f>D429/E429</f>
        <v/>
      </c>
      <c r="I429">
        <f>G429+H429*2</f>
        <v/>
      </c>
      <c r="J429">
        <f>I429-J420</f>
        <v/>
      </c>
      <c r="K429" t="n">
        <v>5</v>
      </c>
      <c r="L429">
        <f>J429/K429*100/75.79/96</f>
        <v/>
      </c>
    </row>
    <row r="430" spans="1:12">
      <c r="A430" t="s">
        <v>26</v>
      </c>
      <c r="B430" t="n">
        <v>4446335</v>
      </c>
      <c r="C430" t="n">
        <v>469467</v>
      </c>
      <c r="D430" t="n">
        <v>1211432</v>
      </c>
      <c r="E430">
        <f>sum(B430:D430)</f>
        <v/>
      </c>
      <c r="F430">
        <f>B430/E430</f>
        <v/>
      </c>
      <c r="G430">
        <f>C430/E430</f>
        <v/>
      </c>
      <c r="H430">
        <f>D430/E430</f>
        <v/>
      </c>
      <c r="I430">
        <f>G430+H430*2</f>
        <v/>
      </c>
      <c r="J430">
        <f>I430-J420</f>
        <v/>
      </c>
      <c r="K430" t="n">
        <v>5</v>
      </c>
      <c r="L430">
        <f>J430/K430*100/75.79/168</f>
        <v/>
      </c>
    </row>
    <row r="431" spans="1:12">
      <c r="A431" t="s">
        <v>27</v>
      </c>
      <c r="B431" t="n">
        <v>17107560</v>
      </c>
      <c r="C431" t="n">
        <v>5788115</v>
      </c>
      <c r="D431" t="n">
        <v>4965957</v>
      </c>
      <c r="E431">
        <f>sum(B431:D431)</f>
        <v/>
      </c>
      <c r="F431">
        <f>B431/E431</f>
        <v/>
      </c>
      <c r="G431">
        <f>C431/E431</f>
        <v/>
      </c>
      <c r="H431">
        <f>D431/E431</f>
        <v/>
      </c>
      <c r="I431">
        <f>G431+H431*2</f>
        <v/>
      </c>
      <c r="J431">
        <f>I431-J420</f>
        <v/>
      </c>
      <c r="K431" t="n">
        <v>5</v>
      </c>
      <c r="L431">
        <f>J431/K431*100/75.79/168</f>
        <v/>
      </c>
    </row>
    <row r="432" spans="1:12">
      <c r="A432" t="s"/>
    </row>
    <row r="433" spans="1:12">
      <c r="A433" t="s">
        <v>0</v>
      </c>
      <c r="B433" t="s">
        <v>1</v>
      </c>
      <c r="C433" t="s">
        <v>2</v>
      </c>
      <c r="D433" t="s">
        <v>3</v>
      </c>
    </row>
    <row r="434" spans="1:12">
      <c r="A434" t="s">
        <v>105</v>
      </c>
      <c r="B434" t="s">
        <v>44</v>
      </c>
      <c r="C434" t="s">
        <v>106</v>
      </c>
      <c r="D434" t="s">
        <v>102</v>
      </c>
    </row>
    <row r="435" spans="1:12">
      <c r="A435" t="s"/>
      <c r="B435" t="s">
        <v>8</v>
      </c>
      <c r="C435" t="s">
        <v>9</v>
      </c>
      <c r="D435" t="s">
        <v>10</v>
      </c>
      <c r="E435" t="s">
        <v>11</v>
      </c>
      <c r="F435" t="s">
        <v>8</v>
      </c>
      <c r="G435" t="s">
        <v>9</v>
      </c>
      <c r="H435" t="s">
        <v>10</v>
      </c>
      <c r="I435" t="s">
        <v>12</v>
      </c>
      <c r="J435" t="s">
        <v>13</v>
      </c>
      <c r="K435" t="s">
        <v>14</v>
      </c>
      <c r="L435" t="s">
        <v>15</v>
      </c>
    </row>
    <row r="436" spans="1:12">
      <c r="A436" t="s">
        <v>16</v>
      </c>
      <c r="B436" t="n">
        <v>260587</v>
      </c>
      <c r="C436" t="n">
        <v>751760</v>
      </c>
      <c r="D436" t="n">
        <v>805744</v>
      </c>
      <c r="E436">
        <f>sum(B436:D436)</f>
        <v/>
      </c>
      <c r="F436">
        <f>B436/E436</f>
        <v/>
      </c>
      <c r="G436">
        <f>C436/E436</f>
        <v/>
      </c>
      <c r="H436">
        <f>D436/E436</f>
        <v/>
      </c>
      <c r="I436">
        <f>G436+H436*2</f>
        <v/>
      </c>
      <c r="J436">
        <f>average(I436:I437)</f>
        <v/>
      </c>
    </row>
    <row r="437" spans="1:12">
      <c r="A437" t="s">
        <v>17</v>
      </c>
      <c r="B437" t="n">
        <v>783288</v>
      </c>
      <c r="C437" t="n">
        <v>1645856</v>
      </c>
      <c r="D437" t="n">
        <v>1764173</v>
      </c>
      <c r="E437">
        <f>sum(B437:D437)</f>
        <v/>
      </c>
      <c r="F437">
        <f>B437/E437</f>
        <v/>
      </c>
      <c r="G437">
        <f>C437/E437</f>
        <v/>
      </c>
      <c r="H437">
        <f>D437/E437</f>
        <v/>
      </c>
      <c r="I437">
        <f>G437+H437*2</f>
        <v/>
      </c>
    </row>
    <row r="438" spans="1:12">
      <c r="A438" t="s">
        <v>18</v>
      </c>
      <c r="B438" t="n">
        <v>2052658</v>
      </c>
      <c r="C438" t="n">
        <v>4013269</v>
      </c>
      <c r="D438" t="n">
        <v>3963518</v>
      </c>
      <c r="E438">
        <f>sum(B438:D438)</f>
        <v/>
      </c>
      <c r="F438">
        <f>B438/E438</f>
        <v/>
      </c>
      <c r="G438">
        <f>C438/E438</f>
        <v/>
      </c>
      <c r="H438">
        <f>D438/E438</f>
        <v/>
      </c>
      <c r="I438">
        <f>G438+H438*2</f>
        <v/>
      </c>
      <c r="J438">
        <f>I438-J436</f>
        <v/>
      </c>
      <c r="K438" t="n">
        <v>5</v>
      </c>
      <c r="L438">
        <f>J438/K438*100/75.79/8</f>
        <v/>
      </c>
    </row>
    <row r="439" spans="1:12">
      <c r="A439" t="s">
        <v>19</v>
      </c>
      <c r="B439" t="n">
        <v>2242927</v>
      </c>
      <c r="C439" t="n">
        <v>4059570</v>
      </c>
      <c r="D439" t="n">
        <v>4604427</v>
      </c>
      <c r="E439">
        <f>sum(B439:D439)</f>
        <v/>
      </c>
      <c r="F439">
        <f>B439/E439</f>
        <v/>
      </c>
      <c r="G439">
        <f>C439/E439</f>
        <v/>
      </c>
      <c r="H439">
        <f>D439/E439</f>
        <v/>
      </c>
      <c r="I439">
        <f>G439+H439*2</f>
        <v/>
      </c>
      <c r="J439">
        <f>I439-J436</f>
        <v/>
      </c>
      <c r="K439" t="n">
        <v>5</v>
      </c>
      <c r="L439">
        <f>J439/K439*100/75.79/8</f>
        <v/>
      </c>
    </row>
    <row r="440" spans="1:12">
      <c r="A440" t="s">
        <v>20</v>
      </c>
      <c r="B440" t="n">
        <v>697581</v>
      </c>
      <c r="C440" t="n">
        <v>1560659</v>
      </c>
      <c r="D440" t="n">
        <v>2074988</v>
      </c>
      <c r="E440">
        <f>sum(B440:D440)</f>
        <v/>
      </c>
      <c r="F440">
        <f>B440/E440</f>
        <v/>
      </c>
      <c r="G440">
        <f>C440/E440</f>
        <v/>
      </c>
      <c r="H440">
        <f>D440/E440</f>
        <v/>
      </c>
      <c r="I440">
        <f>G440+H440*2</f>
        <v/>
      </c>
      <c r="J440">
        <f>I440-J436</f>
        <v/>
      </c>
      <c r="K440" t="n">
        <v>5</v>
      </c>
      <c r="L440">
        <f>J440/K440*100/75.79/24</f>
        <v/>
      </c>
    </row>
    <row r="441" spans="1:12">
      <c r="A441" t="s">
        <v>21</v>
      </c>
      <c r="B441" t="n">
        <v>233585</v>
      </c>
      <c r="C441" t="n">
        <v>768874</v>
      </c>
      <c r="D441" t="n">
        <v>870445</v>
      </c>
      <c r="E441">
        <f>sum(B441:D441)</f>
        <v/>
      </c>
      <c r="F441">
        <f>B441/E441</f>
        <v/>
      </c>
      <c r="G441">
        <f>C441/E441</f>
        <v/>
      </c>
      <c r="H441">
        <f>D441/E441</f>
        <v/>
      </c>
      <c r="I441">
        <f>G441+H441*2</f>
        <v/>
      </c>
      <c r="J441">
        <f>I441-J436</f>
        <v/>
      </c>
      <c r="K441" t="n">
        <v>5</v>
      </c>
      <c r="L441">
        <f>J441/K441*100/75.79/24</f>
        <v/>
      </c>
    </row>
    <row r="442" spans="1:12">
      <c r="A442" t="s">
        <v>22</v>
      </c>
      <c r="B442" t="n">
        <v>93900</v>
      </c>
      <c r="C442" t="n">
        <v>376803</v>
      </c>
      <c r="D442" t="n">
        <v>398307</v>
      </c>
      <c r="E442">
        <f>sum(B442:D442)</f>
        <v/>
      </c>
      <c r="F442">
        <f>B442/E442</f>
        <v/>
      </c>
      <c r="G442">
        <f>C442/E442</f>
        <v/>
      </c>
      <c r="H442">
        <f>D442/E442</f>
        <v/>
      </c>
      <c r="I442">
        <f>G442+H442*2</f>
        <v/>
      </c>
      <c r="J442">
        <f>I442-J436</f>
        <v/>
      </c>
      <c r="K442" t="n">
        <v>5</v>
      </c>
      <c r="L442">
        <f>J442/K442*100/75.79/48</f>
        <v/>
      </c>
    </row>
    <row r="443" spans="1:12">
      <c r="A443" t="s">
        <v>23</v>
      </c>
      <c r="B443" t="n">
        <v>84804</v>
      </c>
      <c r="C443" t="n">
        <v>273504</v>
      </c>
      <c r="D443" t="n">
        <v>387861</v>
      </c>
      <c r="E443">
        <f>sum(B443:D443)</f>
        <v/>
      </c>
      <c r="F443">
        <f>B443/E443</f>
        <v/>
      </c>
      <c r="G443">
        <f>C443/E443</f>
        <v/>
      </c>
      <c r="H443">
        <f>D443/E443</f>
        <v/>
      </c>
      <c r="I443">
        <f>G443+H443*2</f>
        <v/>
      </c>
      <c r="J443">
        <f>I443-J436</f>
        <v/>
      </c>
      <c r="K443" t="n">
        <v>5</v>
      </c>
      <c r="L443">
        <f>J443/K443*100/75.79/48</f>
        <v/>
      </c>
    </row>
    <row r="444" spans="1:12">
      <c r="A444" t="s">
        <v>24</v>
      </c>
      <c r="B444" t="n">
        <v>0</v>
      </c>
      <c r="C444" t="n">
        <v>0</v>
      </c>
      <c r="D444" t="n">
        <v>0</v>
      </c>
      <c r="E444">
        <f>sum(B444:D444)</f>
        <v/>
      </c>
      <c r="F444">
        <f>B444/E444</f>
        <v/>
      </c>
      <c r="G444">
        <f>C444/E444</f>
        <v/>
      </c>
      <c r="H444">
        <f>D444/E444</f>
        <v/>
      </c>
      <c r="I444">
        <f>G444+H444*2</f>
        <v/>
      </c>
      <c r="J444">
        <f>I444-J436</f>
        <v/>
      </c>
      <c r="K444" t="n">
        <v>5</v>
      </c>
      <c r="L444">
        <f>J444/K444*100/75.79/96</f>
        <v/>
      </c>
    </row>
    <row r="445" spans="1:12">
      <c r="A445" t="s">
        <v>25</v>
      </c>
      <c r="B445" t="n">
        <v>28936</v>
      </c>
      <c r="C445" t="n">
        <v>59971</v>
      </c>
      <c r="D445" t="n">
        <v>163229</v>
      </c>
      <c r="E445">
        <f>sum(B445:D445)</f>
        <v/>
      </c>
      <c r="F445">
        <f>B445/E445</f>
        <v/>
      </c>
      <c r="G445">
        <f>C445/E445</f>
        <v/>
      </c>
      <c r="H445">
        <f>D445/E445</f>
        <v/>
      </c>
      <c r="I445">
        <f>G445+H445*2</f>
        <v/>
      </c>
      <c r="J445">
        <f>I445-J436</f>
        <v/>
      </c>
      <c r="K445" t="n">
        <v>5</v>
      </c>
      <c r="L445">
        <f>J445/K445*100/75.79/96</f>
        <v/>
      </c>
    </row>
    <row r="446" spans="1:12">
      <c r="A446" t="s">
        <v>26</v>
      </c>
      <c r="B446" t="n">
        <v>0</v>
      </c>
      <c r="C446" t="n">
        <v>0</v>
      </c>
      <c r="D446" t="n">
        <v>0</v>
      </c>
      <c r="E446">
        <f>sum(B446:D446)</f>
        <v/>
      </c>
      <c r="F446">
        <f>B446/E446</f>
        <v/>
      </c>
      <c r="G446">
        <f>C446/E446</f>
        <v/>
      </c>
      <c r="H446">
        <f>D446/E446</f>
        <v/>
      </c>
      <c r="I446">
        <f>G446+H446*2</f>
        <v/>
      </c>
      <c r="J446">
        <f>I446-J436</f>
        <v/>
      </c>
      <c r="K446" t="n">
        <v>5</v>
      </c>
      <c r="L446">
        <f>J446/K446*100/75.79/168</f>
        <v/>
      </c>
    </row>
    <row r="447" spans="1:12">
      <c r="A447" t="s">
        <v>27</v>
      </c>
      <c r="B447" t="n">
        <v>0</v>
      </c>
      <c r="C447" t="n">
        <v>0</v>
      </c>
      <c r="D447" t="n">
        <v>0</v>
      </c>
      <c r="E447">
        <f>sum(B447:D447)</f>
        <v/>
      </c>
      <c r="F447">
        <f>B447/E447</f>
        <v/>
      </c>
      <c r="G447">
        <f>C447/E447</f>
        <v/>
      </c>
      <c r="H447">
        <f>D447/E447</f>
        <v/>
      </c>
      <c r="I447">
        <f>G447+H447*2</f>
        <v/>
      </c>
      <c r="J447">
        <f>I447-J436</f>
        <v/>
      </c>
      <c r="K447" t="n">
        <v>5</v>
      </c>
      <c r="L447">
        <f>J447/K447*100/75.79/168</f>
        <v/>
      </c>
    </row>
    <row r="448" spans="1:12">
      <c r="A448" t="s"/>
    </row>
    <row r="449" spans="1:12">
      <c r="A449" t="s">
        <v>0</v>
      </c>
      <c r="B449" t="s">
        <v>1</v>
      </c>
      <c r="C449" t="s">
        <v>2</v>
      </c>
      <c r="D449" t="s">
        <v>3</v>
      </c>
    </row>
    <row r="450" spans="1:12">
      <c r="A450" t="s">
        <v>107</v>
      </c>
      <c r="B450" t="s">
        <v>108</v>
      </c>
      <c r="C450" t="s">
        <v>109</v>
      </c>
      <c r="D450" t="s">
        <v>99</v>
      </c>
    </row>
    <row r="451" spans="1:12">
      <c r="A451" t="s"/>
      <c r="B451" t="s">
        <v>8</v>
      </c>
      <c r="C451" t="s">
        <v>9</v>
      </c>
      <c r="D451" t="s">
        <v>10</v>
      </c>
      <c r="E451" t="s">
        <v>11</v>
      </c>
      <c r="F451" t="s">
        <v>8</v>
      </c>
      <c r="G451" t="s">
        <v>9</v>
      </c>
      <c r="H451" t="s">
        <v>10</v>
      </c>
      <c r="I451" t="s">
        <v>12</v>
      </c>
      <c r="J451" t="s">
        <v>13</v>
      </c>
      <c r="K451" t="s">
        <v>14</v>
      </c>
      <c r="L451" t="s">
        <v>15</v>
      </c>
    </row>
    <row r="452" spans="1:12">
      <c r="A452" t="s">
        <v>16</v>
      </c>
      <c r="B452" t="n">
        <v>10050490</v>
      </c>
      <c r="C452" t="n">
        <v>18185640</v>
      </c>
      <c r="D452" t="n">
        <v>16156050</v>
      </c>
      <c r="E452">
        <f>sum(B452:D452)</f>
        <v/>
      </c>
      <c r="F452">
        <f>B452/E452</f>
        <v/>
      </c>
      <c r="G452">
        <f>C452/E452</f>
        <v/>
      </c>
      <c r="H452">
        <f>D452/E452</f>
        <v/>
      </c>
      <c r="I452">
        <f>G452+H452*2</f>
        <v/>
      </c>
      <c r="J452">
        <f>average(I452:I453)</f>
        <v/>
      </c>
    </row>
    <row r="453" spans="1:12">
      <c r="A453" t="s">
        <v>17</v>
      </c>
      <c r="B453" t="n">
        <v>10582800</v>
      </c>
      <c r="C453" t="n">
        <v>18457840</v>
      </c>
      <c r="D453" t="n">
        <v>17087400</v>
      </c>
      <c r="E453">
        <f>sum(B453:D453)</f>
        <v/>
      </c>
      <c r="F453">
        <f>B453/E453</f>
        <v/>
      </c>
      <c r="G453">
        <f>C453/E453</f>
        <v/>
      </c>
      <c r="H453">
        <f>D453/E453</f>
        <v/>
      </c>
      <c r="I453">
        <f>G453+H453*2</f>
        <v/>
      </c>
    </row>
    <row r="454" spans="1:12">
      <c r="A454" t="s">
        <v>18</v>
      </c>
      <c r="B454" t="n">
        <v>8225991</v>
      </c>
      <c r="C454" t="n">
        <v>15154970</v>
      </c>
      <c r="D454" t="n">
        <v>14806510</v>
      </c>
      <c r="E454">
        <f>sum(B454:D454)</f>
        <v/>
      </c>
      <c r="F454">
        <f>B454/E454</f>
        <v/>
      </c>
      <c r="G454">
        <f>C454/E454</f>
        <v/>
      </c>
      <c r="H454">
        <f>D454/E454</f>
        <v/>
      </c>
      <c r="I454">
        <f>G454+H454*2</f>
        <v/>
      </c>
      <c r="J454">
        <f>I454-J452</f>
        <v/>
      </c>
      <c r="K454" t="n">
        <v>5</v>
      </c>
      <c r="L454">
        <f>J454/K454*100/53.70/8</f>
        <v/>
      </c>
    </row>
    <row r="455" spans="1:12">
      <c r="A455" t="s">
        <v>19</v>
      </c>
      <c r="B455" t="n">
        <v>7786618</v>
      </c>
      <c r="C455" t="n">
        <v>14353500</v>
      </c>
      <c r="D455" t="n">
        <v>13955860</v>
      </c>
      <c r="E455">
        <f>sum(B455:D455)</f>
        <v/>
      </c>
      <c r="F455">
        <f>B455/E455</f>
        <v/>
      </c>
      <c r="G455">
        <f>C455/E455</f>
        <v/>
      </c>
      <c r="H455">
        <f>D455/E455</f>
        <v/>
      </c>
      <c r="I455">
        <f>G455+H455*2</f>
        <v/>
      </c>
      <c r="J455">
        <f>I455-J452</f>
        <v/>
      </c>
      <c r="K455" t="n">
        <v>5</v>
      </c>
      <c r="L455">
        <f>J455/K455*100/53.70/8</f>
        <v/>
      </c>
    </row>
    <row r="456" spans="1:12">
      <c r="A456" t="s">
        <v>20</v>
      </c>
      <c r="B456" t="n">
        <v>6488909</v>
      </c>
      <c r="C456" t="n">
        <v>13972670</v>
      </c>
      <c r="D456" t="n">
        <v>14580400</v>
      </c>
      <c r="E456">
        <f>sum(B456:D456)</f>
        <v/>
      </c>
      <c r="F456">
        <f>B456/E456</f>
        <v/>
      </c>
      <c r="G456">
        <f>C456/E456</f>
        <v/>
      </c>
      <c r="H456">
        <f>D456/E456</f>
        <v/>
      </c>
      <c r="I456">
        <f>G456+H456*2</f>
        <v/>
      </c>
      <c r="J456">
        <f>I456-J452</f>
        <v/>
      </c>
      <c r="K456" t="n">
        <v>5</v>
      </c>
      <c r="L456">
        <f>J456/K456*100/53.70/24</f>
        <v/>
      </c>
    </row>
    <row r="457" spans="1:12">
      <c r="A457" t="s">
        <v>21</v>
      </c>
      <c r="B457" t="n">
        <v>7154191</v>
      </c>
      <c r="C457" t="n">
        <v>14334050</v>
      </c>
      <c r="D457" t="n">
        <v>14841200</v>
      </c>
      <c r="E457">
        <f>sum(B457:D457)</f>
        <v/>
      </c>
      <c r="F457">
        <f>B457/E457</f>
        <v/>
      </c>
      <c r="G457">
        <f>C457/E457</f>
        <v/>
      </c>
      <c r="H457">
        <f>D457/E457</f>
        <v/>
      </c>
      <c r="I457">
        <f>G457+H457*2</f>
        <v/>
      </c>
      <c r="J457">
        <f>I457-J452</f>
        <v/>
      </c>
      <c r="K457" t="n">
        <v>5</v>
      </c>
      <c r="L457">
        <f>J457/K457*100/53.70/24</f>
        <v/>
      </c>
    </row>
    <row r="458" spans="1:12">
      <c r="A458" t="s">
        <v>22</v>
      </c>
      <c r="B458" t="n">
        <v>2009238</v>
      </c>
      <c r="C458" t="n">
        <v>5413735</v>
      </c>
      <c r="D458" t="n">
        <v>7262005</v>
      </c>
      <c r="E458">
        <f>sum(B458:D458)</f>
        <v/>
      </c>
      <c r="F458">
        <f>B458/E458</f>
        <v/>
      </c>
      <c r="G458">
        <f>C458/E458</f>
        <v/>
      </c>
      <c r="H458">
        <f>D458/E458</f>
        <v/>
      </c>
      <c r="I458">
        <f>G458+H458*2</f>
        <v/>
      </c>
      <c r="J458">
        <f>I458-J452</f>
        <v/>
      </c>
      <c r="K458" t="n">
        <v>5</v>
      </c>
      <c r="L458">
        <f>J458/K458*100/53.70/48</f>
        <v/>
      </c>
    </row>
    <row r="459" spans="1:12">
      <c r="A459" t="s">
        <v>23</v>
      </c>
      <c r="B459" t="n">
        <v>2965172</v>
      </c>
      <c r="C459" t="n">
        <v>6945022</v>
      </c>
      <c r="D459" t="n">
        <v>8810362</v>
      </c>
      <c r="E459">
        <f>sum(B459:D459)</f>
        <v/>
      </c>
      <c r="F459">
        <f>B459/E459</f>
        <v/>
      </c>
      <c r="G459">
        <f>C459/E459</f>
        <v/>
      </c>
      <c r="H459">
        <f>D459/E459</f>
        <v/>
      </c>
      <c r="I459">
        <f>G459+H459*2</f>
        <v/>
      </c>
      <c r="J459">
        <f>I459-J452</f>
        <v/>
      </c>
      <c r="K459" t="n">
        <v>5</v>
      </c>
      <c r="L459">
        <f>J459/K459*100/53.70/48</f>
        <v/>
      </c>
    </row>
    <row r="460" spans="1:12">
      <c r="A460" t="s">
        <v>24</v>
      </c>
      <c r="B460" t="n">
        <v>3318780</v>
      </c>
      <c r="C460" t="n">
        <v>10546450</v>
      </c>
      <c r="D460" t="n">
        <v>16707500</v>
      </c>
      <c r="E460">
        <f>sum(B460:D460)</f>
        <v/>
      </c>
      <c r="F460">
        <f>B460/E460</f>
        <v/>
      </c>
      <c r="G460">
        <f>C460/E460</f>
        <v/>
      </c>
      <c r="H460">
        <f>D460/E460</f>
        <v/>
      </c>
      <c r="I460">
        <f>G460+H460*2</f>
        <v/>
      </c>
      <c r="J460">
        <f>I460-J452</f>
        <v/>
      </c>
      <c r="K460" t="n">
        <v>5</v>
      </c>
      <c r="L460">
        <f>J460/K460*100/53.70/96</f>
        <v/>
      </c>
    </row>
    <row r="461" spans="1:12">
      <c r="A461" t="s">
        <v>25</v>
      </c>
      <c r="B461" t="n">
        <v>3672691</v>
      </c>
      <c r="C461" t="n">
        <v>10817240</v>
      </c>
      <c r="D461" t="n">
        <v>17203220</v>
      </c>
      <c r="E461">
        <f>sum(B461:D461)</f>
        <v/>
      </c>
      <c r="F461">
        <f>B461/E461</f>
        <v/>
      </c>
      <c r="G461">
        <f>C461/E461</f>
        <v/>
      </c>
      <c r="H461">
        <f>D461/E461</f>
        <v/>
      </c>
      <c r="I461">
        <f>G461+H461*2</f>
        <v/>
      </c>
      <c r="J461">
        <f>I461-J452</f>
        <v/>
      </c>
      <c r="K461" t="n">
        <v>5</v>
      </c>
      <c r="L461">
        <f>J461/K461*100/53.70/96</f>
        <v/>
      </c>
    </row>
    <row r="462" spans="1:12">
      <c r="A462" t="s">
        <v>26</v>
      </c>
      <c r="B462" t="n">
        <v>3267569</v>
      </c>
      <c r="C462" t="n">
        <v>11298920</v>
      </c>
      <c r="D462" t="n">
        <v>19186890</v>
      </c>
      <c r="E462">
        <f>sum(B462:D462)</f>
        <v/>
      </c>
      <c r="F462">
        <f>B462/E462</f>
        <v/>
      </c>
      <c r="G462">
        <f>C462/E462</f>
        <v/>
      </c>
      <c r="H462">
        <f>D462/E462</f>
        <v/>
      </c>
      <c r="I462">
        <f>G462+H462*2</f>
        <v/>
      </c>
      <c r="J462">
        <f>I462-J452</f>
        <v/>
      </c>
      <c r="K462" t="n">
        <v>5</v>
      </c>
      <c r="L462">
        <f>J462/K462*100/53.70/168</f>
        <v/>
      </c>
    </row>
    <row r="463" spans="1:12">
      <c r="A463" t="s">
        <v>27</v>
      </c>
      <c r="B463" t="n">
        <v>3096974</v>
      </c>
      <c r="C463" t="n">
        <v>10225130</v>
      </c>
      <c r="D463" t="n">
        <v>17766010</v>
      </c>
      <c r="E463">
        <f>sum(B463:D463)</f>
        <v/>
      </c>
      <c r="F463">
        <f>B463/E463</f>
        <v/>
      </c>
      <c r="G463">
        <f>C463/E463</f>
        <v/>
      </c>
      <c r="H463">
        <f>D463/E463</f>
        <v/>
      </c>
      <c r="I463">
        <f>G463+H463*2</f>
        <v/>
      </c>
      <c r="J463">
        <f>I463-J452</f>
        <v/>
      </c>
      <c r="K463" t="n">
        <v>5</v>
      </c>
      <c r="L463">
        <f>J463/K463*100/53.70/168</f>
        <v/>
      </c>
    </row>
    <row r="464" spans="1:12">
      <c r="A46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