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FSR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<sst xmlns="http://schemas.openxmlformats.org/spreadsheetml/2006/main" uniqueCount="61">
  <si>
    <t>Peptide</t>
  </si>
  <si>
    <t>Charge</t>
  </si>
  <si>
    <t>m/z</t>
  </si>
  <si>
    <t>N</t>
  </si>
  <si>
    <t>TTVVMTPR5</t>
  </si>
  <si>
    <t>2</t>
  </si>
  <si>
    <t>452.74966</t>
  </si>
  <si>
    <t>8.86</t>
  </si>
  <si>
    <t>M0</t>
  </si>
  <si>
    <t>M1</t>
  </si>
  <si>
    <t>MPE M1</t>
  </si>
  <si>
    <t>Net Lab</t>
  </si>
  <si>
    <t>BWE</t>
  </si>
  <si>
    <t>k /hr</t>
  </si>
  <si>
    <t>HT16_0a_38</t>
  </si>
  <si>
    <t>HT16_0b_839</t>
  </si>
  <si>
    <t>HT16_8a_840</t>
  </si>
  <si>
    <t>HT16_8b_841</t>
  </si>
  <si>
    <t>HT16_24a_38</t>
  </si>
  <si>
    <t>HT16_24b_38</t>
  </si>
  <si>
    <t>HT16_48a_38</t>
  </si>
  <si>
    <t>HT16_48b_38</t>
  </si>
  <si>
    <t>HT16_96a_38</t>
  </si>
  <si>
    <t>HT16_96b_38</t>
  </si>
  <si>
    <t>HT16_168a_38</t>
  </si>
  <si>
    <t>HT16_168b_38</t>
  </si>
  <si>
    <t>YQDFDPEVK6</t>
  </si>
  <si>
    <t>570.76404</t>
  </si>
  <si>
    <t>16.11</t>
  </si>
  <si>
    <t>ETFMDcLEGR7</t>
  </si>
  <si>
    <t>629.26556</t>
  </si>
  <si>
    <t>19.14</t>
  </si>
  <si>
    <t>TTDAEFHTFFNEK8</t>
  </si>
  <si>
    <t>793.85974</t>
  </si>
  <si>
    <t>20.66</t>
  </si>
  <si>
    <t>TTDAEFHTFFNEK9</t>
  </si>
  <si>
    <t>3</t>
  </si>
  <si>
    <t>529.57556</t>
  </si>
  <si>
    <t>KPRETFMDcLEGR10</t>
  </si>
  <si>
    <t>546.92908</t>
  </si>
  <si>
    <t>25.70</t>
  </si>
  <si>
    <t>TFGLGEADcGLRPLFEK11</t>
  </si>
  <si>
    <t>637.32074</t>
  </si>
  <si>
    <t>30.79</t>
  </si>
  <si>
    <t>SGGSKDNLSPPLGQcLTER12</t>
  </si>
  <si>
    <t>672.66534</t>
  </si>
  <si>
    <t>38.46</t>
  </si>
  <si>
    <t>SGGSKDNLSPPLGQcLTER13</t>
  </si>
  <si>
    <t>1008.49438</t>
  </si>
  <si>
    <t>SLKDTTEKELLDSYIDGR14</t>
  </si>
  <si>
    <t>695.02332</t>
  </si>
  <si>
    <t>28.98</t>
  </si>
  <si>
    <t>LYQGNLAVTTLGSPcLPWNSLPAK15</t>
  </si>
  <si>
    <t>867.45624</t>
  </si>
  <si>
    <t>39.46</t>
  </si>
  <si>
    <t>GRLYQGNLAVTTLGSPcLPWNSLPAK16</t>
  </si>
  <si>
    <t>938.49707</t>
  </si>
  <si>
    <t>44.95</t>
  </si>
  <si>
    <t>LYQGNLAVTTLGSPcLPWNSLPAKTLSK17</t>
  </si>
  <si>
    <t>1010.54248</t>
  </si>
  <si>
    <t>43.41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</si>
</sst>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208"/>
  <sheetViews>
    <sheetView workbookViewId="0">
      <selection activeCell="A1" sqref="A1"/>
    </sheetView>
  </sheetViews>
  <sheetFormatPr baseColWidth="8" defaultRowHeight="15"/>
  <sheetData>
    <row r="1" spans="1:7">
      <c r="A1" t="s">
        <v>0</v>
      </c>
      <c r="B1" t="s">
        <v>1</v>
      </c>
      <c r="C1" t="s">
        <v>2</v>
      </c>
      <c r="D1" t="s">
        <v>3</v>
      </c>
    </row>
    <row r="2" spans="1:7">
      <c r="A2" t="s">
        <v>4</v>
      </c>
      <c r="B2" t="s">
        <v>5</v>
      </c>
      <c r="C2" t="s">
        <v>6</v>
      </c>
      <c r="D2" t="s">
        <v>7</v>
      </c>
    </row>
    <row r="3" spans="1:7">
      <c r="A3" t="s"/>
      <c r="B3" t="s">
        <v>8</v>
      </c>
      <c r="C3" t="s">
        <v>9</v>
      </c>
      <c r="D3" t="s">
        <v>10</v>
      </c>
      <c r="E3" t="s">
        <v>11</v>
      </c>
      <c r="F3" t="s">
        <v>12</v>
      </c>
      <c r="G3" t="s">
        <v>13</v>
      </c>
    </row>
    <row r="4" spans="1:7">
      <c r="A4" t="s">
        <v>14</v>
      </c>
      <c r="B4" t="n">
        <v>62591500</v>
      </c>
      <c r="C4" t="n">
        <v>27824360</v>
      </c>
      <c r="D4">
        <f>if(and(B4&gt;0,C4&gt;0),C4/(B4+C4),"")</f>
        <v/>
      </c>
      <c r="E4">
        <f>average(D4:D5)</f>
        <v/>
      </c>
    </row>
    <row r="5" spans="1:7">
      <c r="A5" t="s">
        <v>15</v>
      </c>
      <c r="B5" t="n">
        <v>39429490</v>
      </c>
      <c r="C5" t="n">
        <v>18169680</v>
      </c>
      <c r="D5">
        <f>if(and(B5&gt;0,C5&gt;0),C5/(B5+C5),"")</f>
        <v/>
      </c>
    </row>
    <row r="6" spans="1:7">
      <c r="A6" t="s">
        <v>16</v>
      </c>
      <c r="B6" t="n">
        <v>79695720</v>
      </c>
      <c r="C6" t="n">
        <v>41133290</v>
      </c>
      <c r="D6">
        <f>if(and(B6&gt;0,C6&gt;0),C6/(B6+C6),"")</f>
        <v/>
      </c>
      <c r="E6">
        <f>D6-E4</f>
        <v/>
      </c>
      <c r="F6" t="n">
        <v>0.05</v>
      </c>
      <c r="G6">
        <f>E6/F6*100/8.86/8</f>
        <v/>
      </c>
    </row>
    <row r="7" spans="1:7">
      <c r="A7" t="s">
        <v>17</v>
      </c>
      <c r="B7" t="n">
        <v>51839090</v>
      </c>
      <c r="C7" t="n">
        <v>26453480</v>
      </c>
      <c r="D7">
        <f>if(and(B7&gt;0,C7&gt;0),C7/(B7+C7),"")</f>
        <v/>
      </c>
      <c r="E7">
        <f>D7-E4</f>
        <v/>
      </c>
      <c r="F7" t="n">
        <v>0.05</v>
      </c>
      <c r="G7">
        <f>E7/F7*100/8.86/8</f>
        <v/>
      </c>
    </row>
    <row r="8" spans="1:7">
      <c r="A8" t="s">
        <v>18</v>
      </c>
      <c r="B8" t="n">
        <v>70309400</v>
      </c>
      <c r="C8" t="n">
        <v>40344800</v>
      </c>
      <c r="D8">
        <f>if(and(B8&gt;0,C8&gt;0),C8/(B8+C8),"")</f>
        <v/>
      </c>
      <c r="E8">
        <f>D8-E4</f>
        <v/>
      </c>
      <c r="F8" t="n">
        <v>0.05</v>
      </c>
      <c r="G8">
        <f>E8/F8*100/8.86/24</f>
        <v/>
      </c>
    </row>
    <row r="9" spans="1:7">
      <c r="A9" t="s">
        <v>19</v>
      </c>
      <c r="B9" t="n">
        <v>48532760</v>
      </c>
      <c r="C9" t="n">
        <v>27863660</v>
      </c>
      <c r="D9">
        <f>if(and(B9&gt;0,C9&gt;0),C9/(B9+C9),"")</f>
        <v/>
      </c>
      <c r="E9">
        <f>D9-E4</f>
        <v/>
      </c>
      <c r="F9" t="n">
        <v>0.05</v>
      </c>
      <c r="G9">
        <f>E9/F9*100/8.86/24</f>
        <v/>
      </c>
    </row>
    <row r="10" spans="1:7">
      <c r="A10" t="s">
        <v>20</v>
      </c>
      <c r="B10" t="n">
        <v>78207680</v>
      </c>
      <c r="C10" t="n">
        <v>48850370</v>
      </c>
      <c r="D10">
        <f>if(and(B10&gt;0,C10&gt;0),C10/(B10+C10),"")</f>
        <v/>
      </c>
      <c r="E10">
        <f>D10-E4</f>
        <v/>
      </c>
      <c r="F10" t="n">
        <v>0.05</v>
      </c>
      <c r="G10">
        <f>E10/F10*100/8.86/48</f>
        <v/>
      </c>
    </row>
    <row r="11" spans="1:7">
      <c r="A11" t="s">
        <v>21</v>
      </c>
      <c r="B11" t="n">
        <v>52147330</v>
      </c>
      <c r="C11" t="n">
        <v>32632750</v>
      </c>
      <c r="D11">
        <f>if(and(B11&gt;0,C11&gt;0),C11/(B11+C11),"")</f>
        <v/>
      </c>
      <c r="E11">
        <f>D11-E4</f>
        <v/>
      </c>
      <c r="F11" t="n">
        <v>0.05</v>
      </c>
      <c r="G11">
        <f>E11/F11*100/8.86/48</f>
        <v/>
      </c>
    </row>
    <row r="12" spans="1:7">
      <c r="A12" t="s">
        <v>22</v>
      </c>
      <c r="B12" t="n">
        <v>70491070</v>
      </c>
      <c r="C12" t="n">
        <v>45816150</v>
      </c>
      <c r="D12">
        <f>if(and(B12&gt;0,C12&gt;0),C12/(B12+C12),"")</f>
        <v/>
      </c>
      <c r="E12">
        <f>D12-E4</f>
        <v/>
      </c>
      <c r="F12" t="n">
        <v>0.05</v>
      </c>
      <c r="G12">
        <f>E12/F12*100/8.86/96</f>
        <v/>
      </c>
    </row>
    <row r="13" spans="1:7">
      <c r="A13" t="s">
        <v>23</v>
      </c>
      <c r="B13" t="n">
        <v>52409160</v>
      </c>
      <c r="C13" t="n">
        <v>34303440</v>
      </c>
      <c r="D13">
        <f>if(and(B13&gt;0,C13&gt;0),C13/(B13+C13),"")</f>
        <v/>
      </c>
      <c r="E13">
        <f>D13-E4</f>
        <v/>
      </c>
      <c r="F13" t="n">
        <v>0.05</v>
      </c>
      <c r="G13">
        <f>E13/F13*100/8.86/96</f>
        <v/>
      </c>
    </row>
    <row r="14" spans="1:7">
      <c r="A14" t="s">
        <v>24</v>
      </c>
      <c r="B14" t="n">
        <v>0</v>
      </c>
      <c r="C14" t="n">
        <v>0</v>
      </c>
      <c r="D14">
        <f>if(and(B14&gt;0,C14&gt;0),C14/(B14+C14),"")</f>
        <v/>
      </c>
      <c r="E14">
        <f>D14-E4</f>
        <v/>
      </c>
      <c r="F14" t="n">
        <v>0.05</v>
      </c>
      <c r="G14">
        <f>E14/F14*100/8.86/168</f>
        <v/>
      </c>
    </row>
    <row r="15" spans="1:7">
      <c r="A15" t="s">
        <v>25</v>
      </c>
      <c r="B15" t="n">
        <v>21311210</v>
      </c>
      <c r="C15" t="n">
        <v>14499050</v>
      </c>
      <c r="D15">
        <f>if(and(B15&gt;0,C15&gt;0),C15/(B15+C15),"")</f>
        <v/>
      </c>
      <c r="E15">
        <f>D15-E4</f>
        <v/>
      </c>
      <c r="F15" t="n">
        <v>0.05</v>
      </c>
      <c r="G15">
        <f>E15/F15*100/8.86/168</f>
        <v/>
      </c>
    </row>
    <row r="16" spans="1:7">
      <c r="A16" t="s"/>
    </row>
    <row r="17" spans="1:7">
      <c r="A17" t="s">
        <v>0</v>
      </c>
      <c r="B17" t="s">
        <v>1</v>
      </c>
      <c r="C17" t="s">
        <v>2</v>
      </c>
      <c r="D17" t="s">
        <v>3</v>
      </c>
    </row>
    <row r="18" spans="1:7">
      <c r="A18" t="s">
        <v>26</v>
      </c>
      <c r="B18" t="s">
        <v>5</v>
      </c>
      <c r="C18" t="s">
        <v>27</v>
      </c>
      <c r="D18" t="s">
        <v>28</v>
      </c>
    </row>
    <row r="19" spans="1:7">
      <c r="A19" t="s"/>
      <c r="B19" t="s">
        <v>8</v>
      </c>
      <c r="C19" t="s">
        <v>9</v>
      </c>
      <c r="D19" t="s">
        <v>10</v>
      </c>
      <c r="E19" t="s">
        <v>11</v>
      </c>
      <c r="F19" t="s">
        <v>12</v>
      </c>
      <c r="G19" t="s">
        <v>13</v>
      </c>
    </row>
    <row r="20" spans="1:7">
      <c r="A20" t="s">
        <v>14</v>
      </c>
      <c r="B20" t="n">
        <v>31856530</v>
      </c>
      <c r="C20" t="n">
        <v>20132460</v>
      </c>
      <c r="D20">
        <f>if(and(B20&gt;0,C20&gt;0),C20/(B20+C20),"")</f>
        <v/>
      </c>
      <c r="E20">
        <f>average(D20:D21)</f>
        <v/>
      </c>
    </row>
    <row r="21" spans="1:7">
      <c r="A21" t="s">
        <v>15</v>
      </c>
      <c r="B21" t="n">
        <v>29644960</v>
      </c>
      <c r="C21" t="n">
        <v>19162790</v>
      </c>
      <c r="D21">
        <f>if(and(B21&gt;0,C21&gt;0),C21/(B21+C21),"")</f>
        <v/>
      </c>
    </row>
    <row r="22" spans="1:7">
      <c r="A22" t="s">
        <v>16</v>
      </c>
      <c r="B22" t="n">
        <v>28358750</v>
      </c>
      <c r="C22" t="n">
        <v>23886160</v>
      </c>
      <c r="D22">
        <f>if(and(B22&gt;0,C22&gt;0),C22/(B22+C22),"")</f>
        <v/>
      </c>
      <c r="E22">
        <f>D22-E20</f>
        <v/>
      </c>
      <c r="F22" t="n">
        <v>0.05</v>
      </c>
      <c r="G22">
        <f>E22/F22*100/16.11/8</f>
        <v/>
      </c>
    </row>
    <row r="23" spans="1:7">
      <c r="A23" t="s">
        <v>17</v>
      </c>
      <c r="B23" t="n">
        <v>31397460</v>
      </c>
      <c r="C23" t="n">
        <v>25790890</v>
      </c>
      <c r="D23">
        <f>if(and(B23&gt;0,C23&gt;0),C23/(B23+C23),"")</f>
        <v/>
      </c>
      <c r="E23">
        <f>D23-E20</f>
        <v/>
      </c>
      <c r="F23" t="n">
        <v>0.05</v>
      </c>
      <c r="G23">
        <f>E23/F23*100/16.11/8</f>
        <v/>
      </c>
    </row>
    <row r="24" spans="1:7">
      <c r="A24" t="s">
        <v>18</v>
      </c>
      <c r="B24" t="n">
        <v>21888550</v>
      </c>
      <c r="C24" t="n">
        <v>24794560</v>
      </c>
      <c r="D24">
        <f>if(and(B24&gt;0,C24&gt;0),C24/(B24+C24),"")</f>
        <v/>
      </c>
      <c r="E24">
        <f>D24-E20</f>
        <v/>
      </c>
      <c r="F24" t="n">
        <v>0.05</v>
      </c>
      <c r="G24">
        <f>E24/F24*100/16.11/24</f>
        <v/>
      </c>
    </row>
    <row r="25" spans="1:7">
      <c r="A25" t="s">
        <v>19</v>
      </c>
      <c r="B25" t="n">
        <v>21323570</v>
      </c>
      <c r="C25" t="n">
        <v>24447700</v>
      </c>
      <c r="D25">
        <f>if(and(B25&gt;0,C25&gt;0),C25/(B25+C25),"")</f>
        <v/>
      </c>
      <c r="E25">
        <f>D25-E20</f>
        <v/>
      </c>
      <c r="F25" t="n">
        <v>0.05</v>
      </c>
      <c r="G25">
        <f>E25/F25*100/16.11/24</f>
        <v/>
      </c>
    </row>
    <row r="26" spans="1:7">
      <c r="A26" t="s">
        <v>20</v>
      </c>
      <c r="B26" t="n">
        <v>20173190</v>
      </c>
      <c r="C26" t="n">
        <v>28379360</v>
      </c>
      <c r="D26">
        <f>if(and(B26&gt;0,C26&gt;0),C26/(B26+C26),"")</f>
        <v/>
      </c>
      <c r="E26">
        <f>D26-E20</f>
        <v/>
      </c>
      <c r="F26" t="n">
        <v>0.05</v>
      </c>
      <c r="G26">
        <f>E26/F26*100/16.11/48</f>
        <v/>
      </c>
    </row>
    <row r="27" spans="1:7">
      <c r="A27" t="s">
        <v>21</v>
      </c>
      <c r="B27" t="n">
        <v>18963930</v>
      </c>
      <c r="C27" t="n">
        <v>26016550</v>
      </c>
      <c r="D27">
        <f>if(and(B27&gt;0,C27&gt;0),C27/(B27+C27),"")</f>
        <v/>
      </c>
      <c r="E27">
        <f>D27-E20</f>
        <v/>
      </c>
      <c r="F27" t="n">
        <v>0.05</v>
      </c>
      <c r="G27">
        <f>E27/F27*100/16.11/48</f>
        <v/>
      </c>
    </row>
    <row r="28" spans="1:7">
      <c r="A28" t="s">
        <v>22</v>
      </c>
      <c r="B28" t="n">
        <v>23448250</v>
      </c>
      <c r="C28" t="n">
        <v>33225350</v>
      </c>
      <c r="D28">
        <f>if(and(B28&gt;0,C28&gt;0),C28/(B28+C28),"")</f>
        <v/>
      </c>
      <c r="E28">
        <f>D28-E20</f>
        <v/>
      </c>
      <c r="F28" t="n">
        <v>0.05</v>
      </c>
      <c r="G28">
        <f>E28/F28*100/16.11/96</f>
        <v/>
      </c>
    </row>
    <row r="29" spans="1:7">
      <c r="A29" t="s">
        <v>23</v>
      </c>
      <c r="B29" t="n">
        <v>23567830</v>
      </c>
      <c r="C29" t="n">
        <v>32472620</v>
      </c>
      <c r="D29">
        <f>if(and(B29&gt;0,C29&gt;0),C29/(B29+C29),"")</f>
        <v/>
      </c>
      <c r="E29">
        <f>D29-E20</f>
        <v/>
      </c>
      <c r="F29" t="n">
        <v>0.05</v>
      </c>
      <c r="G29">
        <f>E29/F29*100/16.11/96</f>
        <v/>
      </c>
    </row>
    <row r="30" spans="1:7">
      <c r="A30" t="s">
        <v>24</v>
      </c>
      <c r="B30" t="n">
        <v>17199240</v>
      </c>
      <c r="C30" t="n">
        <v>24788090</v>
      </c>
      <c r="D30">
        <f>if(and(B30&gt;0,C30&gt;0),C30/(B30+C30),"")</f>
        <v/>
      </c>
      <c r="E30">
        <f>D30-E20</f>
        <v/>
      </c>
      <c r="F30" t="n">
        <v>0.05</v>
      </c>
      <c r="G30">
        <f>E30/F30*100/16.11/168</f>
        <v/>
      </c>
    </row>
    <row r="31" spans="1:7">
      <c r="A31" t="s">
        <v>25</v>
      </c>
      <c r="B31" t="n">
        <v>24596020</v>
      </c>
      <c r="C31" t="n">
        <v>34817380</v>
      </c>
      <c r="D31">
        <f>if(and(B31&gt;0,C31&gt;0),C31/(B31+C31),"")</f>
        <v/>
      </c>
      <c r="E31">
        <f>D31-E20</f>
        <v/>
      </c>
      <c r="F31" t="n">
        <v>0.05</v>
      </c>
      <c r="G31">
        <f>E31/F31*100/16.11/168</f>
        <v/>
      </c>
    </row>
    <row r="32" spans="1:7">
      <c r="A32" t="s"/>
    </row>
    <row r="33" spans="1:7">
      <c r="A33" t="s">
        <v>0</v>
      </c>
      <c r="B33" t="s">
        <v>1</v>
      </c>
      <c r="C33" t="s">
        <v>2</v>
      </c>
      <c r="D33" t="s">
        <v>3</v>
      </c>
    </row>
    <row r="34" spans="1:7">
      <c r="A34" t="s">
        <v>29</v>
      </c>
      <c r="B34" t="s">
        <v>5</v>
      </c>
      <c r="C34" t="s">
        <v>30</v>
      </c>
      <c r="D34" t="s">
        <v>31</v>
      </c>
    </row>
    <row r="35" spans="1:7">
      <c r="A35" t="s"/>
      <c r="B35" t="s">
        <v>8</v>
      </c>
      <c r="C35" t="s">
        <v>9</v>
      </c>
      <c r="D35" t="s">
        <v>10</v>
      </c>
      <c r="E35" t="s">
        <v>11</v>
      </c>
      <c r="F35" t="s">
        <v>12</v>
      </c>
      <c r="G35" t="s">
        <v>13</v>
      </c>
    </row>
    <row r="36" spans="1:7">
      <c r="A36" t="s">
        <v>14</v>
      </c>
      <c r="B36" t="n">
        <v>47706500</v>
      </c>
      <c r="C36" t="n">
        <v>29061870</v>
      </c>
      <c r="D36">
        <f>if(and(B36&gt;0,C36&gt;0),C36/(B36+C36),"")</f>
        <v/>
      </c>
      <c r="E36">
        <f>average(D36:D37)</f>
        <v/>
      </c>
    </row>
    <row r="37" spans="1:7">
      <c r="A37" t="s">
        <v>15</v>
      </c>
      <c r="B37" t="n">
        <v>45961570</v>
      </c>
      <c r="C37" t="n">
        <v>28665080</v>
      </c>
      <c r="D37">
        <f>if(and(B37&gt;0,C37&gt;0),C37/(B37+C37),"")</f>
        <v/>
      </c>
    </row>
    <row r="38" spans="1:7">
      <c r="A38" t="s">
        <v>16</v>
      </c>
      <c r="B38" t="n">
        <v>44430710</v>
      </c>
      <c r="C38" t="n">
        <v>36181720</v>
      </c>
      <c r="D38">
        <f>if(and(B38&gt;0,C38&gt;0),C38/(B38+C38),"")</f>
        <v/>
      </c>
      <c r="E38">
        <f>D38-E36</f>
        <v/>
      </c>
      <c r="F38" t="n">
        <v>0.05</v>
      </c>
      <c r="G38">
        <f>E38/F38*100/19.14/8</f>
        <v/>
      </c>
    </row>
    <row r="39" spans="1:7">
      <c r="A39" t="s">
        <v>17</v>
      </c>
      <c r="B39" t="n">
        <v>49289270</v>
      </c>
      <c r="C39" t="n">
        <v>40449420</v>
      </c>
      <c r="D39">
        <f>if(and(B39&gt;0,C39&gt;0),C39/(B39+C39),"")</f>
        <v/>
      </c>
      <c r="E39">
        <f>D39-E36</f>
        <v/>
      </c>
      <c r="F39" t="n">
        <v>0.05</v>
      </c>
      <c r="G39">
        <f>E39/F39*100/19.14/8</f>
        <v/>
      </c>
    </row>
    <row r="40" spans="1:7">
      <c r="A40" t="s">
        <v>18</v>
      </c>
      <c r="B40" t="n">
        <v>39131880</v>
      </c>
      <c r="C40" t="n">
        <v>44924180</v>
      </c>
      <c r="D40">
        <f>if(and(B40&gt;0,C40&gt;0),C40/(B40+C40),"")</f>
        <v/>
      </c>
      <c r="E40">
        <f>D40-E36</f>
        <v/>
      </c>
      <c r="F40" t="n">
        <v>0.05</v>
      </c>
      <c r="G40">
        <f>E40/F40*100/19.14/24</f>
        <v/>
      </c>
    </row>
    <row r="41" spans="1:7">
      <c r="A41" t="s">
        <v>19</v>
      </c>
      <c r="B41" t="n">
        <v>36970040</v>
      </c>
      <c r="C41" t="n">
        <v>43005110</v>
      </c>
      <c r="D41">
        <f>if(and(B41&gt;0,C41&gt;0),C41/(B41+C41),"")</f>
        <v/>
      </c>
      <c r="E41">
        <f>D41-E36</f>
        <v/>
      </c>
      <c r="F41" t="n">
        <v>0.05</v>
      </c>
      <c r="G41">
        <f>E41/F41*100/19.14/24</f>
        <v/>
      </c>
    </row>
    <row r="42" spans="1:7">
      <c r="A42" t="s">
        <v>20</v>
      </c>
      <c r="B42" t="n">
        <v>23936640</v>
      </c>
      <c r="C42" t="n">
        <v>33269960</v>
      </c>
      <c r="D42">
        <f>if(and(B42&gt;0,C42&gt;0),C42/(B42+C42),"")</f>
        <v/>
      </c>
      <c r="E42">
        <f>D42-E36</f>
        <v/>
      </c>
      <c r="F42" t="n">
        <v>0.05</v>
      </c>
      <c r="G42">
        <f>E42/F42*100/19.14/48</f>
        <v/>
      </c>
    </row>
    <row r="43" spans="1:7">
      <c r="A43" t="s">
        <v>21</v>
      </c>
      <c r="B43" t="n">
        <v>24696130</v>
      </c>
      <c r="C43" t="n">
        <v>33335160</v>
      </c>
      <c r="D43">
        <f>if(and(B43&gt;0,C43&gt;0),C43/(B43+C43),"")</f>
        <v/>
      </c>
      <c r="E43">
        <f>D43-E36</f>
        <v/>
      </c>
      <c r="F43" t="n">
        <v>0.05</v>
      </c>
      <c r="G43">
        <f>E43/F43*100/19.14/48</f>
        <v/>
      </c>
    </row>
    <row r="44" spans="1:7">
      <c r="A44" t="s">
        <v>22</v>
      </c>
      <c r="B44" t="n">
        <v>31641340</v>
      </c>
      <c r="C44" t="n">
        <v>45775130</v>
      </c>
      <c r="D44">
        <f>if(and(B44&gt;0,C44&gt;0),C44/(B44+C44),"")</f>
        <v/>
      </c>
      <c r="E44">
        <f>D44-E36</f>
        <v/>
      </c>
      <c r="F44" t="n">
        <v>0.05</v>
      </c>
      <c r="G44">
        <f>E44/F44*100/19.14/96</f>
        <v/>
      </c>
    </row>
    <row r="45" spans="1:7">
      <c r="A45" t="s">
        <v>23</v>
      </c>
      <c r="B45" t="n">
        <v>33068870</v>
      </c>
      <c r="C45" t="n">
        <v>47678060</v>
      </c>
      <c r="D45">
        <f>if(and(B45&gt;0,C45&gt;0),C45/(B45+C45),"")</f>
        <v/>
      </c>
      <c r="E45">
        <f>D45-E36</f>
        <v/>
      </c>
      <c r="F45" t="n">
        <v>0.05</v>
      </c>
      <c r="G45">
        <f>E45/F45*100/19.14/96</f>
        <v/>
      </c>
    </row>
    <row r="46" spans="1:7">
      <c r="A46" t="s">
        <v>24</v>
      </c>
      <c r="B46" t="n">
        <v>32533980</v>
      </c>
      <c r="C46" t="n">
        <v>47346050</v>
      </c>
      <c r="D46">
        <f>if(and(B46&gt;0,C46&gt;0),C46/(B46+C46),"")</f>
        <v/>
      </c>
      <c r="E46">
        <f>D46-E36</f>
        <v/>
      </c>
      <c r="F46" t="n">
        <v>0.05</v>
      </c>
      <c r="G46">
        <f>E46/F46*100/19.14/168</f>
        <v/>
      </c>
    </row>
    <row r="47" spans="1:7">
      <c r="A47" t="s">
        <v>25</v>
      </c>
      <c r="B47" t="n">
        <v>29058400</v>
      </c>
      <c r="C47" t="n">
        <v>41571510</v>
      </c>
      <c r="D47">
        <f>if(and(B47&gt;0,C47&gt;0),C47/(B47+C47),"")</f>
        <v/>
      </c>
      <c r="E47">
        <f>D47-E36</f>
        <v/>
      </c>
      <c r="F47" t="n">
        <v>0.05</v>
      </c>
      <c r="G47">
        <f>E47/F47*100/19.14/168</f>
        <v/>
      </c>
    </row>
    <row r="48" spans="1:7">
      <c r="A48" t="s"/>
    </row>
    <row r="49" spans="1:7">
      <c r="A49" t="s">
        <v>0</v>
      </c>
      <c r="B49" t="s">
        <v>1</v>
      </c>
      <c r="C49" t="s">
        <v>2</v>
      </c>
      <c r="D49" t="s">
        <v>3</v>
      </c>
    </row>
    <row r="50" spans="1:7">
      <c r="A50" t="s">
        <v>32</v>
      </c>
      <c r="B50" t="s">
        <v>5</v>
      </c>
      <c r="C50" t="s">
        <v>33</v>
      </c>
      <c r="D50" t="s">
        <v>34</v>
      </c>
    </row>
    <row r="51" spans="1:7">
      <c r="A51" t="s"/>
      <c r="B51" t="s">
        <v>8</v>
      </c>
      <c r="C51" t="s">
        <v>9</v>
      </c>
      <c r="D51" t="s">
        <v>10</v>
      </c>
      <c r="E51" t="s">
        <v>11</v>
      </c>
      <c r="F51" t="s">
        <v>12</v>
      </c>
      <c r="G51" t="s">
        <v>13</v>
      </c>
    </row>
    <row r="52" spans="1:7">
      <c r="A52" t="s">
        <v>14</v>
      </c>
      <c r="B52" t="n">
        <v>6912134</v>
      </c>
      <c r="C52" t="n">
        <v>5995760</v>
      </c>
      <c r="D52">
        <f>if(and(B52&gt;0,C52&gt;0),C52/(B52+C52),"")</f>
        <v/>
      </c>
      <c r="E52">
        <f>average(D52:D53)</f>
        <v/>
      </c>
    </row>
    <row r="53" spans="1:7">
      <c r="A53" t="s">
        <v>15</v>
      </c>
      <c r="B53" t="n">
        <v>6186366</v>
      </c>
      <c r="C53" t="n">
        <v>5092107</v>
      </c>
      <c r="D53">
        <f>if(and(B53&gt;0,C53&gt;0),C53/(B53+C53),"")</f>
        <v/>
      </c>
    </row>
    <row r="54" spans="1:7">
      <c r="A54" t="s">
        <v>16</v>
      </c>
      <c r="B54" t="n">
        <v>6389677</v>
      </c>
      <c r="C54" t="n">
        <v>6776103</v>
      </c>
      <c r="D54">
        <f>if(and(B54&gt;0,C54&gt;0),C54/(B54+C54),"")</f>
        <v/>
      </c>
      <c r="E54">
        <f>D54-E52</f>
        <v/>
      </c>
      <c r="F54" t="n">
        <v>0.05</v>
      </c>
      <c r="G54">
        <f>E54/F54*100/20.66/8</f>
        <v/>
      </c>
    </row>
    <row r="55" spans="1:7">
      <c r="A55" t="s">
        <v>17</v>
      </c>
      <c r="B55" t="n">
        <v>5773324</v>
      </c>
      <c r="C55" t="n">
        <v>5979346</v>
      </c>
      <c r="D55">
        <f>if(and(B55&gt;0,C55&gt;0),C55/(B55+C55),"")</f>
        <v/>
      </c>
      <c r="E55">
        <f>D55-E52</f>
        <v/>
      </c>
      <c r="F55" t="n">
        <v>0.05</v>
      </c>
      <c r="G55">
        <f>E55/F55*100/20.66/8</f>
        <v/>
      </c>
    </row>
    <row r="56" spans="1:7">
      <c r="A56" t="s">
        <v>18</v>
      </c>
      <c r="B56" t="n">
        <v>3974651</v>
      </c>
      <c r="C56" t="n">
        <v>5633812</v>
      </c>
      <c r="D56">
        <f>if(and(B56&gt;0,C56&gt;0),C56/(B56+C56),"")</f>
        <v/>
      </c>
      <c r="E56">
        <f>D56-E52</f>
        <v/>
      </c>
      <c r="F56" t="n">
        <v>0.05</v>
      </c>
      <c r="G56">
        <f>E56/F56*100/20.66/24</f>
        <v/>
      </c>
    </row>
    <row r="57" spans="1:7">
      <c r="A57" t="s">
        <v>19</v>
      </c>
      <c r="B57" t="n">
        <v>3561120</v>
      </c>
      <c r="C57" t="n">
        <v>4835302</v>
      </c>
      <c r="D57">
        <f>if(and(B57&gt;0,C57&gt;0),C57/(B57+C57),"")</f>
        <v/>
      </c>
      <c r="E57">
        <f>D57-E52</f>
        <v/>
      </c>
      <c r="F57" t="n">
        <v>0.05</v>
      </c>
      <c r="G57">
        <f>E57/F57*100/20.66/24</f>
        <v/>
      </c>
    </row>
    <row r="58" spans="1:7">
      <c r="A58" t="s">
        <v>20</v>
      </c>
      <c r="B58" t="n">
        <v>1881194</v>
      </c>
      <c r="C58" t="n">
        <v>2825573</v>
      </c>
      <c r="D58">
        <f>if(and(B58&gt;0,C58&gt;0),C58/(B58+C58),"")</f>
        <v/>
      </c>
      <c r="E58">
        <f>D58-E52</f>
        <v/>
      </c>
      <c r="F58" t="n">
        <v>0.05</v>
      </c>
      <c r="G58">
        <f>E58/F58*100/20.66/48</f>
        <v/>
      </c>
    </row>
    <row r="59" spans="1:7">
      <c r="A59" t="s">
        <v>21</v>
      </c>
      <c r="B59" t="n">
        <v>1820404</v>
      </c>
      <c r="C59" t="n">
        <v>2741849</v>
      </c>
      <c r="D59">
        <f>if(and(B59&gt;0,C59&gt;0),C59/(B59+C59),"")</f>
        <v/>
      </c>
      <c r="E59">
        <f>D59-E52</f>
        <v/>
      </c>
      <c r="F59" t="n">
        <v>0.05</v>
      </c>
      <c r="G59">
        <f>E59/F59*100/20.66/48</f>
        <v/>
      </c>
    </row>
    <row r="60" spans="1:7">
      <c r="A60" t="s">
        <v>22</v>
      </c>
      <c r="B60" t="n">
        <v>4197399</v>
      </c>
      <c r="C60" t="n">
        <v>6215710</v>
      </c>
      <c r="D60">
        <f>if(and(B60&gt;0,C60&gt;0),C60/(B60+C60),"")</f>
        <v/>
      </c>
      <c r="E60">
        <f>D60-E52</f>
        <v/>
      </c>
      <c r="F60" t="n">
        <v>0.05</v>
      </c>
      <c r="G60">
        <f>E60/F60*100/20.66/96</f>
        <v/>
      </c>
    </row>
    <row r="61" spans="1:7">
      <c r="A61" t="s">
        <v>23</v>
      </c>
      <c r="B61" t="n">
        <v>4488758</v>
      </c>
      <c r="C61" t="n">
        <v>6437530</v>
      </c>
      <c r="D61">
        <f>if(and(B61&gt;0,C61&gt;0),C61/(B61+C61),"")</f>
        <v/>
      </c>
      <c r="E61">
        <f>D61-E52</f>
        <v/>
      </c>
      <c r="F61" t="n">
        <v>0.05</v>
      </c>
      <c r="G61">
        <f>E61/F61*100/20.66/96</f>
        <v/>
      </c>
    </row>
    <row r="62" spans="1:7">
      <c r="A62" t="s">
        <v>24</v>
      </c>
      <c r="B62" t="n">
        <v>5744105</v>
      </c>
      <c r="C62" t="n">
        <v>8179396</v>
      </c>
      <c r="D62">
        <f>if(and(B62&gt;0,C62&gt;0),C62/(B62+C62),"")</f>
        <v/>
      </c>
      <c r="E62">
        <f>D62-E52</f>
        <v/>
      </c>
      <c r="F62" t="n">
        <v>0.05</v>
      </c>
      <c r="G62">
        <f>E62/F62*100/20.66/168</f>
        <v/>
      </c>
    </row>
    <row r="63" spans="1:7">
      <c r="A63" t="s">
        <v>25</v>
      </c>
      <c r="B63" t="n">
        <v>5638086</v>
      </c>
      <c r="C63" t="n">
        <v>8314801</v>
      </c>
      <c r="D63">
        <f>if(and(B63&gt;0,C63&gt;0),C63/(B63+C63),"")</f>
        <v/>
      </c>
      <c r="E63">
        <f>D63-E52</f>
        <v/>
      </c>
      <c r="F63" t="n">
        <v>0.05</v>
      </c>
      <c r="G63">
        <f>E63/F63*100/20.66/168</f>
        <v/>
      </c>
    </row>
    <row r="64" spans="1:7">
      <c r="A64" t="s"/>
    </row>
    <row r="65" spans="1:7">
      <c r="A65" t="s">
        <v>0</v>
      </c>
      <c r="B65" t="s">
        <v>1</v>
      </c>
      <c r="C65" t="s">
        <v>2</v>
      </c>
      <c r="D65" t="s">
        <v>3</v>
      </c>
    </row>
    <row r="66" spans="1:7">
      <c r="A66" t="s">
        <v>35</v>
      </c>
      <c r="B66" t="s">
        <v>36</v>
      </c>
      <c r="C66" t="s">
        <v>37</v>
      </c>
      <c r="D66" t="s">
        <v>34</v>
      </c>
    </row>
    <row r="67" spans="1:7">
      <c r="A67" t="s"/>
      <c r="B67" t="s">
        <v>8</v>
      </c>
      <c r="C67" t="s">
        <v>9</v>
      </c>
      <c r="D67" t="s">
        <v>10</v>
      </c>
      <c r="E67" t="s">
        <v>11</v>
      </c>
      <c r="F67" t="s">
        <v>12</v>
      </c>
      <c r="G67" t="s">
        <v>13</v>
      </c>
    </row>
    <row r="68" spans="1:7">
      <c r="A68" t="s">
        <v>14</v>
      </c>
      <c r="B68" t="n">
        <v>22454280</v>
      </c>
      <c r="C68" t="n">
        <v>18901130</v>
      </c>
      <c r="D68">
        <f>if(and(B68&gt;0,C68&gt;0),C68/(B68+C68),"")</f>
        <v/>
      </c>
      <c r="E68">
        <f>average(D68:D69)</f>
        <v/>
      </c>
    </row>
    <row r="69" spans="1:7">
      <c r="A69" t="s">
        <v>15</v>
      </c>
      <c r="B69" t="n">
        <v>21942940</v>
      </c>
      <c r="C69" t="n">
        <v>19038720</v>
      </c>
      <c r="D69">
        <f>if(and(B69&gt;0,C69&gt;0),C69/(B69+C69),"")</f>
        <v/>
      </c>
    </row>
    <row r="70" spans="1:7">
      <c r="A70" t="s">
        <v>16</v>
      </c>
      <c r="B70" t="n">
        <v>19918820</v>
      </c>
      <c r="C70" t="n">
        <v>20742320</v>
      </c>
      <c r="D70">
        <f>if(and(B70&gt;0,C70&gt;0),C70/(B70+C70),"")</f>
        <v/>
      </c>
      <c r="E70">
        <f>D70-E68</f>
        <v/>
      </c>
      <c r="F70" t="n">
        <v>0.05</v>
      </c>
      <c r="G70">
        <f>E70/F70*100/20.66/8</f>
        <v/>
      </c>
    </row>
    <row r="71" spans="1:7">
      <c r="A71" t="s">
        <v>17</v>
      </c>
      <c r="B71" t="n">
        <v>17135370</v>
      </c>
      <c r="C71" t="n">
        <v>17410660</v>
      </c>
      <c r="D71">
        <f>if(and(B71&gt;0,C71&gt;0),C71/(B71+C71),"")</f>
        <v/>
      </c>
      <c r="E71">
        <f>D71-E68</f>
        <v/>
      </c>
      <c r="F71" t="n">
        <v>0.05</v>
      </c>
      <c r="G71">
        <f>E71/F71*100/20.66/8</f>
        <v/>
      </c>
    </row>
    <row r="72" spans="1:7">
      <c r="A72" t="s">
        <v>18</v>
      </c>
      <c r="B72" t="n">
        <v>12295090</v>
      </c>
      <c r="C72" t="n">
        <v>16642850</v>
      </c>
      <c r="D72">
        <f>if(and(B72&gt;0,C72&gt;0),C72/(B72+C72),"")</f>
        <v/>
      </c>
      <c r="E72">
        <f>D72-E68</f>
        <v/>
      </c>
      <c r="F72" t="n">
        <v>0.05</v>
      </c>
      <c r="G72">
        <f>E72/F72*100/20.66/24</f>
        <v/>
      </c>
    </row>
    <row r="73" spans="1:7">
      <c r="A73" t="s">
        <v>19</v>
      </c>
      <c r="B73" t="n">
        <v>11895760</v>
      </c>
      <c r="C73" t="n">
        <v>17042150</v>
      </c>
      <c r="D73">
        <f>if(and(B73&gt;0,C73&gt;0),C73/(B73+C73),"")</f>
        <v/>
      </c>
      <c r="E73">
        <f>D73-E68</f>
        <v/>
      </c>
      <c r="F73" t="n">
        <v>0.05</v>
      </c>
      <c r="G73">
        <f>E73/F73*100/20.66/24</f>
        <v/>
      </c>
    </row>
    <row r="74" spans="1:7">
      <c r="A74" t="s">
        <v>20</v>
      </c>
      <c r="B74" t="n">
        <v>5826783</v>
      </c>
      <c r="C74" t="n">
        <v>9635974</v>
      </c>
      <c r="D74">
        <f>if(and(B74&gt;0,C74&gt;0),C74/(B74+C74),"")</f>
        <v/>
      </c>
      <c r="E74">
        <f>D74-E68</f>
        <v/>
      </c>
      <c r="F74" t="n">
        <v>0.05</v>
      </c>
      <c r="G74">
        <f>E74/F74*100/20.66/48</f>
        <v/>
      </c>
    </row>
    <row r="75" spans="1:7">
      <c r="A75" t="s">
        <v>21</v>
      </c>
      <c r="B75" t="n">
        <v>5966082</v>
      </c>
      <c r="C75" t="n">
        <v>10174780</v>
      </c>
      <c r="D75">
        <f>if(and(B75&gt;0,C75&gt;0),C75/(B75+C75),"")</f>
        <v/>
      </c>
      <c r="E75">
        <f>D75-E68</f>
        <v/>
      </c>
      <c r="F75" t="n">
        <v>0.05</v>
      </c>
      <c r="G75">
        <f>E75/F75*100/20.66/48</f>
        <v/>
      </c>
    </row>
    <row r="76" spans="1:7">
      <c r="A76" t="s">
        <v>22</v>
      </c>
      <c r="B76" t="n">
        <v>13036800</v>
      </c>
      <c r="C76" t="n">
        <v>21650180</v>
      </c>
      <c r="D76">
        <f>if(and(B76&gt;0,C76&gt;0),C76/(B76+C76),"")</f>
        <v/>
      </c>
      <c r="E76">
        <f>D76-E68</f>
        <v/>
      </c>
      <c r="F76" t="n">
        <v>0.05</v>
      </c>
      <c r="G76">
        <f>E76/F76*100/20.66/96</f>
        <v/>
      </c>
    </row>
    <row r="77" spans="1:7">
      <c r="A77" t="s">
        <v>23</v>
      </c>
      <c r="B77" t="n">
        <v>11928240</v>
      </c>
      <c r="C77" t="n">
        <v>19219780</v>
      </c>
      <c r="D77">
        <f>if(and(B77&gt;0,C77&gt;0),C77/(B77+C77),"")</f>
        <v/>
      </c>
      <c r="E77">
        <f>D77-E68</f>
        <v/>
      </c>
      <c r="F77" t="n">
        <v>0.05</v>
      </c>
      <c r="G77">
        <f>E77/F77*100/20.66/96</f>
        <v/>
      </c>
    </row>
    <row r="78" spans="1:7">
      <c r="A78" t="s">
        <v>24</v>
      </c>
      <c r="B78" t="n">
        <v>17496060</v>
      </c>
      <c r="C78" t="n">
        <v>30268350</v>
      </c>
      <c r="D78">
        <f>if(and(B78&gt;0,C78&gt;0),C78/(B78+C78),"")</f>
        <v/>
      </c>
      <c r="E78">
        <f>D78-E68</f>
        <v/>
      </c>
      <c r="F78" t="n">
        <v>0.05</v>
      </c>
      <c r="G78">
        <f>E78/F78*100/20.66/168</f>
        <v/>
      </c>
    </row>
    <row r="79" spans="1:7">
      <c r="A79" t="s">
        <v>25</v>
      </c>
      <c r="B79" t="n">
        <v>14852160</v>
      </c>
      <c r="C79" t="n">
        <v>24915640</v>
      </c>
      <c r="D79">
        <f>if(and(B79&gt;0,C79&gt;0),C79/(B79+C79),"")</f>
        <v/>
      </c>
      <c r="E79">
        <f>D79-E68</f>
        <v/>
      </c>
      <c r="F79" t="n">
        <v>0.05</v>
      </c>
      <c r="G79">
        <f>E79/F79*100/20.66/168</f>
        <v/>
      </c>
    </row>
    <row r="80" spans="1:7">
      <c r="A80" t="s"/>
    </row>
    <row r="81" spans="1:7">
      <c r="A81" t="s">
        <v>0</v>
      </c>
      <c r="B81" t="s">
        <v>1</v>
      </c>
      <c r="C81" t="s">
        <v>2</v>
      </c>
      <c r="D81" t="s">
        <v>3</v>
      </c>
    </row>
    <row r="82" spans="1:7">
      <c r="A82" t="s">
        <v>38</v>
      </c>
      <c r="B82" t="s">
        <v>36</v>
      </c>
      <c r="C82" t="s">
        <v>39</v>
      </c>
      <c r="D82" t="s">
        <v>40</v>
      </c>
    </row>
    <row r="83" spans="1:7">
      <c r="A83" t="s"/>
      <c r="B83" t="s">
        <v>8</v>
      </c>
      <c r="C83" t="s">
        <v>9</v>
      </c>
      <c r="D83" t="s">
        <v>10</v>
      </c>
      <c r="E83" t="s">
        <v>11</v>
      </c>
      <c r="F83" t="s">
        <v>12</v>
      </c>
      <c r="G83" t="s">
        <v>13</v>
      </c>
    </row>
    <row r="84" spans="1:7">
      <c r="A84" t="s">
        <v>14</v>
      </c>
      <c r="B84" t="n">
        <v>20245680</v>
      </c>
      <c r="C84" t="n">
        <v>19191460</v>
      </c>
      <c r="D84">
        <f>if(and(B84&gt;0,C84&gt;0),C84/(B84+C84),"")</f>
        <v/>
      </c>
      <c r="E84">
        <f>average(D84:D85)</f>
        <v/>
      </c>
    </row>
    <row r="85" spans="1:7">
      <c r="A85" t="s">
        <v>15</v>
      </c>
      <c r="B85" t="n">
        <v>17534600</v>
      </c>
      <c r="C85" t="n">
        <v>16334870</v>
      </c>
      <c r="D85">
        <f>if(and(B85&gt;0,C85&gt;0),C85/(B85+C85),"")</f>
        <v/>
      </c>
    </row>
    <row r="86" spans="1:7">
      <c r="A86" t="s">
        <v>16</v>
      </c>
      <c r="B86" t="n">
        <v>15648120</v>
      </c>
      <c r="C86" t="n">
        <v>17217700</v>
      </c>
      <c r="D86">
        <f>if(and(B86&gt;0,C86&gt;0),C86/(B86+C86),"")</f>
        <v/>
      </c>
      <c r="E86">
        <f>D86-E84</f>
        <v/>
      </c>
      <c r="F86" t="n">
        <v>0.05</v>
      </c>
      <c r="G86">
        <f>E86/F86*100/25.70/8</f>
        <v/>
      </c>
    </row>
    <row r="87" spans="1:7">
      <c r="A87" t="s">
        <v>17</v>
      </c>
      <c r="B87" t="n">
        <v>15834360</v>
      </c>
      <c r="C87" t="n">
        <v>17398510</v>
      </c>
      <c r="D87">
        <f>if(and(B87&gt;0,C87&gt;0),C87/(B87+C87),"")</f>
        <v/>
      </c>
      <c r="E87">
        <f>D87-E84</f>
        <v/>
      </c>
      <c r="F87" t="n">
        <v>0.05</v>
      </c>
      <c r="G87">
        <f>E87/F87*100/25.70/8</f>
        <v/>
      </c>
    </row>
    <row r="88" spans="1:7">
      <c r="A88" t="s">
        <v>18</v>
      </c>
      <c r="B88" t="n">
        <v>13471610</v>
      </c>
      <c r="C88" t="n">
        <v>20556670</v>
      </c>
      <c r="D88">
        <f>if(and(B88&gt;0,C88&gt;0),C88/(B88+C88),"")</f>
        <v/>
      </c>
      <c r="E88">
        <f>D88-E84</f>
        <v/>
      </c>
      <c r="F88" t="n">
        <v>0.05</v>
      </c>
      <c r="G88">
        <f>E88/F88*100/25.70/24</f>
        <v/>
      </c>
    </row>
    <row r="89" spans="1:7">
      <c r="A89" t="s">
        <v>19</v>
      </c>
      <c r="B89" t="n">
        <v>13309870</v>
      </c>
      <c r="C89" t="n">
        <v>19358230</v>
      </c>
      <c r="D89">
        <f>if(and(B89&gt;0,C89&gt;0),C89/(B89+C89),"")</f>
        <v/>
      </c>
      <c r="E89">
        <f>D89-E84</f>
        <v/>
      </c>
      <c r="F89" t="n">
        <v>0.05</v>
      </c>
      <c r="G89">
        <f>E89/F89*100/25.70/24</f>
        <v/>
      </c>
    </row>
    <row r="90" spans="1:7">
      <c r="A90" t="s">
        <v>20</v>
      </c>
      <c r="B90" t="n">
        <v>10509840</v>
      </c>
      <c r="C90" t="n">
        <v>18548710</v>
      </c>
      <c r="D90">
        <f>if(and(B90&gt;0,C90&gt;0),C90/(B90+C90),"")</f>
        <v/>
      </c>
      <c r="E90">
        <f>D90-E84</f>
        <v/>
      </c>
      <c r="F90" t="n">
        <v>0.05</v>
      </c>
      <c r="G90">
        <f>E90/F90*100/25.70/48</f>
        <v/>
      </c>
    </row>
    <row r="91" spans="1:7">
      <c r="A91" t="s">
        <v>21</v>
      </c>
      <c r="B91" t="n">
        <v>11362610</v>
      </c>
      <c r="C91" t="n">
        <v>20903610</v>
      </c>
      <c r="D91">
        <f>if(and(B91&gt;0,C91&gt;0),C91/(B91+C91),"")</f>
        <v/>
      </c>
      <c r="E91">
        <f>D91-E84</f>
        <v/>
      </c>
      <c r="F91" t="n">
        <v>0.05</v>
      </c>
      <c r="G91">
        <f>E91/F91*100/25.70/48</f>
        <v/>
      </c>
    </row>
    <row r="92" spans="1:7">
      <c r="A92" t="s">
        <v>22</v>
      </c>
      <c r="B92" t="n">
        <v>13642680</v>
      </c>
      <c r="C92" t="n">
        <v>26028300</v>
      </c>
      <c r="D92">
        <f>if(and(B92&gt;0,C92&gt;0),C92/(B92+C92),"")</f>
        <v/>
      </c>
      <c r="E92">
        <f>D92-E84</f>
        <v/>
      </c>
      <c r="F92" t="n">
        <v>0.05</v>
      </c>
      <c r="G92">
        <f>E92/F92*100/25.70/96</f>
        <v/>
      </c>
    </row>
    <row r="93" spans="1:7">
      <c r="A93" t="s">
        <v>23</v>
      </c>
      <c r="B93" t="n">
        <v>11424020</v>
      </c>
      <c r="C93" t="n">
        <v>20767300</v>
      </c>
      <c r="D93">
        <f>if(and(B93&gt;0,C93&gt;0),C93/(B93+C93),"")</f>
        <v/>
      </c>
      <c r="E93">
        <f>D93-E84</f>
        <v/>
      </c>
      <c r="F93" t="n">
        <v>0.05</v>
      </c>
      <c r="G93">
        <f>E93/F93*100/25.70/96</f>
        <v/>
      </c>
    </row>
    <row r="94" spans="1:7">
      <c r="A94" t="s">
        <v>24</v>
      </c>
      <c r="B94" t="n">
        <v>9603201</v>
      </c>
      <c r="C94" t="n">
        <v>19504900</v>
      </c>
      <c r="D94">
        <f>if(and(B94&gt;0,C94&gt;0),C94/(B94+C94),"")</f>
        <v/>
      </c>
      <c r="E94">
        <f>D94-E84</f>
        <v/>
      </c>
      <c r="F94" t="n">
        <v>0.05</v>
      </c>
      <c r="G94">
        <f>E94/F94*100/25.70/168</f>
        <v/>
      </c>
    </row>
    <row r="95" spans="1:7">
      <c r="A95" t="s">
        <v>25</v>
      </c>
      <c r="B95" t="n">
        <v>12746000</v>
      </c>
      <c r="C95" t="n">
        <v>24900890</v>
      </c>
      <c r="D95">
        <f>if(and(B95&gt;0,C95&gt;0),C95/(B95+C95),"")</f>
        <v/>
      </c>
      <c r="E95">
        <f>D95-E84</f>
        <v/>
      </c>
      <c r="F95" t="n">
        <v>0.05</v>
      </c>
      <c r="G95">
        <f>E95/F95*100/25.70/168</f>
        <v/>
      </c>
    </row>
    <row r="96" spans="1:7">
      <c r="A96" t="s"/>
    </row>
    <row r="97" spans="1:7">
      <c r="A97" t="s">
        <v>0</v>
      </c>
      <c r="B97" t="s">
        <v>1</v>
      </c>
      <c r="C97" t="s">
        <v>2</v>
      </c>
      <c r="D97" t="s">
        <v>3</v>
      </c>
    </row>
    <row r="98" spans="1:7">
      <c r="A98" t="s">
        <v>41</v>
      </c>
      <c r="B98" t="s">
        <v>36</v>
      </c>
      <c r="C98" t="s">
        <v>42</v>
      </c>
      <c r="D98" t="s">
        <v>43</v>
      </c>
    </row>
    <row r="99" spans="1:7">
      <c r="A99" t="s"/>
      <c r="B99" t="s">
        <v>8</v>
      </c>
      <c r="C99" t="s">
        <v>9</v>
      </c>
      <c r="D99" t="s">
        <v>10</v>
      </c>
      <c r="E99" t="s">
        <v>11</v>
      </c>
      <c r="F99" t="s">
        <v>12</v>
      </c>
      <c r="G99" t="s">
        <v>13</v>
      </c>
    </row>
    <row r="100" spans="1:7">
      <c r="A100" t="s">
        <v>14</v>
      </c>
      <c r="B100" t="n">
        <v>6220628</v>
      </c>
      <c r="C100" t="n">
        <v>5617657</v>
      </c>
      <c r="D100">
        <f>if(and(B100&gt;0,C100&gt;0),C100/(B100+C100),"")</f>
        <v/>
      </c>
      <c r="E100">
        <f>average(D100:D101)</f>
        <v/>
      </c>
    </row>
    <row r="101" spans="1:7">
      <c r="A101" t="s">
        <v>15</v>
      </c>
      <c r="B101" t="n">
        <v>7125976</v>
      </c>
      <c r="C101" t="n">
        <v>6604026</v>
      </c>
      <c r="D101">
        <f>if(and(B101&gt;0,C101&gt;0),C101/(B101+C101),"")</f>
        <v/>
      </c>
    </row>
    <row r="102" spans="1:7">
      <c r="A102" t="s">
        <v>16</v>
      </c>
      <c r="B102" t="n">
        <v>6283240</v>
      </c>
      <c r="C102" t="n">
        <v>6767560</v>
      </c>
      <c r="D102">
        <f>if(and(B102&gt;0,C102&gt;0),C102/(B102+C102),"")</f>
        <v/>
      </c>
      <c r="E102">
        <f>D102-E100</f>
        <v/>
      </c>
      <c r="F102" t="n">
        <v>0.05</v>
      </c>
      <c r="G102">
        <f>E102/F102*100/30.79/8</f>
        <v/>
      </c>
    </row>
    <row r="103" spans="1:7">
      <c r="A103" t="s">
        <v>17</v>
      </c>
      <c r="B103" t="n">
        <v>7019117</v>
      </c>
      <c r="C103" t="n">
        <v>7615074</v>
      </c>
      <c r="D103">
        <f>if(and(B103&gt;0,C103&gt;0),C103/(B103+C103),"")</f>
        <v/>
      </c>
      <c r="E103">
        <f>D103-E100</f>
        <v/>
      </c>
      <c r="F103" t="n">
        <v>0.05</v>
      </c>
      <c r="G103">
        <f>E103/F103*100/30.79/8</f>
        <v/>
      </c>
    </row>
    <row r="104" spans="1:7">
      <c r="A104" t="s">
        <v>18</v>
      </c>
      <c r="B104" t="n">
        <v>4337817</v>
      </c>
      <c r="C104" t="n">
        <v>5656005</v>
      </c>
      <c r="D104">
        <f>if(and(B104&gt;0,C104&gt;0),C104/(B104+C104),"")</f>
        <v/>
      </c>
      <c r="E104">
        <f>D104-E100</f>
        <v/>
      </c>
      <c r="F104" t="n">
        <v>0.05</v>
      </c>
      <c r="G104">
        <f>E104/F104*100/30.79/24</f>
        <v/>
      </c>
    </row>
    <row r="105" spans="1:7">
      <c r="A105" t="s">
        <v>19</v>
      </c>
      <c r="B105" t="n">
        <v>4022312</v>
      </c>
      <c r="C105" t="n">
        <v>5213538</v>
      </c>
      <c r="D105">
        <f>if(and(B105&gt;0,C105&gt;0),C105/(B105+C105),"")</f>
        <v/>
      </c>
      <c r="E105">
        <f>D105-E100</f>
        <v/>
      </c>
      <c r="F105" t="n">
        <v>0.05</v>
      </c>
      <c r="G105">
        <f>E105/F105*100/30.79/24</f>
        <v/>
      </c>
    </row>
    <row r="106" spans="1:7">
      <c r="A106" t="s">
        <v>20</v>
      </c>
      <c r="B106" t="n">
        <v>3563309</v>
      </c>
      <c r="C106" t="n">
        <v>5249653</v>
      </c>
      <c r="D106">
        <f>if(and(B106&gt;0,C106&gt;0),C106/(B106+C106),"")</f>
        <v/>
      </c>
      <c r="E106">
        <f>D106-E100</f>
        <v/>
      </c>
      <c r="F106" t="n">
        <v>0.05</v>
      </c>
      <c r="G106">
        <f>E106/F106*100/30.79/48</f>
        <v/>
      </c>
    </row>
    <row r="107" spans="1:7">
      <c r="A107" t="s">
        <v>21</v>
      </c>
      <c r="B107" t="n">
        <v>2656877</v>
      </c>
      <c r="C107" t="n">
        <v>4067202</v>
      </c>
      <c r="D107">
        <f>if(and(B107&gt;0,C107&gt;0),C107/(B107+C107),"")</f>
        <v/>
      </c>
      <c r="E107">
        <f>D107-E100</f>
        <v/>
      </c>
      <c r="F107" t="n">
        <v>0.05</v>
      </c>
      <c r="G107">
        <f>E107/F107*100/30.79/48</f>
        <v/>
      </c>
    </row>
    <row r="108" spans="1:7">
      <c r="A108" t="s">
        <v>22</v>
      </c>
      <c r="B108" t="n">
        <v>5545045</v>
      </c>
      <c r="C108" t="n">
        <v>7827165</v>
      </c>
      <c r="D108">
        <f>if(and(B108&gt;0,C108&gt;0),C108/(B108+C108),"")</f>
        <v/>
      </c>
      <c r="E108">
        <f>D108-E100</f>
        <v/>
      </c>
      <c r="F108" t="n">
        <v>0.05</v>
      </c>
      <c r="G108">
        <f>E108/F108*100/30.79/96</f>
        <v/>
      </c>
    </row>
    <row r="109" spans="1:7">
      <c r="A109" t="s">
        <v>23</v>
      </c>
      <c r="B109" t="n">
        <v>4645235</v>
      </c>
      <c r="C109" t="n">
        <v>8188321</v>
      </c>
      <c r="D109">
        <f>if(and(B109&gt;0,C109&gt;0),C109/(B109+C109),"")</f>
        <v/>
      </c>
      <c r="E109">
        <f>D109-E100</f>
        <v/>
      </c>
      <c r="F109" t="n">
        <v>0.05</v>
      </c>
      <c r="G109">
        <f>E109/F109*100/30.79/96</f>
        <v/>
      </c>
    </row>
    <row r="110" spans="1:7">
      <c r="A110" t="s">
        <v>24</v>
      </c>
      <c r="B110" t="n">
        <v>6321242</v>
      </c>
      <c r="C110" t="n">
        <v>8549920</v>
      </c>
      <c r="D110">
        <f>if(and(B110&gt;0,C110&gt;0),C110/(B110+C110),"")</f>
        <v/>
      </c>
      <c r="E110">
        <f>D110-E100</f>
        <v/>
      </c>
      <c r="F110" t="n">
        <v>0.05</v>
      </c>
      <c r="G110">
        <f>E110/F110*100/30.79/168</f>
        <v/>
      </c>
    </row>
    <row r="111" spans="1:7">
      <c r="A111" t="s">
        <v>25</v>
      </c>
      <c r="B111" t="n">
        <v>6648828</v>
      </c>
      <c r="C111" t="n">
        <v>10050420</v>
      </c>
      <c r="D111">
        <f>if(and(B111&gt;0,C111&gt;0),C111/(B111+C111),"")</f>
        <v/>
      </c>
      <c r="E111">
        <f>D111-E100</f>
        <v/>
      </c>
      <c r="F111" t="n">
        <v>0.05</v>
      </c>
      <c r="G111">
        <f>E111/F111*100/30.79/168</f>
        <v/>
      </c>
    </row>
    <row r="112" spans="1:7">
      <c r="A112" t="s"/>
    </row>
    <row r="113" spans="1:7">
      <c r="A113" t="s">
        <v>0</v>
      </c>
      <c r="B113" t="s">
        <v>1</v>
      </c>
      <c r="C113" t="s">
        <v>2</v>
      </c>
      <c r="D113" t="s">
        <v>3</v>
      </c>
    </row>
    <row r="114" spans="1:7">
      <c r="A114" t="s">
        <v>44</v>
      </c>
      <c r="B114" t="s">
        <v>36</v>
      </c>
      <c r="C114" t="s">
        <v>45</v>
      </c>
      <c r="D114" t="s">
        <v>46</v>
      </c>
    </row>
    <row r="115" spans="1:7">
      <c r="A115" t="s"/>
      <c r="B115" t="s">
        <v>8</v>
      </c>
      <c r="C115" t="s">
        <v>9</v>
      </c>
      <c r="D115" t="s">
        <v>10</v>
      </c>
      <c r="E115" t="s">
        <v>11</v>
      </c>
      <c r="F115" t="s">
        <v>12</v>
      </c>
      <c r="G115" t="s">
        <v>13</v>
      </c>
    </row>
    <row r="116" spans="1:7">
      <c r="A116" t="s">
        <v>14</v>
      </c>
      <c r="B116" t="n">
        <v>285199700</v>
      </c>
      <c r="C116" t="n">
        <v>292137300</v>
      </c>
      <c r="D116">
        <f>if(and(B116&gt;0,C116&gt;0),C116/(B116+C116),"")</f>
        <v/>
      </c>
      <c r="E116">
        <f>average(D116:D117)</f>
        <v/>
      </c>
    </row>
    <row r="117" spans="1:7">
      <c r="A117" t="s">
        <v>15</v>
      </c>
      <c r="B117" t="n">
        <v>237523900</v>
      </c>
      <c r="C117" t="n">
        <v>236862300</v>
      </c>
      <c r="D117">
        <f>if(and(B117&gt;0,C117&gt;0),C117/(B117+C117),"")</f>
        <v/>
      </c>
    </row>
    <row r="118" spans="1:7">
      <c r="A118" t="s">
        <v>16</v>
      </c>
      <c r="B118" t="n">
        <v>222298500</v>
      </c>
      <c r="C118" t="n">
        <v>270258500</v>
      </c>
      <c r="D118">
        <f>if(and(B118&gt;0,C118&gt;0),C118/(B118+C118),"")</f>
        <v/>
      </c>
      <c r="E118">
        <f>D118-E116</f>
        <v/>
      </c>
      <c r="F118" t="n">
        <v>0.05</v>
      </c>
      <c r="G118">
        <f>E118/F118*100/38.46/8</f>
        <v/>
      </c>
    </row>
    <row r="119" spans="1:7">
      <c r="A119" t="s">
        <v>17</v>
      </c>
      <c r="B119" t="n">
        <v>246089500</v>
      </c>
      <c r="C119" t="n">
        <v>300662400</v>
      </c>
      <c r="D119">
        <f>if(and(B119&gt;0,C119&gt;0),C119/(B119+C119),"")</f>
        <v/>
      </c>
      <c r="E119">
        <f>D119-E116</f>
        <v/>
      </c>
      <c r="F119" t="n">
        <v>0.05</v>
      </c>
      <c r="G119">
        <f>E119/F119*100/38.46/8</f>
        <v/>
      </c>
    </row>
    <row r="120" spans="1:7">
      <c r="A120" t="s">
        <v>18</v>
      </c>
      <c r="B120" t="n">
        <v>146215600</v>
      </c>
      <c r="C120" t="n">
        <v>236687200</v>
      </c>
      <c r="D120">
        <f>if(and(B120&gt;0,C120&gt;0),C120/(B120+C120),"")</f>
        <v/>
      </c>
      <c r="E120">
        <f>D120-E116</f>
        <v/>
      </c>
      <c r="F120" t="n">
        <v>0.05</v>
      </c>
      <c r="G120">
        <f>E120/F120*100/38.46/24</f>
        <v/>
      </c>
    </row>
    <row r="121" spans="1:7">
      <c r="A121" t="s">
        <v>19</v>
      </c>
      <c r="B121" t="n">
        <v>140634500</v>
      </c>
      <c r="C121" t="n">
        <v>227877200</v>
      </c>
      <c r="D121">
        <f>if(and(B121&gt;0,C121&gt;0),C121/(B121+C121),"")</f>
        <v/>
      </c>
      <c r="E121">
        <f>D121-E116</f>
        <v/>
      </c>
      <c r="F121" t="n">
        <v>0.05</v>
      </c>
      <c r="G121">
        <f>E121/F121*100/38.46/24</f>
        <v/>
      </c>
    </row>
    <row r="122" spans="1:7">
      <c r="A122" t="s">
        <v>20</v>
      </c>
      <c r="B122" t="n">
        <v>96474540</v>
      </c>
      <c r="C122" t="n">
        <v>191410100</v>
      </c>
      <c r="D122">
        <f>if(and(B122&gt;0,C122&gt;0),C122/(B122+C122),"")</f>
        <v/>
      </c>
      <c r="E122">
        <f>D122-E116</f>
        <v/>
      </c>
      <c r="F122" t="n">
        <v>0.05</v>
      </c>
      <c r="G122">
        <f>E122/F122*100/38.46/48</f>
        <v/>
      </c>
    </row>
    <row r="123" spans="1:7">
      <c r="A123" t="s">
        <v>21</v>
      </c>
      <c r="B123" t="n">
        <v>92368560</v>
      </c>
      <c r="C123" t="n">
        <v>177180900</v>
      </c>
      <c r="D123">
        <f>if(and(B123&gt;0,C123&gt;0),C123/(B123+C123),"")</f>
        <v/>
      </c>
      <c r="E123">
        <f>D123-E116</f>
        <v/>
      </c>
      <c r="F123" t="n">
        <v>0.05</v>
      </c>
      <c r="G123">
        <f>E123/F123*100/38.46/48</f>
        <v/>
      </c>
    </row>
    <row r="124" spans="1:7">
      <c r="A124" t="s">
        <v>22</v>
      </c>
      <c r="B124" t="n">
        <v>118036200</v>
      </c>
      <c r="C124" t="n">
        <v>241980000</v>
      </c>
      <c r="D124">
        <f>if(and(B124&gt;0,C124&gt;0),C124/(B124+C124),"")</f>
        <v/>
      </c>
      <c r="E124">
        <f>D124-E116</f>
        <v/>
      </c>
      <c r="F124" t="n">
        <v>0.05</v>
      </c>
      <c r="G124">
        <f>E124/F124*100/38.46/96</f>
        <v/>
      </c>
    </row>
    <row r="125" spans="1:7">
      <c r="A125" t="s">
        <v>23</v>
      </c>
      <c r="B125" t="n">
        <v>117418600</v>
      </c>
      <c r="C125" t="n">
        <v>239619800</v>
      </c>
      <c r="D125">
        <f>if(and(B125&gt;0,C125&gt;0),C125/(B125+C125),"")</f>
        <v/>
      </c>
      <c r="E125">
        <f>D125-E116</f>
        <v/>
      </c>
      <c r="F125" t="n">
        <v>0.05</v>
      </c>
      <c r="G125">
        <f>E125/F125*100/38.46/96</f>
        <v/>
      </c>
    </row>
    <row r="126" spans="1:7">
      <c r="A126" t="s">
        <v>24</v>
      </c>
      <c r="B126" t="n">
        <v>113325000</v>
      </c>
      <c r="C126" t="n">
        <v>252034400</v>
      </c>
      <c r="D126">
        <f>if(and(B126&gt;0,C126&gt;0),C126/(B126+C126),"")</f>
        <v/>
      </c>
      <c r="E126">
        <f>D126-E116</f>
        <v/>
      </c>
      <c r="F126" t="n">
        <v>0.05</v>
      </c>
      <c r="G126">
        <f>E126/F126*100/38.46/168</f>
        <v/>
      </c>
    </row>
    <row r="127" spans="1:7">
      <c r="A127" t="s">
        <v>25</v>
      </c>
      <c r="B127" t="n">
        <v>106235900</v>
      </c>
      <c r="C127" t="n">
        <v>227010600</v>
      </c>
      <c r="D127">
        <f>if(and(B127&gt;0,C127&gt;0),C127/(B127+C127),"")</f>
        <v/>
      </c>
      <c r="E127">
        <f>D127-E116</f>
        <v/>
      </c>
      <c r="F127" t="n">
        <v>0.05</v>
      </c>
      <c r="G127">
        <f>E127/F127*100/38.46/168</f>
        <v/>
      </c>
    </row>
    <row r="128" spans="1:7">
      <c r="A128" t="s"/>
    </row>
    <row r="129" spans="1:7">
      <c r="A129" t="s">
        <v>0</v>
      </c>
      <c r="B129" t="s">
        <v>1</v>
      </c>
      <c r="C129" t="s">
        <v>2</v>
      </c>
      <c r="D129" t="s">
        <v>3</v>
      </c>
    </row>
    <row r="130" spans="1:7">
      <c r="A130" t="s">
        <v>47</v>
      </c>
      <c r="B130" t="s">
        <v>5</v>
      </c>
      <c r="C130" t="s">
        <v>48</v>
      </c>
      <c r="D130" t="s">
        <v>46</v>
      </c>
    </row>
    <row r="131" spans="1:7">
      <c r="A131" t="s"/>
      <c r="B131" t="s">
        <v>8</v>
      </c>
      <c r="C131" t="s">
        <v>9</v>
      </c>
      <c r="D131" t="s">
        <v>10</v>
      </c>
      <c r="E131" t="s">
        <v>11</v>
      </c>
      <c r="F131" t="s">
        <v>12</v>
      </c>
      <c r="G131" t="s">
        <v>13</v>
      </c>
    </row>
    <row r="132" spans="1:7">
      <c r="A132" t="s">
        <v>14</v>
      </c>
      <c r="B132" t="n">
        <v>38989290</v>
      </c>
      <c r="C132" t="n">
        <v>41247240</v>
      </c>
      <c r="D132">
        <f>if(and(B132&gt;0,C132&gt;0),C132/(B132+C132),"")</f>
        <v/>
      </c>
      <c r="E132">
        <f>average(D132:D133)</f>
        <v/>
      </c>
    </row>
    <row r="133" spans="1:7">
      <c r="A133" t="s">
        <v>15</v>
      </c>
      <c r="B133" t="n">
        <v>32737110</v>
      </c>
      <c r="C133" t="n">
        <v>31480540</v>
      </c>
      <c r="D133">
        <f>if(and(B133&gt;0,C133&gt;0),C133/(B133+C133),"")</f>
        <v/>
      </c>
    </row>
    <row r="134" spans="1:7">
      <c r="A134" t="s">
        <v>16</v>
      </c>
      <c r="B134" t="n">
        <v>31632280</v>
      </c>
      <c r="C134" t="n">
        <v>37777610</v>
      </c>
      <c r="D134">
        <f>if(and(B134&gt;0,C134&gt;0),C134/(B134+C134),"")</f>
        <v/>
      </c>
      <c r="E134">
        <f>D134-E132</f>
        <v/>
      </c>
      <c r="F134" t="n">
        <v>0.05</v>
      </c>
      <c r="G134">
        <f>E134/F134*100/38.46/8</f>
        <v/>
      </c>
    </row>
    <row r="135" spans="1:7">
      <c r="A135" t="s">
        <v>17</v>
      </c>
      <c r="B135" t="n">
        <v>35003210</v>
      </c>
      <c r="C135" t="n">
        <v>40287140</v>
      </c>
      <c r="D135">
        <f>if(and(B135&gt;0,C135&gt;0),C135/(B135+C135),"")</f>
        <v/>
      </c>
      <c r="E135">
        <f>D135-E132</f>
        <v/>
      </c>
      <c r="F135" t="n">
        <v>0.05</v>
      </c>
      <c r="G135">
        <f>E135/F135*100/38.46/8</f>
        <v/>
      </c>
    </row>
    <row r="136" spans="1:7">
      <c r="A136" t="s">
        <v>18</v>
      </c>
      <c r="B136" t="n">
        <v>24167730</v>
      </c>
      <c r="C136" t="n">
        <v>34941210</v>
      </c>
      <c r="D136">
        <f>if(and(B136&gt;0,C136&gt;0),C136/(B136+C136),"")</f>
        <v/>
      </c>
      <c r="E136">
        <f>D136-E132</f>
        <v/>
      </c>
      <c r="F136" t="n">
        <v>0.05</v>
      </c>
      <c r="G136">
        <f>E136/F136*100/38.46/24</f>
        <v/>
      </c>
    </row>
    <row r="137" spans="1:7">
      <c r="A137" t="s">
        <v>19</v>
      </c>
      <c r="B137" t="n">
        <v>18787720</v>
      </c>
      <c r="C137" t="n">
        <v>29557340</v>
      </c>
      <c r="D137">
        <f>if(and(B137&gt;0,C137&gt;0),C137/(B137+C137),"")</f>
        <v/>
      </c>
      <c r="E137">
        <f>D137-E132</f>
        <v/>
      </c>
      <c r="F137" t="n">
        <v>0.05</v>
      </c>
      <c r="G137">
        <f>E137/F137*100/38.46/24</f>
        <v/>
      </c>
    </row>
    <row r="138" spans="1:7">
      <c r="A138" t="s">
        <v>20</v>
      </c>
      <c r="B138" t="n">
        <v>14460630</v>
      </c>
      <c r="C138" t="n">
        <v>25763980</v>
      </c>
      <c r="D138">
        <f>if(and(B138&gt;0,C138&gt;0),C138/(B138+C138),"")</f>
        <v/>
      </c>
      <c r="E138">
        <f>D138-E132</f>
        <v/>
      </c>
      <c r="F138" t="n">
        <v>0.05</v>
      </c>
      <c r="G138">
        <f>E138/F138*100/38.46/48</f>
        <v/>
      </c>
    </row>
    <row r="139" spans="1:7">
      <c r="A139" t="s">
        <v>21</v>
      </c>
      <c r="B139" t="n">
        <v>12191000</v>
      </c>
      <c r="C139" t="n">
        <v>23204000</v>
      </c>
      <c r="D139">
        <f>if(and(B139&gt;0,C139&gt;0),C139/(B139+C139),"")</f>
        <v/>
      </c>
      <c r="E139">
        <f>D139-E132</f>
        <v/>
      </c>
      <c r="F139" t="n">
        <v>0.05</v>
      </c>
      <c r="G139">
        <f>E139/F139*100/38.46/48</f>
        <v/>
      </c>
    </row>
    <row r="140" spans="1:7">
      <c r="A140" t="s">
        <v>22</v>
      </c>
      <c r="B140" t="n">
        <v>17630840</v>
      </c>
      <c r="C140" t="n">
        <v>37187650</v>
      </c>
      <c r="D140">
        <f>if(and(B140&gt;0,C140&gt;0),C140/(B140+C140),"")</f>
        <v/>
      </c>
      <c r="E140">
        <f>D140-E132</f>
        <v/>
      </c>
      <c r="F140" t="n">
        <v>0.05</v>
      </c>
      <c r="G140">
        <f>E140/F140*100/38.46/96</f>
        <v/>
      </c>
    </row>
    <row r="141" spans="1:7">
      <c r="A141" t="s">
        <v>23</v>
      </c>
      <c r="B141" t="n">
        <v>18646120</v>
      </c>
      <c r="C141" t="n">
        <v>35349250</v>
      </c>
      <c r="D141">
        <f>if(and(B141&gt;0,C141&gt;0),C141/(B141+C141),"")</f>
        <v/>
      </c>
      <c r="E141">
        <f>D141-E132</f>
        <v/>
      </c>
      <c r="F141" t="n">
        <v>0.05</v>
      </c>
      <c r="G141">
        <f>E141/F141*100/38.46/96</f>
        <v/>
      </c>
    </row>
    <row r="142" spans="1:7">
      <c r="A142" t="s">
        <v>24</v>
      </c>
      <c r="B142" t="n">
        <v>20960220</v>
      </c>
      <c r="C142" t="n">
        <v>39928180</v>
      </c>
      <c r="D142">
        <f>if(and(B142&gt;0,C142&gt;0),C142/(B142+C142),"")</f>
        <v/>
      </c>
      <c r="E142">
        <f>D142-E132</f>
        <v/>
      </c>
      <c r="F142" t="n">
        <v>0.05</v>
      </c>
      <c r="G142">
        <f>E142/F142*100/38.46/168</f>
        <v/>
      </c>
    </row>
    <row r="143" spans="1:7">
      <c r="A143" t="s">
        <v>25</v>
      </c>
      <c r="B143" t="n">
        <v>18401420</v>
      </c>
      <c r="C143" t="n">
        <v>34286370</v>
      </c>
      <c r="D143">
        <f>if(and(B143&gt;0,C143&gt;0),C143/(B143+C143),"")</f>
        <v/>
      </c>
      <c r="E143">
        <f>D143-E132</f>
        <v/>
      </c>
      <c r="F143" t="n">
        <v>0.05</v>
      </c>
      <c r="G143">
        <f>E143/F143*100/38.46/168</f>
        <v/>
      </c>
    </row>
    <row r="144" spans="1:7">
      <c r="A144" t="s"/>
    </row>
    <row r="145" spans="1:7">
      <c r="A145" t="s">
        <v>0</v>
      </c>
      <c r="B145" t="s">
        <v>1</v>
      </c>
      <c r="C145" t="s">
        <v>2</v>
      </c>
      <c r="D145" t="s">
        <v>3</v>
      </c>
    </row>
    <row r="146" spans="1:7">
      <c r="A146" t="s">
        <v>49</v>
      </c>
      <c r="B146" t="s">
        <v>36</v>
      </c>
      <c r="C146" t="s">
        <v>50</v>
      </c>
      <c r="D146" t="s">
        <v>51</v>
      </c>
    </row>
    <row r="147" spans="1:7">
      <c r="A147" t="s"/>
      <c r="B147" t="s">
        <v>8</v>
      </c>
      <c r="C147" t="s">
        <v>9</v>
      </c>
      <c r="D147" t="s">
        <v>10</v>
      </c>
      <c r="E147" t="s">
        <v>11</v>
      </c>
      <c r="F147" t="s">
        <v>12</v>
      </c>
      <c r="G147" t="s">
        <v>13</v>
      </c>
    </row>
    <row r="148" spans="1:7">
      <c r="A148" t="s">
        <v>14</v>
      </c>
      <c r="B148" t="n">
        <v>9081436</v>
      </c>
      <c r="C148" t="n">
        <v>13816940</v>
      </c>
      <c r="D148">
        <f>if(and(B148&gt;0,C148&gt;0),C148/(B148+C148),"")</f>
        <v/>
      </c>
      <c r="E148">
        <f>average(D148:D149)</f>
        <v/>
      </c>
    </row>
    <row r="149" spans="1:7">
      <c r="A149" t="s">
        <v>15</v>
      </c>
      <c r="B149" t="n">
        <v>9493783</v>
      </c>
      <c r="C149" t="n">
        <v>13327250</v>
      </c>
      <c r="D149">
        <f>if(and(B149&gt;0,C149&gt;0),C149/(B149+C149),"")</f>
        <v/>
      </c>
    </row>
    <row r="150" spans="1:7">
      <c r="A150" t="s">
        <v>16</v>
      </c>
      <c r="B150" t="n">
        <v>9094902</v>
      </c>
      <c r="C150" t="n">
        <v>14979280</v>
      </c>
      <c r="D150">
        <f>if(and(B150&gt;0,C150&gt;0),C150/(B150+C150),"")</f>
        <v/>
      </c>
      <c r="E150">
        <f>D150-E148</f>
        <v/>
      </c>
      <c r="F150" t="n">
        <v>0.05</v>
      </c>
      <c r="G150">
        <f>E150/F150*100/28.98/8</f>
        <v/>
      </c>
    </row>
    <row r="151" spans="1:7">
      <c r="A151" t="s">
        <v>17</v>
      </c>
      <c r="B151" t="n">
        <v>8634075</v>
      </c>
      <c r="C151" t="n">
        <v>14020450</v>
      </c>
      <c r="D151">
        <f>if(and(B151&gt;0,C151&gt;0),C151/(B151+C151),"")</f>
        <v/>
      </c>
      <c r="E151">
        <f>D151-E148</f>
        <v/>
      </c>
      <c r="F151" t="n">
        <v>0.05</v>
      </c>
      <c r="G151">
        <f>E151/F151*100/28.98/8</f>
        <v/>
      </c>
    </row>
    <row r="152" spans="1:7">
      <c r="A152" t="s">
        <v>18</v>
      </c>
      <c r="B152" t="n">
        <v>12370550</v>
      </c>
      <c r="C152" t="n">
        <v>25915550</v>
      </c>
      <c r="D152">
        <f>if(and(B152&gt;0,C152&gt;0),C152/(B152+C152),"")</f>
        <v/>
      </c>
      <c r="E152">
        <f>D152-E148</f>
        <v/>
      </c>
      <c r="F152" t="n">
        <v>0.05</v>
      </c>
      <c r="G152">
        <f>E152/F152*100/28.98/24</f>
        <v/>
      </c>
    </row>
    <row r="153" spans="1:7">
      <c r="A153" t="s">
        <v>19</v>
      </c>
      <c r="B153" t="n">
        <v>11962120</v>
      </c>
      <c r="C153" t="n">
        <v>24475130</v>
      </c>
      <c r="D153">
        <f>if(and(B153&gt;0,C153&gt;0),C153/(B153+C153),"")</f>
        <v/>
      </c>
      <c r="E153">
        <f>D153-E148</f>
        <v/>
      </c>
      <c r="F153" t="n">
        <v>0.05</v>
      </c>
      <c r="G153">
        <f>E153/F153*100/28.98/24</f>
        <v/>
      </c>
    </row>
    <row r="154" spans="1:7">
      <c r="A154" t="s">
        <v>20</v>
      </c>
      <c r="B154" t="n">
        <v>3905960</v>
      </c>
      <c r="C154" t="n">
        <v>11666210</v>
      </c>
      <c r="D154">
        <f>if(and(B154&gt;0,C154&gt;0),C154/(B154+C154),"")</f>
        <v/>
      </c>
      <c r="E154">
        <f>D154-E148</f>
        <v/>
      </c>
      <c r="F154" t="n">
        <v>0.05</v>
      </c>
      <c r="G154">
        <f>E154/F154*100/28.98/48</f>
        <v/>
      </c>
    </row>
    <row r="155" spans="1:7">
      <c r="A155" t="s">
        <v>21</v>
      </c>
      <c r="B155" t="n">
        <v>3292234</v>
      </c>
      <c r="C155" t="n">
        <v>9486234</v>
      </c>
      <c r="D155">
        <f>if(and(B155&gt;0,C155&gt;0),C155/(B155+C155),"")</f>
        <v/>
      </c>
      <c r="E155">
        <f>D155-E148</f>
        <v/>
      </c>
      <c r="F155" t="n">
        <v>0.05</v>
      </c>
      <c r="G155">
        <f>E155/F155*100/28.98/48</f>
        <v/>
      </c>
    </row>
    <row r="156" spans="1:7">
      <c r="A156" t="s">
        <v>22</v>
      </c>
      <c r="B156" t="n">
        <v>4922826</v>
      </c>
      <c r="C156" t="n">
        <v>16577860</v>
      </c>
      <c r="D156">
        <f>if(and(B156&gt;0,C156&gt;0),C156/(B156+C156),"")</f>
        <v/>
      </c>
      <c r="E156">
        <f>D156-E148</f>
        <v/>
      </c>
      <c r="F156" t="n">
        <v>0.05</v>
      </c>
      <c r="G156">
        <f>E156/F156*100/28.98/96</f>
        <v/>
      </c>
    </row>
    <row r="157" spans="1:7">
      <c r="A157" t="s">
        <v>23</v>
      </c>
      <c r="B157" t="n">
        <v>5110153</v>
      </c>
      <c r="C157" t="n">
        <v>17003390</v>
      </c>
      <c r="D157">
        <f>if(and(B157&gt;0,C157&gt;0),C157/(B157+C157),"")</f>
        <v/>
      </c>
      <c r="E157">
        <f>D157-E148</f>
        <v/>
      </c>
      <c r="F157" t="n">
        <v>0.05</v>
      </c>
      <c r="G157">
        <f>E157/F157*100/28.98/96</f>
        <v/>
      </c>
    </row>
    <row r="158" spans="1:7">
      <c r="A158" t="s">
        <v>24</v>
      </c>
      <c r="B158" t="n">
        <v>5598547</v>
      </c>
      <c r="C158" t="n">
        <v>17696090</v>
      </c>
      <c r="D158">
        <f>if(and(B158&gt;0,C158&gt;0),C158/(B158+C158),"")</f>
        <v/>
      </c>
      <c r="E158">
        <f>D158-E148</f>
        <v/>
      </c>
      <c r="F158" t="n">
        <v>0.05</v>
      </c>
      <c r="G158">
        <f>E158/F158*100/28.98/168</f>
        <v/>
      </c>
    </row>
    <row r="159" spans="1:7">
      <c r="A159" t="s">
        <v>25</v>
      </c>
      <c r="B159" t="n">
        <v>6062810</v>
      </c>
      <c r="C159" t="n">
        <v>18598620</v>
      </c>
      <c r="D159">
        <f>if(and(B159&gt;0,C159&gt;0),C159/(B159+C159),"")</f>
        <v/>
      </c>
      <c r="E159">
        <f>D159-E148</f>
        <v/>
      </c>
      <c r="F159" t="n">
        <v>0.05</v>
      </c>
      <c r="G159">
        <f>E159/F159*100/28.98/168</f>
        <v/>
      </c>
    </row>
    <row r="160" spans="1:7">
      <c r="A160" t="s"/>
    </row>
    <row r="161" spans="1:7">
      <c r="A161" t="s">
        <v>0</v>
      </c>
      <c r="B161" t="s">
        <v>1</v>
      </c>
      <c r="C161" t="s">
        <v>2</v>
      </c>
      <c r="D161" t="s">
        <v>3</v>
      </c>
    </row>
    <row r="162" spans="1:7">
      <c r="A162" t="s">
        <v>52</v>
      </c>
      <c r="B162" t="s">
        <v>36</v>
      </c>
      <c r="C162" t="s">
        <v>53</v>
      </c>
      <c r="D162" t="s">
        <v>54</v>
      </c>
    </row>
    <row r="163" spans="1:7">
      <c r="A163" t="s"/>
      <c r="B163" t="s">
        <v>8</v>
      </c>
      <c r="C163" t="s">
        <v>9</v>
      </c>
      <c r="D163" t="s">
        <v>10</v>
      </c>
      <c r="E163" t="s">
        <v>11</v>
      </c>
      <c r="F163" t="s">
        <v>12</v>
      </c>
      <c r="G163" t="s">
        <v>13</v>
      </c>
    </row>
    <row r="164" spans="1:7">
      <c r="A164" t="s">
        <v>14</v>
      </c>
      <c r="B164" t="n">
        <v>3939780</v>
      </c>
      <c r="C164" t="n">
        <v>7436618</v>
      </c>
      <c r="D164">
        <f>if(and(B164&gt;0,C164&gt;0),C164/(B164+C164),"")</f>
        <v/>
      </c>
      <c r="E164">
        <f>average(D164:D165)</f>
        <v/>
      </c>
    </row>
    <row r="165" spans="1:7">
      <c r="A165" t="s">
        <v>15</v>
      </c>
      <c r="B165" t="n">
        <v>3593859</v>
      </c>
      <c r="C165" t="n">
        <v>8537888</v>
      </c>
      <c r="D165">
        <f>if(and(B165&gt;0,C165&gt;0),C165/(B165+C165),"")</f>
        <v/>
      </c>
    </row>
    <row r="166" spans="1:7">
      <c r="A166" t="s">
        <v>16</v>
      </c>
      <c r="B166" t="n">
        <v>1717709</v>
      </c>
      <c r="C166" t="n">
        <v>3598691</v>
      </c>
      <c r="D166">
        <f>if(and(B166&gt;0,C166&gt;0),C166/(B166+C166),"")</f>
        <v/>
      </c>
      <c r="E166">
        <f>D166-E164</f>
        <v/>
      </c>
      <c r="F166" t="n">
        <v>0.05</v>
      </c>
      <c r="G166">
        <f>E166/F166*100/39.46/8</f>
        <v/>
      </c>
    </row>
    <row r="167" spans="1:7">
      <c r="A167" t="s">
        <v>17</v>
      </c>
      <c r="B167" t="n">
        <v>2739123</v>
      </c>
      <c r="C167" t="n">
        <v>6204697</v>
      </c>
      <c r="D167">
        <f>if(and(B167&gt;0,C167&gt;0),C167/(B167+C167),"")</f>
        <v/>
      </c>
      <c r="E167">
        <f>D167-E164</f>
        <v/>
      </c>
      <c r="F167" t="n">
        <v>0.05</v>
      </c>
      <c r="G167">
        <f>E167/F167*100/39.46/8</f>
        <v/>
      </c>
    </row>
    <row r="168" spans="1:7">
      <c r="A168" t="s">
        <v>18</v>
      </c>
      <c r="B168" t="n">
        <v>549055</v>
      </c>
      <c r="C168" t="n">
        <v>1141999</v>
      </c>
      <c r="D168">
        <f>if(and(B168&gt;0,C168&gt;0),C168/(B168+C168),"")</f>
        <v/>
      </c>
      <c r="E168">
        <f>D168-E164</f>
        <v/>
      </c>
      <c r="F168" t="n">
        <v>0.05</v>
      </c>
      <c r="G168">
        <f>E168/F168*100/39.46/24</f>
        <v/>
      </c>
    </row>
    <row r="169" spans="1:7">
      <c r="A169" t="s">
        <v>19</v>
      </c>
      <c r="B169" t="n">
        <v>855805</v>
      </c>
      <c r="C169" t="n">
        <v>2837634</v>
      </c>
      <c r="D169">
        <f>if(and(B169&gt;0,C169&gt;0),C169/(B169+C169),"")</f>
        <v/>
      </c>
      <c r="E169">
        <f>D169-E164</f>
        <v/>
      </c>
      <c r="F169" t="n">
        <v>0.05</v>
      </c>
      <c r="G169">
        <f>E169/F169*100/39.46/24</f>
        <v/>
      </c>
    </row>
    <row r="170" spans="1:7">
      <c r="A170" t="s">
        <v>20</v>
      </c>
      <c r="B170" t="n">
        <v>154838</v>
      </c>
      <c r="C170" t="n">
        <v>602227</v>
      </c>
      <c r="D170">
        <f>if(and(B170&gt;0,C170&gt;0),C170/(B170+C170),"")</f>
        <v/>
      </c>
      <c r="E170">
        <f>D170-E164</f>
        <v/>
      </c>
      <c r="F170" t="n">
        <v>0.05</v>
      </c>
      <c r="G170">
        <f>E170/F170*100/39.46/48</f>
        <v/>
      </c>
    </row>
    <row r="171" spans="1:7">
      <c r="A171" t="s">
        <v>21</v>
      </c>
      <c r="B171" t="n">
        <v>2375933</v>
      </c>
      <c r="C171" t="n">
        <v>6017570</v>
      </c>
      <c r="D171">
        <f>if(and(B171&gt;0,C171&gt;0),C171/(B171+C171),"")</f>
        <v/>
      </c>
      <c r="E171">
        <f>D171-E164</f>
        <v/>
      </c>
      <c r="F171" t="n">
        <v>0.05</v>
      </c>
      <c r="G171">
        <f>E171/F171*100/39.46/48</f>
        <v/>
      </c>
    </row>
    <row r="172" spans="1:7">
      <c r="A172" t="s">
        <v>22</v>
      </c>
      <c r="B172" t="n">
        <v>1677924</v>
      </c>
      <c r="C172" t="n">
        <v>4941965</v>
      </c>
      <c r="D172">
        <f>if(and(B172&gt;0,C172&gt;0),C172/(B172+C172),"")</f>
        <v/>
      </c>
      <c r="E172">
        <f>D172-E164</f>
        <v/>
      </c>
      <c r="F172" t="n">
        <v>0.05</v>
      </c>
      <c r="G172">
        <f>E172/F172*100/39.46/96</f>
        <v/>
      </c>
    </row>
    <row r="173" spans="1:7">
      <c r="A173" t="s">
        <v>23</v>
      </c>
      <c r="B173" t="n">
        <v>1550702</v>
      </c>
      <c r="C173" t="n">
        <v>4061920</v>
      </c>
      <c r="D173">
        <f>if(and(B173&gt;0,C173&gt;0),C173/(B173+C173),"")</f>
        <v/>
      </c>
      <c r="E173">
        <f>D173-E164</f>
        <v/>
      </c>
      <c r="F173" t="n">
        <v>0.05</v>
      </c>
      <c r="G173">
        <f>E173/F173*100/39.46/96</f>
        <v/>
      </c>
    </row>
    <row r="174" spans="1:7">
      <c r="A174" t="s">
        <v>24</v>
      </c>
      <c r="B174" t="n">
        <v>66868</v>
      </c>
      <c r="C174" t="n">
        <v>142234</v>
      </c>
      <c r="D174">
        <f>if(and(B174&gt;0,C174&gt;0),C174/(B174+C174),"")</f>
        <v/>
      </c>
      <c r="E174">
        <f>D174-E164</f>
        <v/>
      </c>
      <c r="F174" t="n">
        <v>0.05</v>
      </c>
      <c r="G174">
        <f>E174/F174*100/39.46/168</f>
        <v/>
      </c>
    </row>
    <row r="175" spans="1:7">
      <c r="A175" t="s">
        <v>25</v>
      </c>
      <c r="B175" t="n">
        <v>279167</v>
      </c>
      <c r="C175" t="n">
        <v>399609</v>
      </c>
      <c r="D175">
        <f>if(and(B175&gt;0,C175&gt;0),C175/(B175+C175),"")</f>
        <v/>
      </c>
      <c r="E175">
        <f>D175-E164</f>
        <v/>
      </c>
      <c r="F175" t="n">
        <v>0.05</v>
      </c>
      <c r="G175">
        <f>E175/F175*100/39.46/168</f>
        <v/>
      </c>
    </row>
    <row r="176" spans="1:7">
      <c r="A176" t="s"/>
    </row>
    <row r="177" spans="1:7">
      <c r="A177" t="s">
        <v>0</v>
      </c>
      <c r="B177" t="s">
        <v>1</v>
      </c>
      <c r="C177" t="s">
        <v>2</v>
      </c>
      <c r="D177" t="s">
        <v>3</v>
      </c>
    </row>
    <row r="178" spans="1:7">
      <c r="A178" t="s">
        <v>55</v>
      </c>
      <c r="B178" t="s">
        <v>36</v>
      </c>
      <c r="C178" t="s">
        <v>56</v>
      </c>
      <c r="D178" t="s">
        <v>57</v>
      </c>
    </row>
    <row r="179" spans="1:7">
      <c r="A179" t="s"/>
      <c r="B179" t="s">
        <v>8</v>
      </c>
      <c r="C179" t="s">
        <v>9</v>
      </c>
      <c r="D179" t="s">
        <v>10</v>
      </c>
      <c r="E179" t="s">
        <v>11</v>
      </c>
      <c r="F179" t="s">
        <v>12</v>
      </c>
      <c r="G179" t="s">
        <v>13</v>
      </c>
    </row>
    <row r="180" spans="1:7">
      <c r="A180" t="s">
        <v>14</v>
      </c>
      <c r="B180" t="n">
        <v>10597480</v>
      </c>
      <c r="C180" t="n">
        <v>17715450</v>
      </c>
      <c r="D180">
        <f>if(and(B180&gt;0,C180&gt;0),C180/(B180+C180),"")</f>
        <v/>
      </c>
      <c r="E180">
        <f>average(D180:D181)</f>
        <v/>
      </c>
    </row>
    <row r="181" spans="1:7">
      <c r="A181" t="s">
        <v>15</v>
      </c>
      <c r="B181" t="n">
        <v>11358410</v>
      </c>
      <c r="C181" t="n">
        <v>17117950</v>
      </c>
      <c r="D181">
        <f>if(and(B181&gt;0,C181&gt;0),C181/(B181+C181),"")</f>
        <v/>
      </c>
    </row>
    <row r="182" spans="1:7">
      <c r="A182" t="s">
        <v>16</v>
      </c>
      <c r="B182" t="n">
        <v>11183670</v>
      </c>
      <c r="C182" t="n">
        <v>19065300</v>
      </c>
      <c r="D182">
        <f>if(and(B182&gt;0,C182&gt;0),C182/(B182+C182),"")</f>
        <v/>
      </c>
      <c r="E182">
        <f>D182-E180</f>
        <v/>
      </c>
      <c r="F182" t="n">
        <v>0.05</v>
      </c>
      <c r="G182">
        <f>E182/F182*100/44.95/8</f>
        <v/>
      </c>
    </row>
    <row r="183" spans="1:7">
      <c r="A183" t="s">
        <v>17</v>
      </c>
      <c r="B183" t="n">
        <v>9022677</v>
      </c>
      <c r="C183" t="n">
        <v>14879690</v>
      </c>
      <c r="D183">
        <f>if(and(B183&gt;0,C183&gt;0),C183/(B183+C183),"")</f>
        <v/>
      </c>
      <c r="E183">
        <f>D183-E180</f>
        <v/>
      </c>
      <c r="F183" t="n">
        <v>0.05</v>
      </c>
      <c r="G183">
        <f>E183/F183*100/44.95/8</f>
        <v/>
      </c>
    </row>
    <row r="184" spans="1:7">
      <c r="A184" t="s">
        <v>18</v>
      </c>
      <c r="B184" t="n">
        <v>5601497</v>
      </c>
      <c r="C184" t="n">
        <v>13367210</v>
      </c>
      <c r="D184">
        <f>if(and(B184&gt;0,C184&gt;0),C184/(B184+C184),"")</f>
        <v/>
      </c>
      <c r="E184">
        <f>D184-E180</f>
        <v/>
      </c>
      <c r="F184" t="n">
        <v>0.05</v>
      </c>
      <c r="G184">
        <f>E184/F184*100/44.95/24</f>
        <v/>
      </c>
    </row>
    <row r="185" spans="1:7">
      <c r="A185" t="s">
        <v>19</v>
      </c>
      <c r="B185" t="n">
        <v>6272736</v>
      </c>
      <c r="C185" t="n">
        <v>14625050</v>
      </c>
      <c r="D185">
        <f>if(and(B185&gt;0,C185&gt;0),C185/(B185+C185),"")</f>
        <v/>
      </c>
      <c r="E185">
        <f>D185-E180</f>
        <v/>
      </c>
      <c r="F185" t="n">
        <v>0.05</v>
      </c>
      <c r="G185">
        <f>E185/F185*100/44.95/24</f>
        <v/>
      </c>
    </row>
    <row r="186" spans="1:7">
      <c r="A186" t="s">
        <v>20</v>
      </c>
      <c r="B186" t="n">
        <v>3788069</v>
      </c>
      <c r="C186" t="n">
        <v>9315325</v>
      </c>
      <c r="D186">
        <f>if(and(B186&gt;0,C186&gt;0),C186/(B186+C186),"")</f>
        <v/>
      </c>
      <c r="E186">
        <f>D186-E180</f>
        <v/>
      </c>
      <c r="F186" t="n">
        <v>0.05</v>
      </c>
      <c r="G186">
        <f>E186/F186*100/44.95/48</f>
        <v/>
      </c>
    </row>
    <row r="187" spans="1:7">
      <c r="A187" t="s">
        <v>21</v>
      </c>
      <c r="B187" t="n">
        <v>3703612</v>
      </c>
      <c r="C187" t="n">
        <v>9215439</v>
      </c>
      <c r="D187">
        <f>if(and(B187&gt;0,C187&gt;0),C187/(B187+C187),"")</f>
        <v/>
      </c>
      <c r="E187">
        <f>D187-E180</f>
        <v/>
      </c>
      <c r="F187" t="n">
        <v>0.05</v>
      </c>
      <c r="G187">
        <f>E187/F187*100/44.95/48</f>
        <v/>
      </c>
    </row>
    <row r="188" spans="1:7">
      <c r="A188" t="s">
        <v>22</v>
      </c>
      <c r="B188" t="n">
        <v>5077485</v>
      </c>
      <c r="C188" t="n">
        <v>12932870</v>
      </c>
      <c r="D188">
        <f>if(and(B188&gt;0,C188&gt;0),C188/(B188+C188),"")</f>
        <v/>
      </c>
      <c r="E188">
        <f>D188-E180</f>
        <v/>
      </c>
      <c r="F188" t="n">
        <v>0.05</v>
      </c>
      <c r="G188">
        <f>E188/F188*100/44.95/96</f>
        <v/>
      </c>
    </row>
    <row r="189" spans="1:7">
      <c r="A189" t="s">
        <v>23</v>
      </c>
      <c r="B189" t="n">
        <v>4462510</v>
      </c>
      <c r="C189" t="n">
        <v>11191540</v>
      </c>
      <c r="D189">
        <f>if(and(B189&gt;0,C189&gt;0),C189/(B189+C189),"")</f>
        <v/>
      </c>
      <c r="E189">
        <f>D189-E180</f>
        <v/>
      </c>
      <c r="F189" t="n">
        <v>0.05</v>
      </c>
      <c r="G189">
        <f>E189/F189*100/44.95/96</f>
        <v/>
      </c>
    </row>
    <row r="190" spans="1:7">
      <c r="A190" t="s">
        <v>24</v>
      </c>
      <c r="B190" t="n">
        <v>2190971</v>
      </c>
      <c r="C190" t="n">
        <v>5923053</v>
      </c>
      <c r="D190">
        <f>if(and(B190&gt;0,C190&gt;0),C190/(B190+C190),"")</f>
        <v/>
      </c>
      <c r="E190">
        <f>D190-E180</f>
        <v/>
      </c>
      <c r="F190" t="n">
        <v>0.05</v>
      </c>
      <c r="G190">
        <f>E190/F190*100/44.95/168</f>
        <v/>
      </c>
    </row>
    <row r="191" spans="1:7">
      <c r="A191" t="s">
        <v>25</v>
      </c>
      <c r="B191" t="n">
        <v>4828921</v>
      </c>
      <c r="C191" t="n">
        <v>10480890</v>
      </c>
      <c r="D191">
        <f>if(and(B191&gt;0,C191&gt;0),C191/(B191+C191),"")</f>
        <v/>
      </c>
      <c r="E191">
        <f>D191-E180</f>
        <v/>
      </c>
      <c r="F191" t="n">
        <v>0.05</v>
      </c>
      <c r="G191">
        <f>E191/F191*100/44.95/168</f>
        <v/>
      </c>
    </row>
    <row r="192" spans="1:7">
      <c r="A192" t="s"/>
    </row>
    <row r="193" spans="1:7">
      <c r="A193" t="s">
        <v>0</v>
      </c>
      <c r="B193" t="s">
        <v>1</v>
      </c>
      <c r="C193" t="s">
        <v>2</v>
      </c>
      <c r="D193" t="s">
        <v>3</v>
      </c>
    </row>
    <row r="194" spans="1:7">
      <c r="A194" t="s">
        <v>58</v>
      </c>
      <c r="B194" t="s">
        <v>36</v>
      </c>
      <c r="C194" t="s">
        <v>59</v>
      </c>
      <c r="D194" t="s">
        <v>60</v>
      </c>
    </row>
    <row r="195" spans="1:7">
      <c r="A195" t="s"/>
      <c r="B195" t="s">
        <v>8</v>
      </c>
      <c r="C195" t="s">
        <v>9</v>
      </c>
      <c r="D195" t="s">
        <v>10</v>
      </c>
      <c r="E195" t="s">
        <v>11</v>
      </c>
      <c r="F195" t="s">
        <v>12</v>
      </c>
      <c r="G195" t="s">
        <v>13</v>
      </c>
    </row>
    <row r="196" spans="1:7">
      <c r="A196" t="s">
        <v>14</v>
      </c>
      <c r="B196" t="n">
        <v>17303980</v>
      </c>
      <c r="C196" t="n">
        <v>33657000</v>
      </c>
      <c r="D196">
        <f>if(and(B196&gt;0,C196&gt;0),C196/(B196+C196),"")</f>
        <v/>
      </c>
      <c r="E196">
        <f>average(D196:D197)</f>
        <v/>
      </c>
    </row>
    <row r="197" spans="1:7">
      <c r="A197" t="s">
        <v>15</v>
      </c>
      <c r="B197" t="n">
        <v>20355770</v>
      </c>
      <c r="C197" t="n">
        <v>38399740</v>
      </c>
      <c r="D197">
        <f>if(and(B197&gt;0,C197&gt;0),C197/(B197+C197),"")</f>
        <v/>
      </c>
    </row>
    <row r="198" spans="1:7">
      <c r="A198" t="s">
        <v>16</v>
      </c>
      <c r="B198" t="n">
        <v>16224720</v>
      </c>
      <c r="C198" t="n">
        <v>35508060</v>
      </c>
      <c r="D198">
        <f>if(and(B198&gt;0,C198&gt;0),C198/(B198+C198),"")</f>
        <v/>
      </c>
      <c r="E198">
        <f>D198-E196</f>
        <v/>
      </c>
      <c r="F198" t="n">
        <v>0.05</v>
      </c>
      <c r="G198">
        <f>E198/F198*100/43.41/8</f>
        <v/>
      </c>
    </row>
    <row r="199" spans="1:7">
      <c r="A199" t="s">
        <v>17</v>
      </c>
      <c r="B199" t="n">
        <v>14291080</v>
      </c>
      <c r="C199" t="n">
        <v>32046940</v>
      </c>
      <c r="D199">
        <f>if(and(B199&gt;0,C199&gt;0),C199/(B199+C199),"")</f>
        <v/>
      </c>
      <c r="E199">
        <f>D199-E196</f>
        <v/>
      </c>
      <c r="F199" t="n">
        <v>0.05</v>
      </c>
      <c r="G199">
        <f>E199/F199*100/43.41/8</f>
        <v/>
      </c>
    </row>
    <row r="200" spans="1:7">
      <c r="A200" t="s">
        <v>18</v>
      </c>
      <c r="B200" t="n">
        <v>6502272</v>
      </c>
      <c r="C200" t="n">
        <v>18797520</v>
      </c>
      <c r="D200">
        <f>if(and(B200&gt;0,C200&gt;0),C200/(B200+C200),"")</f>
        <v/>
      </c>
      <c r="E200">
        <f>D200-E196</f>
        <v/>
      </c>
      <c r="F200" t="n">
        <v>0.05</v>
      </c>
      <c r="G200">
        <f>E200/F200*100/43.41/24</f>
        <v/>
      </c>
    </row>
    <row r="201" spans="1:7">
      <c r="A201" t="s">
        <v>19</v>
      </c>
      <c r="B201" t="n">
        <v>5196494</v>
      </c>
      <c r="C201" t="n">
        <v>14793390</v>
      </c>
      <c r="D201">
        <f>if(and(B201&gt;0,C201&gt;0),C201/(B201+C201),"")</f>
        <v/>
      </c>
      <c r="E201">
        <f>D201-E196</f>
        <v/>
      </c>
      <c r="F201" t="n">
        <v>0.05</v>
      </c>
      <c r="G201">
        <f>E201/F201*100/43.41/24</f>
        <v/>
      </c>
    </row>
    <row r="202" spans="1:7">
      <c r="A202" t="s">
        <v>20</v>
      </c>
      <c r="B202" t="n">
        <v>2439148</v>
      </c>
      <c r="C202" t="n">
        <v>12559400</v>
      </c>
      <c r="D202">
        <f>if(and(B202&gt;0,C202&gt;0),C202/(B202+C202),"")</f>
        <v/>
      </c>
      <c r="E202">
        <f>D202-E196</f>
        <v/>
      </c>
      <c r="F202" t="n">
        <v>0.05</v>
      </c>
      <c r="G202">
        <f>E202/F202*100/43.41/48</f>
        <v/>
      </c>
    </row>
    <row r="203" spans="1:7">
      <c r="A203" t="s">
        <v>21</v>
      </c>
      <c r="B203" t="n">
        <v>2601398</v>
      </c>
      <c r="C203" t="n">
        <v>10642890</v>
      </c>
      <c r="D203">
        <f>if(and(B203&gt;0,C203&gt;0),C203/(B203+C203),"")</f>
        <v/>
      </c>
      <c r="E203">
        <f>D203-E196</f>
        <v/>
      </c>
      <c r="F203" t="n">
        <v>0.05</v>
      </c>
      <c r="G203">
        <f>E203/F203*100/43.41/48</f>
        <v/>
      </c>
    </row>
    <row r="204" spans="1:7">
      <c r="A204" t="s">
        <v>22</v>
      </c>
      <c r="B204" t="n">
        <v>2945796</v>
      </c>
      <c r="C204" t="n">
        <v>13553110</v>
      </c>
      <c r="D204">
        <f>if(and(B204&gt;0,C204&gt;0),C204/(B204+C204),"")</f>
        <v/>
      </c>
      <c r="E204">
        <f>D204-E196</f>
        <v/>
      </c>
      <c r="F204" t="n">
        <v>0.05</v>
      </c>
      <c r="G204">
        <f>E204/F204*100/43.41/96</f>
        <v/>
      </c>
    </row>
    <row r="205" spans="1:7">
      <c r="A205" t="s">
        <v>23</v>
      </c>
      <c r="B205" t="n">
        <v>2757810</v>
      </c>
      <c r="C205" t="n">
        <v>11602420</v>
      </c>
      <c r="D205">
        <f>if(and(B205&gt;0,C205&gt;0),C205/(B205+C205),"")</f>
        <v/>
      </c>
      <c r="E205">
        <f>D205-E196</f>
        <v/>
      </c>
      <c r="F205" t="n">
        <v>0.05</v>
      </c>
      <c r="G205">
        <f>E205/F205*100/43.41/96</f>
        <v/>
      </c>
    </row>
    <row r="206" spans="1:7">
      <c r="A206" t="s">
        <v>24</v>
      </c>
      <c r="B206" t="n">
        <v>2456067</v>
      </c>
      <c r="C206" t="n">
        <v>12036680</v>
      </c>
      <c r="D206">
        <f>if(and(B206&gt;0,C206&gt;0),C206/(B206+C206),"")</f>
        <v/>
      </c>
      <c r="E206">
        <f>D206-E196</f>
        <v/>
      </c>
      <c r="F206" t="n">
        <v>0.05</v>
      </c>
      <c r="G206">
        <f>E206/F206*100/43.41/168</f>
        <v/>
      </c>
    </row>
    <row r="207" spans="1:7">
      <c r="A207" t="s">
        <v>25</v>
      </c>
      <c r="B207" t="n">
        <v>289142</v>
      </c>
      <c r="C207" t="n">
        <v>1549347</v>
      </c>
      <c r="D207">
        <f>if(and(B207&gt;0,C207&gt;0),C207/(B207+C207),"")</f>
        <v/>
      </c>
      <c r="E207">
        <f>D207-E196</f>
        <v/>
      </c>
      <c r="F207" t="n">
        <v>0.05</v>
      </c>
      <c r="G207">
        <f>E207/F207*100/43.41/168</f>
        <v/>
      </c>
    </row>
    <row r="208" spans="1:7">
      <c r="A208" t="s"/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2018-07-21T13:28:54Z</dcterms:created>
  <dcterms:modified xsi:type="dcterms:W3CDTF">2018-07-21T13:28:54Z</dcterms:modified>
</cp:coreProperties>
</file>