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<sst xmlns="http://schemas.openxmlformats.org/spreadsheetml/2006/main" uniqueCount="63">
  <si>
    <t>Peptide</t>
  </si>
  <si>
    <t>Charge</t>
  </si>
  <si>
    <t>m/z</t>
  </si>
  <si>
    <t>N</t>
  </si>
  <si>
    <t>TTVVMTPR5</t>
  </si>
  <si>
    <t>2</t>
  </si>
  <si>
    <t>452.74966</t>
  </si>
  <si>
    <t>8.86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</si>
  <si>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</si>
  <si>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</si>
  <si>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</si>
  <si>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</si>
  <si>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</si>
  <si>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</si>
  <si>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</si>
  <si>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</si>
  <si>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</si>
  <si>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</si>
  <si>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</si>
  <si>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</si>
  <si>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</si>
  <si>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</si>
  <si>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</si>
  <si>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</si>
  <si>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</si>
  <si>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</si>
  <si>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</si>
  <si>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</si>
  <si>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YQDFDPEVK6</t>
  </si>
  <si>
    <t>570.76404</t>
  </si>
  <si>
    <t>16.11</t>
  </si>
  <si>
    <t>ETFMDcLEGR7</t>
  </si>
  <si>
    <t>629.26556</t>
  </si>
  <si>
    <t>19.14</t>
  </si>
  <si>
    <t>TTDAEFHTFFNEK8</t>
  </si>
  <si>
    <t>793.85974</t>
  </si>
  <si>
    <t>20.66</t>
  </si>
  <si>
    <t>TTDAEFHTFFNEK9</t>
  </si>
  <si>
    <t>3</t>
  </si>
  <si>
    <t>529.57556</t>
  </si>
  <si>
    <t>KPRETFMDcLEGR10</t>
  </si>
  <si>
    <t>546.92908</t>
  </si>
  <si>
    <t>25.70</t>
  </si>
  <si>
    <t>TFGLGEADcGLRPLFEK11</t>
  </si>
  <si>
    <t>637.32074</t>
  </si>
  <si>
    <t>30.79</t>
  </si>
  <si>
    <t>SGGSKDNLSPPLGQcLTER12</t>
  </si>
  <si>
    <t>672.66534</t>
  </si>
  <si>
    <t>38.46</t>
  </si>
  <si>
    <t>SGGSKDNLSPPLGQcLTER13</t>
  </si>
  <si>
    <t>1008.49438</t>
  </si>
  <si>
    <t>SLKDTTEKELLDSYIDGR14</t>
  </si>
  <si>
    <t>695.02332</t>
  </si>
  <si>
    <t>28.98</t>
  </si>
  <si>
    <t>LYQGNLAVTTLGSPcLPWNSLPAK15</t>
  </si>
  <si>
    <t>867.45624</t>
  </si>
  <si>
    <t>39.46</t>
  </si>
  <si>
    <t>GRLYQGNLAVTTLGSPcLPWNSLPAK16</t>
  </si>
  <si>
    <t>938.49707</t>
  </si>
  <si>
    <t>44.95</t>
  </si>
  <si>
    <t>LYQGNLAVTTLGSPcLPWNSLPAKTLSK17</t>
  </si>
  <si>
    <t>1010.54248</t>
  </si>
  <si>
    <t>43.41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</si>
</sst>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8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62591500</v>
      </c>
      <c r="C4" t="n">
        <v>27824360</v>
      </c>
      <c r="D4" t="n">
        <v>8585420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39429490</v>
      </c>
      <c r="C5" t="n">
        <v>18169680</v>
      </c>
      <c r="D5" t="n">
        <v>5312472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79695720</v>
      </c>
      <c r="C6" t="n">
        <v>41133290</v>
      </c>
      <c r="D6" t="n">
        <v>12916180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J6/K6*100/8.86/8</f>
        <v/>
      </c>
    </row>
    <row r="7" spans="1:12">
      <c r="A7" t="s">
        <v>19</v>
      </c>
      <c r="B7" t="n">
        <v>51839090</v>
      </c>
      <c r="C7" t="n">
        <v>26453480</v>
      </c>
      <c r="D7" t="n">
        <v>8100436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J7/K7*100/8.86/8</f>
        <v/>
      </c>
    </row>
    <row r="8" spans="1:12">
      <c r="A8" t="s">
        <v>20</v>
      </c>
      <c r="B8" t="n">
        <v>70309400</v>
      </c>
      <c r="C8" t="n">
        <v>40344800</v>
      </c>
      <c r="D8" t="n">
        <v>13601810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J8/K8*100/8.86/24</f>
        <v/>
      </c>
    </row>
    <row r="9" spans="1:12">
      <c r="A9" t="s">
        <v>21</v>
      </c>
      <c r="B9" t="n">
        <v>48532760</v>
      </c>
      <c r="C9" t="n">
        <v>27863660</v>
      </c>
      <c r="D9" t="n">
        <v>9420036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J9/K9*100/8.86/24</f>
        <v/>
      </c>
    </row>
    <row r="10" spans="1:12">
      <c r="A10" t="s">
        <v>22</v>
      </c>
      <c r="B10" t="n">
        <v>78207680</v>
      </c>
      <c r="C10" t="n">
        <v>48850370</v>
      </c>
      <c r="D10" t="n">
        <v>17136190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J10/K10*100/8.86/48</f>
        <v/>
      </c>
    </row>
    <row r="11" spans="1:12">
      <c r="A11" t="s">
        <v>23</v>
      </c>
      <c r="B11" t="n">
        <v>52147330</v>
      </c>
      <c r="C11" t="n">
        <v>32632750</v>
      </c>
      <c r="D11" t="n">
        <v>11332180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J11/K11*100/8.86/48</f>
        <v/>
      </c>
    </row>
    <row r="12" spans="1:12">
      <c r="A12" t="s">
        <v>24</v>
      </c>
      <c r="B12" t="n">
        <v>70491070</v>
      </c>
      <c r="C12" t="n">
        <v>45816150</v>
      </c>
      <c r="D12" t="n">
        <v>16928610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J12/K12*100/8.86/96</f>
        <v/>
      </c>
    </row>
    <row r="13" spans="1:12">
      <c r="A13" t="s">
        <v>25</v>
      </c>
      <c r="B13" t="n">
        <v>52409160</v>
      </c>
      <c r="C13" t="n">
        <v>34303440</v>
      </c>
      <c r="D13" t="n">
        <v>12459330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J13/K13*100/8.86/96</f>
        <v/>
      </c>
    </row>
    <row r="14" spans="1:12">
      <c r="A14" t="s">
        <v>26</v>
      </c>
      <c r="B14" t="n">
        <v>0</v>
      </c>
      <c r="C14" t="n">
        <v>0</v>
      </c>
      <c r="D14" t="n">
        <v>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J14/K14*100/8.86/168</f>
        <v/>
      </c>
    </row>
    <row r="15" spans="1:12">
      <c r="A15" t="s">
        <v>27</v>
      </c>
      <c r="B15" t="n">
        <v>21311210</v>
      </c>
      <c r="C15" t="n">
        <v>14499050</v>
      </c>
      <c r="D15" t="n">
        <v>5194114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J15/K15*100/8.86/168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31856530</v>
      </c>
      <c r="C20" t="n">
        <v>20132460</v>
      </c>
      <c r="D20" t="n">
        <v>6995602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29644960</v>
      </c>
      <c r="C21" t="n">
        <v>19162790</v>
      </c>
      <c r="D21" t="n">
        <v>7994473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28358750</v>
      </c>
      <c r="C22" t="n">
        <v>23886160</v>
      </c>
      <c r="D22" t="n">
        <v>12155250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J22/K22*100/16.11/8</f>
        <v/>
      </c>
    </row>
    <row r="23" spans="1:12">
      <c r="A23" t="s">
        <v>19</v>
      </c>
      <c r="B23" t="n">
        <v>31397460</v>
      </c>
      <c r="C23" t="n">
        <v>25790890</v>
      </c>
      <c r="D23" t="n">
        <v>12872850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J23/K23*100/16.11/8</f>
        <v/>
      </c>
    </row>
    <row r="24" spans="1:12">
      <c r="A24" t="s">
        <v>20</v>
      </c>
      <c r="B24" t="n">
        <v>21888550</v>
      </c>
      <c r="C24" t="n">
        <v>24794560</v>
      </c>
      <c r="D24" t="n">
        <v>15478560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J24/K24*100/16.11/24</f>
        <v/>
      </c>
    </row>
    <row r="25" spans="1:12">
      <c r="A25" t="s">
        <v>21</v>
      </c>
      <c r="B25" t="n">
        <v>21323570</v>
      </c>
      <c r="C25" t="n">
        <v>24447700</v>
      </c>
      <c r="D25" t="n">
        <v>15175880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J25/K25*100/16.11/24</f>
        <v/>
      </c>
    </row>
    <row r="26" spans="1:12">
      <c r="A26" t="s">
        <v>22</v>
      </c>
      <c r="B26" t="n">
        <v>20173190</v>
      </c>
      <c r="C26" t="n">
        <v>28379360</v>
      </c>
      <c r="D26" t="n">
        <v>18158310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J26/K26*100/16.11/48</f>
        <v/>
      </c>
    </row>
    <row r="27" spans="1:12">
      <c r="A27" t="s">
        <v>23</v>
      </c>
      <c r="B27" t="n">
        <v>18963930</v>
      </c>
      <c r="C27" t="n">
        <v>26016550</v>
      </c>
      <c r="D27" t="n">
        <v>16935520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J27/K27*100/16.11/48</f>
        <v/>
      </c>
    </row>
    <row r="28" spans="1:12">
      <c r="A28" t="s">
        <v>24</v>
      </c>
      <c r="B28" t="n">
        <v>23448250</v>
      </c>
      <c r="C28" t="n">
        <v>33225350</v>
      </c>
      <c r="D28" t="n">
        <v>21730590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J28/K28*100/16.11/96</f>
        <v/>
      </c>
    </row>
    <row r="29" spans="1:12">
      <c r="A29" t="s">
        <v>25</v>
      </c>
      <c r="B29" t="n">
        <v>23567830</v>
      </c>
      <c r="C29" t="n">
        <v>32472620</v>
      </c>
      <c r="D29" t="n">
        <v>21301020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J29/K29*100/16.11/96</f>
        <v/>
      </c>
    </row>
    <row r="30" spans="1:12">
      <c r="A30" t="s">
        <v>26</v>
      </c>
      <c r="B30" t="n">
        <v>17199240</v>
      </c>
      <c r="C30" t="n">
        <v>24788090</v>
      </c>
      <c r="D30" t="n">
        <v>15806930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J30/K30*100/16.11/168</f>
        <v/>
      </c>
    </row>
    <row r="31" spans="1:12">
      <c r="A31" t="s">
        <v>27</v>
      </c>
      <c r="B31" t="n">
        <v>24596020</v>
      </c>
      <c r="C31" t="n">
        <v>34817380</v>
      </c>
      <c r="D31" t="n">
        <v>22805890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J31/K31*100/16.11/168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47706500</v>
      </c>
      <c r="C36" t="n">
        <v>29061870</v>
      </c>
      <c r="D36" t="n">
        <v>14710440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45961570</v>
      </c>
      <c r="C37" t="n">
        <v>28665080</v>
      </c>
      <c r="D37" t="n">
        <v>13536800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44430710</v>
      </c>
      <c r="C38" t="n">
        <v>36181720</v>
      </c>
      <c r="D38" t="n">
        <v>21122580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J38/K38*100/19.14/8</f>
        <v/>
      </c>
    </row>
    <row r="39" spans="1:12">
      <c r="A39" t="s">
        <v>19</v>
      </c>
      <c r="B39" t="n">
        <v>49289270</v>
      </c>
      <c r="C39" t="n">
        <v>40449420</v>
      </c>
      <c r="D39" t="n">
        <v>23785910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J39/K39*100/19.14/8</f>
        <v/>
      </c>
    </row>
    <row r="40" spans="1:12">
      <c r="A40" t="s">
        <v>20</v>
      </c>
      <c r="B40" t="n">
        <v>39131880</v>
      </c>
      <c r="C40" t="n">
        <v>44924180</v>
      </c>
      <c r="D40" t="n">
        <v>31164150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J40/K40*100/19.14/24</f>
        <v/>
      </c>
    </row>
    <row r="41" spans="1:12">
      <c r="A41" t="s">
        <v>21</v>
      </c>
      <c r="B41" t="n">
        <v>36970040</v>
      </c>
      <c r="C41" t="n">
        <v>43005110</v>
      </c>
      <c r="D41" t="n">
        <v>29435920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J41/K41*100/19.14/24</f>
        <v/>
      </c>
    </row>
    <row r="42" spans="1:12">
      <c r="A42" t="s">
        <v>22</v>
      </c>
      <c r="B42" t="n">
        <v>23936640</v>
      </c>
      <c r="C42" t="n">
        <v>33269960</v>
      </c>
      <c r="D42" t="n">
        <v>24555010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J42/K42*100/19.14/48</f>
        <v/>
      </c>
    </row>
    <row r="43" spans="1:12">
      <c r="A43" t="s">
        <v>23</v>
      </c>
      <c r="B43" t="n">
        <v>24696130</v>
      </c>
      <c r="C43" t="n">
        <v>33335160</v>
      </c>
      <c r="D43" t="n">
        <v>25200080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J43/K43*100/19.14/48</f>
        <v/>
      </c>
    </row>
    <row r="44" spans="1:12">
      <c r="A44" t="s">
        <v>24</v>
      </c>
      <c r="B44" t="n">
        <v>31641340</v>
      </c>
      <c r="C44" t="n">
        <v>45775130</v>
      </c>
      <c r="D44" t="n">
        <v>34814930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J44/K44*100/19.14/96</f>
        <v/>
      </c>
    </row>
    <row r="45" spans="1:12">
      <c r="A45" t="s">
        <v>25</v>
      </c>
      <c r="B45" t="n">
        <v>33068870</v>
      </c>
      <c r="C45" t="n">
        <v>47678060</v>
      </c>
      <c r="D45" t="n">
        <v>35906440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J45/K45*100/19.14/96</f>
        <v/>
      </c>
    </row>
    <row r="46" spans="1:12">
      <c r="A46" t="s">
        <v>26</v>
      </c>
      <c r="B46" t="n">
        <v>32533980</v>
      </c>
      <c r="C46" t="n">
        <v>47346050</v>
      </c>
      <c r="D46" t="n">
        <v>36312990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J46/K46*100/19.14/168</f>
        <v/>
      </c>
    </row>
    <row r="47" spans="1:12">
      <c r="A47" t="s">
        <v>27</v>
      </c>
      <c r="B47" t="n">
        <v>29058400</v>
      </c>
      <c r="C47" t="n">
        <v>41571510</v>
      </c>
      <c r="D47" t="n">
        <v>31419040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J47/K47*100/19.14/168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5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6912134</v>
      </c>
      <c r="C52" t="n">
        <v>5995760</v>
      </c>
      <c r="D52" t="n">
        <v>18972520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6186366</v>
      </c>
      <c r="C53" t="n">
        <v>5092107</v>
      </c>
      <c r="D53" t="n">
        <v>20082910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6389677</v>
      </c>
      <c r="C54" t="n">
        <v>6776103</v>
      </c>
      <c r="D54" t="n">
        <v>22034240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J54/K54*100/20.66/8</f>
        <v/>
      </c>
    </row>
    <row r="55" spans="1:12">
      <c r="A55" t="s">
        <v>19</v>
      </c>
      <c r="B55" t="n">
        <v>5773324</v>
      </c>
      <c r="C55" t="n">
        <v>5979346</v>
      </c>
      <c r="D55" t="n">
        <v>19870490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J55/K55*100/20.66/8</f>
        <v/>
      </c>
    </row>
    <row r="56" spans="1:12">
      <c r="A56" t="s">
        <v>20</v>
      </c>
      <c r="B56" t="n">
        <v>3974651</v>
      </c>
      <c r="C56" t="n">
        <v>5633812</v>
      </c>
      <c r="D56" t="n">
        <v>11288750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J56/K56*100/20.66/24</f>
        <v/>
      </c>
    </row>
    <row r="57" spans="1:12">
      <c r="A57" t="s">
        <v>21</v>
      </c>
      <c r="B57" t="n">
        <v>3561120</v>
      </c>
      <c r="C57" t="n">
        <v>4835302</v>
      </c>
      <c r="D57" t="n">
        <v>4399715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J57/K57*100/20.66/24</f>
        <v/>
      </c>
    </row>
    <row r="58" spans="1:12">
      <c r="A58" t="s">
        <v>22</v>
      </c>
      <c r="B58" t="n">
        <v>1881194</v>
      </c>
      <c r="C58" t="n">
        <v>2825573</v>
      </c>
      <c r="D58" t="n">
        <v>3088254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J58/K58*100/20.66/48</f>
        <v/>
      </c>
    </row>
    <row r="59" spans="1:12">
      <c r="A59" t="s">
        <v>23</v>
      </c>
      <c r="B59" t="n">
        <v>1820404</v>
      </c>
      <c r="C59" t="n">
        <v>2741849</v>
      </c>
      <c r="D59" t="n">
        <v>2831931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J59/K59*100/20.66/48</f>
        <v/>
      </c>
    </row>
    <row r="60" spans="1:12">
      <c r="A60" t="s">
        <v>24</v>
      </c>
      <c r="B60" t="n">
        <v>4197399</v>
      </c>
      <c r="C60" t="n">
        <v>6215710</v>
      </c>
      <c r="D60" t="n">
        <v>12223300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J60/K60*100/20.66/96</f>
        <v/>
      </c>
    </row>
    <row r="61" spans="1:12">
      <c r="A61" t="s">
        <v>25</v>
      </c>
      <c r="B61" t="n">
        <v>4488758</v>
      </c>
      <c r="C61" t="n">
        <v>6437530</v>
      </c>
      <c r="D61" t="n">
        <v>11665020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J61/K61*100/20.66/96</f>
        <v/>
      </c>
    </row>
    <row r="62" spans="1:12">
      <c r="A62" t="s">
        <v>26</v>
      </c>
      <c r="B62" t="n">
        <v>5744105</v>
      </c>
      <c r="C62" t="n">
        <v>8179396</v>
      </c>
      <c r="D62" t="n">
        <v>11328550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J62/K62*100/20.66/168</f>
        <v/>
      </c>
    </row>
    <row r="63" spans="1:12">
      <c r="A63" t="s">
        <v>27</v>
      </c>
      <c r="B63" t="n">
        <v>5638086</v>
      </c>
      <c r="C63" t="n">
        <v>8314801</v>
      </c>
      <c r="D63" t="n">
        <v>10267130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J63/K63*100/20.66/168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38</v>
      </c>
      <c r="C66" t="s">
        <v>39</v>
      </c>
      <c r="D66" t="s">
        <v>36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22454280</v>
      </c>
      <c r="C68" t="n">
        <v>18901130</v>
      </c>
      <c r="D68" t="n">
        <v>8099318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21942940</v>
      </c>
      <c r="C69" t="n">
        <v>19038720</v>
      </c>
      <c r="D69" t="n">
        <v>7100903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19918820</v>
      </c>
      <c r="C70" t="n">
        <v>20742320</v>
      </c>
      <c r="D70" t="n">
        <v>16214320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J70/K70*100/20.66/8</f>
        <v/>
      </c>
    </row>
    <row r="71" spans="1:12">
      <c r="A71" t="s">
        <v>19</v>
      </c>
      <c r="B71" t="n">
        <v>17135370</v>
      </c>
      <c r="C71" t="n">
        <v>17410660</v>
      </c>
      <c r="D71" t="n">
        <v>7415447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J71/K71*100/20.66/8</f>
        <v/>
      </c>
    </row>
    <row r="72" spans="1:12">
      <c r="A72" t="s">
        <v>20</v>
      </c>
      <c r="B72" t="n">
        <v>12295090</v>
      </c>
      <c r="C72" t="n">
        <v>16642850</v>
      </c>
      <c r="D72" t="n">
        <v>8111634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J72/K72*100/20.66/24</f>
        <v/>
      </c>
    </row>
    <row r="73" spans="1:12">
      <c r="A73" t="s">
        <v>21</v>
      </c>
      <c r="B73" t="n">
        <v>11895760</v>
      </c>
      <c r="C73" t="n">
        <v>17042150</v>
      </c>
      <c r="D73" t="n">
        <v>10298750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J73/K73*100/20.66/24</f>
        <v/>
      </c>
    </row>
    <row r="74" spans="1:12">
      <c r="A74" t="s">
        <v>22</v>
      </c>
      <c r="B74" t="n">
        <v>5826783</v>
      </c>
      <c r="C74" t="n">
        <v>9635974</v>
      </c>
      <c r="D74" t="n">
        <v>5056038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J74/K74*100/20.66/48</f>
        <v/>
      </c>
    </row>
    <row r="75" spans="1:12">
      <c r="A75" t="s">
        <v>23</v>
      </c>
      <c r="B75" t="n">
        <v>5966082</v>
      </c>
      <c r="C75" t="n">
        <v>10174780</v>
      </c>
      <c r="D75" t="n">
        <v>5414937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J75/K75*100/20.66/48</f>
        <v/>
      </c>
    </row>
    <row r="76" spans="1:12">
      <c r="A76" t="s">
        <v>24</v>
      </c>
      <c r="B76" t="n">
        <v>13036800</v>
      </c>
      <c r="C76" t="n">
        <v>21650180</v>
      </c>
      <c r="D76" t="n">
        <v>15511130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J76/K76*100/20.66/96</f>
        <v/>
      </c>
    </row>
    <row r="77" spans="1:12">
      <c r="A77" t="s">
        <v>25</v>
      </c>
      <c r="B77" t="n">
        <v>11928240</v>
      </c>
      <c r="C77" t="n">
        <v>19219780</v>
      </c>
      <c r="D77" t="n">
        <v>22091240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J77/K77*100/20.66/96</f>
        <v/>
      </c>
    </row>
    <row r="78" spans="1:12">
      <c r="A78" t="s">
        <v>26</v>
      </c>
      <c r="B78" t="n">
        <v>17496060</v>
      </c>
      <c r="C78" t="n">
        <v>30268350</v>
      </c>
      <c r="D78" t="n">
        <v>25645040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J78/K78*100/20.66/168</f>
        <v/>
      </c>
    </row>
    <row r="79" spans="1:12">
      <c r="A79" t="s">
        <v>27</v>
      </c>
      <c r="B79" t="n">
        <v>14852160</v>
      </c>
      <c r="C79" t="n">
        <v>24915640</v>
      </c>
      <c r="D79" t="n">
        <v>16479840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J79/K79*100/20.66/168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40</v>
      </c>
      <c r="B82" t="s">
        <v>38</v>
      </c>
      <c r="C82" t="s">
        <v>41</v>
      </c>
      <c r="D82" t="s">
        <v>42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20245680</v>
      </c>
      <c r="C84" t="n">
        <v>19191460</v>
      </c>
      <c r="D84" t="n">
        <v>9480277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17534600</v>
      </c>
      <c r="C85" t="n">
        <v>16334870</v>
      </c>
      <c r="D85" t="n">
        <v>8226546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15648120</v>
      </c>
      <c r="C86" t="n">
        <v>17217700</v>
      </c>
      <c r="D86" t="n">
        <v>11312130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J86/K86*100/25.70/8</f>
        <v/>
      </c>
    </row>
    <row r="87" spans="1:12">
      <c r="A87" t="s">
        <v>19</v>
      </c>
      <c r="B87" t="n">
        <v>15834360</v>
      </c>
      <c r="C87" t="n">
        <v>17398510</v>
      </c>
      <c r="D87" t="n">
        <v>11377130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J87/K87*100/25.70/8</f>
        <v/>
      </c>
    </row>
    <row r="88" spans="1:12">
      <c r="A88" t="s">
        <v>20</v>
      </c>
      <c r="B88" t="n">
        <v>13471610</v>
      </c>
      <c r="C88" t="n">
        <v>20556670</v>
      </c>
      <c r="D88" t="n">
        <v>16267320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J88/K88*100/25.70/24</f>
        <v/>
      </c>
    </row>
    <row r="89" spans="1:12">
      <c r="A89" t="s">
        <v>21</v>
      </c>
      <c r="B89" t="n">
        <v>13309870</v>
      </c>
      <c r="C89" t="n">
        <v>19358230</v>
      </c>
      <c r="D89" t="n">
        <v>15725740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J89/K89*100/25.70/24</f>
        <v/>
      </c>
    </row>
    <row r="90" spans="1:12">
      <c r="A90" t="s">
        <v>22</v>
      </c>
      <c r="B90" t="n">
        <v>10509840</v>
      </c>
      <c r="C90" t="n">
        <v>18548710</v>
      </c>
      <c r="D90" t="n">
        <v>16579310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J90/K90*100/25.70/48</f>
        <v/>
      </c>
    </row>
    <row r="91" spans="1:12">
      <c r="A91" t="s">
        <v>23</v>
      </c>
      <c r="B91" t="n">
        <v>11362610</v>
      </c>
      <c r="C91" t="n">
        <v>20903610</v>
      </c>
      <c r="D91" t="n">
        <v>17445310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J91/K91*100/25.70/48</f>
        <v/>
      </c>
    </row>
    <row r="92" spans="1:12">
      <c r="A92" t="s">
        <v>24</v>
      </c>
      <c r="B92" t="n">
        <v>13642680</v>
      </c>
      <c r="C92" t="n">
        <v>26028300</v>
      </c>
      <c r="D92" t="n">
        <v>22649140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J92/K92*100/25.70/96</f>
        <v/>
      </c>
    </row>
    <row r="93" spans="1:12">
      <c r="A93" t="s">
        <v>25</v>
      </c>
      <c r="B93" t="n">
        <v>11424020</v>
      </c>
      <c r="C93" t="n">
        <v>20767300</v>
      </c>
      <c r="D93" t="n">
        <v>19073390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J93/K93*100/25.70/96</f>
        <v/>
      </c>
    </row>
    <row r="94" spans="1:12">
      <c r="A94" t="s">
        <v>26</v>
      </c>
      <c r="B94" t="n">
        <v>9603201</v>
      </c>
      <c r="C94" t="n">
        <v>19504900</v>
      </c>
      <c r="D94" t="n">
        <v>17357700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J94/K94*100/25.70/168</f>
        <v/>
      </c>
    </row>
    <row r="95" spans="1:12">
      <c r="A95" t="s">
        <v>27</v>
      </c>
      <c r="B95" t="n">
        <v>12746000</v>
      </c>
      <c r="C95" t="n">
        <v>24900890</v>
      </c>
      <c r="D95" t="n">
        <v>23349730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J95/K95*100/25.70/168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43</v>
      </c>
      <c r="B98" t="s">
        <v>38</v>
      </c>
      <c r="C98" t="s">
        <v>44</v>
      </c>
      <c r="D98" t="s">
        <v>45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6220628</v>
      </c>
      <c r="C100" t="n">
        <v>5617657</v>
      </c>
      <c r="D100" t="n">
        <v>3619379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7125976</v>
      </c>
      <c r="C101" t="n">
        <v>6604026</v>
      </c>
      <c r="D101" t="n">
        <v>3863642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6283240</v>
      </c>
      <c r="C102" t="n">
        <v>6767560</v>
      </c>
      <c r="D102" t="n">
        <v>5820827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J102/K102*100/30.79/8</f>
        <v/>
      </c>
    </row>
    <row r="103" spans="1:12">
      <c r="A103" t="s">
        <v>19</v>
      </c>
      <c r="B103" t="n">
        <v>7019117</v>
      </c>
      <c r="C103" t="n">
        <v>7615074</v>
      </c>
      <c r="D103" t="n">
        <v>6331523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J103/K103*100/30.79/8</f>
        <v/>
      </c>
    </row>
    <row r="104" spans="1:12">
      <c r="A104" t="s">
        <v>20</v>
      </c>
      <c r="B104" t="n">
        <v>4337817</v>
      </c>
      <c r="C104" t="n">
        <v>5656005</v>
      </c>
      <c r="D104" t="n">
        <v>6200842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J104/K104*100/30.79/24</f>
        <v/>
      </c>
    </row>
    <row r="105" spans="1:12">
      <c r="A105" t="s">
        <v>21</v>
      </c>
      <c r="B105" t="n">
        <v>4022312</v>
      </c>
      <c r="C105" t="n">
        <v>5213538</v>
      </c>
      <c r="D105" t="n">
        <v>5102176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J105/K105*100/30.79/24</f>
        <v/>
      </c>
    </row>
    <row r="106" spans="1:12">
      <c r="A106" t="s">
        <v>22</v>
      </c>
      <c r="B106" t="n">
        <v>3563309</v>
      </c>
      <c r="C106" t="n">
        <v>5249653</v>
      </c>
      <c r="D106" t="n">
        <v>5907259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J106/K106*100/30.79/48</f>
        <v/>
      </c>
    </row>
    <row r="107" spans="1:12">
      <c r="A107" t="s">
        <v>23</v>
      </c>
      <c r="B107" t="n">
        <v>2656877</v>
      </c>
      <c r="C107" t="n">
        <v>4067202</v>
      </c>
      <c r="D107" t="n">
        <v>5004654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J107/K107*100/30.79/48</f>
        <v/>
      </c>
    </row>
    <row r="108" spans="1:12">
      <c r="A108" t="s">
        <v>24</v>
      </c>
      <c r="B108" t="n">
        <v>5545045</v>
      </c>
      <c r="C108" t="n">
        <v>7827165</v>
      </c>
      <c r="D108" t="n">
        <v>9932313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J108/K108*100/30.79/96</f>
        <v/>
      </c>
    </row>
    <row r="109" spans="1:12">
      <c r="A109" t="s">
        <v>25</v>
      </c>
      <c r="B109" t="n">
        <v>4645235</v>
      </c>
      <c r="C109" t="n">
        <v>8188321</v>
      </c>
      <c r="D109" t="n">
        <v>10063150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J109/K109*100/30.79/96</f>
        <v/>
      </c>
    </row>
    <row r="110" spans="1:12">
      <c r="A110" t="s">
        <v>26</v>
      </c>
      <c r="B110" t="n">
        <v>6321242</v>
      </c>
      <c r="C110" t="n">
        <v>8549920</v>
      </c>
      <c r="D110" t="n">
        <v>9828242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J110/K110*100/30.79/168</f>
        <v/>
      </c>
    </row>
    <row r="111" spans="1:12">
      <c r="A111" t="s">
        <v>27</v>
      </c>
      <c r="B111" t="n">
        <v>6648828</v>
      </c>
      <c r="C111" t="n">
        <v>10050420</v>
      </c>
      <c r="D111" t="n">
        <v>12039800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J111/K111*100/30.79/168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46</v>
      </c>
      <c r="B114" t="s">
        <v>38</v>
      </c>
      <c r="C114" t="s">
        <v>47</v>
      </c>
      <c r="D114" t="s">
        <v>48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285199700</v>
      </c>
      <c r="C116" t="n">
        <v>292137300</v>
      </c>
      <c r="D116" t="n">
        <v>174263200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237523900</v>
      </c>
      <c r="C117" t="n">
        <v>236862300</v>
      </c>
      <c r="D117" t="n">
        <v>145226900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222298500</v>
      </c>
      <c r="C118" t="n">
        <v>270258500</v>
      </c>
      <c r="D118" t="n">
        <v>210510100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J118/K118*100/38.46/8</f>
        <v/>
      </c>
    </row>
    <row r="119" spans="1:12">
      <c r="A119" t="s">
        <v>19</v>
      </c>
      <c r="B119" t="n">
        <v>246089500</v>
      </c>
      <c r="C119" t="n">
        <v>300662400</v>
      </c>
      <c r="D119" t="n">
        <v>234193700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J119/K119*100/38.46/8</f>
        <v/>
      </c>
    </row>
    <row r="120" spans="1:12">
      <c r="A120" t="s">
        <v>20</v>
      </c>
      <c r="B120" t="n">
        <v>146215600</v>
      </c>
      <c r="C120" t="n">
        <v>236687200</v>
      </c>
      <c r="D120" t="n">
        <v>238790000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J120/K120*100/38.46/24</f>
        <v/>
      </c>
    </row>
    <row r="121" spans="1:12">
      <c r="A121" t="s">
        <v>21</v>
      </c>
      <c r="B121" t="n">
        <v>140634500</v>
      </c>
      <c r="C121" t="n">
        <v>227877200</v>
      </c>
      <c r="D121" t="n">
        <v>230752200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J121/K121*100/38.46/24</f>
        <v/>
      </c>
    </row>
    <row r="122" spans="1:12">
      <c r="A122" t="s">
        <v>22</v>
      </c>
      <c r="B122" t="n">
        <v>96474540</v>
      </c>
      <c r="C122" t="n">
        <v>191410100</v>
      </c>
      <c r="D122" t="n">
        <v>225980400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J122/K122*100/38.46/48</f>
        <v/>
      </c>
    </row>
    <row r="123" spans="1:12">
      <c r="A123" t="s">
        <v>23</v>
      </c>
      <c r="B123" t="n">
        <v>92368560</v>
      </c>
      <c r="C123" t="n">
        <v>177180900</v>
      </c>
      <c r="D123" t="n">
        <v>211270100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J123/K123*100/38.46/48</f>
        <v/>
      </c>
    </row>
    <row r="124" spans="1:12">
      <c r="A124" t="s">
        <v>24</v>
      </c>
      <c r="B124" t="n">
        <v>118036200</v>
      </c>
      <c r="C124" t="n">
        <v>241980000</v>
      </c>
      <c r="D124" t="n">
        <v>284537400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J124/K124*100/38.46/96</f>
        <v/>
      </c>
    </row>
    <row r="125" spans="1:12">
      <c r="A125" t="s">
        <v>25</v>
      </c>
      <c r="B125" t="n">
        <v>117418600</v>
      </c>
      <c r="C125" t="n">
        <v>239619800</v>
      </c>
      <c r="D125" t="n">
        <v>282726900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J125/K125*100/38.46/96</f>
        <v/>
      </c>
    </row>
    <row r="126" spans="1:12">
      <c r="A126" t="s">
        <v>26</v>
      </c>
      <c r="B126" t="n">
        <v>113325000</v>
      </c>
      <c r="C126" t="n">
        <v>252034400</v>
      </c>
      <c r="D126" t="n">
        <v>308195700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J126/K126*100/38.46/168</f>
        <v/>
      </c>
    </row>
    <row r="127" spans="1:12">
      <c r="A127" t="s">
        <v>27</v>
      </c>
      <c r="B127" t="n">
        <v>106235900</v>
      </c>
      <c r="C127" t="n">
        <v>227010600</v>
      </c>
      <c r="D127" t="n">
        <v>270710000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J127/K127*100/38.46/168</f>
        <v/>
      </c>
    </row>
    <row r="128" spans="1:12">
      <c r="A128" t="s"/>
    </row>
    <row r="129" spans="1:12">
      <c r="A129" t="s">
        <v>0</v>
      </c>
      <c r="B129" t="s">
        <v>1</v>
      </c>
      <c r="C129" t="s">
        <v>2</v>
      </c>
      <c r="D129" t="s">
        <v>3</v>
      </c>
    </row>
    <row r="130" spans="1:12">
      <c r="A130" t="s">
        <v>49</v>
      </c>
      <c r="B130" t="s">
        <v>5</v>
      </c>
      <c r="C130" t="s">
        <v>50</v>
      </c>
      <c r="D130" t="s">
        <v>48</v>
      </c>
    </row>
    <row r="131" spans="1:12">
      <c r="A131" t="s"/>
      <c r="B131" t="s">
        <v>8</v>
      </c>
      <c r="C131" t="s">
        <v>9</v>
      </c>
      <c r="D131" t="s">
        <v>10</v>
      </c>
      <c r="E131" t="s">
        <v>11</v>
      </c>
      <c r="F131" t="s">
        <v>8</v>
      </c>
      <c r="G131" t="s">
        <v>9</v>
      </c>
      <c r="H131" t="s">
        <v>10</v>
      </c>
      <c r="I131" t="s">
        <v>12</v>
      </c>
      <c r="J131" t="s">
        <v>13</v>
      </c>
      <c r="K131" t="s">
        <v>14</v>
      </c>
      <c r="L131" t="s">
        <v>15</v>
      </c>
    </row>
    <row r="132" spans="1:12">
      <c r="A132" t="s">
        <v>16</v>
      </c>
      <c r="B132" t="n">
        <v>38989290</v>
      </c>
      <c r="C132" t="n">
        <v>41247240</v>
      </c>
      <c r="D132" t="n">
        <v>24683270</v>
      </c>
      <c r="E132">
        <f>sum(B132:D132)</f>
        <v/>
      </c>
      <c r="F132">
        <f>B132/E132</f>
        <v/>
      </c>
      <c r="G132">
        <f>C132/E132</f>
        <v/>
      </c>
      <c r="H132">
        <f>D132/E132</f>
        <v/>
      </c>
      <c r="I132">
        <f>G132+H132*2</f>
        <v/>
      </c>
      <c r="J132">
        <f>average(I132:I133)</f>
        <v/>
      </c>
    </row>
    <row r="133" spans="1:12">
      <c r="A133" t="s">
        <v>17</v>
      </c>
      <c r="B133" t="n">
        <v>32737110</v>
      </c>
      <c r="C133" t="n">
        <v>31480540</v>
      </c>
      <c r="D133" t="n">
        <v>19872310</v>
      </c>
      <c r="E133">
        <f>sum(B133:D133)</f>
        <v/>
      </c>
      <c r="F133">
        <f>B133/E133</f>
        <v/>
      </c>
      <c r="G133">
        <f>C133/E133</f>
        <v/>
      </c>
      <c r="H133">
        <f>D133/E133</f>
        <v/>
      </c>
      <c r="I133">
        <f>G133+H133*2</f>
        <v/>
      </c>
    </row>
    <row r="134" spans="1:12">
      <c r="A134" t="s">
        <v>18</v>
      </c>
      <c r="B134" t="n">
        <v>31632280</v>
      </c>
      <c r="C134" t="n">
        <v>37777610</v>
      </c>
      <c r="D134" t="n">
        <v>29169940</v>
      </c>
      <c r="E134">
        <f>sum(B134:D134)</f>
        <v/>
      </c>
      <c r="F134">
        <f>B134/E134</f>
        <v/>
      </c>
      <c r="G134">
        <f>C134/E134</f>
        <v/>
      </c>
      <c r="H134">
        <f>D134/E134</f>
        <v/>
      </c>
      <c r="I134">
        <f>G134+H134*2</f>
        <v/>
      </c>
      <c r="J134">
        <f>I134-J132</f>
        <v/>
      </c>
      <c r="K134" t="n">
        <v>5</v>
      </c>
      <c r="L134">
        <f>J134/K134*100/38.46/8</f>
        <v/>
      </c>
    </row>
    <row r="135" spans="1:12">
      <c r="A135" t="s">
        <v>19</v>
      </c>
      <c r="B135" t="n">
        <v>35003210</v>
      </c>
      <c r="C135" t="n">
        <v>40287140</v>
      </c>
      <c r="D135" t="n">
        <v>32663080</v>
      </c>
      <c r="E135">
        <f>sum(B135:D135)</f>
        <v/>
      </c>
      <c r="F135">
        <f>B135/E135</f>
        <v/>
      </c>
      <c r="G135">
        <f>C135/E135</f>
        <v/>
      </c>
      <c r="H135">
        <f>D135/E135</f>
        <v/>
      </c>
      <c r="I135">
        <f>G135+H135*2</f>
        <v/>
      </c>
      <c r="J135">
        <f>I135-J132</f>
        <v/>
      </c>
      <c r="K135" t="n">
        <v>5</v>
      </c>
      <c r="L135">
        <f>J135/K135*100/38.46/8</f>
        <v/>
      </c>
    </row>
    <row r="136" spans="1:12">
      <c r="A136" t="s">
        <v>20</v>
      </c>
      <c r="B136" t="n">
        <v>24167730</v>
      </c>
      <c r="C136" t="n">
        <v>34941210</v>
      </c>
      <c r="D136" t="n">
        <v>35874170</v>
      </c>
      <c r="E136">
        <f>sum(B136:D136)</f>
        <v/>
      </c>
      <c r="F136">
        <f>B136/E136</f>
        <v/>
      </c>
      <c r="G136">
        <f>C136/E136</f>
        <v/>
      </c>
      <c r="H136">
        <f>D136/E136</f>
        <v/>
      </c>
      <c r="I136">
        <f>G136+H136*2</f>
        <v/>
      </c>
      <c r="J136">
        <f>I136-J132</f>
        <v/>
      </c>
      <c r="K136" t="n">
        <v>5</v>
      </c>
      <c r="L136">
        <f>J136/K136*100/38.46/24</f>
        <v/>
      </c>
    </row>
    <row r="137" spans="1:12">
      <c r="A137" t="s">
        <v>21</v>
      </c>
      <c r="B137" t="n">
        <v>18787720</v>
      </c>
      <c r="C137" t="n">
        <v>29557340</v>
      </c>
      <c r="D137" t="n">
        <v>31526440</v>
      </c>
      <c r="E137">
        <f>sum(B137:D137)</f>
        <v/>
      </c>
      <c r="F137">
        <f>B137/E137</f>
        <v/>
      </c>
      <c r="G137">
        <f>C137/E137</f>
        <v/>
      </c>
      <c r="H137">
        <f>D137/E137</f>
        <v/>
      </c>
      <c r="I137">
        <f>G137+H137*2</f>
        <v/>
      </c>
      <c r="J137">
        <f>I137-J132</f>
        <v/>
      </c>
      <c r="K137" t="n">
        <v>5</v>
      </c>
      <c r="L137">
        <f>J137/K137*100/38.46/24</f>
        <v/>
      </c>
    </row>
    <row r="138" spans="1:12">
      <c r="A138" t="s">
        <v>22</v>
      </c>
      <c r="B138" t="n">
        <v>14460630</v>
      </c>
      <c r="C138" t="n">
        <v>25763980</v>
      </c>
      <c r="D138" t="n">
        <v>30977620</v>
      </c>
      <c r="E138">
        <f>sum(B138:D138)</f>
        <v/>
      </c>
      <c r="F138">
        <f>B138/E138</f>
        <v/>
      </c>
      <c r="G138">
        <f>C138/E138</f>
        <v/>
      </c>
      <c r="H138">
        <f>D138/E138</f>
        <v/>
      </c>
      <c r="I138">
        <f>G138+H138*2</f>
        <v/>
      </c>
      <c r="J138">
        <f>I138-J132</f>
        <v/>
      </c>
      <c r="K138" t="n">
        <v>5</v>
      </c>
      <c r="L138">
        <f>J138/K138*100/38.46/48</f>
        <v/>
      </c>
    </row>
    <row r="139" spans="1:12">
      <c r="A139" t="s">
        <v>23</v>
      </c>
      <c r="B139" t="n">
        <v>12191000</v>
      </c>
      <c r="C139" t="n">
        <v>23204000</v>
      </c>
      <c r="D139" t="n">
        <v>27372780</v>
      </c>
      <c r="E139">
        <f>sum(B139:D139)</f>
        <v/>
      </c>
      <c r="F139">
        <f>B139/E139</f>
        <v/>
      </c>
      <c r="G139">
        <f>C139/E139</f>
        <v/>
      </c>
      <c r="H139">
        <f>D139/E139</f>
        <v/>
      </c>
      <c r="I139">
        <f>G139+H139*2</f>
        <v/>
      </c>
      <c r="J139">
        <f>I139-J132</f>
        <v/>
      </c>
      <c r="K139" t="n">
        <v>5</v>
      </c>
      <c r="L139">
        <f>J139/K139*100/38.46/48</f>
        <v/>
      </c>
    </row>
    <row r="140" spans="1:12">
      <c r="A140" t="s">
        <v>24</v>
      </c>
      <c r="B140" t="n">
        <v>17630840</v>
      </c>
      <c r="C140" t="n">
        <v>37187650</v>
      </c>
      <c r="D140" t="n">
        <v>44264290</v>
      </c>
      <c r="E140">
        <f>sum(B140:D140)</f>
        <v/>
      </c>
      <c r="F140">
        <f>B140/E140</f>
        <v/>
      </c>
      <c r="G140">
        <f>C140/E140</f>
        <v/>
      </c>
      <c r="H140">
        <f>D140/E140</f>
        <v/>
      </c>
      <c r="I140">
        <f>G140+H140*2</f>
        <v/>
      </c>
      <c r="J140">
        <f>I140-J132</f>
        <v/>
      </c>
      <c r="K140" t="n">
        <v>5</v>
      </c>
      <c r="L140">
        <f>J140/K140*100/38.46/96</f>
        <v/>
      </c>
    </row>
    <row r="141" spans="1:12">
      <c r="A141" t="s">
        <v>25</v>
      </c>
      <c r="B141" t="n">
        <v>18646120</v>
      </c>
      <c r="C141" t="n">
        <v>35349250</v>
      </c>
      <c r="D141" t="n">
        <v>43083740</v>
      </c>
      <c r="E141">
        <f>sum(B141:D141)</f>
        <v/>
      </c>
      <c r="F141">
        <f>B141/E141</f>
        <v/>
      </c>
      <c r="G141">
        <f>C141/E141</f>
        <v/>
      </c>
      <c r="H141">
        <f>D141/E141</f>
        <v/>
      </c>
      <c r="I141">
        <f>G141+H141*2</f>
        <v/>
      </c>
      <c r="J141">
        <f>I141-J132</f>
        <v/>
      </c>
      <c r="K141" t="n">
        <v>5</v>
      </c>
      <c r="L141">
        <f>J141/K141*100/38.46/96</f>
        <v/>
      </c>
    </row>
    <row r="142" spans="1:12">
      <c r="A142" t="s">
        <v>26</v>
      </c>
      <c r="B142" t="n">
        <v>20960220</v>
      </c>
      <c r="C142" t="n">
        <v>39928180</v>
      </c>
      <c r="D142" t="n">
        <v>47891870</v>
      </c>
      <c r="E142">
        <f>sum(B142:D142)</f>
        <v/>
      </c>
      <c r="F142">
        <f>B142/E142</f>
        <v/>
      </c>
      <c r="G142">
        <f>C142/E142</f>
        <v/>
      </c>
      <c r="H142">
        <f>D142/E142</f>
        <v/>
      </c>
      <c r="I142">
        <f>G142+H142*2</f>
        <v/>
      </c>
      <c r="J142">
        <f>I142-J132</f>
        <v/>
      </c>
      <c r="K142" t="n">
        <v>5</v>
      </c>
      <c r="L142">
        <f>J142/K142*100/38.46/168</f>
        <v/>
      </c>
    </row>
    <row r="143" spans="1:12">
      <c r="A143" t="s">
        <v>27</v>
      </c>
      <c r="B143" t="n">
        <v>18401420</v>
      </c>
      <c r="C143" t="n">
        <v>34286370</v>
      </c>
      <c r="D143" t="n">
        <v>40821300</v>
      </c>
      <c r="E143">
        <f>sum(B143:D143)</f>
        <v/>
      </c>
      <c r="F143">
        <f>B143/E143</f>
        <v/>
      </c>
      <c r="G143">
        <f>C143/E143</f>
        <v/>
      </c>
      <c r="H143">
        <f>D143/E143</f>
        <v/>
      </c>
      <c r="I143">
        <f>G143+H143*2</f>
        <v/>
      </c>
      <c r="J143">
        <f>I143-J132</f>
        <v/>
      </c>
      <c r="K143" t="n">
        <v>5</v>
      </c>
      <c r="L143">
        <f>J143/K143*100/38.46/168</f>
        <v/>
      </c>
    </row>
    <row r="144" spans="1:12">
      <c r="A144" t="s"/>
    </row>
    <row r="145" spans="1:12">
      <c r="A145" t="s">
        <v>0</v>
      </c>
      <c r="B145" t="s">
        <v>1</v>
      </c>
      <c r="C145" t="s">
        <v>2</v>
      </c>
      <c r="D145" t="s">
        <v>3</v>
      </c>
    </row>
    <row r="146" spans="1:12">
      <c r="A146" t="s">
        <v>51</v>
      </c>
      <c r="B146" t="s">
        <v>38</v>
      </c>
      <c r="C146" t="s">
        <v>52</v>
      </c>
      <c r="D146" t="s">
        <v>53</v>
      </c>
    </row>
    <row r="147" spans="1:12">
      <c r="A147" t="s"/>
      <c r="B147" t="s">
        <v>8</v>
      </c>
      <c r="C147" t="s">
        <v>9</v>
      </c>
      <c r="D147" t="s">
        <v>10</v>
      </c>
      <c r="E147" t="s">
        <v>11</v>
      </c>
      <c r="F147" t="s">
        <v>8</v>
      </c>
      <c r="G147" t="s">
        <v>9</v>
      </c>
      <c r="H147" t="s">
        <v>10</v>
      </c>
      <c r="I147" t="s">
        <v>12</v>
      </c>
      <c r="J147" t="s">
        <v>13</v>
      </c>
      <c r="K147" t="s">
        <v>14</v>
      </c>
      <c r="L147" t="s">
        <v>15</v>
      </c>
    </row>
    <row r="148" spans="1:12">
      <c r="A148" t="s">
        <v>16</v>
      </c>
      <c r="B148" t="n">
        <v>9081436</v>
      </c>
      <c r="C148" t="n">
        <v>13816940</v>
      </c>
      <c r="D148" t="n">
        <v>5686601</v>
      </c>
      <c r="E148">
        <f>sum(B148:D148)</f>
        <v/>
      </c>
      <c r="F148">
        <f>B148/E148</f>
        <v/>
      </c>
      <c r="G148">
        <f>C148/E148</f>
        <v/>
      </c>
      <c r="H148">
        <f>D148/E148</f>
        <v/>
      </c>
      <c r="I148">
        <f>G148+H148*2</f>
        <v/>
      </c>
      <c r="J148">
        <f>average(I148:I149)</f>
        <v/>
      </c>
    </row>
    <row r="149" spans="1:12">
      <c r="A149" t="s">
        <v>17</v>
      </c>
      <c r="B149" t="n">
        <v>9493783</v>
      </c>
      <c r="C149" t="n">
        <v>13327250</v>
      </c>
      <c r="D149" t="n">
        <v>5889417</v>
      </c>
      <c r="E149">
        <f>sum(B149:D149)</f>
        <v/>
      </c>
      <c r="F149">
        <f>B149/E149</f>
        <v/>
      </c>
      <c r="G149">
        <f>C149/E149</f>
        <v/>
      </c>
      <c r="H149">
        <f>D149/E149</f>
        <v/>
      </c>
      <c r="I149">
        <f>G149+H149*2</f>
        <v/>
      </c>
    </row>
    <row r="150" spans="1:12">
      <c r="A150" t="s">
        <v>18</v>
      </c>
      <c r="B150" t="n">
        <v>9094902</v>
      </c>
      <c r="C150" t="n">
        <v>14979280</v>
      </c>
      <c r="D150" t="n">
        <v>8894606</v>
      </c>
      <c r="E150">
        <f>sum(B150:D150)</f>
        <v/>
      </c>
      <c r="F150">
        <f>B150/E150</f>
        <v/>
      </c>
      <c r="G150">
        <f>C150/E150</f>
        <v/>
      </c>
      <c r="H150">
        <f>D150/E150</f>
        <v/>
      </c>
      <c r="I150">
        <f>G150+H150*2</f>
        <v/>
      </c>
      <c r="J150">
        <f>I150-J148</f>
        <v/>
      </c>
      <c r="K150" t="n">
        <v>5</v>
      </c>
      <c r="L150">
        <f>J150/K150*100/28.98/8</f>
        <v/>
      </c>
    </row>
    <row r="151" spans="1:12">
      <c r="A151" t="s">
        <v>19</v>
      </c>
      <c r="B151" t="n">
        <v>8634075</v>
      </c>
      <c r="C151" t="n">
        <v>14020450</v>
      </c>
      <c r="D151" t="n">
        <v>8758769</v>
      </c>
      <c r="E151">
        <f>sum(B151:D151)</f>
        <v/>
      </c>
      <c r="F151">
        <f>B151/E151</f>
        <v/>
      </c>
      <c r="G151">
        <f>C151/E151</f>
        <v/>
      </c>
      <c r="H151">
        <f>D151/E151</f>
        <v/>
      </c>
      <c r="I151">
        <f>G151+H151*2</f>
        <v/>
      </c>
      <c r="J151">
        <f>I151-J148</f>
        <v/>
      </c>
      <c r="K151" t="n">
        <v>5</v>
      </c>
      <c r="L151">
        <f>J151/K151*100/28.98/8</f>
        <v/>
      </c>
    </row>
    <row r="152" spans="1:12">
      <c r="A152" t="s">
        <v>20</v>
      </c>
      <c r="B152" t="n">
        <v>12370550</v>
      </c>
      <c r="C152" t="n">
        <v>25915550</v>
      </c>
      <c r="D152" t="n">
        <v>23072310</v>
      </c>
      <c r="E152">
        <f>sum(B152:D152)</f>
        <v/>
      </c>
      <c r="F152">
        <f>B152/E152</f>
        <v/>
      </c>
      <c r="G152">
        <f>C152/E152</f>
        <v/>
      </c>
      <c r="H152">
        <f>D152/E152</f>
        <v/>
      </c>
      <c r="I152">
        <f>G152+H152*2</f>
        <v/>
      </c>
      <c r="J152">
        <f>I152-J148</f>
        <v/>
      </c>
      <c r="K152" t="n">
        <v>5</v>
      </c>
      <c r="L152">
        <f>J152/K152*100/28.98/24</f>
        <v/>
      </c>
    </row>
    <row r="153" spans="1:12">
      <c r="A153" t="s">
        <v>21</v>
      </c>
      <c r="B153" t="n">
        <v>11962120</v>
      </c>
      <c r="C153" t="n">
        <v>24475130</v>
      </c>
      <c r="D153" t="n">
        <v>22413360</v>
      </c>
      <c r="E153">
        <f>sum(B153:D153)</f>
        <v/>
      </c>
      <c r="F153">
        <f>B153/E153</f>
        <v/>
      </c>
      <c r="G153">
        <f>C153/E153</f>
        <v/>
      </c>
      <c r="H153">
        <f>D153/E153</f>
        <v/>
      </c>
      <c r="I153">
        <f>G153+H153*2</f>
        <v/>
      </c>
      <c r="J153">
        <f>I153-J148</f>
        <v/>
      </c>
      <c r="K153" t="n">
        <v>5</v>
      </c>
      <c r="L153">
        <f>J153/K153*100/28.98/24</f>
        <v/>
      </c>
    </row>
    <row r="154" spans="1:12">
      <c r="A154" t="s">
        <v>22</v>
      </c>
      <c r="B154" t="n">
        <v>3905960</v>
      </c>
      <c r="C154" t="n">
        <v>11666210</v>
      </c>
      <c r="D154" t="n">
        <v>10104120</v>
      </c>
      <c r="E154">
        <f>sum(B154:D154)</f>
        <v/>
      </c>
      <c r="F154">
        <f>B154/E154</f>
        <v/>
      </c>
      <c r="G154">
        <f>C154/E154</f>
        <v/>
      </c>
      <c r="H154">
        <f>D154/E154</f>
        <v/>
      </c>
      <c r="I154">
        <f>G154+H154*2</f>
        <v/>
      </c>
      <c r="J154">
        <f>I154-J148</f>
        <v/>
      </c>
      <c r="K154" t="n">
        <v>5</v>
      </c>
      <c r="L154">
        <f>J154/K154*100/28.98/48</f>
        <v/>
      </c>
    </row>
    <row r="155" spans="1:12">
      <c r="A155" t="s">
        <v>23</v>
      </c>
      <c r="B155" t="n">
        <v>3292234</v>
      </c>
      <c r="C155" t="n">
        <v>9486234</v>
      </c>
      <c r="D155" t="n">
        <v>8828920</v>
      </c>
      <c r="E155">
        <f>sum(B155:D155)</f>
        <v/>
      </c>
      <c r="F155">
        <f>B155/E155</f>
        <v/>
      </c>
      <c r="G155">
        <f>C155/E155</f>
        <v/>
      </c>
      <c r="H155">
        <f>D155/E155</f>
        <v/>
      </c>
      <c r="I155">
        <f>G155+H155*2</f>
        <v/>
      </c>
      <c r="J155">
        <f>I155-J148</f>
        <v/>
      </c>
      <c r="K155" t="n">
        <v>5</v>
      </c>
      <c r="L155">
        <f>J155/K155*100/28.98/48</f>
        <v/>
      </c>
    </row>
    <row r="156" spans="1:12">
      <c r="A156" t="s">
        <v>24</v>
      </c>
      <c r="B156" t="n">
        <v>4922826</v>
      </c>
      <c r="C156" t="n">
        <v>16577860</v>
      </c>
      <c r="D156" t="n">
        <v>14231580</v>
      </c>
      <c r="E156">
        <f>sum(B156:D156)</f>
        <v/>
      </c>
      <c r="F156">
        <f>B156/E156</f>
        <v/>
      </c>
      <c r="G156">
        <f>C156/E156</f>
        <v/>
      </c>
      <c r="H156">
        <f>D156/E156</f>
        <v/>
      </c>
      <c r="I156">
        <f>G156+H156*2</f>
        <v/>
      </c>
      <c r="J156">
        <f>I156-J148</f>
        <v/>
      </c>
      <c r="K156" t="n">
        <v>5</v>
      </c>
      <c r="L156">
        <f>J156/K156*100/28.98/96</f>
        <v/>
      </c>
    </row>
    <row r="157" spans="1:12">
      <c r="A157" t="s">
        <v>25</v>
      </c>
      <c r="B157" t="n">
        <v>5110153</v>
      </c>
      <c r="C157" t="n">
        <v>17003390</v>
      </c>
      <c r="D157" t="n">
        <v>13698220</v>
      </c>
      <c r="E157">
        <f>sum(B157:D157)</f>
        <v/>
      </c>
      <c r="F157">
        <f>B157/E157</f>
        <v/>
      </c>
      <c r="G157">
        <f>C157/E157</f>
        <v/>
      </c>
      <c r="H157">
        <f>D157/E157</f>
        <v/>
      </c>
      <c r="I157">
        <f>G157+H157*2</f>
        <v/>
      </c>
      <c r="J157">
        <f>I157-J148</f>
        <v/>
      </c>
      <c r="K157" t="n">
        <v>5</v>
      </c>
      <c r="L157">
        <f>J157/K157*100/28.98/96</f>
        <v/>
      </c>
    </row>
    <row r="158" spans="1:12">
      <c r="A158" t="s">
        <v>26</v>
      </c>
      <c r="B158" t="n">
        <v>5598547</v>
      </c>
      <c r="C158" t="n">
        <v>17696090</v>
      </c>
      <c r="D158" t="n">
        <v>16629810</v>
      </c>
      <c r="E158">
        <f>sum(B158:D158)</f>
        <v/>
      </c>
      <c r="F158">
        <f>B158/E158</f>
        <v/>
      </c>
      <c r="G158">
        <f>C158/E158</f>
        <v/>
      </c>
      <c r="H158">
        <f>D158/E158</f>
        <v/>
      </c>
      <c r="I158">
        <f>G158+H158*2</f>
        <v/>
      </c>
      <c r="J158">
        <f>I158-J148</f>
        <v/>
      </c>
      <c r="K158" t="n">
        <v>5</v>
      </c>
      <c r="L158">
        <f>J158/K158*100/28.98/168</f>
        <v/>
      </c>
    </row>
    <row r="159" spans="1:12">
      <c r="A159" t="s">
        <v>27</v>
      </c>
      <c r="B159" t="n">
        <v>6062810</v>
      </c>
      <c r="C159" t="n">
        <v>18598620</v>
      </c>
      <c r="D159" t="n">
        <v>16831350</v>
      </c>
      <c r="E159">
        <f>sum(B159:D159)</f>
        <v/>
      </c>
      <c r="F159">
        <f>B159/E159</f>
        <v/>
      </c>
      <c r="G159">
        <f>C159/E159</f>
        <v/>
      </c>
      <c r="H159">
        <f>D159/E159</f>
        <v/>
      </c>
      <c r="I159">
        <f>G159+H159*2</f>
        <v/>
      </c>
      <c r="J159">
        <f>I159-J148</f>
        <v/>
      </c>
      <c r="K159" t="n">
        <v>5</v>
      </c>
      <c r="L159">
        <f>J159/K159*100/28.98/168</f>
        <v/>
      </c>
    </row>
    <row r="160" spans="1:12">
      <c r="A160" t="s"/>
    </row>
    <row r="161" spans="1:12">
      <c r="A161" t="s">
        <v>0</v>
      </c>
      <c r="B161" t="s">
        <v>1</v>
      </c>
      <c r="C161" t="s">
        <v>2</v>
      </c>
      <c r="D161" t="s">
        <v>3</v>
      </c>
    </row>
    <row r="162" spans="1:12">
      <c r="A162" t="s">
        <v>54</v>
      </c>
      <c r="B162" t="s">
        <v>38</v>
      </c>
      <c r="C162" t="s">
        <v>55</v>
      </c>
      <c r="D162" t="s">
        <v>56</v>
      </c>
    </row>
    <row r="163" spans="1:12">
      <c r="A163" t="s"/>
      <c r="B163" t="s">
        <v>8</v>
      </c>
      <c r="C163" t="s">
        <v>9</v>
      </c>
      <c r="D163" t="s">
        <v>10</v>
      </c>
      <c r="E163" t="s">
        <v>11</v>
      </c>
      <c r="F163" t="s">
        <v>8</v>
      </c>
      <c r="G163" t="s">
        <v>9</v>
      </c>
      <c r="H163" t="s">
        <v>10</v>
      </c>
      <c r="I163" t="s">
        <v>12</v>
      </c>
      <c r="J163" t="s">
        <v>13</v>
      </c>
      <c r="K163" t="s">
        <v>14</v>
      </c>
      <c r="L163" t="s">
        <v>15</v>
      </c>
    </row>
    <row r="164" spans="1:12">
      <c r="A164" t="s">
        <v>16</v>
      </c>
      <c r="B164" t="n">
        <v>3939780</v>
      </c>
      <c r="C164" t="n">
        <v>7436618</v>
      </c>
      <c r="D164" t="n">
        <v>4873456</v>
      </c>
      <c r="E164">
        <f>sum(B164:D164)</f>
        <v/>
      </c>
      <c r="F164">
        <f>B164/E164</f>
        <v/>
      </c>
      <c r="G164">
        <f>C164/E164</f>
        <v/>
      </c>
      <c r="H164">
        <f>D164/E164</f>
        <v/>
      </c>
      <c r="I164">
        <f>G164+H164*2</f>
        <v/>
      </c>
      <c r="J164">
        <f>average(I164:I165)</f>
        <v/>
      </c>
    </row>
    <row r="165" spans="1:12">
      <c r="A165" t="s">
        <v>17</v>
      </c>
      <c r="B165" t="n">
        <v>3593859</v>
      </c>
      <c r="C165" t="n">
        <v>8537888</v>
      </c>
      <c r="D165" t="n">
        <v>5219669</v>
      </c>
      <c r="E165">
        <f>sum(B165:D165)</f>
        <v/>
      </c>
      <c r="F165">
        <f>B165/E165</f>
        <v/>
      </c>
      <c r="G165">
        <f>C165/E165</f>
        <v/>
      </c>
      <c r="H165">
        <f>D165/E165</f>
        <v/>
      </c>
      <c r="I165">
        <f>G165+H165*2</f>
        <v/>
      </c>
    </row>
    <row r="166" spans="1:12">
      <c r="A166" t="s">
        <v>18</v>
      </c>
      <c r="B166" t="n">
        <v>1717709</v>
      </c>
      <c r="C166" t="n">
        <v>3598691</v>
      </c>
      <c r="D166" t="n">
        <v>3274793</v>
      </c>
      <c r="E166">
        <f>sum(B166:D166)</f>
        <v/>
      </c>
      <c r="F166">
        <f>B166/E166</f>
        <v/>
      </c>
      <c r="G166">
        <f>C166/E166</f>
        <v/>
      </c>
      <c r="H166">
        <f>D166/E166</f>
        <v/>
      </c>
      <c r="I166">
        <f>G166+H166*2</f>
        <v/>
      </c>
      <c r="J166">
        <f>I166-J164</f>
        <v/>
      </c>
      <c r="K166" t="n">
        <v>5</v>
      </c>
      <c r="L166">
        <f>J166/K166*100/39.46/8</f>
        <v/>
      </c>
    </row>
    <row r="167" spans="1:12">
      <c r="A167" t="s">
        <v>19</v>
      </c>
      <c r="B167" t="n">
        <v>2739123</v>
      </c>
      <c r="C167" t="n">
        <v>6204697</v>
      </c>
      <c r="D167" t="n">
        <v>5411542</v>
      </c>
      <c r="E167">
        <f>sum(B167:D167)</f>
        <v/>
      </c>
      <c r="F167">
        <f>B167/E167</f>
        <v/>
      </c>
      <c r="G167">
        <f>C167/E167</f>
        <v/>
      </c>
      <c r="H167">
        <f>D167/E167</f>
        <v/>
      </c>
      <c r="I167">
        <f>G167+H167*2</f>
        <v/>
      </c>
      <c r="J167">
        <f>I167-J164</f>
        <v/>
      </c>
      <c r="K167" t="n">
        <v>5</v>
      </c>
      <c r="L167">
        <f>J167/K167*100/39.46/8</f>
        <v/>
      </c>
    </row>
    <row r="168" spans="1:12">
      <c r="A168" t="s">
        <v>20</v>
      </c>
      <c r="B168" t="n">
        <v>549055</v>
      </c>
      <c r="C168" t="n">
        <v>1141999</v>
      </c>
      <c r="D168" t="n">
        <v>988628</v>
      </c>
      <c r="E168">
        <f>sum(B168:D168)</f>
        <v/>
      </c>
      <c r="F168">
        <f>B168/E168</f>
        <v/>
      </c>
      <c r="G168">
        <f>C168/E168</f>
        <v/>
      </c>
      <c r="H168">
        <f>D168/E168</f>
        <v/>
      </c>
      <c r="I168">
        <f>G168+H168*2</f>
        <v/>
      </c>
      <c r="J168">
        <f>I168-J164</f>
        <v/>
      </c>
      <c r="K168" t="n">
        <v>5</v>
      </c>
      <c r="L168">
        <f>J168/K168*100/39.46/24</f>
        <v/>
      </c>
    </row>
    <row r="169" spans="1:12">
      <c r="A169" t="s">
        <v>21</v>
      </c>
      <c r="B169" t="n">
        <v>855805</v>
      </c>
      <c r="C169" t="n">
        <v>2837634</v>
      </c>
      <c r="D169" t="n">
        <v>3457928</v>
      </c>
      <c r="E169">
        <f>sum(B169:D169)</f>
        <v/>
      </c>
      <c r="F169">
        <f>B169/E169</f>
        <v/>
      </c>
      <c r="G169">
        <f>C169/E169</f>
        <v/>
      </c>
      <c r="H169">
        <f>D169/E169</f>
        <v/>
      </c>
      <c r="I169">
        <f>G169+H169*2</f>
        <v/>
      </c>
      <c r="J169">
        <f>I169-J164</f>
        <v/>
      </c>
      <c r="K169" t="n">
        <v>5</v>
      </c>
      <c r="L169">
        <f>J169/K169*100/39.46/24</f>
        <v/>
      </c>
    </row>
    <row r="170" spans="1:12">
      <c r="A170" t="s">
        <v>22</v>
      </c>
      <c r="B170" t="n">
        <v>154838</v>
      </c>
      <c r="C170" t="n">
        <v>602227</v>
      </c>
      <c r="D170" t="n">
        <v>869081</v>
      </c>
      <c r="E170">
        <f>sum(B170:D170)</f>
        <v/>
      </c>
      <c r="F170">
        <f>B170/E170</f>
        <v/>
      </c>
      <c r="G170">
        <f>C170/E170</f>
        <v/>
      </c>
      <c r="H170">
        <f>D170/E170</f>
        <v/>
      </c>
      <c r="I170">
        <f>G170+H170*2</f>
        <v/>
      </c>
      <c r="J170">
        <f>I170-J164</f>
        <v/>
      </c>
      <c r="K170" t="n">
        <v>5</v>
      </c>
      <c r="L170">
        <f>J170/K170*100/39.46/48</f>
        <v/>
      </c>
    </row>
    <row r="171" spans="1:12">
      <c r="A171" t="s">
        <v>23</v>
      </c>
      <c r="B171" t="n">
        <v>2375933</v>
      </c>
      <c r="C171" t="n">
        <v>6017570</v>
      </c>
      <c r="D171" t="n">
        <v>7849375</v>
      </c>
      <c r="E171">
        <f>sum(B171:D171)</f>
        <v/>
      </c>
      <c r="F171">
        <f>B171/E171</f>
        <v/>
      </c>
      <c r="G171">
        <f>C171/E171</f>
        <v/>
      </c>
      <c r="H171">
        <f>D171/E171</f>
        <v/>
      </c>
      <c r="I171">
        <f>G171+H171*2</f>
        <v/>
      </c>
      <c r="J171">
        <f>I171-J164</f>
        <v/>
      </c>
      <c r="K171" t="n">
        <v>5</v>
      </c>
      <c r="L171">
        <f>J171/K171*100/39.46/48</f>
        <v/>
      </c>
    </row>
    <row r="172" spans="1:12">
      <c r="A172" t="s">
        <v>24</v>
      </c>
      <c r="B172" t="n">
        <v>1677924</v>
      </c>
      <c r="C172" t="n">
        <v>4941965</v>
      </c>
      <c r="D172" t="n">
        <v>7027616</v>
      </c>
      <c r="E172">
        <f>sum(B172:D172)</f>
        <v/>
      </c>
      <c r="F172">
        <f>B172/E172</f>
        <v/>
      </c>
      <c r="G172">
        <f>C172/E172</f>
        <v/>
      </c>
      <c r="H172">
        <f>D172/E172</f>
        <v/>
      </c>
      <c r="I172">
        <f>G172+H172*2</f>
        <v/>
      </c>
      <c r="J172">
        <f>I172-J164</f>
        <v/>
      </c>
      <c r="K172" t="n">
        <v>5</v>
      </c>
      <c r="L172">
        <f>J172/K172*100/39.46/96</f>
        <v/>
      </c>
    </row>
    <row r="173" spans="1:12">
      <c r="A173" t="s">
        <v>25</v>
      </c>
      <c r="B173" t="n">
        <v>1550702</v>
      </c>
      <c r="C173" t="n">
        <v>4061920</v>
      </c>
      <c r="D173" t="n">
        <v>5667909</v>
      </c>
      <c r="E173">
        <f>sum(B173:D173)</f>
        <v/>
      </c>
      <c r="F173">
        <f>B173/E173</f>
        <v/>
      </c>
      <c r="G173">
        <f>C173/E173</f>
        <v/>
      </c>
      <c r="H173">
        <f>D173/E173</f>
        <v/>
      </c>
      <c r="I173">
        <f>G173+H173*2</f>
        <v/>
      </c>
      <c r="J173">
        <f>I173-J164</f>
        <v/>
      </c>
      <c r="K173" t="n">
        <v>5</v>
      </c>
      <c r="L173">
        <f>J173/K173*100/39.46/96</f>
        <v/>
      </c>
    </row>
    <row r="174" spans="1:12">
      <c r="A174" t="s">
        <v>26</v>
      </c>
      <c r="B174" t="n">
        <v>66868</v>
      </c>
      <c r="C174" t="n">
        <v>142234</v>
      </c>
      <c r="D174" t="n">
        <v>16910</v>
      </c>
      <c r="E174">
        <f>sum(B174:D174)</f>
        <v/>
      </c>
      <c r="F174">
        <f>B174/E174</f>
        <v/>
      </c>
      <c r="G174">
        <f>C174/E174</f>
        <v/>
      </c>
      <c r="H174">
        <f>D174/E174</f>
        <v/>
      </c>
      <c r="I174">
        <f>G174+H174*2</f>
        <v/>
      </c>
      <c r="J174">
        <f>I174-J164</f>
        <v/>
      </c>
      <c r="K174" t="n">
        <v>5</v>
      </c>
      <c r="L174">
        <f>J174/K174*100/39.46/168</f>
        <v/>
      </c>
    </row>
    <row r="175" spans="1:12">
      <c r="A175" t="s">
        <v>27</v>
      </c>
      <c r="B175" t="n">
        <v>279167</v>
      </c>
      <c r="C175" t="n">
        <v>399609</v>
      </c>
      <c r="D175" t="n">
        <v>712591</v>
      </c>
      <c r="E175">
        <f>sum(B175:D175)</f>
        <v/>
      </c>
      <c r="F175">
        <f>B175/E175</f>
        <v/>
      </c>
      <c r="G175">
        <f>C175/E175</f>
        <v/>
      </c>
      <c r="H175">
        <f>D175/E175</f>
        <v/>
      </c>
      <c r="I175">
        <f>G175+H175*2</f>
        <v/>
      </c>
      <c r="J175">
        <f>I175-J164</f>
        <v/>
      </c>
      <c r="K175" t="n">
        <v>5</v>
      </c>
      <c r="L175">
        <f>J175/K175*100/39.46/168</f>
        <v/>
      </c>
    </row>
    <row r="176" spans="1:12">
      <c r="A176" t="s"/>
    </row>
    <row r="177" spans="1:12">
      <c r="A177" t="s">
        <v>0</v>
      </c>
      <c r="B177" t="s">
        <v>1</v>
      </c>
      <c r="C177" t="s">
        <v>2</v>
      </c>
      <c r="D177" t="s">
        <v>3</v>
      </c>
    </row>
    <row r="178" spans="1:12">
      <c r="A178" t="s">
        <v>57</v>
      </c>
      <c r="B178" t="s">
        <v>38</v>
      </c>
      <c r="C178" t="s">
        <v>58</v>
      </c>
      <c r="D178" t="s">
        <v>59</v>
      </c>
    </row>
    <row r="179" spans="1:12">
      <c r="A179" t="s"/>
      <c r="B179" t="s">
        <v>8</v>
      </c>
      <c r="C179" t="s">
        <v>9</v>
      </c>
      <c r="D179" t="s">
        <v>10</v>
      </c>
      <c r="E179" t="s">
        <v>11</v>
      </c>
      <c r="F179" t="s">
        <v>8</v>
      </c>
      <c r="G179" t="s">
        <v>9</v>
      </c>
      <c r="H179" t="s">
        <v>10</v>
      </c>
      <c r="I179" t="s">
        <v>12</v>
      </c>
      <c r="J179" t="s">
        <v>13</v>
      </c>
      <c r="K179" t="s">
        <v>14</v>
      </c>
      <c r="L179" t="s">
        <v>15</v>
      </c>
    </row>
    <row r="180" spans="1:12">
      <c r="A180" t="s">
        <v>16</v>
      </c>
      <c r="B180" t="n">
        <v>10597480</v>
      </c>
      <c r="C180" t="n">
        <v>17715450</v>
      </c>
      <c r="D180" t="n">
        <v>14609580</v>
      </c>
      <c r="E180">
        <f>sum(B180:D180)</f>
        <v/>
      </c>
      <c r="F180">
        <f>B180/E180</f>
        <v/>
      </c>
      <c r="G180">
        <f>C180/E180</f>
        <v/>
      </c>
      <c r="H180">
        <f>D180/E180</f>
        <v/>
      </c>
      <c r="I180">
        <f>G180+H180*2</f>
        <v/>
      </c>
      <c r="J180">
        <f>average(I180:I181)</f>
        <v/>
      </c>
    </row>
    <row r="181" spans="1:12">
      <c r="A181" t="s">
        <v>17</v>
      </c>
      <c r="B181" t="n">
        <v>11358410</v>
      </c>
      <c r="C181" t="n">
        <v>17117950</v>
      </c>
      <c r="D181" t="n">
        <v>14360430</v>
      </c>
      <c r="E181">
        <f>sum(B181:D181)</f>
        <v/>
      </c>
      <c r="F181">
        <f>B181/E181</f>
        <v/>
      </c>
      <c r="G181">
        <f>C181/E181</f>
        <v/>
      </c>
      <c r="H181">
        <f>D181/E181</f>
        <v/>
      </c>
      <c r="I181">
        <f>G181+H181*2</f>
        <v/>
      </c>
    </row>
    <row r="182" spans="1:12">
      <c r="A182" t="s">
        <v>18</v>
      </c>
      <c r="B182" t="n">
        <v>11183670</v>
      </c>
      <c r="C182" t="n">
        <v>19065300</v>
      </c>
      <c r="D182" t="n">
        <v>19480860</v>
      </c>
      <c r="E182">
        <f>sum(B182:D182)</f>
        <v/>
      </c>
      <c r="F182">
        <f>B182/E182</f>
        <v/>
      </c>
      <c r="G182">
        <f>C182/E182</f>
        <v/>
      </c>
      <c r="H182">
        <f>D182/E182</f>
        <v/>
      </c>
      <c r="I182">
        <f>G182+H182*2</f>
        <v/>
      </c>
      <c r="J182">
        <f>I182-J180</f>
        <v/>
      </c>
      <c r="K182" t="n">
        <v>5</v>
      </c>
      <c r="L182">
        <f>J182/K182*100/44.95/8</f>
        <v/>
      </c>
    </row>
    <row r="183" spans="1:12">
      <c r="A183" t="s">
        <v>19</v>
      </c>
      <c r="B183" t="n">
        <v>9022677</v>
      </c>
      <c r="C183" t="n">
        <v>14879690</v>
      </c>
      <c r="D183" t="n">
        <v>15096420</v>
      </c>
      <c r="E183">
        <f>sum(B183:D183)</f>
        <v/>
      </c>
      <c r="F183">
        <f>B183/E183</f>
        <v/>
      </c>
      <c r="G183">
        <f>C183/E183</f>
        <v/>
      </c>
      <c r="H183">
        <f>D183/E183</f>
        <v/>
      </c>
      <c r="I183">
        <f>G183+H183*2</f>
        <v/>
      </c>
      <c r="J183">
        <f>I183-J180</f>
        <v/>
      </c>
      <c r="K183" t="n">
        <v>5</v>
      </c>
      <c r="L183">
        <f>J183/K183*100/44.95/8</f>
        <v/>
      </c>
    </row>
    <row r="184" spans="1:12">
      <c r="A184" t="s">
        <v>20</v>
      </c>
      <c r="B184" t="n">
        <v>5601497</v>
      </c>
      <c r="C184" t="n">
        <v>13367210</v>
      </c>
      <c r="D184" t="n">
        <v>17211610</v>
      </c>
      <c r="E184">
        <f>sum(B184:D184)</f>
        <v/>
      </c>
      <c r="F184">
        <f>B184/E184</f>
        <v/>
      </c>
      <c r="G184">
        <f>C184/E184</f>
        <v/>
      </c>
      <c r="H184">
        <f>D184/E184</f>
        <v/>
      </c>
      <c r="I184">
        <f>G184+H184*2</f>
        <v/>
      </c>
      <c r="J184">
        <f>I184-J180</f>
        <v/>
      </c>
      <c r="K184" t="n">
        <v>5</v>
      </c>
      <c r="L184">
        <f>J184/K184*100/44.95/24</f>
        <v/>
      </c>
    </row>
    <row r="185" spans="1:12">
      <c r="A185" t="s">
        <v>21</v>
      </c>
      <c r="B185" t="n">
        <v>6272736</v>
      </c>
      <c r="C185" t="n">
        <v>14625050</v>
      </c>
      <c r="D185" t="n">
        <v>18320260</v>
      </c>
      <c r="E185">
        <f>sum(B185:D185)</f>
        <v/>
      </c>
      <c r="F185">
        <f>B185/E185</f>
        <v/>
      </c>
      <c r="G185">
        <f>C185/E185</f>
        <v/>
      </c>
      <c r="H185">
        <f>D185/E185</f>
        <v/>
      </c>
      <c r="I185">
        <f>G185+H185*2</f>
        <v/>
      </c>
      <c r="J185">
        <f>I185-J180</f>
        <v/>
      </c>
      <c r="K185" t="n">
        <v>5</v>
      </c>
      <c r="L185">
        <f>J185/K185*100/44.95/24</f>
        <v/>
      </c>
    </row>
    <row r="186" spans="1:12">
      <c r="A186" t="s">
        <v>22</v>
      </c>
      <c r="B186" t="n">
        <v>3788069</v>
      </c>
      <c r="C186" t="n">
        <v>9315325</v>
      </c>
      <c r="D186" t="n">
        <v>13631950</v>
      </c>
      <c r="E186">
        <f>sum(B186:D186)</f>
        <v/>
      </c>
      <c r="F186">
        <f>B186/E186</f>
        <v/>
      </c>
      <c r="G186">
        <f>C186/E186</f>
        <v/>
      </c>
      <c r="H186">
        <f>D186/E186</f>
        <v/>
      </c>
      <c r="I186">
        <f>G186+H186*2</f>
        <v/>
      </c>
      <c r="J186">
        <f>I186-J180</f>
        <v/>
      </c>
      <c r="K186" t="n">
        <v>5</v>
      </c>
      <c r="L186">
        <f>J186/K186*100/44.95/48</f>
        <v/>
      </c>
    </row>
    <row r="187" spans="1:12">
      <c r="A187" t="s">
        <v>23</v>
      </c>
      <c r="B187" t="n">
        <v>3703612</v>
      </c>
      <c r="C187" t="n">
        <v>9215439</v>
      </c>
      <c r="D187" t="n">
        <v>14542530</v>
      </c>
      <c r="E187">
        <f>sum(B187:D187)</f>
        <v/>
      </c>
      <c r="F187">
        <f>B187/E187</f>
        <v/>
      </c>
      <c r="G187">
        <f>C187/E187</f>
        <v/>
      </c>
      <c r="H187">
        <f>D187/E187</f>
        <v/>
      </c>
      <c r="I187">
        <f>G187+H187*2</f>
        <v/>
      </c>
      <c r="J187">
        <f>I187-J180</f>
        <v/>
      </c>
      <c r="K187" t="n">
        <v>5</v>
      </c>
      <c r="L187">
        <f>J187/K187*100/44.95/48</f>
        <v/>
      </c>
    </row>
    <row r="188" spans="1:12">
      <c r="A188" t="s">
        <v>24</v>
      </c>
      <c r="B188" t="n">
        <v>5077485</v>
      </c>
      <c r="C188" t="n">
        <v>12932870</v>
      </c>
      <c r="D188" t="n">
        <v>20336600</v>
      </c>
      <c r="E188">
        <f>sum(B188:D188)</f>
        <v/>
      </c>
      <c r="F188">
        <f>B188/E188</f>
        <v/>
      </c>
      <c r="G188">
        <f>C188/E188</f>
        <v/>
      </c>
      <c r="H188">
        <f>D188/E188</f>
        <v/>
      </c>
      <c r="I188">
        <f>G188+H188*2</f>
        <v/>
      </c>
      <c r="J188">
        <f>I188-J180</f>
        <v/>
      </c>
      <c r="K188" t="n">
        <v>5</v>
      </c>
      <c r="L188">
        <f>J188/K188*100/44.95/96</f>
        <v/>
      </c>
    </row>
    <row r="189" spans="1:12">
      <c r="A189" t="s">
        <v>25</v>
      </c>
      <c r="B189" t="n">
        <v>4462510</v>
      </c>
      <c r="C189" t="n">
        <v>11191540</v>
      </c>
      <c r="D189" t="n">
        <v>17923290</v>
      </c>
      <c r="E189">
        <f>sum(B189:D189)</f>
        <v/>
      </c>
      <c r="F189">
        <f>B189/E189</f>
        <v/>
      </c>
      <c r="G189">
        <f>C189/E189</f>
        <v/>
      </c>
      <c r="H189">
        <f>D189/E189</f>
        <v/>
      </c>
      <c r="I189">
        <f>G189+H189*2</f>
        <v/>
      </c>
      <c r="J189">
        <f>I189-J180</f>
        <v/>
      </c>
      <c r="K189" t="n">
        <v>5</v>
      </c>
      <c r="L189">
        <f>J189/K189*100/44.95/96</f>
        <v/>
      </c>
    </row>
    <row r="190" spans="1:12">
      <c r="A190" t="s">
        <v>26</v>
      </c>
      <c r="B190" t="n">
        <v>2190971</v>
      </c>
      <c r="C190" t="n">
        <v>5923053</v>
      </c>
      <c r="D190" t="n">
        <v>9590013</v>
      </c>
      <c r="E190">
        <f>sum(B190:D190)</f>
        <v/>
      </c>
      <c r="F190">
        <f>B190/E190</f>
        <v/>
      </c>
      <c r="G190">
        <f>C190/E190</f>
        <v/>
      </c>
      <c r="H190">
        <f>D190/E190</f>
        <v/>
      </c>
      <c r="I190">
        <f>G190+H190*2</f>
        <v/>
      </c>
      <c r="J190">
        <f>I190-J180</f>
        <v/>
      </c>
      <c r="K190" t="n">
        <v>5</v>
      </c>
      <c r="L190">
        <f>J190/K190*100/44.95/168</f>
        <v/>
      </c>
    </row>
    <row r="191" spans="1:12">
      <c r="A191" t="s">
        <v>27</v>
      </c>
      <c r="B191" t="n">
        <v>4828921</v>
      </c>
      <c r="C191" t="n">
        <v>10480890</v>
      </c>
      <c r="D191" t="n">
        <v>16287180</v>
      </c>
      <c r="E191">
        <f>sum(B191:D191)</f>
        <v/>
      </c>
      <c r="F191">
        <f>B191/E191</f>
        <v/>
      </c>
      <c r="G191">
        <f>C191/E191</f>
        <v/>
      </c>
      <c r="H191">
        <f>D191/E191</f>
        <v/>
      </c>
      <c r="I191">
        <f>G191+H191*2</f>
        <v/>
      </c>
      <c r="J191">
        <f>I191-J180</f>
        <v/>
      </c>
      <c r="K191" t="n">
        <v>5</v>
      </c>
      <c r="L191">
        <f>J191/K191*100/44.95/168</f>
        <v/>
      </c>
    </row>
    <row r="192" spans="1:12">
      <c r="A192" t="s"/>
    </row>
    <row r="193" spans="1:12">
      <c r="A193" t="s">
        <v>0</v>
      </c>
      <c r="B193" t="s">
        <v>1</v>
      </c>
      <c r="C193" t="s">
        <v>2</v>
      </c>
      <c r="D193" t="s">
        <v>3</v>
      </c>
    </row>
    <row r="194" spans="1:12">
      <c r="A194" t="s">
        <v>60</v>
      </c>
      <c r="B194" t="s">
        <v>38</v>
      </c>
      <c r="C194" t="s">
        <v>61</v>
      </c>
      <c r="D194" t="s">
        <v>62</v>
      </c>
    </row>
    <row r="195" spans="1:12">
      <c r="A195" t="s"/>
      <c r="B195" t="s">
        <v>8</v>
      </c>
      <c r="C195" t="s">
        <v>9</v>
      </c>
      <c r="D195" t="s">
        <v>10</v>
      </c>
      <c r="E195" t="s">
        <v>11</v>
      </c>
      <c r="F195" t="s">
        <v>8</v>
      </c>
      <c r="G195" t="s">
        <v>9</v>
      </c>
      <c r="H195" t="s">
        <v>10</v>
      </c>
      <c r="I195" t="s">
        <v>12</v>
      </c>
      <c r="J195" t="s">
        <v>13</v>
      </c>
      <c r="K195" t="s">
        <v>14</v>
      </c>
      <c r="L195" t="s">
        <v>15</v>
      </c>
    </row>
    <row r="196" spans="1:12">
      <c r="A196" t="s">
        <v>16</v>
      </c>
      <c r="B196" t="n">
        <v>17303980</v>
      </c>
      <c r="C196" t="n">
        <v>33657000</v>
      </c>
      <c r="D196" t="n">
        <v>28829660</v>
      </c>
      <c r="E196">
        <f>sum(B196:D196)</f>
        <v/>
      </c>
      <c r="F196">
        <f>B196/E196</f>
        <v/>
      </c>
      <c r="G196">
        <f>C196/E196</f>
        <v/>
      </c>
      <c r="H196">
        <f>D196/E196</f>
        <v/>
      </c>
      <c r="I196">
        <f>G196+H196*2</f>
        <v/>
      </c>
      <c r="J196">
        <f>average(I196:I197)</f>
        <v/>
      </c>
    </row>
    <row r="197" spans="1:12">
      <c r="A197" t="s">
        <v>17</v>
      </c>
      <c r="B197" t="n">
        <v>20355770</v>
      </c>
      <c r="C197" t="n">
        <v>38399740</v>
      </c>
      <c r="D197" t="n">
        <v>30128420</v>
      </c>
      <c r="E197">
        <f>sum(B197:D197)</f>
        <v/>
      </c>
      <c r="F197">
        <f>B197/E197</f>
        <v/>
      </c>
      <c r="G197">
        <f>C197/E197</f>
        <v/>
      </c>
      <c r="H197">
        <f>D197/E197</f>
        <v/>
      </c>
      <c r="I197">
        <f>G197+H197*2</f>
        <v/>
      </c>
    </row>
    <row r="198" spans="1:12">
      <c r="A198" t="s">
        <v>18</v>
      </c>
      <c r="B198" t="n">
        <v>16224720</v>
      </c>
      <c r="C198" t="n">
        <v>35508060</v>
      </c>
      <c r="D198" t="n">
        <v>34300960</v>
      </c>
      <c r="E198">
        <f>sum(B198:D198)</f>
        <v/>
      </c>
      <c r="F198">
        <f>B198/E198</f>
        <v/>
      </c>
      <c r="G198">
        <f>C198/E198</f>
        <v/>
      </c>
      <c r="H198">
        <f>D198/E198</f>
        <v/>
      </c>
      <c r="I198">
        <f>G198+H198*2</f>
        <v/>
      </c>
      <c r="J198">
        <f>I198-J196</f>
        <v/>
      </c>
      <c r="K198" t="n">
        <v>5</v>
      </c>
      <c r="L198">
        <f>J198/K198*100/43.41/8</f>
        <v/>
      </c>
    </row>
    <row r="199" spans="1:12">
      <c r="A199" t="s">
        <v>19</v>
      </c>
      <c r="B199" t="n">
        <v>14291080</v>
      </c>
      <c r="C199" t="n">
        <v>32046940</v>
      </c>
      <c r="D199" t="n">
        <v>32443260</v>
      </c>
      <c r="E199">
        <f>sum(B199:D199)</f>
        <v/>
      </c>
      <c r="F199">
        <f>B199/E199</f>
        <v/>
      </c>
      <c r="G199">
        <f>C199/E199</f>
        <v/>
      </c>
      <c r="H199">
        <f>D199/E199</f>
        <v/>
      </c>
      <c r="I199">
        <f>G199+H199*2</f>
        <v/>
      </c>
      <c r="J199">
        <f>I199-J196</f>
        <v/>
      </c>
      <c r="K199" t="n">
        <v>5</v>
      </c>
      <c r="L199">
        <f>J199/K199*100/43.41/8</f>
        <v/>
      </c>
    </row>
    <row r="200" spans="1:12">
      <c r="A200" t="s">
        <v>20</v>
      </c>
      <c r="B200" t="n">
        <v>6502272</v>
      </c>
      <c r="C200" t="n">
        <v>18797520</v>
      </c>
      <c r="D200" t="n">
        <v>23416710</v>
      </c>
      <c r="E200">
        <f>sum(B200:D200)</f>
        <v/>
      </c>
      <c r="F200">
        <f>B200/E200</f>
        <v/>
      </c>
      <c r="G200">
        <f>C200/E200</f>
        <v/>
      </c>
      <c r="H200">
        <f>D200/E200</f>
        <v/>
      </c>
      <c r="I200">
        <f>G200+H200*2</f>
        <v/>
      </c>
      <c r="J200">
        <f>I200-J196</f>
        <v/>
      </c>
      <c r="K200" t="n">
        <v>5</v>
      </c>
      <c r="L200">
        <f>J200/K200*100/43.41/24</f>
        <v/>
      </c>
    </row>
    <row r="201" spans="1:12">
      <c r="A201" t="s">
        <v>21</v>
      </c>
      <c r="B201" t="n">
        <v>5196494</v>
      </c>
      <c r="C201" t="n">
        <v>14793390</v>
      </c>
      <c r="D201" t="n">
        <v>19303120</v>
      </c>
      <c r="E201">
        <f>sum(B201:D201)</f>
        <v/>
      </c>
      <c r="F201">
        <f>B201/E201</f>
        <v/>
      </c>
      <c r="G201">
        <f>C201/E201</f>
        <v/>
      </c>
      <c r="H201">
        <f>D201/E201</f>
        <v/>
      </c>
      <c r="I201">
        <f>G201+H201*2</f>
        <v/>
      </c>
      <c r="J201">
        <f>I201-J196</f>
        <v/>
      </c>
      <c r="K201" t="n">
        <v>5</v>
      </c>
      <c r="L201">
        <f>J201/K201*100/43.41/24</f>
        <v/>
      </c>
    </row>
    <row r="202" spans="1:12">
      <c r="A202" t="s">
        <v>22</v>
      </c>
      <c r="B202" t="n">
        <v>2439148</v>
      </c>
      <c r="C202" t="n">
        <v>12559400</v>
      </c>
      <c r="D202" t="n">
        <v>17009520</v>
      </c>
      <c r="E202">
        <f>sum(B202:D202)</f>
        <v/>
      </c>
      <c r="F202">
        <f>B202/E202</f>
        <v/>
      </c>
      <c r="G202">
        <f>C202/E202</f>
        <v/>
      </c>
      <c r="H202">
        <f>D202/E202</f>
        <v/>
      </c>
      <c r="I202">
        <f>G202+H202*2</f>
        <v/>
      </c>
      <c r="J202">
        <f>I202-J196</f>
        <v/>
      </c>
      <c r="K202" t="n">
        <v>5</v>
      </c>
      <c r="L202">
        <f>J202/K202*100/43.41/48</f>
        <v/>
      </c>
    </row>
    <row r="203" spans="1:12">
      <c r="A203" t="s">
        <v>23</v>
      </c>
      <c r="B203" t="n">
        <v>2601398</v>
      </c>
      <c r="C203" t="n">
        <v>10642890</v>
      </c>
      <c r="D203" t="n">
        <v>15126360</v>
      </c>
      <c r="E203">
        <f>sum(B203:D203)</f>
        <v/>
      </c>
      <c r="F203">
        <f>B203/E203</f>
        <v/>
      </c>
      <c r="G203">
        <f>C203/E203</f>
        <v/>
      </c>
      <c r="H203">
        <f>D203/E203</f>
        <v/>
      </c>
      <c r="I203">
        <f>G203+H203*2</f>
        <v/>
      </c>
      <c r="J203">
        <f>I203-J196</f>
        <v/>
      </c>
      <c r="K203" t="n">
        <v>5</v>
      </c>
      <c r="L203">
        <f>J203/K203*100/43.41/48</f>
        <v/>
      </c>
    </row>
    <row r="204" spans="1:12">
      <c r="A204" t="s">
        <v>24</v>
      </c>
      <c r="B204" t="n">
        <v>2945796</v>
      </c>
      <c r="C204" t="n">
        <v>13553110</v>
      </c>
      <c r="D204" t="n">
        <v>18138860</v>
      </c>
      <c r="E204">
        <f>sum(B204:D204)</f>
        <v/>
      </c>
      <c r="F204">
        <f>B204/E204</f>
        <v/>
      </c>
      <c r="G204">
        <f>C204/E204</f>
        <v/>
      </c>
      <c r="H204">
        <f>D204/E204</f>
        <v/>
      </c>
      <c r="I204">
        <f>G204+H204*2</f>
        <v/>
      </c>
      <c r="J204">
        <f>I204-J196</f>
        <v/>
      </c>
      <c r="K204" t="n">
        <v>5</v>
      </c>
      <c r="L204">
        <f>J204/K204*100/43.41/96</f>
        <v/>
      </c>
    </row>
    <row r="205" spans="1:12">
      <c r="A205" t="s">
        <v>25</v>
      </c>
      <c r="B205" t="n">
        <v>2757810</v>
      </c>
      <c r="C205" t="n">
        <v>11602420</v>
      </c>
      <c r="D205" t="n">
        <v>15970610</v>
      </c>
      <c r="E205">
        <f>sum(B205:D205)</f>
        <v/>
      </c>
      <c r="F205">
        <f>B205/E205</f>
        <v/>
      </c>
      <c r="G205">
        <f>C205/E205</f>
        <v/>
      </c>
      <c r="H205">
        <f>D205/E205</f>
        <v/>
      </c>
      <c r="I205">
        <f>G205+H205*2</f>
        <v/>
      </c>
      <c r="J205">
        <f>I205-J196</f>
        <v/>
      </c>
      <c r="K205" t="n">
        <v>5</v>
      </c>
      <c r="L205">
        <f>J205/K205*100/43.41/96</f>
        <v/>
      </c>
    </row>
    <row r="206" spans="1:12">
      <c r="A206" t="s">
        <v>26</v>
      </c>
      <c r="B206" t="n">
        <v>2456067</v>
      </c>
      <c r="C206" t="n">
        <v>12036680</v>
      </c>
      <c r="D206" t="n">
        <v>18276620</v>
      </c>
      <c r="E206">
        <f>sum(B206:D206)</f>
        <v/>
      </c>
      <c r="F206">
        <f>B206/E206</f>
        <v/>
      </c>
      <c r="G206">
        <f>C206/E206</f>
        <v/>
      </c>
      <c r="H206">
        <f>D206/E206</f>
        <v/>
      </c>
      <c r="I206">
        <f>G206+H206*2</f>
        <v/>
      </c>
      <c r="J206">
        <f>I206-J196</f>
        <v/>
      </c>
      <c r="K206" t="n">
        <v>5</v>
      </c>
      <c r="L206">
        <f>J206/K206*100/43.41/168</f>
        <v/>
      </c>
    </row>
    <row r="207" spans="1:12">
      <c r="A207" t="s">
        <v>27</v>
      </c>
      <c r="B207" t="n">
        <v>289142</v>
      </c>
      <c r="C207" t="n">
        <v>1549347</v>
      </c>
      <c r="D207" t="n">
        <v>2141168</v>
      </c>
      <c r="E207">
        <f>sum(B207:D207)</f>
        <v/>
      </c>
      <c r="F207">
        <f>B207/E207</f>
        <v/>
      </c>
      <c r="G207">
        <f>C207/E207</f>
        <v/>
      </c>
      <c r="H207">
        <f>D207/E207</f>
        <v/>
      </c>
      <c r="I207">
        <f>G207+H207*2</f>
        <v/>
      </c>
      <c r="J207">
        <f>I207-J196</f>
        <v/>
      </c>
      <c r="K207" t="n">
        <v>5</v>
      </c>
      <c r="L207">
        <f>J207/K207*100/43.41/168</f>
        <v/>
      </c>
    </row>
    <row r="208" spans="1:12">
      <c r="A20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