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<sst xmlns="http://schemas.openxmlformats.org/spreadsheetml/2006/main" uniqueCount="163">
  <si>
    <t>Peptide</t>
  </si>
  <si>
    <t>Charge</t>
  </si>
  <si>
    <t>m/z</t>
  </si>
  <si>
    <t>N</t>
  </si>
  <si>
    <t>DSAFGLLR5</t>
  </si>
  <si>
    <t>2</t>
  </si>
  <si>
    <t>439.74014</t>
  </si>
  <si>
    <t>15.51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</si>
  <si>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</si>
  <si>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</si>
  <si>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</si>
  <si>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</si>
  <si>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</si>
  <si>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</si>
  <si>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</si>
  <si>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</si>
  <si>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</si>
  <si>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</si>
  <si>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</si>
  <si>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</si>
  <si>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</si>
  <si>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</si>
  <si>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</si>
  <si>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</si>
  <si>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</si>
  <si>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</si>
  <si>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</si>
  <si>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</si>
  <si>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IPSHAVVAR6</t>
  </si>
  <si>
    <t>475.28253</t>
  </si>
  <si>
    <t>21.63</t>
  </si>
  <si>
    <t>TVLPPDGPR7</t>
  </si>
  <si>
    <t>476.26654</t>
  </si>
  <si>
    <t>16.51</t>
  </si>
  <si>
    <t>DGGGDVAFVK8</t>
  </si>
  <si>
    <t>482.74036</t>
  </si>
  <si>
    <t>15.94</t>
  </si>
  <si>
    <t>GYYAVAVVK9</t>
  </si>
  <si>
    <t>485.27383</t>
  </si>
  <si>
    <t>13.12</t>
  </si>
  <si>
    <t>TSYPDcIK10</t>
  </si>
  <si>
    <t>492.22876</t>
  </si>
  <si>
    <t>10.87</t>
  </si>
  <si>
    <t>KTSYPDcIK11</t>
  </si>
  <si>
    <t>556.27625</t>
  </si>
  <si>
    <t>11.41</t>
  </si>
  <si>
    <t>LLEAcTFHKH12</t>
  </si>
  <si>
    <t>628.31622</t>
  </si>
  <si>
    <t>17.59</t>
  </si>
  <si>
    <t>LLEAcTFHKH13</t>
  </si>
  <si>
    <t>3</t>
  </si>
  <si>
    <t>419.21326</t>
  </si>
  <si>
    <t>ASDTSITWNNLK14</t>
  </si>
  <si>
    <t>675.33844</t>
  </si>
  <si>
    <t>17.51</t>
  </si>
  <si>
    <t>GTDFQLNQLEGK15</t>
  </si>
  <si>
    <t>22.01</t>
  </si>
  <si>
    <t>WcAVSEHENTK16</t>
  </si>
  <si>
    <t>454.20319</t>
  </si>
  <si>
    <t>22.28</t>
  </si>
  <si>
    <t>WcAVSEHENTK17</t>
  </si>
  <si>
    <t>680.80115</t>
  </si>
  <si>
    <t>cLVEKGDVAFVK18</t>
  </si>
  <si>
    <t>682.86578</t>
  </si>
  <si>
    <t>17.20</t>
  </si>
  <si>
    <t>cLVEKGDVAFVK19</t>
  </si>
  <si>
    <t>455.57959</t>
  </si>
  <si>
    <t>LYLGHNYVTAIR20</t>
  </si>
  <si>
    <t>473.92963</t>
  </si>
  <si>
    <t>18.06</t>
  </si>
  <si>
    <t>SKDFQLFSSPLGK21</t>
  </si>
  <si>
    <t>727.38794</t>
  </si>
  <si>
    <t>21.24</t>
  </si>
  <si>
    <t>SKDFQLFSSPLGK22</t>
  </si>
  <si>
    <t>485.26105</t>
  </si>
  <si>
    <t>DHMKTVLPPDGPR23</t>
  </si>
  <si>
    <t>731.87720</t>
  </si>
  <si>
    <t>22.94</t>
  </si>
  <si>
    <t>DHMKTVLPPDGPR24</t>
  </si>
  <si>
    <t>488.25388</t>
  </si>
  <si>
    <t>KGTDFQLNQLEGK25</t>
  </si>
  <si>
    <t>493.25970</t>
  </si>
  <si>
    <t>22.55</t>
  </si>
  <si>
    <t>ASDTSITWNNLKGK26</t>
  </si>
  <si>
    <t>512.26685</t>
  </si>
  <si>
    <t>20.11</t>
  </si>
  <si>
    <t>KGTDFQLNQLEGKK27</t>
  </si>
  <si>
    <t>535.95801</t>
  </si>
  <si>
    <t>23.09</t>
  </si>
  <si>
    <t>YLGAEYMQSVGNMR28</t>
  </si>
  <si>
    <t>809.87122</t>
  </si>
  <si>
    <t>28.19</t>
  </si>
  <si>
    <t>TAGWNIPMGMLYNR29</t>
  </si>
  <si>
    <t>812.39215</t>
  </si>
  <si>
    <t>22.46</t>
  </si>
  <si>
    <t>KPVDQYEDcYLAR30</t>
  </si>
  <si>
    <t>552.92773</t>
  </si>
  <si>
    <t>25.86</t>
  </si>
  <si>
    <t>ASDTSITWNNLKGKK31</t>
  </si>
  <si>
    <t>554.96515</t>
  </si>
  <si>
    <t>20.65</t>
  </si>
  <si>
    <t>LAcVKKTSYPDcIK32</t>
  </si>
  <si>
    <t>841.93384</t>
  </si>
  <si>
    <t>18.73</t>
  </si>
  <si>
    <t>LAcVKKTSYPDcIK33</t>
  </si>
  <si>
    <t>561.62500</t>
  </si>
  <si>
    <t>YLGAEYMQSVGNMRK34</t>
  </si>
  <si>
    <t>582.94824</t>
  </si>
  <si>
    <t>28.73</t>
  </si>
  <si>
    <t>YLGAEYMQSVGNMRK35</t>
  </si>
  <si>
    <t>873.91870</t>
  </si>
  <si>
    <t>cSTSRLLEAcTFHKH36</t>
  </si>
  <si>
    <t>616.29443</t>
  </si>
  <si>
    <t>28.06</t>
  </si>
  <si>
    <t>cAPNNKEEYNGYTGAFR37</t>
  </si>
  <si>
    <t>664.29523</t>
  </si>
  <si>
    <t>35.23</t>
  </si>
  <si>
    <t>WcAVSEHENTKcISFR38</t>
  </si>
  <si>
    <t>675.30859</t>
  </si>
  <si>
    <t>31.26</t>
  </si>
  <si>
    <t>HQTVLDNTEGKNPAEWAK39</t>
  </si>
  <si>
    <t>680.00446</t>
  </si>
  <si>
    <t>35.77</t>
  </si>
  <si>
    <t>cISFRDHMKTVLPPDGPR40</t>
  </si>
  <si>
    <t>709.35931</t>
  </si>
  <si>
    <t>31.92</t>
  </si>
  <si>
    <t>AVSSFFSGScVPcADPVAFPK41</t>
  </si>
  <si>
    <t>1115.51904</t>
  </si>
  <si>
    <t>40.58</t>
  </si>
  <si>
    <t>AVSSFFSGScVPcADPVAFPK42</t>
  </si>
  <si>
    <t>744.01514</t>
  </si>
  <si>
    <t>GYYAVAVVKASDTSITWNNLK43</t>
  </si>
  <si>
    <t>767.40222</t>
  </si>
  <si>
    <t>30.63</t>
  </si>
  <si>
    <t>GYYAVAVVKASDTSITWNNLKGK44</t>
  </si>
  <si>
    <t>829.10767</t>
  </si>
  <si>
    <t>33.23</t>
  </si>
  <si>
    <t>AVLTSQETLFGGSDcTGNFcLFK45</t>
  </si>
  <si>
    <t>1276.59351</t>
  </si>
  <si>
    <t>34.78</t>
  </si>
  <si>
    <t>GDVAFVKHQTVLDNTEGKNPAEWAK46</t>
  </si>
  <si>
    <t>4</t>
  </si>
  <si>
    <t>689.35162</t>
  </si>
  <si>
    <t>45.70</t>
  </si>
  <si>
    <t>GDVAFVKHQTVLDNTEGKNPAEWAK47</t>
  </si>
  <si>
    <t>918.79968</t>
  </si>
  <si>
    <t>VKAVLTSQETLFGGSDcTGNFcLFK48</t>
  </si>
  <si>
    <t>927.11920</t>
  </si>
  <si>
    <t>35.88</t>
  </si>
  <si>
    <t>cLVEKGDVAFVKHQTVLDNTEGKNPAEWAK49</t>
  </si>
  <si>
    <t>5</t>
  </si>
  <si>
    <t>677.54688</t>
  </si>
  <si>
    <t>52.97</t>
  </si>
  <si>
    <t>cLVEKGDVAFVKHQTVLDNTEGKNPAEWAK50</t>
  </si>
  <si>
    <t>846.68176</t>
  </si>
  <si>
    <t>LSEPRSPLEK51</t>
  </si>
  <si>
    <t>578.32202</t>
  </si>
  <si>
    <t>23.47</t>
  </si>
  <si>
    <t>ASDTSITWNNLKGK52</t>
  </si>
  <si>
    <t>767.89661</t>
  </si>
  <si>
    <t>TKcDEWSIISEGKIEcESAETTEDcIEK53</t>
  </si>
  <si>
    <t>837.62042</t>
  </si>
  <si>
    <t>56.48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</si>
</sst>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8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7997069</v>
      </c>
      <c r="C4" t="n">
        <v>3682005</v>
      </c>
      <c r="D4" t="n">
        <v>421107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8166981</v>
      </c>
      <c r="C5" t="n">
        <v>3539039</v>
      </c>
      <c r="D5" t="n">
        <v>407289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11741450</v>
      </c>
      <c r="C6" t="n">
        <v>5185320</v>
      </c>
      <c r="D6" t="n">
        <v>1094038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J6/K6*100/15.51/8</f>
        <v/>
      </c>
    </row>
    <row r="7" spans="1:12">
      <c r="A7" t="s">
        <v>19</v>
      </c>
      <c r="B7" t="n">
        <v>9060934</v>
      </c>
      <c r="C7" t="n">
        <v>4223216</v>
      </c>
      <c r="D7" t="n">
        <v>859381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J7/K7*100/15.51/8</f>
        <v/>
      </c>
    </row>
    <row r="8" spans="1:12">
      <c r="A8" t="s">
        <v>20</v>
      </c>
      <c r="B8" t="n">
        <v>7591605</v>
      </c>
      <c r="C8" t="n">
        <v>4779173</v>
      </c>
      <c r="D8" t="n">
        <v>1006722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J8/K8*100/15.51/24</f>
        <v/>
      </c>
    </row>
    <row r="9" spans="1:12">
      <c r="A9" t="s">
        <v>21</v>
      </c>
      <c r="B9" t="n">
        <v>9346411</v>
      </c>
      <c r="C9" t="n">
        <v>5653653</v>
      </c>
      <c r="D9" t="n">
        <v>1907381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J9/K9*100/15.51/24</f>
        <v/>
      </c>
    </row>
    <row r="10" spans="1:12">
      <c r="A10" t="s">
        <v>22</v>
      </c>
      <c r="B10" t="n">
        <v>4382808</v>
      </c>
      <c r="C10" t="n">
        <v>3619687</v>
      </c>
      <c r="D10" t="n">
        <v>1305813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J10/K10*100/15.51/48</f>
        <v/>
      </c>
    </row>
    <row r="11" spans="1:12">
      <c r="A11" t="s">
        <v>23</v>
      </c>
      <c r="B11" t="n">
        <v>4604968</v>
      </c>
      <c r="C11" t="n">
        <v>3530388</v>
      </c>
      <c r="D11" t="n">
        <v>1214437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J11/K11*100/15.51/48</f>
        <v/>
      </c>
    </row>
    <row r="12" spans="1:12">
      <c r="A12" t="s">
        <v>24</v>
      </c>
      <c r="B12" t="n">
        <v>6145490</v>
      </c>
      <c r="C12" t="n">
        <v>6090092</v>
      </c>
      <c r="D12" t="n">
        <v>2186482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J12/K12*100/15.51/96</f>
        <v/>
      </c>
    </row>
    <row r="13" spans="1:12">
      <c r="A13" t="s">
        <v>25</v>
      </c>
      <c r="B13" t="n">
        <v>6469476</v>
      </c>
      <c r="C13" t="n">
        <v>6318385</v>
      </c>
      <c r="D13" t="n">
        <v>2756388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J13/K13*100/15.51/96</f>
        <v/>
      </c>
    </row>
    <row r="14" spans="1:12">
      <c r="A14" t="s">
        <v>26</v>
      </c>
      <c r="B14" t="n">
        <v>3491321</v>
      </c>
      <c r="C14" t="n">
        <v>3957099</v>
      </c>
      <c r="D14" t="n">
        <v>1653576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J14/K14*100/15.51/168</f>
        <v/>
      </c>
    </row>
    <row r="15" spans="1:12">
      <c r="A15" t="s">
        <v>27</v>
      </c>
      <c r="B15" t="n">
        <v>4354184</v>
      </c>
      <c r="C15" t="n">
        <v>4977706</v>
      </c>
      <c r="D15" t="n">
        <v>1882205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J15/K15*100/15.51/168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68831030</v>
      </c>
      <c r="C20" t="n">
        <v>35148530</v>
      </c>
      <c r="D20" t="n">
        <v>9692011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36124450</v>
      </c>
      <c r="C21" t="n">
        <v>18098240</v>
      </c>
      <c r="D21" t="n">
        <v>4899863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50981980</v>
      </c>
      <c r="C22" t="n">
        <v>29158120</v>
      </c>
      <c r="D22" t="n">
        <v>9766871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J22/K22*100/21.63/8</f>
        <v/>
      </c>
    </row>
    <row r="23" spans="1:12">
      <c r="A23" t="s">
        <v>19</v>
      </c>
      <c r="B23" t="n">
        <v>41487820</v>
      </c>
      <c r="C23" t="n">
        <v>23407270</v>
      </c>
      <c r="D23" t="n">
        <v>7711101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J23/K23*100/21.63/8</f>
        <v/>
      </c>
    </row>
    <row r="24" spans="1:12">
      <c r="A24" t="s">
        <v>20</v>
      </c>
      <c r="B24" t="n">
        <v>67740970</v>
      </c>
      <c r="C24" t="n">
        <v>48491670</v>
      </c>
      <c r="D24" t="n">
        <v>19909770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J24/K24*100/21.63/24</f>
        <v/>
      </c>
    </row>
    <row r="25" spans="1:12">
      <c r="A25" t="s">
        <v>21</v>
      </c>
      <c r="B25" t="n">
        <v>44365310</v>
      </c>
      <c r="C25" t="n">
        <v>30466040</v>
      </c>
      <c r="D25" t="n">
        <v>12626140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J25/K25*100/21.63/24</f>
        <v/>
      </c>
    </row>
    <row r="26" spans="1:12">
      <c r="A26" t="s">
        <v>22</v>
      </c>
      <c r="B26" t="n">
        <v>35126310</v>
      </c>
      <c r="C26" t="n">
        <v>30941320</v>
      </c>
      <c r="D26" t="n">
        <v>14918360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J26/K26*100/21.63/48</f>
        <v/>
      </c>
    </row>
    <row r="27" spans="1:12">
      <c r="A27" t="s">
        <v>23</v>
      </c>
      <c r="B27" t="n">
        <v>19162620</v>
      </c>
      <c r="C27" t="n">
        <v>16478140</v>
      </c>
      <c r="D27" t="n">
        <v>8046701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J27/K27*100/21.63/48</f>
        <v/>
      </c>
    </row>
    <row r="28" spans="1:12">
      <c r="A28" t="s">
        <v>24</v>
      </c>
      <c r="B28" t="n">
        <v>49701150</v>
      </c>
      <c r="C28" t="n">
        <v>52846020</v>
      </c>
      <c r="D28" t="n">
        <v>28464210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J28/K28*100/21.63/96</f>
        <v/>
      </c>
    </row>
    <row r="29" spans="1:12">
      <c r="A29" t="s">
        <v>25</v>
      </c>
      <c r="B29" t="n">
        <v>46564640</v>
      </c>
      <c r="C29" t="n">
        <v>48116620</v>
      </c>
      <c r="D29" t="n">
        <v>26679210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J29/K29*100/21.63/96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J30/K30*100/21.63/168</f>
        <v/>
      </c>
    </row>
    <row r="31" spans="1:12">
      <c r="A31" t="s">
        <v>27</v>
      </c>
      <c r="B31" t="n">
        <v>10671860</v>
      </c>
      <c r="C31" t="n">
        <v>11597680</v>
      </c>
      <c r="D31" t="n">
        <v>6786333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J31/K31*100/21.63/168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1416524000</v>
      </c>
      <c r="C36" t="n">
        <v>730235900</v>
      </c>
      <c r="D36" t="n">
        <v>211944900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1407630000</v>
      </c>
      <c r="C37" t="n">
        <v>720851300</v>
      </c>
      <c r="D37" t="n">
        <v>211469000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1641077000</v>
      </c>
      <c r="C38" t="n">
        <v>924734200</v>
      </c>
      <c r="D38" t="n">
        <v>300052900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J38/K38*100/16.51/8</f>
        <v/>
      </c>
    </row>
    <row r="39" spans="1:12">
      <c r="A39" t="s">
        <v>19</v>
      </c>
      <c r="B39" t="n">
        <v>1461853000</v>
      </c>
      <c r="C39" t="n">
        <v>823289600</v>
      </c>
      <c r="D39" t="n">
        <v>264762100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J39/K39*100/16.51/8</f>
        <v/>
      </c>
    </row>
    <row r="40" spans="1:12">
      <c r="A40" t="s">
        <v>20</v>
      </c>
      <c r="B40" t="n">
        <v>1554890000</v>
      </c>
      <c r="C40" t="n">
        <v>1026594000</v>
      </c>
      <c r="D40" t="n">
        <v>385907400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J40/K40*100/16.51/24</f>
        <v/>
      </c>
    </row>
    <row r="41" spans="1:12">
      <c r="A41" t="s">
        <v>21</v>
      </c>
      <c r="B41" t="n">
        <v>1540126000</v>
      </c>
      <c r="C41" t="n">
        <v>1015282000</v>
      </c>
      <c r="D41" t="n">
        <v>380016100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J41/K41*100/16.51/24</f>
        <v/>
      </c>
    </row>
    <row r="42" spans="1:12">
      <c r="A42" t="s">
        <v>22</v>
      </c>
      <c r="B42" t="n">
        <v>950157400</v>
      </c>
      <c r="C42" t="n">
        <v>734039900</v>
      </c>
      <c r="D42" t="n">
        <v>311872100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J42/K42*100/16.51/48</f>
        <v/>
      </c>
    </row>
    <row r="43" spans="1:12">
      <c r="A43" t="s">
        <v>23</v>
      </c>
      <c r="B43" t="n">
        <v>880264800</v>
      </c>
      <c r="C43" t="n">
        <v>686221700</v>
      </c>
      <c r="D43" t="n">
        <v>292355100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J43/K43*100/16.51/48</f>
        <v/>
      </c>
    </row>
    <row r="44" spans="1:12">
      <c r="A44" t="s">
        <v>24</v>
      </c>
      <c r="B44" t="n">
        <v>1872427000</v>
      </c>
      <c r="C44" t="n">
        <v>1684395000</v>
      </c>
      <c r="D44" t="n">
        <v>800543100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J44/K44*100/16.51/96</f>
        <v/>
      </c>
    </row>
    <row r="45" spans="1:12">
      <c r="A45" t="s">
        <v>25</v>
      </c>
      <c r="B45" t="n">
        <v>1657278000</v>
      </c>
      <c r="C45" t="n">
        <v>1481402000</v>
      </c>
      <c r="D45" t="n">
        <v>700135200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J45/K45*100/16.51/96</f>
        <v/>
      </c>
    </row>
    <row r="46" spans="1:12">
      <c r="A46" t="s">
        <v>26</v>
      </c>
      <c r="B46" t="n">
        <v>33953370</v>
      </c>
      <c r="C46" t="n">
        <v>29988870</v>
      </c>
      <c r="D46" t="n">
        <v>11444940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J46/K46*100/16.51/168</f>
        <v/>
      </c>
    </row>
    <row r="47" spans="1:12">
      <c r="A47" t="s">
        <v>27</v>
      </c>
      <c r="B47" t="n">
        <v>1184315000</v>
      </c>
      <c r="C47" t="n">
        <v>1119615000</v>
      </c>
      <c r="D47" t="n">
        <v>549197300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J47/K47*100/16.51/168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14953170</v>
      </c>
      <c r="C52" t="n">
        <v>5673752</v>
      </c>
      <c r="D52" t="n">
        <v>484469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15247450</v>
      </c>
      <c r="C53" t="n">
        <v>6985947</v>
      </c>
      <c r="D53" t="n">
        <v>374813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19588210</v>
      </c>
      <c r="C54" t="n">
        <v>9834310</v>
      </c>
      <c r="D54" t="n">
        <v>948518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J54/K54*100/15.94/8</f>
        <v/>
      </c>
    </row>
    <row r="55" spans="1:12">
      <c r="A55" t="s">
        <v>19</v>
      </c>
      <c r="B55" t="n">
        <v>17138990</v>
      </c>
      <c r="C55" t="n">
        <v>8990592</v>
      </c>
      <c r="D55" t="n">
        <v>921786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J55/K55*100/15.94/8</f>
        <v/>
      </c>
    </row>
    <row r="56" spans="1:12">
      <c r="A56" t="s">
        <v>20</v>
      </c>
      <c r="B56" t="n">
        <v>17432530</v>
      </c>
      <c r="C56" t="n">
        <v>10440700</v>
      </c>
      <c r="D56" t="n">
        <v>2146502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J56/K56*100/15.94/24</f>
        <v/>
      </c>
    </row>
    <row r="57" spans="1:12">
      <c r="A57" t="s">
        <v>21</v>
      </c>
      <c r="B57" t="n">
        <v>13315610</v>
      </c>
      <c r="C57" t="n">
        <v>9270140</v>
      </c>
      <c r="D57" t="n">
        <v>1706426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J57/K57*100/15.94/24</f>
        <v/>
      </c>
    </row>
    <row r="58" spans="1:12">
      <c r="A58" t="s">
        <v>22</v>
      </c>
      <c r="B58" t="n">
        <v>2543375</v>
      </c>
      <c r="C58" t="n">
        <v>3998166</v>
      </c>
      <c r="D58" t="n">
        <v>415151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J58/K58*100/15.94/48</f>
        <v/>
      </c>
    </row>
    <row r="59" spans="1:12">
      <c r="A59" t="s">
        <v>23</v>
      </c>
      <c r="B59" t="n">
        <v>902560</v>
      </c>
      <c r="C59" t="n">
        <v>1395694</v>
      </c>
      <c r="D59" t="n">
        <v>34688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J59/K59*100/15.94/48</f>
        <v/>
      </c>
    </row>
    <row r="60" spans="1:12">
      <c r="A60" t="s">
        <v>24</v>
      </c>
      <c r="B60" t="n">
        <v>13947620</v>
      </c>
      <c r="C60" t="n">
        <v>19299940</v>
      </c>
      <c r="D60" t="n">
        <v>7404606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J60/K60*100/15.94/96</f>
        <v/>
      </c>
    </row>
    <row r="61" spans="1:12">
      <c r="A61" t="s">
        <v>25</v>
      </c>
      <c r="B61" t="n">
        <v>13087710</v>
      </c>
      <c r="C61" t="n">
        <v>19123020</v>
      </c>
      <c r="D61" t="n">
        <v>6419679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J61/K61*100/15.94/96</f>
        <v/>
      </c>
    </row>
    <row r="62" spans="1:12">
      <c r="A62" t="s">
        <v>26</v>
      </c>
      <c r="B62" t="n">
        <v>359801</v>
      </c>
      <c r="C62" t="n">
        <v>2253676</v>
      </c>
      <c r="D62" t="n">
        <v>463425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J62/K62*100/15.94/168</f>
        <v/>
      </c>
    </row>
    <row r="63" spans="1:12">
      <c r="A63" t="s">
        <v>27</v>
      </c>
      <c r="B63" t="n">
        <v>7691474</v>
      </c>
      <c r="C63" t="n">
        <v>13536060</v>
      </c>
      <c r="D63" t="n">
        <v>2290580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J63/K63*100/15.94/168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172266500</v>
      </c>
      <c r="C68" t="n">
        <v>95107870</v>
      </c>
      <c r="D68" t="n">
        <v>28803560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140683600</v>
      </c>
      <c r="C69" t="n">
        <v>77177340</v>
      </c>
      <c r="D69" t="n">
        <v>23663170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123205800</v>
      </c>
      <c r="C70" t="n">
        <v>75511060</v>
      </c>
      <c r="D70" t="n">
        <v>26006910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J70/K70*100/13.12/8</f>
        <v/>
      </c>
    </row>
    <row r="71" spans="1:12">
      <c r="A71" t="s">
        <v>19</v>
      </c>
      <c r="B71" t="n">
        <v>130391500</v>
      </c>
      <c r="C71" t="n">
        <v>80173570</v>
      </c>
      <c r="D71" t="n">
        <v>27886860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J71/K71*100/13.12/8</f>
        <v/>
      </c>
    </row>
    <row r="72" spans="1:12">
      <c r="A72" t="s">
        <v>20</v>
      </c>
      <c r="B72" t="n">
        <v>159423300</v>
      </c>
      <c r="C72" t="n">
        <v>115527300</v>
      </c>
      <c r="D72" t="n">
        <v>48705840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J72/K72*100/13.12/24</f>
        <v/>
      </c>
    </row>
    <row r="73" spans="1:12">
      <c r="A73" t="s">
        <v>21</v>
      </c>
      <c r="B73" t="n">
        <v>161258100</v>
      </c>
      <c r="C73" t="n">
        <v>118668000</v>
      </c>
      <c r="D73" t="n">
        <v>50502170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J73/K73*100/13.12/24</f>
        <v/>
      </c>
    </row>
    <row r="74" spans="1:12">
      <c r="A74" t="s">
        <v>22</v>
      </c>
      <c r="B74" t="n">
        <v>84310790</v>
      </c>
      <c r="C74" t="n">
        <v>73708530</v>
      </c>
      <c r="D74" t="n">
        <v>35185500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J74/K74*100/13.12/48</f>
        <v/>
      </c>
    </row>
    <row r="75" spans="1:12">
      <c r="A75" t="s">
        <v>23</v>
      </c>
      <c r="B75" t="n">
        <v>86785780</v>
      </c>
      <c r="C75" t="n">
        <v>75915100</v>
      </c>
      <c r="D75" t="n">
        <v>35987370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J75/K75*100/13.12/48</f>
        <v/>
      </c>
    </row>
    <row r="76" spans="1:12">
      <c r="A76" t="s">
        <v>24</v>
      </c>
      <c r="B76" t="n">
        <v>198931700</v>
      </c>
      <c r="C76" t="n">
        <v>204101500</v>
      </c>
      <c r="D76" t="n">
        <v>107892300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J76/K76*100/13.12/96</f>
        <v/>
      </c>
    </row>
    <row r="77" spans="1:12">
      <c r="A77" t="s">
        <v>25</v>
      </c>
      <c r="B77" t="n">
        <v>164326400</v>
      </c>
      <c r="C77" t="n">
        <v>167381000</v>
      </c>
      <c r="D77" t="n">
        <v>89967080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J77/K77*100/13.12/96</f>
        <v/>
      </c>
    </row>
    <row r="78" spans="1:12">
      <c r="A78" t="s">
        <v>26</v>
      </c>
      <c r="B78" t="n">
        <v>198509400</v>
      </c>
      <c r="C78" t="n">
        <v>215844300</v>
      </c>
      <c r="D78" t="n">
        <v>115703000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J78/K78*100/13.12/168</f>
        <v/>
      </c>
    </row>
    <row r="79" spans="1:12">
      <c r="A79" t="s">
        <v>27</v>
      </c>
      <c r="B79" t="n">
        <v>190301900</v>
      </c>
      <c r="C79" t="n">
        <v>209960600</v>
      </c>
      <c r="D79" t="n">
        <v>113622700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J79/K79*100/13.12/168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5</v>
      </c>
      <c r="C82" t="s">
        <v>41</v>
      </c>
      <c r="D82" t="s">
        <v>42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237361100</v>
      </c>
      <c r="C84" t="n">
        <v>121042100</v>
      </c>
      <c r="D84" t="n">
        <v>58548730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160536700</v>
      </c>
      <c r="C85" t="n">
        <v>80445740</v>
      </c>
      <c r="D85" t="n">
        <v>43731830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299088300</v>
      </c>
      <c r="C86" t="n">
        <v>166025600</v>
      </c>
      <c r="D86" t="n">
        <v>70253370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J86/K86*100/10.87/8</f>
        <v/>
      </c>
    </row>
    <row r="87" spans="1:12">
      <c r="A87" t="s">
        <v>19</v>
      </c>
      <c r="B87" t="n">
        <v>191071500</v>
      </c>
      <c r="C87" t="n">
        <v>105774700</v>
      </c>
      <c r="D87" t="n">
        <v>54036480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J87/K87*100/10.87/8</f>
        <v/>
      </c>
    </row>
    <row r="88" spans="1:12">
      <c r="A88" t="s">
        <v>20</v>
      </c>
      <c r="B88" t="n">
        <v>280721200</v>
      </c>
      <c r="C88" t="n">
        <v>173884200</v>
      </c>
      <c r="D88" t="n">
        <v>80470920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J88/K88*100/10.87/24</f>
        <v/>
      </c>
    </row>
    <row r="89" spans="1:12">
      <c r="A89" t="s">
        <v>21</v>
      </c>
      <c r="B89" t="n">
        <v>190029800</v>
      </c>
      <c r="C89" t="n">
        <v>120114600</v>
      </c>
      <c r="D89" t="n">
        <v>56541750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J89/K89*100/10.87/24</f>
        <v/>
      </c>
    </row>
    <row r="90" spans="1:12">
      <c r="A90" t="s">
        <v>22</v>
      </c>
      <c r="B90" t="n">
        <v>224890000</v>
      </c>
      <c r="C90" t="n">
        <v>166537800</v>
      </c>
      <c r="D90" t="n">
        <v>79525710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J90/K90*100/10.87/48</f>
        <v/>
      </c>
    </row>
    <row r="91" spans="1:12">
      <c r="A91" t="s">
        <v>23</v>
      </c>
      <c r="B91" t="n">
        <v>161972800</v>
      </c>
      <c r="C91" t="n">
        <v>117412000</v>
      </c>
      <c r="D91" t="n">
        <v>59474510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J91/K91*100/10.87/48</f>
        <v/>
      </c>
    </row>
    <row r="92" spans="1:12">
      <c r="A92" t="s">
        <v>24</v>
      </c>
      <c r="B92" t="n">
        <v>385618600</v>
      </c>
      <c r="C92" t="n">
        <v>320565500</v>
      </c>
      <c r="D92" t="n">
        <v>153371200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J92/K92*100/10.87/96</f>
        <v/>
      </c>
    </row>
    <row r="93" spans="1:12">
      <c r="A93" t="s">
        <v>25</v>
      </c>
      <c r="B93" t="n">
        <v>235579300</v>
      </c>
      <c r="C93" t="n">
        <v>192525400</v>
      </c>
      <c r="D93" t="n">
        <v>96566920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J93/K93*100/10.87/96</f>
        <v/>
      </c>
    </row>
    <row r="94" spans="1:12">
      <c r="A94" t="s">
        <v>26</v>
      </c>
      <c r="B94" t="n">
        <v>29018</v>
      </c>
      <c r="C94" t="n">
        <v>10982</v>
      </c>
      <c r="D94" t="n">
        <v>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J94/K94*100/10.87/168</f>
        <v/>
      </c>
    </row>
    <row r="95" spans="1:12">
      <c r="A95" t="s">
        <v>27</v>
      </c>
      <c r="B95" t="n">
        <v>98162100</v>
      </c>
      <c r="C95" t="n">
        <v>84989440</v>
      </c>
      <c r="D95" t="n">
        <v>41714060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J95/K95*100/10.87/168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5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59880600</v>
      </c>
      <c r="C100" t="n">
        <v>34602960</v>
      </c>
      <c r="D100" t="n">
        <v>13587490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34955200</v>
      </c>
      <c r="C101" t="n">
        <v>20337590</v>
      </c>
      <c r="D101" t="n">
        <v>7995269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67025550</v>
      </c>
      <c r="C102" t="n">
        <v>40526140</v>
      </c>
      <c r="D102" t="n">
        <v>16225200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J102/K102*100/11.41/8</f>
        <v/>
      </c>
    </row>
    <row r="103" spans="1:12">
      <c r="A103" t="s">
        <v>19</v>
      </c>
      <c r="B103" t="n">
        <v>41821150</v>
      </c>
      <c r="C103" t="n">
        <v>25874530</v>
      </c>
      <c r="D103" t="n">
        <v>10919340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J103/K103*100/11.41/8</f>
        <v/>
      </c>
    </row>
    <row r="104" spans="1:12">
      <c r="A104" t="s">
        <v>20</v>
      </c>
      <c r="B104" t="n">
        <v>56270980</v>
      </c>
      <c r="C104" t="n">
        <v>40640150</v>
      </c>
      <c r="D104" t="n">
        <v>17828680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J104/K104*100/11.41/24</f>
        <v/>
      </c>
    </row>
    <row r="105" spans="1:12">
      <c r="A105" t="s">
        <v>21</v>
      </c>
      <c r="B105" t="n">
        <v>40821530</v>
      </c>
      <c r="C105" t="n">
        <v>29651290</v>
      </c>
      <c r="D105" t="n">
        <v>13134650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J105/K105*100/11.41/24</f>
        <v/>
      </c>
    </row>
    <row r="106" spans="1:12">
      <c r="A106" t="s">
        <v>22</v>
      </c>
      <c r="B106" t="n">
        <v>44970770</v>
      </c>
      <c r="C106" t="n">
        <v>37230130</v>
      </c>
      <c r="D106" t="n">
        <v>17950360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J106/K106*100/11.41/48</f>
        <v/>
      </c>
    </row>
    <row r="107" spans="1:12">
      <c r="A107" t="s">
        <v>23</v>
      </c>
      <c r="B107" t="n">
        <v>30963890</v>
      </c>
      <c r="C107" t="n">
        <v>24324560</v>
      </c>
      <c r="D107" t="n">
        <v>11268990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J107/K107*100/11.41/48</f>
        <v/>
      </c>
    </row>
    <row r="108" spans="1:12">
      <c r="A108" t="s">
        <v>24</v>
      </c>
      <c r="B108" t="n">
        <v>73445280</v>
      </c>
      <c r="C108" t="n">
        <v>67982200</v>
      </c>
      <c r="D108" t="n">
        <v>34371380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J108/K108*100/11.41/96</f>
        <v/>
      </c>
    </row>
    <row r="109" spans="1:12">
      <c r="A109" t="s">
        <v>25</v>
      </c>
      <c r="B109" t="n">
        <v>51983210</v>
      </c>
      <c r="C109" t="n">
        <v>47698370</v>
      </c>
      <c r="D109" t="n">
        <v>24354450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J109/K109*100/11.41/96</f>
        <v/>
      </c>
    </row>
    <row r="110" spans="1:12">
      <c r="A110" t="s">
        <v>26</v>
      </c>
      <c r="B110" t="n">
        <v>0</v>
      </c>
      <c r="C110" t="n">
        <v>0</v>
      </c>
      <c r="D110" t="n">
        <v>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J110/K110*100/11.41/168</f>
        <v/>
      </c>
    </row>
    <row r="111" spans="1:12">
      <c r="A111" t="s">
        <v>27</v>
      </c>
      <c r="B111" t="n">
        <v>18995570</v>
      </c>
      <c r="C111" t="n">
        <v>18324320</v>
      </c>
      <c r="D111" t="n">
        <v>9444855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J111/K111*100/11.41/168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5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897686500</v>
      </c>
      <c r="C116" t="n">
        <v>618987100</v>
      </c>
      <c r="D116" t="n">
        <v>273937100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590580100</v>
      </c>
      <c r="C117" t="n">
        <v>406441900</v>
      </c>
      <c r="D117" t="n">
        <v>175833900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481296600</v>
      </c>
      <c r="C118" t="n">
        <v>363064500</v>
      </c>
      <c r="D118" t="n">
        <v>175536600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J118/K118*100/17.59/8</f>
        <v/>
      </c>
    </row>
    <row r="119" spans="1:12">
      <c r="A119" t="s">
        <v>19</v>
      </c>
      <c r="B119" t="n">
        <v>654337700</v>
      </c>
      <c r="C119" t="n">
        <v>497707100</v>
      </c>
      <c r="D119" t="n">
        <v>242031500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J119/K119*100/17.59/8</f>
        <v/>
      </c>
    </row>
    <row r="120" spans="1:12">
      <c r="A120" t="s">
        <v>20</v>
      </c>
      <c r="B120" t="n">
        <v>492664600</v>
      </c>
      <c r="C120" t="n">
        <v>440504600</v>
      </c>
      <c r="D120" t="n">
        <v>245886300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J120/K120*100/17.59/24</f>
        <v/>
      </c>
    </row>
    <row r="121" spans="1:12">
      <c r="A121" t="s">
        <v>21</v>
      </c>
      <c r="B121" t="n">
        <v>540404900</v>
      </c>
      <c r="C121" t="n">
        <v>481694900</v>
      </c>
      <c r="D121" t="n">
        <v>270505500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J121/K121*100/17.59/24</f>
        <v/>
      </c>
    </row>
    <row r="122" spans="1:12">
      <c r="A122" t="s">
        <v>22</v>
      </c>
      <c r="B122" t="n">
        <v>253795500</v>
      </c>
      <c r="C122" t="n">
        <v>272023000</v>
      </c>
      <c r="D122" t="n">
        <v>170162400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J122/K122*100/17.59/48</f>
        <v/>
      </c>
    </row>
    <row r="123" spans="1:12">
      <c r="A123" t="s">
        <v>23</v>
      </c>
      <c r="B123" t="n">
        <v>248037000</v>
      </c>
      <c r="C123" t="n">
        <v>267002000</v>
      </c>
      <c r="D123" t="n">
        <v>167138900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J123/K123*100/17.59/48</f>
        <v/>
      </c>
    </row>
    <row r="124" spans="1:12">
      <c r="A124" t="s">
        <v>24</v>
      </c>
      <c r="B124" t="n">
        <v>461337700</v>
      </c>
      <c r="C124" t="n">
        <v>573257300</v>
      </c>
      <c r="D124" t="n">
        <v>390152800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J124/K124*100/17.59/96</f>
        <v/>
      </c>
    </row>
    <row r="125" spans="1:12">
      <c r="A125" t="s">
        <v>25</v>
      </c>
      <c r="B125" t="n">
        <v>487719500</v>
      </c>
      <c r="C125" t="n">
        <v>605283600</v>
      </c>
      <c r="D125" t="n">
        <v>415783300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J125/K125*100/17.59/96</f>
        <v/>
      </c>
    </row>
    <row r="126" spans="1:12">
      <c r="A126" t="s">
        <v>26</v>
      </c>
      <c r="B126" t="n">
        <v>12188030</v>
      </c>
      <c r="C126" t="n">
        <v>15910550</v>
      </c>
      <c r="D126" t="n">
        <v>11070640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J126/K126*100/17.59/168</f>
        <v/>
      </c>
    </row>
    <row r="127" spans="1:12">
      <c r="A127" t="s">
        <v>27</v>
      </c>
      <c r="B127" t="n">
        <v>403686300</v>
      </c>
      <c r="C127" t="n">
        <v>538911200</v>
      </c>
      <c r="D127" t="n">
        <v>378641400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J127/K127*100/17.59/168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50</v>
      </c>
      <c r="C130" t="s">
        <v>51</v>
      </c>
      <c r="D130" t="s">
        <v>48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1506736000</v>
      </c>
      <c r="C132" t="n">
        <v>1035777000</v>
      </c>
      <c r="D132" t="n">
        <v>456949100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1135388000</v>
      </c>
      <c r="C133" t="n">
        <v>772424100</v>
      </c>
      <c r="D133" t="n">
        <v>344802900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1410979000</v>
      </c>
      <c r="C134" t="n">
        <v>1061855000</v>
      </c>
      <c r="D134" t="n">
        <v>528798800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J134/K134*100/17.59/8</f>
        <v/>
      </c>
    </row>
    <row r="135" spans="1:12">
      <c r="A135" t="s">
        <v>19</v>
      </c>
      <c r="B135" t="n">
        <v>1053960000</v>
      </c>
      <c r="C135" t="n">
        <v>792397300</v>
      </c>
      <c r="D135" t="n">
        <v>387711400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J135/K135*100/17.59/8</f>
        <v/>
      </c>
    </row>
    <row r="136" spans="1:12">
      <c r="A136" t="s">
        <v>20</v>
      </c>
      <c r="B136" t="n">
        <v>858055500</v>
      </c>
      <c r="C136" t="n">
        <v>757294500</v>
      </c>
      <c r="D136" t="n">
        <v>430144400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J136/K136*100/17.59/24</f>
        <v/>
      </c>
    </row>
    <row r="137" spans="1:12">
      <c r="A137" t="s">
        <v>21</v>
      </c>
      <c r="B137" t="n">
        <v>958059700</v>
      </c>
      <c r="C137" t="n">
        <v>845841200</v>
      </c>
      <c r="D137" t="n">
        <v>479634800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J137/K137*100/17.59/24</f>
        <v/>
      </c>
    </row>
    <row r="138" spans="1:12">
      <c r="A138" t="s">
        <v>22</v>
      </c>
      <c r="B138" t="n">
        <v>862915700</v>
      </c>
      <c r="C138" t="n">
        <v>920888000</v>
      </c>
      <c r="D138" t="n">
        <v>586016500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J138/K138*100/17.59/48</f>
        <v/>
      </c>
    </row>
    <row r="139" spans="1:12">
      <c r="A139" t="s">
        <v>23</v>
      </c>
      <c r="B139" t="n">
        <v>892631100</v>
      </c>
      <c r="C139" t="n">
        <v>952821900</v>
      </c>
      <c r="D139" t="n">
        <v>614929300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J139/K139*100/17.59/48</f>
        <v/>
      </c>
    </row>
    <row r="140" spans="1:12">
      <c r="A140" t="s">
        <v>24</v>
      </c>
      <c r="B140" t="n">
        <v>1315333000</v>
      </c>
      <c r="C140" t="n">
        <v>1627585000</v>
      </c>
      <c r="D140" t="n">
        <v>1132267000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J140/K140*100/17.59/96</f>
        <v/>
      </c>
    </row>
    <row r="141" spans="1:12">
      <c r="A141" t="s">
        <v>25</v>
      </c>
      <c r="B141" t="n">
        <v>819764400</v>
      </c>
      <c r="C141" t="n">
        <v>1008649000</v>
      </c>
      <c r="D141" t="n">
        <v>697221300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J141/K141*100/17.59/96</f>
        <v/>
      </c>
    </row>
    <row r="142" spans="1:12">
      <c r="A142" t="s">
        <v>26</v>
      </c>
      <c r="B142" t="n">
        <v>87216290</v>
      </c>
      <c r="C142" t="n">
        <v>115358700</v>
      </c>
      <c r="D142" t="n">
        <v>80231360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J142/K142*100/17.59/168</f>
        <v/>
      </c>
    </row>
    <row r="143" spans="1:12">
      <c r="A143" t="s">
        <v>27</v>
      </c>
      <c r="B143" t="n">
        <v>1278276000</v>
      </c>
      <c r="C143" t="n">
        <v>1698602000</v>
      </c>
      <c r="D143" t="n">
        <v>1215360000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J143/K143*100/17.59/168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52</v>
      </c>
      <c r="B146" t="s">
        <v>5</v>
      </c>
      <c r="C146" t="s">
        <v>53</v>
      </c>
      <c r="D146" t="s">
        <v>54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18298600</v>
      </c>
      <c r="C148" t="n">
        <v>12481220</v>
      </c>
      <c r="D148" t="n">
        <v>4574422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18695850</v>
      </c>
      <c r="C149" t="n">
        <v>13364610</v>
      </c>
      <c r="D149" t="n">
        <v>4697702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17622520</v>
      </c>
      <c r="C150" t="n">
        <v>13537640</v>
      </c>
      <c r="D150" t="n">
        <v>5481675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J150/K150*100/17.51/8</f>
        <v/>
      </c>
    </row>
    <row r="151" spans="1:12">
      <c r="A151" t="s">
        <v>19</v>
      </c>
      <c r="B151" t="n">
        <v>17199850</v>
      </c>
      <c r="C151" t="n">
        <v>13736150</v>
      </c>
      <c r="D151" t="n">
        <v>5829677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J151/K151*100/17.51/8</f>
        <v/>
      </c>
    </row>
    <row r="152" spans="1:12">
      <c r="A152" t="s">
        <v>20</v>
      </c>
      <c r="B152" t="n">
        <v>27427480</v>
      </c>
      <c r="C152" t="n">
        <v>24523470</v>
      </c>
      <c r="D152" t="n">
        <v>12523650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J152/K152*100/17.51/24</f>
        <v/>
      </c>
    </row>
    <row r="153" spans="1:12">
      <c r="A153" t="s">
        <v>21</v>
      </c>
      <c r="B153" t="n">
        <v>24103780</v>
      </c>
      <c r="C153" t="n">
        <v>21498970</v>
      </c>
      <c r="D153" t="n">
        <v>10450470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J153/K153*100/17.51/24</f>
        <v/>
      </c>
    </row>
    <row r="154" spans="1:12">
      <c r="A154" t="s">
        <v>22</v>
      </c>
      <c r="B154" t="n">
        <v>12451150</v>
      </c>
      <c r="C154" t="n">
        <v>12921430</v>
      </c>
      <c r="D154" t="n">
        <v>7473989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J154/K154*100/17.51/48</f>
        <v/>
      </c>
    </row>
    <row r="155" spans="1:12">
      <c r="A155" t="s">
        <v>23</v>
      </c>
      <c r="B155" t="n">
        <v>12280850</v>
      </c>
      <c r="C155" t="n">
        <v>13320010</v>
      </c>
      <c r="D155" t="n">
        <v>7927330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J155/K155*100/17.51/48</f>
        <v/>
      </c>
    </row>
    <row r="156" spans="1:12">
      <c r="A156" t="s">
        <v>24</v>
      </c>
      <c r="B156" t="n">
        <v>25287360</v>
      </c>
      <c r="C156" t="n">
        <v>29827740</v>
      </c>
      <c r="D156" t="n">
        <v>19471090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J156/K156*100/17.51/96</f>
        <v/>
      </c>
    </row>
    <row r="157" spans="1:12">
      <c r="A157" t="s">
        <v>25</v>
      </c>
      <c r="B157" t="n">
        <v>29451860</v>
      </c>
      <c r="C157" t="n">
        <v>34597540</v>
      </c>
      <c r="D157" t="n">
        <v>22247420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J157/K157*100/17.51/96</f>
        <v/>
      </c>
    </row>
    <row r="158" spans="1:12">
      <c r="A158" t="s">
        <v>26</v>
      </c>
      <c r="B158" t="n">
        <v>25949540</v>
      </c>
      <c r="C158" t="n">
        <v>31887090</v>
      </c>
      <c r="D158" t="n">
        <v>21130340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J158/K158*100/17.51/168</f>
        <v/>
      </c>
    </row>
    <row r="159" spans="1:12">
      <c r="A159" t="s">
        <v>27</v>
      </c>
      <c r="B159" t="n">
        <v>22510130</v>
      </c>
      <c r="C159" t="n">
        <v>27813190</v>
      </c>
      <c r="D159" t="n">
        <v>19125010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J159/K159*100/17.51/168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55</v>
      </c>
      <c r="B162" t="s">
        <v>5</v>
      </c>
      <c r="C162" t="s">
        <v>53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10507230</v>
      </c>
      <c r="C164" t="n">
        <v>7205324</v>
      </c>
      <c r="D164" t="n">
        <v>3918191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10124330</v>
      </c>
      <c r="C165" t="n">
        <v>7461829</v>
      </c>
      <c r="D165" t="n">
        <v>4132334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9639707</v>
      </c>
      <c r="C166" t="n">
        <v>7772364</v>
      </c>
      <c r="D166" t="n">
        <v>4478792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J166/K166*100/22.01/8</f>
        <v/>
      </c>
    </row>
    <row r="167" spans="1:12">
      <c r="A167" t="s">
        <v>19</v>
      </c>
      <c r="B167" t="n">
        <v>8549511</v>
      </c>
      <c r="C167" t="n">
        <v>6651311</v>
      </c>
      <c r="D167" t="n">
        <v>3997185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J167/K167*100/22.01/8</f>
        <v/>
      </c>
    </row>
    <row r="168" spans="1:12">
      <c r="A168" t="s">
        <v>20</v>
      </c>
      <c r="B168" t="n">
        <v>12490290</v>
      </c>
      <c r="C168" t="n">
        <v>12446370</v>
      </c>
      <c r="D168" t="n">
        <v>8711183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J168/K168*100/22.01/24</f>
        <v/>
      </c>
    </row>
    <row r="169" spans="1:12">
      <c r="A169" t="s">
        <v>21</v>
      </c>
      <c r="B169" t="n">
        <v>12117470</v>
      </c>
      <c r="C169" t="n">
        <v>11605730</v>
      </c>
      <c r="D169" t="n">
        <v>7996382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J169/K169*100/22.01/24</f>
        <v/>
      </c>
    </row>
    <row r="170" spans="1:12">
      <c r="A170" t="s">
        <v>22</v>
      </c>
      <c r="B170" t="n">
        <v>5470410</v>
      </c>
      <c r="C170" t="n">
        <v>6203374</v>
      </c>
      <c r="D170" t="n">
        <v>5408605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J170/K170*100/22.01/48</f>
        <v/>
      </c>
    </row>
    <row r="171" spans="1:12">
      <c r="A171" t="s">
        <v>23</v>
      </c>
      <c r="B171" t="n">
        <v>5564047</v>
      </c>
      <c r="C171" t="n">
        <v>7202614</v>
      </c>
      <c r="D171" t="n">
        <v>6123316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J171/K171*100/22.01/48</f>
        <v/>
      </c>
    </row>
    <row r="172" spans="1:12">
      <c r="A172" t="s">
        <v>24</v>
      </c>
      <c r="B172" t="n">
        <v>11545720</v>
      </c>
      <c r="C172" t="n">
        <v>17835890</v>
      </c>
      <c r="D172" t="n">
        <v>15536170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J172/K172*100/22.01/96</f>
        <v/>
      </c>
    </row>
    <row r="173" spans="1:12">
      <c r="A173" t="s">
        <v>25</v>
      </c>
      <c r="B173" t="n">
        <v>10873630</v>
      </c>
      <c r="C173" t="n">
        <v>16188320</v>
      </c>
      <c r="D173" t="n">
        <v>14223250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J173/K173*100/22.01/96</f>
        <v/>
      </c>
    </row>
    <row r="174" spans="1:12">
      <c r="A174" t="s">
        <v>26</v>
      </c>
      <c r="B174" t="n">
        <v>7834442</v>
      </c>
      <c r="C174" t="n">
        <v>12790680</v>
      </c>
      <c r="D174" t="n">
        <v>12487670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J174/K174*100/22.01/168</f>
        <v/>
      </c>
    </row>
    <row r="175" spans="1:12">
      <c r="A175" t="s">
        <v>27</v>
      </c>
      <c r="B175" t="n">
        <v>6768865</v>
      </c>
      <c r="C175" t="n">
        <v>10721250</v>
      </c>
      <c r="D175" t="n">
        <v>10424290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J175/K175*100/22.01/168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57</v>
      </c>
      <c r="B178" t="s">
        <v>50</v>
      </c>
      <c r="C178" t="s">
        <v>58</v>
      </c>
      <c r="D178" t="s">
        <v>59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117869500</v>
      </c>
      <c r="C180" t="n">
        <v>82134270</v>
      </c>
      <c r="D180" t="n">
        <v>38435890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54244190</v>
      </c>
      <c r="C181" t="n">
        <v>38065940</v>
      </c>
      <c r="D181" t="n">
        <v>17147570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90563300</v>
      </c>
      <c r="C182" t="n">
        <v>69609370</v>
      </c>
      <c r="D182" t="n">
        <v>36276070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J182/K182*100/22.28/8</f>
        <v/>
      </c>
    </row>
    <row r="183" spans="1:12">
      <c r="A183" t="s">
        <v>19</v>
      </c>
      <c r="B183" t="n">
        <v>43143770</v>
      </c>
      <c r="C183" t="n">
        <v>34517450</v>
      </c>
      <c r="D183" t="n">
        <v>17688130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J183/K183*100/22.28/8</f>
        <v/>
      </c>
    </row>
    <row r="184" spans="1:12">
      <c r="A184" t="s">
        <v>20</v>
      </c>
      <c r="B184" t="n">
        <v>64174780</v>
      </c>
      <c r="C184" t="n">
        <v>59171430</v>
      </c>
      <c r="D184" t="n">
        <v>34956580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J184/K184*100/22.28/24</f>
        <v/>
      </c>
    </row>
    <row r="185" spans="1:12">
      <c r="A185" t="s">
        <v>21</v>
      </c>
      <c r="B185" t="n">
        <v>48275230</v>
      </c>
      <c r="C185" t="n">
        <v>41675600</v>
      </c>
      <c r="D185" t="n">
        <v>26073060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J185/K185*100/22.28/24</f>
        <v/>
      </c>
    </row>
    <row r="186" spans="1:12">
      <c r="A186" t="s">
        <v>22</v>
      </c>
      <c r="B186" t="n">
        <v>60885900</v>
      </c>
      <c r="C186" t="n">
        <v>70743370</v>
      </c>
      <c r="D186" t="n">
        <v>49213710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J186/K186*100/22.28/48</f>
        <v/>
      </c>
    </row>
    <row r="187" spans="1:12">
      <c r="A187" t="s">
        <v>23</v>
      </c>
      <c r="B187" t="n">
        <v>38115150</v>
      </c>
      <c r="C187" t="n">
        <v>42550980</v>
      </c>
      <c r="D187" t="n">
        <v>32000820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J187/K187*100/22.28/48</f>
        <v/>
      </c>
    </row>
    <row r="188" spans="1:12">
      <c r="A188" t="s">
        <v>24</v>
      </c>
      <c r="B188" t="n">
        <v>84922460</v>
      </c>
      <c r="C188" t="n">
        <v>121138900</v>
      </c>
      <c r="D188" t="n">
        <v>95678760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J188/K188*100/22.28/96</f>
        <v/>
      </c>
    </row>
    <row r="189" spans="1:12">
      <c r="A189" t="s">
        <v>25</v>
      </c>
      <c r="B189" t="n">
        <v>37258230</v>
      </c>
      <c r="C189" t="n">
        <v>56271250</v>
      </c>
      <c r="D189" t="n">
        <v>40451720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J189/K189*100/22.28/96</f>
        <v/>
      </c>
    </row>
    <row r="190" spans="1:12">
      <c r="A190" t="s">
        <v>26</v>
      </c>
      <c r="B190" t="n">
        <v>0</v>
      </c>
      <c r="C190" t="n">
        <v>0</v>
      </c>
      <c r="D190" t="n">
        <v>0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J190/K190*100/22.28/168</f>
        <v/>
      </c>
    </row>
    <row r="191" spans="1:12">
      <c r="A191" t="s">
        <v>27</v>
      </c>
      <c r="B191" t="n">
        <v>24923180</v>
      </c>
      <c r="C191" t="n">
        <v>37535980</v>
      </c>
      <c r="D191" t="n">
        <v>28914720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J191/K191*100/22.28/168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60</v>
      </c>
      <c r="B194" t="s">
        <v>5</v>
      </c>
      <c r="C194" t="s">
        <v>61</v>
      </c>
      <c r="D194" t="s">
        <v>59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123857700</v>
      </c>
      <c r="C196" t="n">
        <v>86522570</v>
      </c>
      <c r="D196" t="n">
        <v>38257780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50941490</v>
      </c>
      <c r="C197" t="n">
        <v>34759850</v>
      </c>
      <c r="D197" t="n">
        <v>15874490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56144010</v>
      </c>
      <c r="C198" t="n">
        <v>43150710</v>
      </c>
      <c r="D198" t="n">
        <v>21680680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J198/K198*100/22.28/8</f>
        <v/>
      </c>
    </row>
    <row r="199" spans="1:12">
      <c r="A199" t="s">
        <v>19</v>
      </c>
      <c r="B199" t="n">
        <v>51338610</v>
      </c>
      <c r="C199" t="n">
        <v>39576890</v>
      </c>
      <c r="D199" t="n">
        <v>20579330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J199/K199*100/22.28/8</f>
        <v/>
      </c>
    </row>
    <row r="200" spans="1:12">
      <c r="A200" t="s">
        <v>20</v>
      </c>
      <c r="B200" t="n">
        <v>66260650</v>
      </c>
      <c r="C200" t="n">
        <v>61217010</v>
      </c>
      <c r="D200" t="n">
        <v>35803370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J200/K200*100/22.28/24</f>
        <v/>
      </c>
    </row>
    <row r="201" spans="1:12">
      <c r="A201" t="s">
        <v>21</v>
      </c>
      <c r="B201" t="n">
        <v>47916700</v>
      </c>
      <c r="C201" t="n">
        <v>44995640</v>
      </c>
      <c r="D201" t="n">
        <v>26927750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J201/K201*100/22.28/24</f>
        <v/>
      </c>
    </row>
    <row r="202" spans="1:12">
      <c r="A202" t="s">
        <v>22</v>
      </c>
      <c r="B202" t="n">
        <v>32138180</v>
      </c>
      <c r="C202" t="n">
        <v>35601870</v>
      </c>
      <c r="D202" t="n">
        <v>25313490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J202/K202*100/22.28/48</f>
        <v/>
      </c>
    </row>
    <row r="203" spans="1:12">
      <c r="A203" t="s">
        <v>23</v>
      </c>
      <c r="B203" t="n">
        <v>18870930</v>
      </c>
      <c r="C203" t="n">
        <v>21336510</v>
      </c>
      <c r="D203" t="n">
        <v>14729070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J203/K203*100/22.28/48</f>
        <v/>
      </c>
    </row>
    <row r="204" spans="1:12">
      <c r="A204" t="s">
        <v>24</v>
      </c>
      <c r="B204" t="n">
        <v>47325570</v>
      </c>
      <c r="C204" t="n">
        <v>67307160</v>
      </c>
      <c r="D204" t="n">
        <v>51940560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J204/K204*100/22.28/96</f>
        <v/>
      </c>
    </row>
    <row r="205" spans="1:12">
      <c r="A205" t="s">
        <v>25</v>
      </c>
      <c r="B205" t="n">
        <v>41015410</v>
      </c>
      <c r="C205" t="n">
        <v>55290800</v>
      </c>
      <c r="D205" t="n">
        <v>42728930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J205/K205*100/22.28/96</f>
        <v/>
      </c>
    </row>
    <row r="206" spans="1:12">
      <c r="A206" t="s">
        <v>26</v>
      </c>
      <c r="B206" t="n">
        <v>0</v>
      </c>
      <c r="C206" t="n">
        <v>0</v>
      </c>
      <c r="D206" t="n">
        <v>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J206/K206*100/22.28/168</f>
        <v/>
      </c>
    </row>
    <row r="207" spans="1:12">
      <c r="A207" t="s">
        <v>27</v>
      </c>
      <c r="B207" t="n">
        <v>11425190</v>
      </c>
      <c r="C207" t="n">
        <v>17764630</v>
      </c>
      <c r="D207" t="n">
        <v>14181850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J207/K207*100/22.28/168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62</v>
      </c>
      <c r="B210" t="s">
        <v>5</v>
      </c>
      <c r="C210" t="s">
        <v>63</v>
      </c>
      <c r="D210" t="s">
        <v>64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8267664</v>
      </c>
      <c r="C212" t="n">
        <v>6029968</v>
      </c>
      <c r="D212" t="n">
        <v>2394440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7198031</v>
      </c>
      <c r="C213" t="n">
        <v>5415080</v>
      </c>
      <c r="D213" t="n">
        <v>2148772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5363770</v>
      </c>
      <c r="C214" t="n">
        <v>4323350</v>
      </c>
      <c r="D214" t="n">
        <v>1905352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J214/K214*100/17.20/8</f>
        <v/>
      </c>
    </row>
    <row r="215" spans="1:12">
      <c r="A215" t="s">
        <v>19</v>
      </c>
      <c r="B215" t="n">
        <v>5727015</v>
      </c>
      <c r="C215" t="n">
        <v>4410827</v>
      </c>
      <c r="D215" t="n">
        <v>2090123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J215/K215*100/17.20/8</f>
        <v/>
      </c>
    </row>
    <row r="216" spans="1:12">
      <c r="A216" t="s">
        <v>20</v>
      </c>
      <c r="B216" t="n">
        <v>7894205</v>
      </c>
      <c r="C216" t="n">
        <v>7546563</v>
      </c>
      <c r="D216" t="n">
        <v>4300780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J216/K216*100/17.20/24</f>
        <v/>
      </c>
    </row>
    <row r="217" spans="1:12">
      <c r="A217" t="s">
        <v>21</v>
      </c>
      <c r="B217" t="n">
        <v>6805524</v>
      </c>
      <c r="C217" t="n">
        <v>6447683</v>
      </c>
      <c r="D217" t="n">
        <v>3800877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J217/K217*100/17.20/24</f>
        <v/>
      </c>
    </row>
    <row r="218" spans="1:12">
      <c r="A218" t="s">
        <v>22</v>
      </c>
      <c r="B218" t="n">
        <v>2362856</v>
      </c>
      <c r="C218" t="n">
        <v>2448115</v>
      </c>
      <c r="D218" t="n">
        <v>1526902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J218/K218*100/17.20/48</f>
        <v/>
      </c>
    </row>
    <row r="219" spans="1:12">
      <c r="A219" t="s">
        <v>23</v>
      </c>
      <c r="B219" t="n">
        <v>2217953</v>
      </c>
      <c r="C219" t="n">
        <v>2341433</v>
      </c>
      <c r="D219" t="n">
        <v>1620386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J219/K219*100/17.20/48</f>
        <v/>
      </c>
    </row>
    <row r="220" spans="1:12">
      <c r="A220" t="s">
        <v>24</v>
      </c>
      <c r="B220" t="n">
        <v>11470120</v>
      </c>
      <c r="C220" t="n">
        <v>13060750</v>
      </c>
      <c r="D220" t="n">
        <v>11713920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J220/K220*100/17.20/96</f>
        <v/>
      </c>
    </row>
    <row r="221" spans="1:12">
      <c r="A221" t="s">
        <v>25</v>
      </c>
      <c r="B221" t="n">
        <v>7670144</v>
      </c>
      <c r="C221" t="n">
        <v>10073030</v>
      </c>
      <c r="D221" t="n">
        <v>7297630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J221/K221*100/17.20/96</f>
        <v/>
      </c>
    </row>
    <row r="222" spans="1:12">
      <c r="A222" t="s">
        <v>26</v>
      </c>
      <c r="B222" t="n">
        <v>6091331</v>
      </c>
      <c r="C222" t="n">
        <v>8410044</v>
      </c>
      <c r="D222" t="n">
        <v>7105531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J222/K222*100/17.20/168</f>
        <v/>
      </c>
    </row>
    <row r="223" spans="1:12">
      <c r="A223" t="s">
        <v>27</v>
      </c>
      <c r="B223" t="n">
        <v>6394595</v>
      </c>
      <c r="C223" t="n">
        <v>8728323</v>
      </c>
      <c r="D223" t="n">
        <v>7290582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J223/K223*100/17.20/168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65</v>
      </c>
      <c r="B226" t="s">
        <v>50</v>
      </c>
      <c r="C226" t="s">
        <v>66</v>
      </c>
      <c r="D226" t="s">
        <v>64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21262720</v>
      </c>
      <c r="C228" t="n">
        <v>15672130</v>
      </c>
      <c r="D228" t="n">
        <v>7114200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17537680</v>
      </c>
      <c r="C229" t="n">
        <v>12873220</v>
      </c>
      <c r="D229" t="n">
        <v>5992476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13433040</v>
      </c>
      <c r="C230" t="n">
        <v>11417950</v>
      </c>
      <c r="D230" t="n">
        <v>5733871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J230/K230*100/17.20/8</f>
        <v/>
      </c>
    </row>
    <row r="231" spans="1:12">
      <c r="A231" t="s">
        <v>19</v>
      </c>
      <c r="B231" t="n">
        <v>13466170</v>
      </c>
      <c r="C231" t="n">
        <v>10527910</v>
      </c>
      <c r="D231" t="n">
        <v>5526957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J231/K231*100/17.20/8</f>
        <v/>
      </c>
    </row>
    <row r="232" spans="1:12">
      <c r="A232" t="s">
        <v>20</v>
      </c>
      <c r="B232" t="n">
        <v>17248900</v>
      </c>
      <c r="C232" t="n">
        <v>16779190</v>
      </c>
      <c r="D232" t="n">
        <v>10015980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J232/K232*100/17.20/24</f>
        <v/>
      </c>
    </row>
    <row r="233" spans="1:12">
      <c r="A233" t="s">
        <v>21</v>
      </c>
      <c r="B233" t="n">
        <v>16198360</v>
      </c>
      <c r="C233" t="n">
        <v>15010970</v>
      </c>
      <c r="D233" t="n">
        <v>9106201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J233/K233*100/17.20/24</f>
        <v/>
      </c>
    </row>
    <row r="234" spans="1:12">
      <c r="A234" t="s">
        <v>22</v>
      </c>
      <c r="B234" t="n">
        <v>6224928</v>
      </c>
      <c r="C234" t="n">
        <v>6937496</v>
      </c>
      <c r="D234" t="n">
        <v>5235597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J234/K234*100/17.20/48</f>
        <v/>
      </c>
    </row>
    <row r="235" spans="1:12">
      <c r="A235" t="s">
        <v>23</v>
      </c>
      <c r="B235" t="n">
        <v>5942611</v>
      </c>
      <c r="C235" t="n">
        <v>6899709</v>
      </c>
      <c r="D235" t="n">
        <v>4758032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J235/K235*100/17.20/48</f>
        <v/>
      </c>
    </row>
    <row r="236" spans="1:12">
      <c r="A236" t="s">
        <v>24</v>
      </c>
      <c r="B236" t="n">
        <v>20994050</v>
      </c>
      <c r="C236" t="n">
        <v>28899340</v>
      </c>
      <c r="D236" t="n">
        <v>21756690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J236/K236*100/17.20/96</f>
        <v/>
      </c>
    </row>
    <row r="237" spans="1:12">
      <c r="A237" t="s">
        <v>25</v>
      </c>
      <c r="B237" t="n">
        <v>17437660</v>
      </c>
      <c r="C237" t="n">
        <v>23379230</v>
      </c>
      <c r="D237" t="n">
        <v>17583300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J237/K237*100/17.20/96</f>
        <v/>
      </c>
    </row>
    <row r="238" spans="1:12">
      <c r="A238" t="s">
        <v>26</v>
      </c>
      <c r="B238" t="n">
        <v>19529720</v>
      </c>
      <c r="C238" t="n">
        <v>28791490</v>
      </c>
      <c r="D238" t="n">
        <v>22658800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J238/K238*100/17.20/168</f>
        <v/>
      </c>
    </row>
    <row r="239" spans="1:12">
      <c r="A239" t="s">
        <v>27</v>
      </c>
      <c r="B239" t="n">
        <v>13363870</v>
      </c>
      <c r="C239" t="n">
        <v>19530780</v>
      </c>
      <c r="D239" t="n">
        <v>15024690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J239/K239*100/17.20/168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67</v>
      </c>
      <c r="B242" t="s">
        <v>50</v>
      </c>
      <c r="C242" t="s">
        <v>68</v>
      </c>
      <c r="D242" t="s">
        <v>69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18197190</v>
      </c>
      <c r="C244" t="n">
        <v>13890900</v>
      </c>
      <c r="D244" t="n">
        <v>6195951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18842690</v>
      </c>
      <c r="C245" t="n">
        <v>13948310</v>
      </c>
      <c r="D245" t="n">
        <v>5348879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19417400</v>
      </c>
      <c r="C246" t="n">
        <v>16606990</v>
      </c>
      <c r="D246" t="n">
        <v>6884731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J246/K246*100/18.06/8</f>
        <v/>
      </c>
    </row>
    <row r="247" spans="1:12">
      <c r="A247" t="s">
        <v>19</v>
      </c>
      <c r="B247" t="n">
        <v>19313620</v>
      </c>
      <c r="C247" t="n">
        <v>16986610</v>
      </c>
      <c r="D247" t="n">
        <v>7784631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J247/K247*100/18.06/8</f>
        <v/>
      </c>
    </row>
    <row r="248" spans="1:12">
      <c r="A248" t="s">
        <v>20</v>
      </c>
      <c r="B248" t="n">
        <v>23799360</v>
      </c>
      <c r="C248" t="n">
        <v>22766530</v>
      </c>
      <c r="D248" t="n">
        <v>13114260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J248/K248*100/18.06/24</f>
        <v/>
      </c>
    </row>
    <row r="249" spans="1:12">
      <c r="A249" t="s">
        <v>21</v>
      </c>
      <c r="B249" t="n">
        <v>25030320</v>
      </c>
      <c r="C249" t="n">
        <v>24702800</v>
      </c>
      <c r="D249" t="n">
        <v>12654730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J249/K249*100/18.06/24</f>
        <v/>
      </c>
    </row>
    <row r="250" spans="1:12">
      <c r="A250" t="s">
        <v>22</v>
      </c>
      <c r="B250" t="n">
        <v>12485780</v>
      </c>
      <c r="C250" t="n">
        <v>14368440</v>
      </c>
      <c r="D250" t="n">
        <v>9094233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J250/K250*100/18.06/48</f>
        <v/>
      </c>
    </row>
    <row r="251" spans="1:12">
      <c r="A251" t="s">
        <v>23</v>
      </c>
      <c r="B251" t="n">
        <v>13806780</v>
      </c>
      <c r="C251" t="n">
        <v>15937970</v>
      </c>
      <c r="D251" t="n">
        <v>9700992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J251/K251*100/18.06/48</f>
        <v/>
      </c>
    </row>
    <row r="252" spans="1:12">
      <c r="A252" t="s">
        <v>24</v>
      </c>
      <c r="B252" t="n">
        <v>25617780</v>
      </c>
      <c r="C252" t="n">
        <v>34134090</v>
      </c>
      <c r="D252" t="n">
        <v>22826460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J252/K252*100/18.06/96</f>
        <v/>
      </c>
    </row>
    <row r="253" spans="1:12">
      <c r="A253" t="s">
        <v>25</v>
      </c>
      <c r="B253" t="n">
        <v>27138170</v>
      </c>
      <c r="C253" t="n">
        <v>38638370</v>
      </c>
      <c r="D253" t="n">
        <v>25429870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J253/K253*100/18.06/96</f>
        <v/>
      </c>
    </row>
    <row r="254" spans="1:12">
      <c r="A254" t="s">
        <v>26</v>
      </c>
      <c r="B254" t="n">
        <v>22588660</v>
      </c>
      <c r="C254" t="n">
        <v>31516430</v>
      </c>
      <c r="D254" t="n">
        <v>22968840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J254/K254*100/18.06/168</f>
        <v/>
      </c>
    </row>
    <row r="255" spans="1:12">
      <c r="A255" t="s">
        <v>27</v>
      </c>
      <c r="B255" t="n">
        <v>18017840</v>
      </c>
      <c r="C255" t="n">
        <v>23722600</v>
      </c>
      <c r="D255" t="n">
        <v>17994180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J255/K255*100/18.06/168</f>
        <v/>
      </c>
    </row>
    <row r="256" spans="1:12">
      <c r="A256" t="s"/>
    </row>
    <row r="257" spans="1:12">
      <c r="A257" t="s">
        <v>0</v>
      </c>
      <c r="B257" t="s">
        <v>1</v>
      </c>
      <c r="C257" t="s">
        <v>2</v>
      </c>
      <c r="D257" t="s">
        <v>3</v>
      </c>
    </row>
    <row r="258" spans="1:12">
      <c r="A258" t="s">
        <v>70</v>
      </c>
      <c r="B258" t="s">
        <v>5</v>
      </c>
      <c r="C258" t="s">
        <v>71</v>
      </c>
      <c r="D258" t="s">
        <v>72</v>
      </c>
    </row>
    <row r="259" spans="1:12">
      <c r="A259" t="s"/>
      <c r="B259" t="s">
        <v>8</v>
      </c>
      <c r="C259" t="s">
        <v>9</v>
      </c>
      <c r="D259" t="s">
        <v>10</v>
      </c>
      <c r="E259" t="s">
        <v>11</v>
      </c>
      <c r="F259" t="s">
        <v>8</v>
      </c>
      <c r="G259" t="s">
        <v>9</v>
      </c>
      <c r="H259" t="s">
        <v>10</v>
      </c>
      <c r="I259" t="s">
        <v>12</v>
      </c>
      <c r="J259" t="s">
        <v>13</v>
      </c>
      <c r="K259" t="s">
        <v>14</v>
      </c>
      <c r="L259" t="s">
        <v>15</v>
      </c>
    </row>
    <row r="260" spans="1:12">
      <c r="A260" t="s">
        <v>16</v>
      </c>
      <c r="B260" t="n">
        <v>5800782</v>
      </c>
      <c r="C260" t="n">
        <v>4160912</v>
      </c>
      <c r="D260" t="n">
        <v>1475489</v>
      </c>
      <c r="E260">
        <f>sum(B260:D260)</f>
        <v/>
      </c>
      <c r="F260">
        <f>B260/E260</f>
        <v/>
      </c>
      <c r="G260">
        <f>C260/E260</f>
        <v/>
      </c>
      <c r="H260">
        <f>D260/E260</f>
        <v/>
      </c>
      <c r="I260">
        <f>G260+H260*2</f>
        <v/>
      </c>
      <c r="J260">
        <f>average(I260:I261)</f>
        <v/>
      </c>
    </row>
    <row r="261" spans="1:12">
      <c r="A261" t="s">
        <v>17</v>
      </c>
      <c r="B261" t="n">
        <v>4851514</v>
      </c>
      <c r="C261" t="n">
        <v>3588664</v>
      </c>
      <c r="D261" t="n">
        <v>1390418</v>
      </c>
      <c r="E261">
        <f>sum(B261:D261)</f>
        <v/>
      </c>
      <c r="F261">
        <f>B261/E261</f>
        <v/>
      </c>
      <c r="G261">
        <f>C261/E261</f>
        <v/>
      </c>
      <c r="H261">
        <f>D261/E261</f>
        <v/>
      </c>
      <c r="I261">
        <f>G261+H261*2</f>
        <v/>
      </c>
    </row>
    <row r="262" spans="1:12">
      <c r="A262" t="s">
        <v>18</v>
      </c>
      <c r="B262" t="n">
        <v>4761292</v>
      </c>
      <c r="C262" t="n">
        <v>3854762</v>
      </c>
      <c r="D262" t="n">
        <v>1968689</v>
      </c>
      <c r="E262">
        <f>sum(B262:D262)</f>
        <v/>
      </c>
      <c r="F262">
        <f>B262/E262</f>
        <v/>
      </c>
      <c r="G262">
        <f>C262/E262</f>
        <v/>
      </c>
      <c r="H262">
        <f>D262/E262</f>
        <v/>
      </c>
      <c r="I262">
        <f>G262+H262*2</f>
        <v/>
      </c>
      <c r="J262">
        <f>I262-J260</f>
        <v/>
      </c>
      <c r="K262" t="n">
        <v>5</v>
      </c>
      <c r="L262">
        <f>J262/K262*100/21.24/8</f>
        <v/>
      </c>
    </row>
    <row r="263" spans="1:12">
      <c r="A263" t="s">
        <v>19</v>
      </c>
      <c r="B263" t="n">
        <v>5227195</v>
      </c>
      <c r="C263" t="n">
        <v>4001676</v>
      </c>
      <c r="D263" t="n">
        <v>1757222</v>
      </c>
      <c r="E263">
        <f>sum(B263:D263)</f>
        <v/>
      </c>
      <c r="F263">
        <f>B263/E263</f>
        <v/>
      </c>
      <c r="G263">
        <f>C263/E263</f>
        <v/>
      </c>
      <c r="H263">
        <f>D263/E263</f>
        <v/>
      </c>
      <c r="I263">
        <f>G263+H263*2</f>
        <v/>
      </c>
      <c r="J263">
        <f>I263-J260</f>
        <v/>
      </c>
      <c r="K263" t="n">
        <v>5</v>
      </c>
      <c r="L263">
        <f>J263/K263*100/21.24/8</f>
        <v/>
      </c>
    </row>
    <row r="264" spans="1:12">
      <c r="A264" t="s">
        <v>20</v>
      </c>
      <c r="B264" t="n">
        <v>6891314</v>
      </c>
      <c r="C264" t="n">
        <v>6978324</v>
      </c>
      <c r="D264" t="n">
        <v>4146651</v>
      </c>
      <c r="E264">
        <f>sum(B264:D264)</f>
        <v/>
      </c>
      <c r="F264">
        <f>B264/E264</f>
        <v/>
      </c>
      <c r="G264">
        <f>C264/E264</f>
        <v/>
      </c>
      <c r="H264">
        <f>D264/E264</f>
        <v/>
      </c>
      <c r="I264">
        <f>G264+H264*2</f>
        <v/>
      </c>
      <c r="J264">
        <f>I264-J260</f>
        <v/>
      </c>
      <c r="K264" t="n">
        <v>5</v>
      </c>
      <c r="L264">
        <f>J264/K264*100/21.24/24</f>
        <v/>
      </c>
    </row>
    <row r="265" spans="1:12">
      <c r="A265" t="s">
        <v>21</v>
      </c>
      <c r="B265" t="n">
        <v>6274129</v>
      </c>
      <c r="C265" t="n">
        <v>6256822</v>
      </c>
      <c r="D265" t="n">
        <v>3408625</v>
      </c>
      <c r="E265">
        <f>sum(B265:D265)</f>
        <v/>
      </c>
      <c r="F265">
        <f>B265/E265</f>
        <v/>
      </c>
      <c r="G265">
        <f>C265/E265</f>
        <v/>
      </c>
      <c r="H265">
        <f>D265/E265</f>
        <v/>
      </c>
      <c r="I265">
        <f>G265+H265*2</f>
        <v/>
      </c>
      <c r="J265">
        <f>I265-J260</f>
        <v/>
      </c>
      <c r="K265" t="n">
        <v>5</v>
      </c>
      <c r="L265">
        <f>J265/K265*100/21.24/24</f>
        <v/>
      </c>
    </row>
    <row r="266" spans="1:12">
      <c r="A266" t="s">
        <v>22</v>
      </c>
      <c r="B266" t="n">
        <v>3518209</v>
      </c>
      <c r="C266" t="n">
        <v>4176700</v>
      </c>
      <c r="D266" t="n">
        <v>3125124</v>
      </c>
      <c r="E266">
        <f>sum(B266:D266)</f>
        <v/>
      </c>
      <c r="F266">
        <f>B266/E266</f>
        <v/>
      </c>
      <c r="G266">
        <f>C266/E266</f>
        <v/>
      </c>
      <c r="H266">
        <f>D266/E266</f>
        <v/>
      </c>
      <c r="I266">
        <f>G266+H266*2</f>
        <v/>
      </c>
      <c r="J266">
        <f>I266-J260</f>
        <v/>
      </c>
      <c r="K266" t="n">
        <v>5</v>
      </c>
      <c r="L266">
        <f>J266/K266*100/21.24/48</f>
        <v/>
      </c>
    </row>
    <row r="267" spans="1:12">
      <c r="A267" t="s">
        <v>23</v>
      </c>
      <c r="B267" t="n">
        <v>3047211</v>
      </c>
      <c r="C267" t="n">
        <v>3407357</v>
      </c>
      <c r="D267" t="n">
        <v>2965376</v>
      </c>
      <c r="E267">
        <f>sum(B267:D267)</f>
        <v/>
      </c>
      <c r="F267">
        <f>B267/E267</f>
        <v/>
      </c>
      <c r="G267">
        <f>C267/E267</f>
        <v/>
      </c>
      <c r="H267">
        <f>D267/E267</f>
        <v/>
      </c>
      <c r="I267">
        <f>G267+H267*2</f>
        <v/>
      </c>
      <c r="J267">
        <f>I267-J260</f>
        <v/>
      </c>
      <c r="K267" t="n">
        <v>5</v>
      </c>
      <c r="L267">
        <f>J267/K267*100/21.24/48</f>
        <v/>
      </c>
    </row>
    <row r="268" spans="1:12">
      <c r="A268" t="s">
        <v>24</v>
      </c>
      <c r="B268" t="n">
        <v>5092728</v>
      </c>
      <c r="C268" t="n">
        <v>5806229</v>
      </c>
      <c r="D268" t="n">
        <v>7222736</v>
      </c>
      <c r="E268">
        <f>sum(B268:D268)</f>
        <v/>
      </c>
      <c r="F268">
        <f>B268/E268</f>
        <v/>
      </c>
      <c r="G268">
        <f>C268/E268</f>
        <v/>
      </c>
      <c r="H268">
        <f>D268/E268</f>
        <v/>
      </c>
      <c r="I268">
        <f>G268+H268*2</f>
        <v/>
      </c>
      <c r="J268">
        <f>I268-J260</f>
        <v/>
      </c>
      <c r="K268" t="n">
        <v>5</v>
      </c>
      <c r="L268">
        <f>J268/K268*100/21.24/96</f>
        <v/>
      </c>
    </row>
    <row r="269" spans="1:12">
      <c r="A269" t="s">
        <v>25</v>
      </c>
      <c r="B269" t="n">
        <v>5433423</v>
      </c>
      <c r="C269" t="n">
        <v>6740561</v>
      </c>
      <c r="D269" t="n">
        <v>8983015</v>
      </c>
      <c r="E269">
        <f>sum(B269:D269)</f>
        <v/>
      </c>
      <c r="F269">
        <f>B269/E269</f>
        <v/>
      </c>
      <c r="G269">
        <f>C269/E269</f>
        <v/>
      </c>
      <c r="H269">
        <f>D269/E269</f>
        <v/>
      </c>
      <c r="I269">
        <f>G269+H269*2</f>
        <v/>
      </c>
      <c r="J269">
        <f>I269-J260</f>
        <v/>
      </c>
      <c r="K269" t="n">
        <v>5</v>
      </c>
      <c r="L269">
        <f>J269/K269*100/21.24/96</f>
        <v/>
      </c>
    </row>
    <row r="270" spans="1:12">
      <c r="A270" t="s">
        <v>26</v>
      </c>
      <c r="B270" t="n">
        <v>3163755</v>
      </c>
      <c r="C270" t="n">
        <v>4718464</v>
      </c>
      <c r="D270" t="n">
        <v>5137825</v>
      </c>
      <c r="E270">
        <f>sum(B270:D270)</f>
        <v/>
      </c>
      <c r="F270">
        <f>B270/E270</f>
        <v/>
      </c>
      <c r="G270">
        <f>C270/E270</f>
        <v/>
      </c>
      <c r="H270">
        <f>D270/E270</f>
        <v/>
      </c>
      <c r="I270">
        <f>G270+H270*2</f>
        <v/>
      </c>
      <c r="J270">
        <f>I270-J260</f>
        <v/>
      </c>
      <c r="K270" t="n">
        <v>5</v>
      </c>
      <c r="L270">
        <f>J270/K270*100/21.24/168</f>
        <v/>
      </c>
    </row>
    <row r="271" spans="1:12">
      <c r="A271" t="s">
        <v>27</v>
      </c>
      <c r="B271" t="n">
        <v>3771641</v>
      </c>
      <c r="C271" t="n">
        <v>4770470</v>
      </c>
      <c r="D271" t="n">
        <v>6225296</v>
      </c>
      <c r="E271">
        <f>sum(B271:D271)</f>
        <v/>
      </c>
      <c r="F271">
        <f>B271/E271</f>
        <v/>
      </c>
      <c r="G271">
        <f>C271/E271</f>
        <v/>
      </c>
      <c r="H271">
        <f>D271/E271</f>
        <v/>
      </c>
      <c r="I271">
        <f>G271+H271*2</f>
        <v/>
      </c>
      <c r="J271">
        <f>I271-J260</f>
        <v/>
      </c>
      <c r="K271" t="n">
        <v>5</v>
      </c>
      <c r="L271">
        <f>J271/K271*100/21.24/168</f>
        <v/>
      </c>
    </row>
    <row r="272" spans="1:12">
      <c r="A272" t="s"/>
    </row>
    <row r="273" spans="1:12">
      <c r="A273" t="s">
        <v>0</v>
      </c>
      <c r="B273" t="s">
        <v>1</v>
      </c>
      <c r="C273" t="s">
        <v>2</v>
      </c>
      <c r="D273" t="s">
        <v>3</v>
      </c>
    </row>
    <row r="274" spans="1:12">
      <c r="A274" t="s">
        <v>73</v>
      </c>
      <c r="B274" t="s">
        <v>50</v>
      </c>
      <c r="C274" t="s">
        <v>74</v>
      </c>
      <c r="D274" t="s">
        <v>72</v>
      </c>
    </row>
    <row r="275" spans="1:12">
      <c r="A275" t="s"/>
      <c r="B275" t="s">
        <v>8</v>
      </c>
      <c r="C275" t="s">
        <v>9</v>
      </c>
      <c r="D275" t="s">
        <v>10</v>
      </c>
      <c r="E275" t="s">
        <v>11</v>
      </c>
      <c r="F275" t="s">
        <v>8</v>
      </c>
      <c r="G275" t="s">
        <v>9</v>
      </c>
      <c r="H275" t="s">
        <v>10</v>
      </c>
      <c r="I275" t="s">
        <v>12</v>
      </c>
      <c r="J275" t="s">
        <v>13</v>
      </c>
      <c r="K275" t="s">
        <v>14</v>
      </c>
      <c r="L275" t="s">
        <v>15</v>
      </c>
    </row>
    <row r="276" spans="1:12">
      <c r="A276" t="s">
        <v>16</v>
      </c>
      <c r="B276" t="n">
        <v>13780670</v>
      </c>
      <c r="C276" t="n">
        <v>10416820</v>
      </c>
      <c r="D276" t="n">
        <v>3739163</v>
      </c>
      <c r="E276">
        <f>sum(B276:D276)</f>
        <v/>
      </c>
      <c r="F276">
        <f>B276/E276</f>
        <v/>
      </c>
      <c r="G276">
        <f>C276/E276</f>
        <v/>
      </c>
      <c r="H276">
        <f>D276/E276</f>
        <v/>
      </c>
      <c r="I276">
        <f>G276+H276*2</f>
        <v/>
      </c>
      <c r="J276">
        <f>average(I276:I277)</f>
        <v/>
      </c>
    </row>
    <row r="277" spans="1:12">
      <c r="A277" t="s">
        <v>17</v>
      </c>
      <c r="B277" t="n">
        <v>13572020</v>
      </c>
      <c r="C277" t="n">
        <v>11110970</v>
      </c>
      <c r="D277" t="n">
        <v>3724547</v>
      </c>
      <c r="E277">
        <f>sum(B277:D277)</f>
        <v/>
      </c>
      <c r="F277">
        <f>B277/E277</f>
        <v/>
      </c>
      <c r="G277">
        <f>C277/E277</f>
        <v/>
      </c>
      <c r="H277">
        <f>D277/E277</f>
        <v/>
      </c>
      <c r="I277">
        <f>G277+H277*2</f>
        <v/>
      </c>
    </row>
    <row r="278" spans="1:12">
      <c r="A278" t="s">
        <v>18</v>
      </c>
      <c r="B278" t="n">
        <v>12350750</v>
      </c>
      <c r="C278" t="n">
        <v>10850350</v>
      </c>
      <c r="D278" t="n">
        <v>4513077</v>
      </c>
      <c r="E278">
        <f>sum(B278:D278)</f>
        <v/>
      </c>
      <c r="F278">
        <f>B278/E278</f>
        <v/>
      </c>
      <c r="G278">
        <f>C278/E278</f>
        <v/>
      </c>
      <c r="H278">
        <f>D278/E278</f>
        <v/>
      </c>
      <c r="I278">
        <f>G278+H278*2</f>
        <v/>
      </c>
      <c r="J278">
        <f>I278-J276</f>
        <v/>
      </c>
      <c r="K278" t="n">
        <v>5</v>
      </c>
      <c r="L278">
        <f>J278/K278*100/21.24/8</f>
        <v/>
      </c>
    </row>
    <row r="279" spans="1:12">
      <c r="A279" t="s">
        <v>19</v>
      </c>
      <c r="B279" t="n">
        <v>12988110</v>
      </c>
      <c r="C279" t="n">
        <v>11944100</v>
      </c>
      <c r="D279" t="n">
        <v>4850740</v>
      </c>
      <c r="E279">
        <f>sum(B279:D279)</f>
        <v/>
      </c>
      <c r="F279">
        <f>B279/E279</f>
        <v/>
      </c>
      <c r="G279">
        <f>C279/E279</f>
        <v/>
      </c>
      <c r="H279">
        <f>D279/E279</f>
        <v/>
      </c>
      <c r="I279">
        <f>G279+H279*2</f>
        <v/>
      </c>
      <c r="J279">
        <f>I279-J276</f>
        <v/>
      </c>
      <c r="K279" t="n">
        <v>5</v>
      </c>
      <c r="L279">
        <f>J279/K279*100/21.24/8</f>
        <v/>
      </c>
    </row>
    <row r="280" spans="1:12">
      <c r="A280" t="s">
        <v>20</v>
      </c>
      <c r="B280" t="n">
        <v>17962610</v>
      </c>
      <c r="C280" t="n">
        <v>18321050</v>
      </c>
      <c r="D280" t="n">
        <v>9154241</v>
      </c>
      <c r="E280">
        <f>sum(B280:D280)</f>
        <v/>
      </c>
      <c r="F280">
        <f>B280/E280</f>
        <v/>
      </c>
      <c r="G280">
        <f>C280/E280</f>
        <v/>
      </c>
      <c r="H280">
        <f>D280/E280</f>
        <v/>
      </c>
      <c r="I280">
        <f>G280+H280*2</f>
        <v/>
      </c>
      <c r="J280">
        <f>I280-J276</f>
        <v/>
      </c>
      <c r="K280" t="n">
        <v>5</v>
      </c>
      <c r="L280">
        <f>J280/K280*100/21.24/24</f>
        <v/>
      </c>
    </row>
    <row r="281" spans="1:12">
      <c r="A281" t="s">
        <v>21</v>
      </c>
      <c r="B281" t="n">
        <v>18784620</v>
      </c>
      <c r="C281" t="n">
        <v>19335400</v>
      </c>
      <c r="D281" t="n">
        <v>9631691</v>
      </c>
      <c r="E281">
        <f>sum(B281:D281)</f>
        <v/>
      </c>
      <c r="F281">
        <f>B281/E281</f>
        <v/>
      </c>
      <c r="G281">
        <f>C281/E281</f>
        <v/>
      </c>
      <c r="H281">
        <f>D281/E281</f>
        <v/>
      </c>
      <c r="I281">
        <f>G281+H281*2</f>
        <v/>
      </c>
      <c r="J281">
        <f>I281-J276</f>
        <v/>
      </c>
      <c r="K281" t="n">
        <v>5</v>
      </c>
      <c r="L281">
        <f>J281/K281*100/21.24/24</f>
        <v/>
      </c>
    </row>
    <row r="282" spans="1:12">
      <c r="A282" t="s">
        <v>22</v>
      </c>
      <c r="B282" t="n">
        <v>9802216</v>
      </c>
      <c r="C282" t="n">
        <v>11934550</v>
      </c>
      <c r="D282" t="n">
        <v>7222302</v>
      </c>
      <c r="E282">
        <f>sum(B282:D282)</f>
        <v/>
      </c>
      <c r="F282">
        <f>B282/E282</f>
        <v/>
      </c>
      <c r="G282">
        <f>C282/E282</f>
        <v/>
      </c>
      <c r="H282">
        <f>D282/E282</f>
        <v/>
      </c>
      <c r="I282">
        <f>G282+H282*2</f>
        <v/>
      </c>
      <c r="J282">
        <f>I282-J276</f>
        <v/>
      </c>
      <c r="K282" t="n">
        <v>5</v>
      </c>
      <c r="L282">
        <f>J282/K282*100/21.24/48</f>
        <v/>
      </c>
    </row>
    <row r="283" spans="1:12">
      <c r="A283" t="s">
        <v>23</v>
      </c>
      <c r="B283" t="n">
        <v>9561050</v>
      </c>
      <c r="C283" t="n">
        <v>11656020</v>
      </c>
      <c r="D283" t="n">
        <v>7204428</v>
      </c>
      <c r="E283">
        <f>sum(B283:D283)</f>
        <v/>
      </c>
      <c r="F283">
        <f>B283/E283</f>
        <v/>
      </c>
      <c r="G283">
        <f>C283/E283</f>
        <v/>
      </c>
      <c r="H283">
        <f>D283/E283</f>
        <v/>
      </c>
      <c r="I283">
        <f>G283+H283*2</f>
        <v/>
      </c>
      <c r="J283">
        <f>I283-J276</f>
        <v/>
      </c>
      <c r="K283" t="n">
        <v>5</v>
      </c>
      <c r="L283">
        <f>J283/K283*100/21.24/48</f>
        <v/>
      </c>
    </row>
    <row r="284" spans="1:12">
      <c r="A284" t="s">
        <v>24</v>
      </c>
      <c r="B284" t="n">
        <v>13795560</v>
      </c>
      <c r="C284" t="n">
        <v>18385620</v>
      </c>
      <c r="D284" t="n">
        <v>13285220</v>
      </c>
      <c r="E284">
        <f>sum(B284:D284)</f>
        <v/>
      </c>
      <c r="F284">
        <f>B284/E284</f>
        <v/>
      </c>
      <c r="G284">
        <f>C284/E284</f>
        <v/>
      </c>
      <c r="H284">
        <f>D284/E284</f>
        <v/>
      </c>
      <c r="I284">
        <f>G284+H284*2</f>
        <v/>
      </c>
      <c r="J284">
        <f>I284-J276</f>
        <v/>
      </c>
      <c r="K284" t="n">
        <v>5</v>
      </c>
      <c r="L284">
        <f>J284/K284*100/21.24/96</f>
        <v/>
      </c>
    </row>
    <row r="285" spans="1:12">
      <c r="A285" t="s">
        <v>25</v>
      </c>
      <c r="B285" t="n">
        <v>13849660</v>
      </c>
      <c r="C285" t="n">
        <v>20024900</v>
      </c>
      <c r="D285" t="n">
        <v>13666060</v>
      </c>
      <c r="E285">
        <f>sum(B285:D285)</f>
        <v/>
      </c>
      <c r="F285">
        <f>B285/E285</f>
        <v/>
      </c>
      <c r="G285">
        <f>C285/E285</f>
        <v/>
      </c>
      <c r="H285">
        <f>D285/E285</f>
        <v/>
      </c>
      <c r="I285">
        <f>G285+H285*2</f>
        <v/>
      </c>
      <c r="J285">
        <f>I285-J276</f>
        <v/>
      </c>
      <c r="K285" t="n">
        <v>5</v>
      </c>
      <c r="L285">
        <f>J285/K285*100/21.24/96</f>
        <v/>
      </c>
    </row>
    <row r="286" spans="1:12">
      <c r="A286" t="s">
        <v>26</v>
      </c>
      <c r="B286" t="n">
        <v>9370050</v>
      </c>
      <c r="C286" t="n">
        <v>14607030</v>
      </c>
      <c r="D286" t="n">
        <v>10376630</v>
      </c>
      <c r="E286">
        <f>sum(B286:D286)</f>
        <v/>
      </c>
      <c r="F286">
        <f>B286/E286</f>
        <v/>
      </c>
      <c r="G286">
        <f>C286/E286</f>
        <v/>
      </c>
      <c r="H286">
        <f>D286/E286</f>
        <v/>
      </c>
      <c r="I286">
        <f>G286+H286*2</f>
        <v/>
      </c>
      <c r="J286">
        <f>I286-J276</f>
        <v/>
      </c>
      <c r="K286" t="n">
        <v>5</v>
      </c>
      <c r="L286">
        <f>J286/K286*100/21.24/168</f>
        <v/>
      </c>
    </row>
    <row r="287" spans="1:12">
      <c r="A287" t="s">
        <v>27</v>
      </c>
      <c r="B287" t="n">
        <v>8692696</v>
      </c>
      <c r="C287" t="n">
        <v>13719070</v>
      </c>
      <c r="D287" t="n">
        <v>9958815</v>
      </c>
      <c r="E287">
        <f>sum(B287:D287)</f>
        <v/>
      </c>
      <c r="F287">
        <f>B287/E287</f>
        <v/>
      </c>
      <c r="G287">
        <f>C287/E287</f>
        <v/>
      </c>
      <c r="H287">
        <f>D287/E287</f>
        <v/>
      </c>
      <c r="I287">
        <f>G287+H287*2</f>
        <v/>
      </c>
      <c r="J287">
        <f>I287-J276</f>
        <v/>
      </c>
      <c r="K287" t="n">
        <v>5</v>
      </c>
      <c r="L287">
        <f>J287/K287*100/21.24/168</f>
        <v/>
      </c>
    </row>
    <row r="288" spans="1:12">
      <c r="A288" t="s"/>
    </row>
    <row r="289" spans="1:12">
      <c r="A289" t="s">
        <v>0</v>
      </c>
      <c r="B289" t="s">
        <v>1</v>
      </c>
      <c r="C289" t="s">
        <v>2</v>
      </c>
      <c r="D289" t="s">
        <v>3</v>
      </c>
    </row>
    <row r="290" spans="1:12">
      <c r="A290" t="s">
        <v>75</v>
      </c>
      <c r="B290" t="s">
        <v>5</v>
      </c>
      <c r="C290" t="s">
        <v>76</v>
      </c>
      <c r="D290" t="s">
        <v>77</v>
      </c>
    </row>
    <row r="291" spans="1:12">
      <c r="A291" t="s"/>
      <c r="B291" t="s">
        <v>8</v>
      </c>
      <c r="C291" t="s">
        <v>9</v>
      </c>
      <c r="D291" t="s">
        <v>10</v>
      </c>
      <c r="E291" t="s">
        <v>11</v>
      </c>
      <c r="F291" t="s">
        <v>8</v>
      </c>
      <c r="G291" t="s">
        <v>9</v>
      </c>
      <c r="H291" t="s">
        <v>10</v>
      </c>
      <c r="I291" t="s">
        <v>12</v>
      </c>
      <c r="J291" t="s">
        <v>13</v>
      </c>
      <c r="K291" t="s">
        <v>14</v>
      </c>
      <c r="L291" t="s">
        <v>15</v>
      </c>
    </row>
    <row r="292" spans="1:12">
      <c r="A292" t="s">
        <v>16</v>
      </c>
      <c r="B292" t="n">
        <v>14617770</v>
      </c>
      <c r="C292" t="n">
        <v>11878560</v>
      </c>
      <c r="D292" t="n">
        <v>4462403</v>
      </c>
      <c r="E292">
        <f>sum(B292:D292)</f>
        <v/>
      </c>
      <c r="F292">
        <f>B292/E292</f>
        <v/>
      </c>
      <c r="G292">
        <f>C292/E292</f>
        <v/>
      </c>
      <c r="H292">
        <f>D292/E292</f>
        <v/>
      </c>
      <c r="I292">
        <f>G292+H292*2</f>
        <v/>
      </c>
      <c r="J292">
        <f>average(I292:I293)</f>
        <v/>
      </c>
    </row>
    <row r="293" spans="1:12">
      <c r="A293" t="s">
        <v>17</v>
      </c>
      <c r="B293" t="n">
        <v>11985430</v>
      </c>
      <c r="C293" t="n">
        <v>9627707</v>
      </c>
      <c r="D293" t="n">
        <v>3443775</v>
      </c>
      <c r="E293">
        <f>sum(B293:D293)</f>
        <v/>
      </c>
      <c r="F293">
        <f>B293/E293</f>
        <v/>
      </c>
      <c r="G293">
        <f>C293/E293</f>
        <v/>
      </c>
      <c r="H293">
        <f>D293/E293</f>
        <v/>
      </c>
      <c r="I293">
        <f>G293+H293*2</f>
        <v/>
      </c>
    </row>
    <row r="294" spans="1:12">
      <c r="A294" t="s">
        <v>18</v>
      </c>
      <c r="B294" t="n">
        <v>2578107</v>
      </c>
      <c r="C294" t="n">
        <v>2397372</v>
      </c>
      <c r="D294" t="n">
        <v>456131</v>
      </c>
      <c r="E294">
        <f>sum(B294:D294)</f>
        <v/>
      </c>
      <c r="F294">
        <f>B294/E294</f>
        <v/>
      </c>
      <c r="G294">
        <f>C294/E294</f>
        <v/>
      </c>
      <c r="H294">
        <f>D294/E294</f>
        <v/>
      </c>
      <c r="I294">
        <f>G294+H294*2</f>
        <v/>
      </c>
      <c r="J294">
        <f>I294-J292</f>
        <v/>
      </c>
      <c r="K294" t="n">
        <v>5</v>
      </c>
      <c r="L294">
        <f>J294/K294*100/22.94/8</f>
        <v/>
      </c>
    </row>
    <row r="295" spans="1:12">
      <c r="A295" t="s">
        <v>19</v>
      </c>
      <c r="B295" t="n">
        <v>9899277</v>
      </c>
      <c r="C295" t="n">
        <v>8795895</v>
      </c>
      <c r="D295" t="n">
        <v>3229382</v>
      </c>
      <c r="E295">
        <f>sum(B295:D295)</f>
        <v/>
      </c>
      <c r="F295">
        <f>B295/E295</f>
        <v/>
      </c>
      <c r="G295">
        <f>C295/E295</f>
        <v/>
      </c>
      <c r="H295">
        <f>D295/E295</f>
        <v/>
      </c>
      <c r="I295">
        <f>G295+H295*2</f>
        <v/>
      </c>
      <c r="J295">
        <f>I295-J292</f>
        <v/>
      </c>
      <c r="K295" t="n">
        <v>5</v>
      </c>
      <c r="L295">
        <f>J295/K295*100/22.94/8</f>
        <v/>
      </c>
    </row>
    <row r="296" spans="1:12">
      <c r="A296" t="s">
        <v>20</v>
      </c>
      <c r="B296" t="n">
        <v>8910171</v>
      </c>
      <c r="C296" t="n">
        <v>9266060</v>
      </c>
      <c r="D296" t="n">
        <v>4558626</v>
      </c>
      <c r="E296">
        <f>sum(B296:D296)</f>
        <v/>
      </c>
      <c r="F296">
        <f>B296/E296</f>
        <v/>
      </c>
      <c r="G296">
        <f>C296/E296</f>
        <v/>
      </c>
      <c r="H296">
        <f>D296/E296</f>
        <v/>
      </c>
      <c r="I296">
        <f>G296+H296*2</f>
        <v/>
      </c>
      <c r="J296">
        <f>I296-J292</f>
        <v/>
      </c>
      <c r="K296" t="n">
        <v>5</v>
      </c>
      <c r="L296">
        <f>J296/K296*100/22.94/24</f>
        <v/>
      </c>
    </row>
    <row r="297" spans="1:12">
      <c r="A297" t="s">
        <v>21</v>
      </c>
      <c r="B297" t="n">
        <v>8477706</v>
      </c>
      <c r="C297" t="n">
        <v>8907081</v>
      </c>
      <c r="D297" t="n">
        <v>4176014</v>
      </c>
      <c r="E297">
        <f>sum(B297:D297)</f>
        <v/>
      </c>
      <c r="F297">
        <f>B297/E297</f>
        <v/>
      </c>
      <c r="G297">
        <f>C297/E297</f>
        <v/>
      </c>
      <c r="H297">
        <f>D297/E297</f>
        <v/>
      </c>
      <c r="I297">
        <f>G297+H297*2</f>
        <v/>
      </c>
      <c r="J297">
        <f>I297-J292</f>
        <v/>
      </c>
      <c r="K297" t="n">
        <v>5</v>
      </c>
      <c r="L297">
        <f>J297/K297*100/22.94/24</f>
        <v/>
      </c>
    </row>
    <row r="298" spans="1:12">
      <c r="A298" t="s">
        <v>22</v>
      </c>
      <c r="B298" t="n">
        <v>25742</v>
      </c>
      <c r="C298" t="n">
        <v>26351</v>
      </c>
      <c r="D298" t="n">
        <v>2760</v>
      </c>
      <c r="E298">
        <f>sum(B298:D298)</f>
        <v/>
      </c>
      <c r="F298">
        <f>B298/E298</f>
        <v/>
      </c>
      <c r="G298">
        <f>C298/E298</f>
        <v/>
      </c>
      <c r="H298">
        <f>D298/E298</f>
        <v/>
      </c>
      <c r="I298">
        <f>G298+H298*2</f>
        <v/>
      </c>
      <c r="J298">
        <f>I298-J292</f>
        <v/>
      </c>
      <c r="K298" t="n">
        <v>5</v>
      </c>
      <c r="L298">
        <f>J298/K298*100/22.94/48</f>
        <v/>
      </c>
    </row>
    <row r="299" spans="1:12">
      <c r="A299" t="s">
        <v>23</v>
      </c>
      <c r="B299" t="n">
        <v>0</v>
      </c>
      <c r="C299" t="n">
        <v>0</v>
      </c>
      <c r="D299" t="n">
        <v>0</v>
      </c>
      <c r="E299">
        <f>sum(B299:D299)</f>
        <v/>
      </c>
      <c r="F299">
        <f>B299/E299</f>
        <v/>
      </c>
      <c r="G299">
        <f>C299/E299</f>
        <v/>
      </c>
      <c r="H299">
        <f>D299/E299</f>
        <v/>
      </c>
      <c r="I299">
        <f>G299+H299*2</f>
        <v/>
      </c>
      <c r="J299">
        <f>I299-J292</f>
        <v/>
      </c>
      <c r="K299" t="n">
        <v>5</v>
      </c>
      <c r="L299">
        <f>J299/K299*100/22.94/48</f>
        <v/>
      </c>
    </row>
    <row r="300" spans="1:12">
      <c r="A300" t="s">
        <v>24</v>
      </c>
      <c r="B300" t="n">
        <v>625933</v>
      </c>
      <c r="C300" t="n">
        <v>1649868</v>
      </c>
      <c r="D300" t="n">
        <v>961388</v>
      </c>
      <c r="E300">
        <f>sum(B300:D300)</f>
        <v/>
      </c>
      <c r="F300">
        <f>B300/E300</f>
        <v/>
      </c>
      <c r="G300">
        <f>C300/E300</f>
        <v/>
      </c>
      <c r="H300">
        <f>D300/E300</f>
        <v/>
      </c>
      <c r="I300">
        <f>G300+H300*2</f>
        <v/>
      </c>
      <c r="J300">
        <f>I300-J292</f>
        <v/>
      </c>
      <c r="K300" t="n">
        <v>5</v>
      </c>
      <c r="L300">
        <f>J300/K300*100/22.94/96</f>
        <v/>
      </c>
    </row>
    <row r="301" spans="1:12">
      <c r="A301" t="s">
        <v>25</v>
      </c>
      <c r="B301" t="n">
        <v>8106857</v>
      </c>
      <c r="C301" t="n">
        <v>12681070</v>
      </c>
      <c r="D301" t="n">
        <v>8334495</v>
      </c>
      <c r="E301">
        <f>sum(B301:D301)</f>
        <v/>
      </c>
      <c r="F301">
        <f>B301/E301</f>
        <v/>
      </c>
      <c r="G301">
        <f>C301/E301</f>
        <v/>
      </c>
      <c r="H301">
        <f>D301/E301</f>
        <v/>
      </c>
      <c r="I301">
        <f>G301+H301*2</f>
        <v/>
      </c>
      <c r="J301">
        <f>I301-J292</f>
        <v/>
      </c>
      <c r="K301" t="n">
        <v>5</v>
      </c>
      <c r="L301">
        <f>J301/K301*100/22.94/96</f>
        <v/>
      </c>
    </row>
    <row r="302" spans="1:12">
      <c r="A302" t="s">
        <v>26</v>
      </c>
      <c r="B302" t="n">
        <v>0</v>
      </c>
      <c r="C302" t="n">
        <v>0</v>
      </c>
      <c r="D302" t="n">
        <v>0</v>
      </c>
      <c r="E302">
        <f>sum(B302:D302)</f>
        <v/>
      </c>
      <c r="F302">
        <f>B302/E302</f>
        <v/>
      </c>
      <c r="G302">
        <f>C302/E302</f>
        <v/>
      </c>
      <c r="H302">
        <f>D302/E302</f>
        <v/>
      </c>
      <c r="I302">
        <f>G302+H302*2</f>
        <v/>
      </c>
      <c r="J302">
        <f>I302-J292</f>
        <v/>
      </c>
      <c r="K302" t="n">
        <v>5</v>
      </c>
      <c r="L302">
        <f>J302/K302*100/22.94/168</f>
        <v/>
      </c>
    </row>
    <row r="303" spans="1:12">
      <c r="A303" t="s">
        <v>27</v>
      </c>
      <c r="B303" t="n">
        <v>123016</v>
      </c>
      <c r="C303" t="n">
        <v>162888</v>
      </c>
      <c r="D303" t="n">
        <v>169527</v>
      </c>
      <c r="E303">
        <f>sum(B303:D303)</f>
        <v/>
      </c>
      <c r="F303">
        <f>B303/E303</f>
        <v/>
      </c>
      <c r="G303">
        <f>C303/E303</f>
        <v/>
      </c>
      <c r="H303">
        <f>D303/E303</f>
        <v/>
      </c>
      <c r="I303">
        <f>G303+H303*2</f>
        <v/>
      </c>
      <c r="J303">
        <f>I303-J292</f>
        <v/>
      </c>
      <c r="K303" t="n">
        <v>5</v>
      </c>
      <c r="L303">
        <f>J303/K303*100/22.94/168</f>
        <v/>
      </c>
    </row>
    <row r="304" spans="1:12">
      <c r="A304" t="s"/>
    </row>
    <row r="305" spans="1:12">
      <c r="A305" t="s">
        <v>0</v>
      </c>
      <c r="B305" t="s">
        <v>1</v>
      </c>
      <c r="C305" t="s">
        <v>2</v>
      </c>
      <c r="D305" t="s">
        <v>3</v>
      </c>
    </row>
    <row r="306" spans="1:12">
      <c r="A306" t="s">
        <v>78</v>
      </c>
      <c r="B306" t="s">
        <v>50</v>
      </c>
      <c r="C306" t="s">
        <v>79</v>
      </c>
      <c r="D306" t="s">
        <v>77</v>
      </c>
    </row>
    <row r="307" spans="1:12">
      <c r="A307" t="s"/>
      <c r="B307" t="s">
        <v>8</v>
      </c>
      <c r="C307" t="s">
        <v>9</v>
      </c>
      <c r="D307" t="s">
        <v>10</v>
      </c>
      <c r="E307" t="s">
        <v>11</v>
      </c>
      <c r="F307" t="s">
        <v>8</v>
      </c>
      <c r="G307" t="s">
        <v>9</v>
      </c>
      <c r="H307" t="s">
        <v>10</v>
      </c>
      <c r="I307" t="s">
        <v>12</v>
      </c>
      <c r="J307" t="s">
        <v>13</v>
      </c>
      <c r="K307" t="s">
        <v>14</v>
      </c>
      <c r="L307" t="s">
        <v>15</v>
      </c>
    </row>
    <row r="308" spans="1:12">
      <c r="A308" t="s">
        <v>16</v>
      </c>
      <c r="B308" t="n">
        <v>75910850</v>
      </c>
      <c r="C308" t="n">
        <v>57619830</v>
      </c>
      <c r="D308" t="n">
        <v>27070950</v>
      </c>
      <c r="E308">
        <f>sum(B308:D308)</f>
        <v/>
      </c>
      <c r="F308">
        <f>B308/E308</f>
        <v/>
      </c>
      <c r="G308">
        <f>C308/E308</f>
        <v/>
      </c>
      <c r="H308">
        <f>D308/E308</f>
        <v/>
      </c>
      <c r="I308">
        <f>G308+H308*2</f>
        <v/>
      </c>
      <c r="J308">
        <f>average(I308:I309)</f>
        <v/>
      </c>
    </row>
    <row r="309" spans="1:12">
      <c r="A309" t="s">
        <v>17</v>
      </c>
      <c r="B309" t="n">
        <v>69975420</v>
      </c>
      <c r="C309" t="n">
        <v>51871150</v>
      </c>
      <c r="D309" t="n">
        <v>24348710</v>
      </c>
      <c r="E309">
        <f>sum(B309:D309)</f>
        <v/>
      </c>
      <c r="F309">
        <f>B309/E309</f>
        <v/>
      </c>
      <c r="G309">
        <f>C309/E309</f>
        <v/>
      </c>
      <c r="H309">
        <f>D309/E309</f>
        <v/>
      </c>
      <c r="I309">
        <f>G309+H309*2</f>
        <v/>
      </c>
    </row>
    <row r="310" spans="1:12">
      <c r="A310" t="s">
        <v>18</v>
      </c>
      <c r="B310" t="n">
        <v>78817710</v>
      </c>
      <c r="C310" t="n">
        <v>64523900</v>
      </c>
      <c r="D310" t="n">
        <v>33881160</v>
      </c>
      <c r="E310">
        <f>sum(B310:D310)</f>
        <v/>
      </c>
      <c r="F310">
        <f>B310/E310</f>
        <v/>
      </c>
      <c r="G310">
        <f>C310/E310</f>
        <v/>
      </c>
      <c r="H310">
        <f>D310/E310</f>
        <v/>
      </c>
      <c r="I310">
        <f>G310+H310*2</f>
        <v/>
      </c>
      <c r="J310">
        <f>I310-J308</f>
        <v/>
      </c>
      <c r="K310" t="n">
        <v>5</v>
      </c>
      <c r="L310">
        <f>J310/K310*100/22.94/8</f>
        <v/>
      </c>
    </row>
    <row r="311" spans="1:12">
      <c r="A311" t="s">
        <v>19</v>
      </c>
      <c r="B311" t="n">
        <v>57436720</v>
      </c>
      <c r="C311" t="n">
        <v>45323330</v>
      </c>
      <c r="D311" t="n">
        <v>23222060</v>
      </c>
      <c r="E311">
        <f>sum(B311:D311)</f>
        <v/>
      </c>
      <c r="F311">
        <f>B311/E311</f>
        <v/>
      </c>
      <c r="G311">
        <f>C311/E311</f>
        <v/>
      </c>
      <c r="H311">
        <f>D311/E311</f>
        <v/>
      </c>
      <c r="I311">
        <f>G311+H311*2</f>
        <v/>
      </c>
      <c r="J311">
        <f>I311-J308</f>
        <v/>
      </c>
      <c r="K311" t="n">
        <v>5</v>
      </c>
      <c r="L311">
        <f>J311/K311*100/22.94/8</f>
        <v/>
      </c>
    </row>
    <row r="312" spans="1:12">
      <c r="A312" t="s">
        <v>20</v>
      </c>
      <c r="B312" t="n">
        <v>49631650</v>
      </c>
      <c r="C312" t="n">
        <v>44711850</v>
      </c>
      <c r="D312" t="n">
        <v>26785240</v>
      </c>
      <c r="E312">
        <f>sum(B312:D312)</f>
        <v/>
      </c>
      <c r="F312">
        <f>B312/E312</f>
        <v/>
      </c>
      <c r="G312">
        <f>C312/E312</f>
        <v/>
      </c>
      <c r="H312">
        <f>D312/E312</f>
        <v/>
      </c>
      <c r="I312">
        <f>G312+H312*2</f>
        <v/>
      </c>
      <c r="J312">
        <f>I312-J308</f>
        <v/>
      </c>
      <c r="K312" t="n">
        <v>5</v>
      </c>
      <c r="L312">
        <f>J312/K312*100/22.94/24</f>
        <v/>
      </c>
    </row>
    <row r="313" spans="1:12">
      <c r="A313" t="s">
        <v>21</v>
      </c>
      <c r="B313" t="n">
        <v>52173750</v>
      </c>
      <c r="C313" t="n">
        <v>48223780</v>
      </c>
      <c r="D313" t="n">
        <v>27926900</v>
      </c>
      <c r="E313">
        <f>sum(B313:D313)</f>
        <v/>
      </c>
      <c r="F313">
        <f>B313/E313</f>
        <v/>
      </c>
      <c r="G313">
        <f>C313/E313</f>
        <v/>
      </c>
      <c r="H313">
        <f>D313/E313</f>
        <v/>
      </c>
      <c r="I313">
        <f>G313+H313*2</f>
        <v/>
      </c>
      <c r="J313">
        <f>I313-J308</f>
        <v/>
      </c>
      <c r="K313" t="n">
        <v>5</v>
      </c>
      <c r="L313">
        <f>J313/K313*100/22.94/24</f>
        <v/>
      </c>
    </row>
    <row r="314" spans="1:12">
      <c r="A314" t="s">
        <v>22</v>
      </c>
      <c r="B314" t="n">
        <v>21690550</v>
      </c>
      <c r="C314" t="n">
        <v>26594030</v>
      </c>
      <c r="D314" t="n">
        <v>17287970</v>
      </c>
      <c r="E314">
        <f>sum(B314:D314)</f>
        <v/>
      </c>
      <c r="F314">
        <f>B314/E314</f>
        <v/>
      </c>
      <c r="G314">
        <f>C314/E314</f>
        <v/>
      </c>
      <c r="H314">
        <f>D314/E314</f>
        <v/>
      </c>
      <c r="I314">
        <f>G314+H314*2</f>
        <v/>
      </c>
      <c r="J314">
        <f>I314-J308</f>
        <v/>
      </c>
      <c r="K314" t="n">
        <v>5</v>
      </c>
      <c r="L314">
        <f>J314/K314*100/22.94/48</f>
        <v/>
      </c>
    </row>
    <row r="315" spans="1:12">
      <c r="A315" t="s">
        <v>23</v>
      </c>
      <c r="B315" t="n">
        <v>21781340</v>
      </c>
      <c r="C315" t="n">
        <v>26960200</v>
      </c>
      <c r="D315" t="n">
        <v>17786000</v>
      </c>
      <c r="E315">
        <f>sum(B315:D315)</f>
        <v/>
      </c>
      <c r="F315">
        <f>B315/E315</f>
        <v/>
      </c>
      <c r="G315">
        <f>C315/E315</f>
        <v/>
      </c>
      <c r="H315">
        <f>D315/E315</f>
        <v/>
      </c>
      <c r="I315">
        <f>G315+H315*2</f>
        <v/>
      </c>
      <c r="J315">
        <f>I315-J308</f>
        <v/>
      </c>
      <c r="K315" t="n">
        <v>5</v>
      </c>
      <c r="L315">
        <f>J315/K315*100/22.94/48</f>
        <v/>
      </c>
    </row>
    <row r="316" spans="1:12">
      <c r="A316" t="s">
        <v>24</v>
      </c>
      <c r="B316" t="n">
        <v>68222190</v>
      </c>
      <c r="C316" t="n">
        <v>92350760</v>
      </c>
      <c r="D316" t="n">
        <v>68793020</v>
      </c>
      <c r="E316">
        <f>sum(B316:D316)</f>
        <v/>
      </c>
      <c r="F316">
        <f>B316/E316</f>
        <v/>
      </c>
      <c r="G316">
        <f>C316/E316</f>
        <v/>
      </c>
      <c r="H316">
        <f>D316/E316</f>
        <v/>
      </c>
      <c r="I316">
        <f>G316+H316*2</f>
        <v/>
      </c>
      <c r="J316">
        <f>I316-J308</f>
        <v/>
      </c>
      <c r="K316" t="n">
        <v>5</v>
      </c>
      <c r="L316">
        <f>J316/K316*100/22.94/96</f>
        <v/>
      </c>
    </row>
    <row r="317" spans="1:12">
      <c r="A317" t="s">
        <v>25</v>
      </c>
      <c r="B317" t="n">
        <v>44925020</v>
      </c>
      <c r="C317" t="n">
        <v>55124570</v>
      </c>
      <c r="D317" t="n">
        <v>41068010</v>
      </c>
      <c r="E317">
        <f>sum(B317:D317)</f>
        <v/>
      </c>
      <c r="F317">
        <f>B317/E317</f>
        <v/>
      </c>
      <c r="G317">
        <f>C317/E317</f>
        <v/>
      </c>
      <c r="H317">
        <f>D317/E317</f>
        <v/>
      </c>
      <c r="I317">
        <f>G317+H317*2</f>
        <v/>
      </c>
      <c r="J317">
        <f>I317-J308</f>
        <v/>
      </c>
      <c r="K317" t="n">
        <v>5</v>
      </c>
      <c r="L317">
        <f>J317/K317*100/22.94/96</f>
        <v/>
      </c>
    </row>
    <row r="318" spans="1:12">
      <c r="A318" t="s">
        <v>26</v>
      </c>
      <c r="B318" t="n">
        <v>11417070</v>
      </c>
      <c r="C318" t="n">
        <v>16758060</v>
      </c>
      <c r="D318" t="n">
        <v>12321430</v>
      </c>
      <c r="E318">
        <f>sum(B318:D318)</f>
        <v/>
      </c>
      <c r="F318">
        <f>B318/E318</f>
        <v/>
      </c>
      <c r="G318">
        <f>C318/E318</f>
        <v/>
      </c>
      <c r="H318">
        <f>D318/E318</f>
        <v/>
      </c>
      <c r="I318">
        <f>G318+H318*2</f>
        <v/>
      </c>
      <c r="J318">
        <f>I318-J308</f>
        <v/>
      </c>
      <c r="K318" t="n">
        <v>5</v>
      </c>
      <c r="L318">
        <f>J318/K318*100/22.94/168</f>
        <v/>
      </c>
    </row>
    <row r="319" spans="1:12">
      <c r="A319" t="s">
        <v>27</v>
      </c>
      <c r="B319" t="n">
        <v>57113180</v>
      </c>
      <c r="C319" t="n">
        <v>83170000</v>
      </c>
      <c r="D319" t="n">
        <v>63822840</v>
      </c>
      <c r="E319">
        <f>sum(B319:D319)</f>
        <v/>
      </c>
      <c r="F319">
        <f>B319/E319</f>
        <v/>
      </c>
      <c r="G319">
        <f>C319/E319</f>
        <v/>
      </c>
      <c r="H319">
        <f>D319/E319</f>
        <v/>
      </c>
      <c r="I319">
        <f>G319+H319*2</f>
        <v/>
      </c>
      <c r="J319">
        <f>I319-J308</f>
        <v/>
      </c>
      <c r="K319" t="n">
        <v>5</v>
      </c>
      <c r="L319">
        <f>J319/K319*100/22.94/168</f>
        <v/>
      </c>
    </row>
    <row r="320" spans="1:12">
      <c r="A320" t="s"/>
    </row>
    <row r="321" spans="1:12">
      <c r="A321" t="s">
        <v>0</v>
      </c>
      <c r="B321" t="s">
        <v>1</v>
      </c>
      <c r="C321" t="s">
        <v>2</v>
      </c>
      <c r="D321" t="s">
        <v>3</v>
      </c>
    </row>
    <row r="322" spans="1:12">
      <c r="A322" t="s">
        <v>80</v>
      </c>
      <c r="B322" t="s">
        <v>50</v>
      </c>
      <c r="C322" t="s">
        <v>81</v>
      </c>
      <c r="D322" t="s">
        <v>82</v>
      </c>
    </row>
    <row r="323" spans="1:12">
      <c r="A323" t="s"/>
      <c r="B323" t="s">
        <v>8</v>
      </c>
      <c r="C323" t="s">
        <v>9</v>
      </c>
      <c r="D323" t="s">
        <v>10</v>
      </c>
      <c r="E323" t="s">
        <v>11</v>
      </c>
      <c r="F323" t="s">
        <v>8</v>
      </c>
      <c r="G323" t="s">
        <v>9</v>
      </c>
      <c r="H323" t="s">
        <v>10</v>
      </c>
      <c r="I323" t="s">
        <v>12</v>
      </c>
      <c r="J323" t="s">
        <v>13</v>
      </c>
      <c r="K323" t="s">
        <v>14</v>
      </c>
      <c r="L323" t="s">
        <v>15</v>
      </c>
    </row>
    <row r="324" spans="1:12">
      <c r="A324" t="s">
        <v>16</v>
      </c>
      <c r="B324" t="n">
        <v>29789440</v>
      </c>
      <c r="C324" t="n">
        <v>23367610</v>
      </c>
      <c r="D324" t="n">
        <v>9923310</v>
      </c>
      <c r="E324">
        <f>sum(B324:D324)</f>
        <v/>
      </c>
      <c r="F324">
        <f>B324/E324</f>
        <v/>
      </c>
      <c r="G324">
        <f>C324/E324</f>
        <v/>
      </c>
      <c r="H324">
        <f>D324/E324</f>
        <v/>
      </c>
      <c r="I324">
        <f>G324+H324*2</f>
        <v/>
      </c>
      <c r="J324">
        <f>average(I324:I325)</f>
        <v/>
      </c>
    </row>
    <row r="325" spans="1:12">
      <c r="A325" t="s">
        <v>17</v>
      </c>
      <c r="B325" t="n">
        <v>29879870</v>
      </c>
      <c r="C325" t="n">
        <v>23092330</v>
      </c>
      <c r="D325" t="n">
        <v>10200240</v>
      </c>
      <c r="E325">
        <f>sum(B325:D325)</f>
        <v/>
      </c>
      <c r="F325">
        <f>B325/E325</f>
        <v/>
      </c>
      <c r="G325">
        <f>C325/E325</f>
        <v/>
      </c>
      <c r="H325">
        <f>D325/E325</f>
        <v/>
      </c>
      <c r="I325">
        <f>G325+H325*2</f>
        <v/>
      </c>
    </row>
    <row r="326" spans="1:12">
      <c r="A326" t="s">
        <v>18</v>
      </c>
      <c r="B326" t="n">
        <v>21752230</v>
      </c>
      <c r="C326" t="n">
        <v>18644810</v>
      </c>
      <c r="D326" t="n">
        <v>9304460</v>
      </c>
      <c r="E326">
        <f>sum(B326:D326)</f>
        <v/>
      </c>
      <c r="F326">
        <f>B326/E326</f>
        <v/>
      </c>
      <c r="G326">
        <f>C326/E326</f>
        <v/>
      </c>
      <c r="H326">
        <f>D326/E326</f>
        <v/>
      </c>
      <c r="I326">
        <f>G326+H326*2</f>
        <v/>
      </c>
      <c r="J326">
        <f>I326-J324</f>
        <v/>
      </c>
      <c r="K326" t="n">
        <v>5</v>
      </c>
      <c r="L326">
        <f>J326/K326*100/22.55/8</f>
        <v/>
      </c>
    </row>
    <row r="327" spans="1:12">
      <c r="A327" t="s">
        <v>19</v>
      </c>
      <c r="B327" t="n">
        <v>22492190</v>
      </c>
      <c r="C327" t="n">
        <v>18392150</v>
      </c>
      <c r="D327" t="n">
        <v>9341955</v>
      </c>
      <c r="E327">
        <f>sum(B327:D327)</f>
        <v/>
      </c>
      <c r="F327">
        <f>B327/E327</f>
        <v/>
      </c>
      <c r="G327">
        <f>C327/E327</f>
        <v/>
      </c>
      <c r="H327">
        <f>D327/E327</f>
        <v/>
      </c>
      <c r="I327">
        <f>G327+H327*2</f>
        <v/>
      </c>
      <c r="J327">
        <f>I327-J324</f>
        <v/>
      </c>
      <c r="K327" t="n">
        <v>5</v>
      </c>
      <c r="L327">
        <f>J327/K327*100/22.55/8</f>
        <v/>
      </c>
    </row>
    <row r="328" spans="1:12">
      <c r="A328" t="s">
        <v>20</v>
      </c>
      <c r="B328" t="n">
        <v>28634750</v>
      </c>
      <c r="C328" t="n">
        <v>30379270</v>
      </c>
      <c r="D328" t="n">
        <v>18593990</v>
      </c>
      <c r="E328">
        <f>sum(B328:D328)</f>
        <v/>
      </c>
      <c r="F328">
        <f>B328/E328</f>
        <v/>
      </c>
      <c r="G328">
        <f>C328/E328</f>
        <v/>
      </c>
      <c r="H328">
        <f>D328/E328</f>
        <v/>
      </c>
      <c r="I328">
        <f>G328+H328*2</f>
        <v/>
      </c>
      <c r="J328">
        <f>I328-J324</f>
        <v/>
      </c>
      <c r="K328" t="n">
        <v>5</v>
      </c>
      <c r="L328">
        <f>J328/K328*100/22.55/24</f>
        <v/>
      </c>
    </row>
    <row r="329" spans="1:12">
      <c r="A329" t="s">
        <v>21</v>
      </c>
      <c r="B329" t="n">
        <v>27443980</v>
      </c>
      <c r="C329" t="n">
        <v>28083450</v>
      </c>
      <c r="D329" t="n">
        <v>17931510</v>
      </c>
      <c r="E329">
        <f>sum(B329:D329)</f>
        <v/>
      </c>
      <c r="F329">
        <f>B329/E329</f>
        <v/>
      </c>
      <c r="G329">
        <f>C329/E329</f>
        <v/>
      </c>
      <c r="H329">
        <f>D329/E329</f>
        <v/>
      </c>
      <c r="I329">
        <f>G329+H329*2</f>
        <v/>
      </c>
      <c r="J329">
        <f>I329-J324</f>
        <v/>
      </c>
      <c r="K329" t="n">
        <v>5</v>
      </c>
      <c r="L329">
        <f>J329/K329*100/22.55/24</f>
        <v/>
      </c>
    </row>
    <row r="330" spans="1:12">
      <c r="A330" t="s">
        <v>22</v>
      </c>
      <c r="B330" t="n">
        <v>16411360</v>
      </c>
      <c r="C330" t="n">
        <v>22372430</v>
      </c>
      <c r="D330" t="n">
        <v>16079060</v>
      </c>
      <c r="E330">
        <f>sum(B330:D330)</f>
        <v/>
      </c>
      <c r="F330">
        <f>B330/E330</f>
        <v/>
      </c>
      <c r="G330">
        <f>C330/E330</f>
        <v/>
      </c>
      <c r="H330">
        <f>D330/E330</f>
        <v/>
      </c>
      <c r="I330">
        <f>G330+H330*2</f>
        <v/>
      </c>
      <c r="J330">
        <f>I330-J324</f>
        <v/>
      </c>
      <c r="K330" t="n">
        <v>5</v>
      </c>
      <c r="L330">
        <f>J330/K330*100/22.55/48</f>
        <v/>
      </c>
    </row>
    <row r="331" spans="1:12">
      <c r="A331" t="s">
        <v>23</v>
      </c>
      <c r="B331" t="n">
        <v>17696880</v>
      </c>
      <c r="C331" t="n">
        <v>23725840</v>
      </c>
      <c r="D331" t="n">
        <v>17779750</v>
      </c>
      <c r="E331">
        <f>sum(B331:D331)</f>
        <v/>
      </c>
      <c r="F331">
        <f>B331/E331</f>
        <v/>
      </c>
      <c r="G331">
        <f>C331/E331</f>
        <v/>
      </c>
      <c r="H331">
        <f>D331/E331</f>
        <v/>
      </c>
      <c r="I331">
        <f>G331+H331*2</f>
        <v/>
      </c>
      <c r="J331">
        <f>I331-J324</f>
        <v/>
      </c>
      <c r="K331" t="n">
        <v>5</v>
      </c>
      <c r="L331">
        <f>J331/K331*100/22.55/48</f>
        <v/>
      </c>
    </row>
    <row r="332" spans="1:12">
      <c r="A332" t="s">
        <v>24</v>
      </c>
      <c r="B332" t="n">
        <v>27777710</v>
      </c>
      <c r="C332" t="n">
        <v>45117790</v>
      </c>
      <c r="D332" t="n">
        <v>38452460</v>
      </c>
      <c r="E332">
        <f>sum(B332:D332)</f>
        <v/>
      </c>
      <c r="F332">
        <f>B332/E332</f>
        <v/>
      </c>
      <c r="G332">
        <f>C332/E332</f>
        <v/>
      </c>
      <c r="H332">
        <f>D332/E332</f>
        <v/>
      </c>
      <c r="I332">
        <f>G332+H332*2</f>
        <v/>
      </c>
      <c r="J332">
        <f>I332-J324</f>
        <v/>
      </c>
      <c r="K332" t="n">
        <v>5</v>
      </c>
      <c r="L332">
        <f>J332/K332*100/22.55/96</f>
        <v/>
      </c>
    </row>
    <row r="333" spans="1:12">
      <c r="A333" t="s">
        <v>25</v>
      </c>
      <c r="B333" t="n">
        <v>29335010</v>
      </c>
      <c r="C333" t="n">
        <v>46997930</v>
      </c>
      <c r="D333" t="n">
        <v>39370470</v>
      </c>
      <c r="E333">
        <f>sum(B333:D333)</f>
        <v/>
      </c>
      <c r="F333">
        <f>B333/E333</f>
        <v/>
      </c>
      <c r="G333">
        <f>C333/E333</f>
        <v/>
      </c>
      <c r="H333">
        <f>D333/E333</f>
        <v/>
      </c>
      <c r="I333">
        <f>G333+H333*2</f>
        <v/>
      </c>
      <c r="J333">
        <f>I333-J324</f>
        <v/>
      </c>
      <c r="K333" t="n">
        <v>5</v>
      </c>
      <c r="L333">
        <f>J333/K333*100/22.55/96</f>
        <v/>
      </c>
    </row>
    <row r="334" spans="1:12">
      <c r="A334" t="s">
        <v>26</v>
      </c>
      <c r="B334" t="n">
        <v>21287340</v>
      </c>
      <c r="C334" t="n">
        <v>37553430</v>
      </c>
      <c r="D334" t="n">
        <v>32935110</v>
      </c>
      <c r="E334">
        <f>sum(B334:D334)</f>
        <v/>
      </c>
      <c r="F334">
        <f>B334/E334</f>
        <v/>
      </c>
      <c r="G334">
        <f>C334/E334</f>
        <v/>
      </c>
      <c r="H334">
        <f>D334/E334</f>
        <v/>
      </c>
      <c r="I334">
        <f>G334+H334*2</f>
        <v/>
      </c>
      <c r="J334">
        <f>I334-J324</f>
        <v/>
      </c>
      <c r="K334" t="n">
        <v>5</v>
      </c>
      <c r="L334">
        <f>J334/K334*100/22.55/168</f>
        <v/>
      </c>
    </row>
    <row r="335" spans="1:12">
      <c r="A335" t="s">
        <v>27</v>
      </c>
      <c r="B335" t="n">
        <v>21990600</v>
      </c>
      <c r="C335" t="n">
        <v>36346240</v>
      </c>
      <c r="D335" t="n">
        <v>31647480</v>
      </c>
      <c r="E335">
        <f>sum(B335:D335)</f>
        <v/>
      </c>
      <c r="F335">
        <f>B335/E335</f>
        <v/>
      </c>
      <c r="G335">
        <f>C335/E335</f>
        <v/>
      </c>
      <c r="H335">
        <f>D335/E335</f>
        <v/>
      </c>
      <c r="I335">
        <f>G335+H335*2</f>
        <v/>
      </c>
      <c r="J335">
        <f>I335-J324</f>
        <v/>
      </c>
      <c r="K335" t="n">
        <v>5</v>
      </c>
      <c r="L335">
        <f>J335/K335*100/22.55/168</f>
        <v/>
      </c>
    </row>
    <row r="336" spans="1:12">
      <c r="A336" t="s"/>
    </row>
    <row r="337" spans="1:12">
      <c r="A337" t="s">
        <v>0</v>
      </c>
      <c r="B337" t="s">
        <v>1</v>
      </c>
      <c r="C337" t="s">
        <v>2</v>
      </c>
      <c r="D337" t="s">
        <v>3</v>
      </c>
    </row>
    <row r="338" spans="1:12">
      <c r="A338" t="s">
        <v>83</v>
      </c>
      <c r="B338" t="s">
        <v>50</v>
      </c>
      <c r="C338" t="s">
        <v>84</v>
      </c>
      <c r="D338" t="s">
        <v>85</v>
      </c>
    </row>
    <row r="339" spans="1:12">
      <c r="A339" t="s"/>
      <c r="B339" t="s">
        <v>8</v>
      </c>
      <c r="C339" t="s">
        <v>9</v>
      </c>
      <c r="D339" t="s">
        <v>10</v>
      </c>
      <c r="E339" t="s">
        <v>11</v>
      </c>
      <c r="F339" t="s">
        <v>8</v>
      </c>
      <c r="G339" t="s">
        <v>9</v>
      </c>
      <c r="H339" t="s">
        <v>10</v>
      </c>
      <c r="I339" t="s">
        <v>12</v>
      </c>
      <c r="J339" t="s">
        <v>13</v>
      </c>
      <c r="K339" t="s">
        <v>14</v>
      </c>
      <c r="L339" t="s">
        <v>15</v>
      </c>
    </row>
    <row r="340" spans="1:12">
      <c r="A340" t="s">
        <v>16</v>
      </c>
      <c r="B340" t="n">
        <v>28159190</v>
      </c>
      <c r="C340" t="n">
        <v>23118190</v>
      </c>
      <c r="D340" t="n">
        <v>10425250</v>
      </c>
      <c r="E340">
        <f>sum(B340:D340)</f>
        <v/>
      </c>
      <c r="F340">
        <f>B340/E340</f>
        <v/>
      </c>
      <c r="G340">
        <f>C340/E340</f>
        <v/>
      </c>
      <c r="H340">
        <f>D340/E340</f>
        <v/>
      </c>
      <c r="I340">
        <f>G340+H340*2</f>
        <v/>
      </c>
      <c r="J340">
        <f>average(I340:I341)</f>
        <v/>
      </c>
    </row>
    <row r="341" spans="1:12">
      <c r="A341" t="s">
        <v>17</v>
      </c>
      <c r="B341" t="n">
        <v>22258590</v>
      </c>
      <c r="C341" t="n">
        <v>18646680</v>
      </c>
      <c r="D341" t="n">
        <v>8207833</v>
      </c>
      <c r="E341">
        <f>sum(B341:D341)</f>
        <v/>
      </c>
      <c r="F341">
        <f>B341/E341</f>
        <v/>
      </c>
      <c r="G341">
        <f>C341/E341</f>
        <v/>
      </c>
      <c r="H341">
        <f>D341/E341</f>
        <v/>
      </c>
      <c r="I341">
        <f>G341+H341*2</f>
        <v/>
      </c>
    </row>
    <row r="342" spans="1:12">
      <c r="A342" t="s">
        <v>18</v>
      </c>
      <c r="B342" t="n">
        <v>19251720</v>
      </c>
      <c r="C342" t="n">
        <v>17571890</v>
      </c>
      <c r="D342" t="n">
        <v>8578475</v>
      </c>
      <c r="E342">
        <f>sum(B342:D342)</f>
        <v/>
      </c>
      <c r="F342">
        <f>B342/E342</f>
        <v/>
      </c>
      <c r="G342">
        <f>C342/E342</f>
        <v/>
      </c>
      <c r="H342">
        <f>D342/E342</f>
        <v/>
      </c>
      <c r="I342">
        <f>G342+H342*2</f>
        <v/>
      </c>
      <c r="J342">
        <f>I342-J340</f>
        <v/>
      </c>
      <c r="K342" t="n">
        <v>5</v>
      </c>
      <c r="L342">
        <f>J342/K342*100/20.11/8</f>
        <v/>
      </c>
    </row>
    <row r="343" spans="1:12">
      <c r="A343" t="s">
        <v>19</v>
      </c>
      <c r="B343" t="n">
        <v>21343410</v>
      </c>
      <c r="C343" t="n">
        <v>19098430</v>
      </c>
      <c r="D343" t="n">
        <v>9703511</v>
      </c>
      <c r="E343">
        <f>sum(B343:D343)</f>
        <v/>
      </c>
      <c r="F343">
        <f>B343/E343</f>
        <v/>
      </c>
      <c r="G343">
        <f>C343/E343</f>
        <v/>
      </c>
      <c r="H343">
        <f>D343/E343</f>
        <v/>
      </c>
      <c r="I343">
        <f>G343+H343*2</f>
        <v/>
      </c>
      <c r="J343">
        <f>I343-J340</f>
        <v/>
      </c>
      <c r="K343" t="n">
        <v>5</v>
      </c>
      <c r="L343">
        <f>J343/K343*100/20.11/8</f>
        <v/>
      </c>
    </row>
    <row r="344" spans="1:12">
      <c r="A344" t="s">
        <v>20</v>
      </c>
      <c r="B344" t="n">
        <v>23498200</v>
      </c>
      <c r="C344" t="n">
        <v>24149090</v>
      </c>
      <c r="D344" t="n">
        <v>14000130</v>
      </c>
      <c r="E344">
        <f>sum(B344:D344)</f>
        <v/>
      </c>
      <c r="F344">
        <f>B344/E344</f>
        <v/>
      </c>
      <c r="G344">
        <f>C344/E344</f>
        <v/>
      </c>
      <c r="H344">
        <f>D344/E344</f>
        <v/>
      </c>
      <c r="I344">
        <f>G344+H344*2</f>
        <v/>
      </c>
      <c r="J344">
        <f>I344-J340</f>
        <v/>
      </c>
      <c r="K344" t="n">
        <v>5</v>
      </c>
      <c r="L344">
        <f>J344/K344*100/20.11/24</f>
        <v/>
      </c>
    </row>
    <row r="345" spans="1:12">
      <c r="A345" t="s">
        <v>21</v>
      </c>
      <c r="B345" t="n">
        <v>23733600</v>
      </c>
      <c r="C345" t="n">
        <v>23822080</v>
      </c>
      <c r="D345" t="n">
        <v>14181390</v>
      </c>
      <c r="E345">
        <f>sum(B345:D345)</f>
        <v/>
      </c>
      <c r="F345">
        <f>B345/E345</f>
        <v/>
      </c>
      <c r="G345">
        <f>C345/E345</f>
        <v/>
      </c>
      <c r="H345">
        <f>D345/E345</f>
        <v/>
      </c>
      <c r="I345">
        <f>G345+H345*2</f>
        <v/>
      </c>
      <c r="J345">
        <f>I345-J340</f>
        <v/>
      </c>
      <c r="K345" t="n">
        <v>5</v>
      </c>
      <c r="L345">
        <f>J345/K345*100/20.11/24</f>
        <v/>
      </c>
    </row>
    <row r="346" spans="1:12">
      <c r="A346" t="s">
        <v>22</v>
      </c>
      <c r="B346" t="n">
        <v>12495870</v>
      </c>
      <c r="C346" t="n">
        <v>15829150</v>
      </c>
      <c r="D346" t="n">
        <v>10676730</v>
      </c>
      <c r="E346">
        <f>sum(B346:D346)</f>
        <v/>
      </c>
      <c r="F346">
        <f>B346/E346</f>
        <v/>
      </c>
      <c r="G346">
        <f>C346/E346</f>
        <v/>
      </c>
      <c r="H346">
        <f>D346/E346</f>
        <v/>
      </c>
      <c r="I346">
        <f>G346+H346*2</f>
        <v/>
      </c>
      <c r="J346">
        <f>I346-J340</f>
        <v/>
      </c>
      <c r="K346" t="n">
        <v>5</v>
      </c>
      <c r="L346">
        <f>J346/K346*100/20.11/48</f>
        <v/>
      </c>
    </row>
    <row r="347" spans="1:12">
      <c r="A347" t="s">
        <v>23</v>
      </c>
      <c r="B347" t="n">
        <v>11968450</v>
      </c>
      <c r="C347" t="n">
        <v>14986720</v>
      </c>
      <c r="D347" t="n">
        <v>10269770</v>
      </c>
      <c r="E347">
        <f>sum(B347:D347)</f>
        <v/>
      </c>
      <c r="F347">
        <f>B347/E347</f>
        <v/>
      </c>
      <c r="G347">
        <f>C347/E347</f>
        <v/>
      </c>
      <c r="H347">
        <f>D347/E347</f>
        <v/>
      </c>
      <c r="I347">
        <f>G347+H347*2</f>
        <v/>
      </c>
      <c r="J347">
        <f>I347-J340</f>
        <v/>
      </c>
      <c r="K347" t="n">
        <v>5</v>
      </c>
      <c r="L347">
        <f>J347/K347*100/20.11/48</f>
        <v/>
      </c>
    </row>
    <row r="348" spans="1:12">
      <c r="A348" t="s">
        <v>24</v>
      </c>
      <c r="B348" t="n">
        <v>28517560</v>
      </c>
      <c r="C348" t="n">
        <v>40154040</v>
      </c>
      <c r="D348" t="n">
        <v>30616860</v>
      </c>
      <c r="E348">
        <f>sum(B348:D348)</f>
        <v/>
      </c>
      <c r="F348">
        <f>B348/E348</f>
        <v/>
      </c>
      <c r="G348">
        <f>C348/E348</f>
        <v/>
      </c>
      <c r="H348">
        <f>D348/E348</f>
        <v/>
      </c>
      <c r="I348">
        <f>G348+H348*2</f>
        <v/>
      </c>
      <c r="J348">
        <f>I348-J340</f>
        <v/>
      </c>
      <c r="K348" t="n">
        <v>5</v>
      </c>
      <c r="L348">
        <f>J348/K348*100/20.11/96</f>
        <v/>
      </c>
    </row>
    <row r="349" spans="1:12">
      <c r="A349" t="s">
        <v>25</v>
      </c>
      <c r="B349" t="n">
        <v>24104180</v>
      </c>
      <c r="C349" t="n">
        <v>35234230</v>
      </c>
      <c r="D349" t="n">
        <v>26448400</v>
      </c>
      <c r="E349">
        <f>sum(B349:D349)</f>
        <v/>
      </c>
      <c r="F349">
        <f>B349/E349</f>
        <v/>
      </c>
      <c r="G349">
        <f>C349/E349</f>
        <v/>
      </c>
      <c r="H349">
        <f>D349/E349</f>
        <v/>
      </c>
      <c r="I349">
        <f>G349+H349*2</f>
        <v/>
      </c>
      <c r="J349">
        <f>I349-J340</f>
        <v/>
      </c>
      <c r="K349" t="n">
        <v>5</v>
      </c>
      <c r="L349">
        <f>J349/K349*100/20.11/96</f>
        <v/>
      </c>
    </row>
    <row r="350" spans="1:12">
      <c r="A350" t="s">
        <v>26</v>
      </c>
      <c r="B350" t="n">
        <v>33146490</v>
      </c>
      <c r="C350" t="n">
        <v>50997820</v>
      </c>
      <c r="D350" t="n">
        <v>39113920</v>
      </c>
      <c r="E350">
        <f>sum(B350:D350)</f>
        <v/>
      </c>
      <c r="F350">
        <f>B350/E350</f>
        <v/>
      </c>
      <c r="G350">
        <f>C350/E350</f>
        <v/>
      </c>
      <c r="H350">
        <f>D350/E350</f>
        <v/>
      </c>
      <c r="I350">
        <f>G350+H350*2</f>
        <v/>
      </c>
      <c r="J350">
        <f>I350-J340</f>
        <v/>
      </c>
      <c r="K350" t="n">
        <v>5</v>
      </c>
      <c r="L350">
        <f>J350/K350*100/20.11/168</f>
        <v/>
      </c>
    </row>
    <row r="351" spans="1:12">
      <c r="A351" t="s">
        <v>27</v>
      </c>
      <c r="B351" t="n">
        <v>31053540</v>
      </c>
      <c r="C351" t="n">
        <v>46167800</v>
      </c>
      <c r="D351" t="n">
        <v>36214430</v>
      </c>
      <c r="E351">
        <f>sum(B351:D351)</f>
        <v/>
      </c>
      <c r="F351">
        <f>B351/E351</f>
        <v/>
      </c>
      <c r="G351">
        <f>C351/E351</f>
        <v/>
      </c>
      <c r="H351">
        <f>D351/E351</f>
        <v/>
      </c>
      <c r="I351">
        <f>G351+H351*2</f>
        <v/>
      </c>
      <c r="J351">
        <f>I351-J340</f>
        <v/>
      </c>
      <c r="K351" t="n">
        <v>5</v>
      </c>
      <c r="L351">
        <f>J351/K351*100/20.11/168</f>
        <v/>
      </c>
    </row>
    <row r="352" spans="1:12">
      <c r="A352" t="s"/>
    </row>
    <row r="353" spans="1:12">
      <c r="A353" t="s">
        <v>0</v>
      </c>
      <c r="B353" t="s">
        <v>1</v>
      </c>
      <c r="C353" t="s">
        <v>2</v>
      </c>
      <c r="D353" t="s">
        <v>3</v>
      </c>
    </row>
    <row r="354" spans="1:12">
      <c r="A354" t="s">
        <v>86</v>
      </c>
      <c r="B354" t="s">
        <v>50</v>
      </c>
      <c r="C354" t="s">
        <v>87</v>
      </c>
      <c r="D354" t="s">
        <v>88</v>
      </c>
    </row>
    <row r="355" spans="1:12">
      <c r="A355" t="s"/>
      <c r="B355" t="s">
        <v>8</v>
      </c>
      <c r="C355" t="s">
        <v>9</v>
      </c>
      <c r="D355" t="s">
        <v>10</v>
      </c>
      <c r="E355" t="s">
        <v>11</v>
      </c>
      <c r="F355" t="s">
        <v>8</v>
      </c>
      <c r="G355" t="s">
        <v>9</v>
      </c>
      <c r="H355" t="s">
        <v>10</v>
      </c>
      <c r="I355" t="s">
        <v>12</v>
      </c>
      <c r="J355" t="s">
        <v>13</v>
      </c>
      <c r="K355" t="s">
        <v>14</v>
      </c>
      <c r="L355" t="s">
        <v>15</v>
      </c>
    </row>
    <row r="356" spans="1:12">
      <c r="A356" t="s">
        <v>16</v>
      </c>
      <c r="B356" t="n">
        <v>20739580</v>
      </c>
      <c r="C356" t="n">
        <v>18693870</v>
      </c>
      <c r="D356" t="n">
        <v>8486602</v>
      </c>
      <c r="E356">
        <f>sum(B356:D356)</f>
        <v/>
      </c>
      <c r="F356">
        <f>B356/E356</f>
        <v/>
      </c>
      <c r="G356">
        <f>C356/E356</f>
        <v/>
      </c>
      <c r="H356">
        <f>D356/E356</f>
        <v/>
      </c>
      <c r="I356">
        <f>G356+H356*2</f>
        <v/>
      </c>
      <c r="J356">
        <f>average(I356:I357)</f>
        <v/>
      </c>
    </row>
    <row r="357" spans="1:12">
      <c r="A357" t="s">
        <v>17</v>
      </c>
      <c r="B357" t="n">
        <v>22207050</v>
      </c>
      <c r="C357" t="n">
        <v>30701620</v>
      </c>
      <c r="D357" t="n">
        <v>9091471</v>
      </c>
      <c r="E357">
        <f>sum(B357:D357)</f>
        <v/>
      </c>
      <c r="F357">
        <f>B357/E357</f>
        <v/>
      </c>
      <c r="G357">
        <f>C357/E357</f>
        <v/>
      </c>
      <c r="H357">
        <f>D357/E357</f>
        <v/>
      </c>
      <c r="I357">
        <f>G357+H357*2</f>
        <v/>
      </c>
    </row>
    <row r="358" spans="1:12">
      <c r="A358" t="s">
        <v>18</v>
      </c>
      <c r="B358" t="n">
        <v>26664250</v>
      </c>
      <c r="C358" t="n">
        <v>24525350</v>
      </c>
      <c r="D358" t="n">
        <v>13718910</v>
      </c>
      <c r="E358">
        <f>sum(B358:D358)</f>
        <v/>
      </c>
      <c r="F358">
        <f>B358/E358</f>
        <v/>
      </c>
      <c r="G358">
        <f>C358/E358</f>
        <v/>
      </c>
      <c r="H358">
        <f>D358/E358</f>
        <v/>
      </c>
      <c r="I358">
        <f>G358+H358*2</f>
        <v/>
      </c>
      <c r="J358">
        <f>I358-J356</f>
        <v/>
      </c>
      <c r="K358" t="n">
        <v>5</v>
      </c>
      <c r="L358">
        <f>J358/K358*100/23.09/8</f>
        <v/>
      </c>
    </row>
    <row r="359" spans="1:12">
      <c r="A359" t="s">
        <v>19</v>
      </c>
      <c r="B359" t="n">
        <v>20371450</v>
      </c>
      <c r="C359" t="n">
        <v>30388320</v>
      </c>
      <c r="D359" t="n">
        <v>9551872</v>
      </c>
      <c r="E359">
        <f>sum(B359:D359)</f>
        <v/>
      </c>
      <c r="F359">
        <f>B359/E359</f>
        <v/>
      </c>
      <c r="G359">
        <f>C359/E359</f>
        <v/>
      </c>
      <c r="H359">
        <f>D359/E359</f>
        <v/>
      </c>
      <c r="I359">
        <f>G359+H359*2</f>
        <v/>
      </c>
      <c r="J359">
        <f>I359-J356</f>
        <v/>
      </c>
      <c r="K359" t="n">
        <v>5</v>
      </c>
      <c r="L359">
        <f>J359/K359*100/23.09/8</f>
        <v/>
      </c>
    </row>
    <row r="360" spans="1:12">
      <c r="A360" t="s">
        <v>20</v>
      </c>
      <c r="B360" t="n">
        <v>20878980</v>
      </c>
      <c r="C360" t="n">
        <v>44463000</v>
      </c>
      <c r="D360" t="n">
        <v>15345930</v>
      </c>
      <c r="E360">
        <f>sum(B360:D360)</f>
        <v/>
      </c>
      <c r="F360">
        <f>B360/E360</f>
        <v/>
      </c>
      <c r="G360">
        <f>C360/E360</f>
        <v/>
      </c>
      <c r="H360">
        <f>D360/E360</f>
        <v/>
      </c>
      <c r="I360">
        <f>G360+H360*2</f>
        <v/>
      </c>
      <c r="J360">
        <f>I360-J356</f>
        <v/>
      </c>
      <c r="K360" t="n">
        <v>5</v>
      </c>
      <c r="L360">
        <f>J360/K360*100/23.09/24</f>
        <v/>
      </c>
    </row>
    <row r="361" spans="1:12">
      <c r="A361" t="s">
        <v>21</v>
      </c>
      <c r="B361" t="n">
        <v>21491490</v>
      </c>
      <c r="C361" t="n">
        <v>47387030</v>
      </c>
      <c r="D361" t="n">
        <v>15652670</v>
      </c>
      <c r="E361">
        <f>sum(B361:D361)</f>
        <v/>
      </c>
      <c r="F361">
        <f>B361/E361</f>
        <v/>
      </c>
      <c r="G361">
        <f>C361/E361</f>
        <v/>
      </c>
      <c r="H361">
        <f>D361/E361</f>
        <v/>
      </c>
      <c r="I361">
        <f>G361+H361*2</f>
        <v/>
      </c>
      <c r="J361">
        <f>I361-J356</f>
        <v/>
      </c>
      <c r="K361" t="n">
        <v>5</v>
      </c>
      <c r="L361">
        <f>J361/K361*100/23.09/24</f>
        <v/>
      </c>
    </row>
    <row r="362" spans="1:12">
      <c r="A362" t="s">
        <v>22</v>
      </c>
      <c r="B362" t="n">
        <v>13073330</v>
      </c>
      <c r="C362" t="n">
        <v>18620140</v>
      </c>
      <c r="D362" t="n">
        <v>14076970</v>
      </c>
      <c r="E362">
        <f>sum(B362:D362)</f>
        <v/>
      </c>
      <c r="F362">
        <f>B362/E362</f>
        <v/>
      </c>
      <c r="G362">
        <f>C362/E362</f>
        <v/>
      </c>
      <c r="H362">
        <f>D362/E362</f>
        <v/>
      </c>
      <c r="I362">
        <f>G362+H362*2</f>
        <v/>
      </c>
      <c r="J362">
        <f>I362-J356</f>
        <v/>
      </c>
      <c r="K362" t="n">
        <v>5</v>
      </c>
      <c r="L362">
        <f>J362/K362*100/23.09/48</f>
        <v/>
      </c>
    </row>
    <row r="363" spans="1:12">
      <c r="A363" t="s">
        <v>23</v>
      </c>
      <c r="B363" t="n">
        <v>14098720</v>
      </c>
      <c r="C363" t="n">
        <v>20187160</v>
      </c>
      <c r="D363" t="n">
        <v>14316070</v>
      </c>
      <c r="E363">
        <f>sum(B363:D363)</f>
        <v/>
      </c>
      <c r="F363">
        <f>B363/E363</f>
        <v/>
      </c>
      <c r="G363">
        <f>C363/E363</f>
        <v/>
      </c>
      <c r="H363">
        <f>D363/E363</f>
        <v/>
      </c>
      <c r="I363">
        <f>G363+H363*2</f>
        <v/>
      </c>
      <c r="J363">
        <f>I363-J356</f>
        <v/>
      </c>
      <c r="K363" t="n">
        <v>5</v>
      </c>
      <c r="L363">
        <f>J363/K363*100/23.09/48</f>
        <v/>
      </c>
    </row>
    <row r="364" spans="1:12">
      <c r="A364" t="s">
        <v>24</v>
      </c>
      <c r="B364" t="n">
        <v>28560670</v>
      </c>
      <c r="C364" t="n">
        <v>48653760</v>
      </c>
      <c r="D364" t="n">
        <v>40405280</v>
      </c>
      <c r="E364">
        <f>sum(B364:D364)</f>
        <v/>
      </c>
      <c r="F364">
        <f>B364/E364</f>
        <v/>
      </c>
      <c r="G364">
        <f>C364/E364</f>
        <v/>
      </c>
      <c r="H364">
        <f>D364/E364</f>
        <v/>
      </c>
      <c r="I364">
        <f>G364+H364*2</f>
        <v/>
      </c>
      <c r="J364">
        <f>I364-J356</f>
        <v/>
      </c>
      <c r="K364" t="n">
        <v>5</v>
      </c>
      <c r="L364">
        <f>J364/K364*100/23.09/96</f>
        <v/>
      </c>
    </row>
    <row r="365" spans="1:12">
      <c r="A365" t="s">
        <v>25</v>
      </c>
      <c r="B365" t="n">
        <v>21566220</v>
      </c>
      <c r="C365" t="n">
        <v>71308210</v>
      </c>
      <c r="D365" t="n">
        <v>31253740</v>
      </c>
      <c r="E365">
        <f>sum(B365:D365)</f>
        <v/>
      </c>
      <c r="F365">
        <f>B365/E365</f>
        <v/>
      </c>
      <c r="G365">
        <f>C365/E365</f>
        <v/>
      </c>
      <c r="H365">
        <f>D365/E365</f>
        <v/>
      </c>
      <c r="I365">
        <f>G365+H365*2</f>
        <v/>
      </c>
      <c r="J365">
        <f>I365-J356</f>
        <v/>
      </c>
      <c r="K365" t="n">
        <v>5</v>
      </c>
      <c r="L365">
        <f>J365/K365*100/23.09/96</f>
        <v/>
      </c>
    </row>
    <row r="366" spans="1:12">
      <c r="A366" t="s">
        <v>26</v>
      </c>
      <c r="B366" t="n">
        <v>13978060</v>
      </c>
      <c r="C366" t="n">
        <v>25584820</v>
      </c>
      <c r="D366" t="n">
        <v>22608160</v>
      </c>
      <c r="E366">
        <f>sum(B366:D366)</f>
        <v/>
      </c>
      <c r="F366">
        <f>B366/E366</f>
        <v/>
      </c>
      <c r="G366">
        <f>C366/E366</f>
        <v/>
      </c>
      <c r="H366">
        <f>D366/E366</f>
        <v/>
      </c>
      <c r="I366">
        <f>G366+H366*2</f>
        <v/>
      </c>
      <c r="J366">
        <f>I366-J356</f>
        <v/>
      </c>
      <c r="K366" t="n">
        <v>5</v>
      </c>
      <c r="L366">
        <f>J366/K366*100/23.09/168</f>
        <v/>
      </c>
    </row>
    <row r="367" spans="1:12">
      <c r="A367" t="s">
        <v>27</v>
      </c>
      <c r="B367" t="n">
        <v>18196530</v>
      </c>
      <c r="C367" t="n">
        <v>33807040</v>
      </c>
      <c r="D367" t="n">
        <v>30467170</v>
      </c>
      <c r="E367">
        <f>sum(B367:D367)</f>
        <v/>
      </c>
      <c r="F367">
        <f>B367/E367</f>
        <v/>
      </c>
      <c r="G367">
        <f>C367/E367</f>
        <v/>
      </c>
      <c r="H367">
        <f>D367/E367</f>
        <v/>
      </c>
      <c r="I367">
        <f>G367+H367*2</f>
        <v/>
      </c>
      <c r="J367">
        <f>I367-J356</f>
        <v/>
      </c>
      <c r="K367" t="n">
        <v>5</v>
      </c>
      <c r="L367">
        <f>J367/K367*100/23.09/168</f>
        <v/>
      </c>
    </row>
    <row r="368" spans="1:12">
      <c r="A368" t="s"/>
    </row>
    <row r="369" spans="1:12">
      <c r="A369" t="s">
        <v>0</v>
      </c>
      <c r="B369" t="s">
        <v>1</v>
      </c>
      <c r="C369" t="s">
        <v>2</v>
      </c>
      <c r="D369" t="s">
        <v>3</v>
      </c>
    </row>
    <row r="370" spans="1:12">
      <c r="A370" t="s">
        <v>89</v>
      </c>
      <c r="B370" t="s">
        <v>5</v>
      </c>
      <c r="C370" t="s">
        <v>90</v>
      </c>
      <c r="D370" t="s">
        <v>91</v>
      </c>
    </row>
    <row r="371" spans="1:12">
      <c r="A371" t="s"/>
      <c r="B371" t="s">
        <v>8</v>
      </c>
      <c r="C371" t="s">
        <v>9</v>
      </c>
      <c r="D371" t="s">
        <v>10</v>
      </c>
      <c r="E371" t="s">
        <v>11</v>
      </c>
      <c r="F371" t="s">
        <v>8</v>
      </c>
      <c r="G371" t="s">
        <v>9</v>
      </c>
      <c r="H371" t="s">
        <v>10</v>
      </c>
      <c r="I371" t="s">
        <v>12</v>
      </c>
      <c r="J371" t="s">
        <v>13</v>
      </c>
      <c r="K371" t="s">
        <v>14</v>
      </c>
      <c r="L371" t="s">
        <v>15</v>
      </c>
    </row>
    <row r="372" spans="1:12">
      <c r="A372" t="s">
        <v>16</v>
      </c>
      <c r="B372" t="n">
        <v>20786070</v>
      </c>
      <c r="C372" t="n">
        <v>17969680</v>
      </c>
      <c r="D372" t="n">
        <v>10220360</v>
      </c>
      <c r="E372">
        <f>sum(B372:D372)</f>
        <v/>
      </c>
      <c r="F372">
        <f>B372/E372</f>
        <v/>
      </c>
      <c r="G372">
        <f>C372/E372</f>
        <v/>
      </c>
      <c r="H372">
        <f>D372/E372</f>
        <v/>
      </c>
      <c r="I372">
        <f>G372+H372*2</f>
        <v/>
      </c>
      <c r="J372">
        <f>average(I372:I373)</f>
        <v/>
      </c>
    </row>
    <row r="373" spans="1:12">
      <c r="A373" t="s">
        <v>17</v>
      </c>
      <c r="B373" t="n">
        <v>22539820</v>
      </c>
      <c r="C373" t="n">
        <v>19546720</v>
      </c>
      <c r="D373" t="n">
        <v>10643470</v>
      </c>
      <c r="E373">
        <f>sum(B373:D373)</f>
        <v/>
      </c>
      <c r="F373">
        <f>B373/E373</f>
        <v/>
      </c>
      <c r="G373">
        <f>C373/E373</f>
        <v/>
      </c>
      <c r="H373">
        <f>D373/E373</f>
        <v/>
      </c>
      <c r="I373">
        <f>G373+H373*2</f>
        <v/>
      </c>
    </row>
    <row r="374" spans="1:12">
      <c r="A374" t="s">
        <v>18</v>
      </c>
      <c r="B374" t="n">
        <v>17813230</v>
      </c>
      <c r="C374" t="n">
        <v>16505870</v>
      </c>
      <c r="D374" t="n">
        <v>10208840</v>
      </c>
      <c r="E374">
        <f>sum(B374:D374)</f>
        <v/>
      </c>
      <c r="F374">
        <f>B374/E374</f>
        <v/>
      </c>
      <c r="G374">
        <f>C374/E374</f>
        <v/>
      </c>
      <c r="H374">
        <f>D374/E374</f>
        <v/>
      </c>
      <c r="I374">
        <f>G374+H374*2</f>
        <v/>
      </c>
      <c r="J374">
        <f>I374-J372</f>
        <v/>
      </c>
      <c r="K374" t="n">
        <v>5</v>
      </c>
      <c r="L374">
        <f>J374/K374*100/28.19/8</f>
        <v/>
      </c>
    </row>
    <row r="375" spans="1:12">
      <c r="A375" t="s">
        <v>19</v>
      </c>
      <c r="B375" t="n">
        <v>18874410</v>
      </c>
      <c r="C375" t="n">
        <v>17841030</v>
      </c>
      <c r="D375" t="n">
        <v>11069030</v>
      </c>
      <c r="E375">
        <f>sum(B375:D375)</f>
        <v/>
      </c>
      <c r="F375">
        <f>B375/E375</f>
        <v/>
      </c>
      <c r="G375">
        <f>C375/E375</f>
        <v/>
      </c>
      <c r="H375">
        <f>D375/E375</f>
        <v/>
      </c>
      <c r="I375">
        <f>G375+H375*2</f>
        <v/>
      </c>
      <c r="J375">
        <f>I375-J372</f>
        <v/>
      </c>
      <c r="K375" t="n">
        <v>5</v>
      </c>
      <c r="L375">
        <f>J375/K375*100/28.19/8</f>
        <v/>
      </c>
    </row>
    <row r="376" spans="1:12">
      <c r="A376" t="s">
        <v>20</v>
      </c>
      <c r="B376" t="n">
        <v>19561100</v>
      </c>
      <c r="C376" t="n">
        <v>21725050</v>
      </c>
      <c r="D376" t="n">
        <v>15744720</v>
      </c>
      <c r="E376">
        <f>sum(B376:D376)</f>
        <v/>
      </c>
      <c r="F376">
        <f>B376/E376</f>
        <v/>
      </c>
      <c r="G376">
        <f>C376/E376</f>
        <v/>
      </c>
      <c r="H376">
        <f>D376/E376</f>
        <v/>
      </c>
      <c r="I376">
        <f>G376+H376*2</f>
        <v/>
      </c>
      <c r="J376">
        <f>I376-J372</f>
        <v/>
      </c>
      <c r="K376" t="n">
        <v>5</v>
      </c>
      <c r="L376">
        <f>J376/K376*100/28.19/24</f>
        <v/>
      </c>
    </row>
    <row r="377" spans="1:12">
      <c r="A377" t="s">
        <v>21</v>
      </c>
      <c r="B377" t="n">
        <v>24491520</v>
      </c>
      <c r="C377" t="n">
        <v>26658820</v>
      </c>
      <c r="D377" t="n">
        <v>19651270</v>
      </c>
      <c r="E377">
        <f>sum(B377:D377)</f>
        <v/>
      </c>
      <c r="F377">
        <f>B377/E377</f>
        <v/>
      </c>
      <c r="G377">
        <f>C377/E377</f>
        <v/>
      </c>
      <c r="H377">
        <f>D377/E377</f>
        <v/>
      </c>
      <c r="I377">
        <f>G377+H377*2</f>
        <v/>
      </c>
      <c r="J377">
        <f>I377-J372</f>
        <v/>
      </c>
      <c r="K377" t="n">
        <v>5</v>
      </c>
      <c r="L377">
        <f>J377/K377*100/28.19/24</f>
        <v/>
      </c>
    </row>
    <row r="378" spans="1:12">
      <c r="A378" t="s">
        <v>22</v>
      </c>
      <c r="B378" t="n">
        <v>5055593</v>
      </c>
      <c r="C378" t="n">
        <v>7015519</v>
      </c>
      <c r="D378" t="n">
        <v>5964719</v>
      </c>
      <c r="E378">
        <f>sum(B378:D378)</f>
        <v/>
      </c>
      <c r="F378">
        <f>B378/E378</f>
        <v/>
      </c>
      <c r="G378">
        <f>C378/E378</f>
        <v/>
      </c>
      <c r="H378">
        <f>D378/E378</f>
        <v/>
      </c>
      <c r="I378">
        <f>G378+H378*2</f>
        <v/>
      </c>
      <c r="J378">
        <f>I378-J372</f>
        <v/>
      </c>
      <c r="K378" t="n">
        <v>5</v>
      </c>
      <c r="L378">
        <f>J378/K378*100/28.19/48</f>
        <v/>
      </c>
    </row>
    <row r="379" spans="1:12">
      <c r="A379" t="s">
        <v>23</v>
      </c>
      <c r="B379" t="n">
        <v>5795473</v>
      </c>
      <c r="C379" t="n">
        <v>7594572</v>
      </c>
      <c r="D379" t="n">
        <v>6385848</v>
      </c>
      <c r="E379">
        <f>sum(B379:D379)</f>
        <v/>
      </c>
      <c r="F379">
        <f>B379/E379</f>
        <v/>
      </c>
      <c r="G379">
        <f>C379/E379</f>
        <v/>
      </c>
      <c r="H379">
        <f>D379/E379</f>
        <v/>
      </c>
      <c r="I379">
        <f>G379+H379*2</f>
        <v/>
      </c>
      <c r="J379">
        <f>I379-J372</f>
        <v/>
      </c>
      <c r="K379" t="n">
        <v>5</v>
      </c>
      <c r="L379">
        <f>J379/K379*100/28.19/48</f>
        <v/>
      </c>
    </row>
    <row r="380" spans="1:12">
      <c r="A380" t="s">
        <v>24</v>
      </c>
      <c r="B380" t="n">
        <v>14178830</v>
      </c>
      <c r="C380" t="n">
        <v>24188900</v>
      </c>
      <c r="D380" t="n">
        <v>23431710</v>
      </c>
      <c r="E380">
        <f>sum(B380:D380)</f>
        <v/>
      </c>
      <c r="F380">
        <f>B380/E380</f>
        <v/>
      </c>
      <c r="G380">
        <f>C380/E380</f>
        <v/>
      </c>
      <c r="H380">
        <f>D380/E380</f>
        <v/>
      </c>
      <c r="I380">
        <f>G380+H380*2</f>
        <v/>
      </c>
      <c r="J380">
        <f>I380-J372</f>
        <v/>
      </c>
      <c r="K380" t="n">
        <v>5</v>
      </c>
      <c r="L380">
        <f>J380/K380*100/28.19/96</f>
        <v/>
      </c>
    </row>
    <row r="381" spans="1:12">
      <c r="A381" t="s">
        <v>25</v>
      </c>
      <c r="B381" t="n">
        <v>14891730</v>
      </c>
      <c r="C381" t="n">
        <v>25168190</v>
      </c>
      <c r="D381" t="n">
        <v>24113740</v>
      </c>
      <c r="E381">
        <f>sum(B381:D381)</f>
        <v/>
      </c>
      <c r="F381">
        <f>B381/E381</f>
        <v/>
      </c>
      <c r="G381">
        <f>C381/E381</f>
        <v/>
      </c>
      <c r="H381">
        <f>D381/E381</f>
        <v/>
      </c>
      <c r="I381">
        <f>G381+H381*2</f>
        <v/>
      </c>
      <c r="J381">
        <f>I381-J372</f>
        <v/>
      </c>
      <c r="K381" t="n">
        <v>5</v>
      </c>
      <c r="L381">
        <f>J381/K381*100/28.19/96</f>
        <v/>
      </c>
    </row>
    <row r="382" spans="1:12">
      <c r="A382" t="s">
        <v>26</v>
      </c>
      <c r="B382" t="n">
        <v>13696700</v>
      </c>
      <c r="C382" t="n">
        <v>26670720</v>
      </c>
      <c r="D382" t="n">
        <v>26445820</v>
      </c>
      <c r="E382">
        <f>sum(B382:D382)</f>
        <v/>
      </c>
      <c r="F382">
        <f>B382/E382</f>
        <v/>
      </c>
      <c r="G382">
        <f>C382/E382</f>
        <v/>
      </c>
      <c r="H382">
        <f>D382/E382</f>
        <v/>
      </c>
      <c r="I382">
        <f>G382+H382*2</f>
        <v/>
      </c>
      <c r="J382">
        <f>I382-J372</f>
        <v/>
      </c>
      <c r="K382" t="n">
        <v>5</v>
      </c>
      <c r="L382">
        <f>J382/K382*100/28.19/168</f>
        <v/>
      </c>
    </row>
    <row r="383" spans="1:12">
      <c r="A383" t="s">
        <v>27</v>
      </c>
      <c r="B383" t="n">
        <v>13660760</v>
      </c>
      <c r="C383" t="n">
        <v>25894050</v>
      </c>
      <c r="D383" t="n">
        <v>25630030</v>
      </c>
      <c r="E383">
        <f>sum(B383:D383)</f>
        <v/>
      </c>
      <c r="F383">
        <f>B383/E383</f>
        <v/>
      </c>
      <c r="G383">
        <f>C383/E383</f>
        <v/>
      </c>
      <c r="H383">
        <f>D383/E383</f>
        <v/>
      </c>
      <c r="I383">
        <f>G383+H383*2</f>
        <v/>
      </c>
      <c r="J383">
        <f>I383-J372</f>
        <v/>
      </c>
      <c r="K383" t="n">
        <v>5</v>
      </c>
      <c r="L383">
        <f>J383/K383*100/28.19/168</f>
        <v/>
      </c>
    </row>
    <row r="384" spans="1:12">
      <c r="A384" t="s"/>
    </row>
    <row r="385" spans="1:12">
      <c r="A385" t="s">
        <v>0</v>
      </c>
      <c r="B385" t="s">
        <v>1</v>
      </c>
      <c r="C385" t="s">
        <v>2</v>
      </c>
      <c r="D385" t="s">
        <v>3</v>
      </c>
    </row>
    <row r="386" spans="1:12">
      <c r="A386" t="s">
        <v>92</v>
      </c>
      <c r="B386" t="s">
        <v>5</v>
      </c>
      <c r="C386" t="s">
        <v>93</v>
      </c>
      <c r="D386" t="s">
        <v>94</v>
      </c>
    </row>
    <row r="387" spans="1:12">
      <c r="A387" t="s"/>
      <c r="B387" t="s">
        <v>8</v>
      </c>
      <c r="C387" t="s">
        <v>9</v>
      </c>
      <c r="D387" t="s">
        <v>10</v>
      </c>
      <c r="E387" t="s">
        <v>11</v>
      </c>
      <c r="F387" t="s">
        <v>8</v>
      </c>
      <c r="G387" t="s">
        <v>9</v>
      </c>
      <c r="H387" t="s">
        <v>10</v>
      </c>
      <c r="I387" t="s">
        <v>12</v>
      </c>
      <c r="J387" t="s">
        <v>13</v>
      </c>
      <c r="K387" t="s">
        <v>14</v>
      </c>
      <c r="L387" t="s">
        <v>15</v>
      </c>
    </row>
    <row r="388" spans="1:12">
      <c r="A388" t="s">
        <v>16</v>
      </c>
      <c r="B388" t="n">
        <v>19620740</v>
      </c>
      <c r="C388" t="n">
        <v>15125090</v>
      </c>
      <c r="D388" t="n">
        <v>8909030</v>
      </c>
      <c r="E388">
        <f>sum(B388:D388)</f>
        <v/>
      </c>
      <c r="F388">
        <f>B388/E388</f>
        <v/>
      </c>
      <c r="G388">
        <f>C388/E388</f>
        <v/>
      </c>
      <c r="H388">
        <f>D388/E388</f>
        <v/>
      </c>
      <c r="I388">
        <f>G388+H388*2</f>
        <v/>
      </c>
      <c r="J388">
        <f>average(I388:I389)</f>
        <v/>
      </c>
    </row>
    <row r="389" spans="1:12">
      <c r="A389" t="s">
        <v>17</v>
      </c>
      <c r="B389" t="n">
        <v>18165480</v>
      </c>
      <c r="C389" t="n">
        <v>14643870</v>
      </c>
      <c r="D389" t="n">
        <v>8111950</v>
      </c>
      <c r="E389">
        <f>sum(B389:D389)</f>
        <v/>
      </c>
      <c r="F389">
        <f>B389/E389</f>
        <v/>
      </c>
      <c r="G389">
        <f>C389/E389</f>
        <v/>
      </c>
      <c r="H389">
        <f>D389/E389</f>
        <v/>
      </c>
      <c r="I389">
        <f>G389+H389*2</f>
        <v/>
      </c>
    </row>
    <row r="390" spans="1:12">
      <c r="A390" t="s">
        <v>18</v>
      </c>
      <c r="B390" t="n">
        <v>19251460</v>
      </c>
      <c r="C390" t="n">
        <v>16975530</v>
      </c>
      <c r="D390" t="n">
        <v>11816950</v>
      </c>
      <c r="E390">
        <f>sum(B390:D390)</f>
        <v/>
      </c>
      <c r="F390">
        <f>B390/E390</f>
        <v/>
      </c>
      <c r="G390">
        <f>C390/E390</f>
        <v/>
      </c>
      <c r="H390">
        <f>D390/E390</f>
        <v/>
      </c>
      <c r="I390">
        <f>G390+H390*2</f>
        <v/>
      </c>
      <c r="J390">
        <f>I390-J388</f>
        <v/>
      </c>
      <c r="K390" t="n">
        <v>5</v>
      </c>
      <c r="L390">
        <f>J390/K390*100/22.46/8</f>
        <v/>
      </c>
    </row>
    <row r="391" spans="1:12">
      <c r="A391" t="s">
        <v>19</v>
      </c>
      <c r="B391" t="n">
        <v>14138950</v>
      </c>
      <c r="C391" t="n">
        <v>12125970</v>
      </c>
      <c r="D391" t="n">
        <v>7780053</v>
      </c>
      <c r="E391">
        <f>sum(B391:D391)</f>
        <v/>
      </c>
      <c r="F391">
        <f>B391/E391</f>
        <v/>
      </c>
      <c r="G391">
        <f>C391/E391</f>
        <v/>
      </c>
      <c r="H391">
        <f>D391/E391</f>
        <v/>
      </c>
      <c r="I391">
        <f>G391+H391*2</f>
        <v/>
      </c>
      <c r="J391">
        <f>I391-J388</f>
        <v/>
      </c>
      <c r="K391" t="n">
        <v>5</v>
      </c>
      <c r="L391">
        <f>J391/K391*100/22.46/8</f>
        <v/>
      </c>
    </row>
    <row r="392" spans="1:12">
      <c r="A392" t="s">
        <v>20</v>
      </c>
      <c r="B392" t="n">
        <v>23669950</v>
      </c>
      <c r="C392" t="n">
        <v>24464030</v>
      </c>
      <c r="D392" t="n">
        <v>16123080</v>
      </c>
      <c r="E392">
        <f>sum(B392:D392)</f>
        <v/>
      </c>
      <c r="F392">
        <f>B392/E392</f>
        <v/>
      </c>
      <c r="G392">
        <f>C392/E392</f>
        <v/>
      </c>
      <c r="H392">
        <f>D392/E392</f>
        <v/>
      </c>
      <c r="I392">
        <f>G392+H392*2</f>
        <v/>
      </c>
      <c r="J392">
        <f>I392-J388</f>
        <v/>
      </c>
      <c r="K392" t="n">
        <v>5</v>
      </c>
      <c r="L392">
        <f>J392/K392*100/22.46/24</f>
        <v/>
      </c>
    </row>
    <row r="393" spans="1:12">
      <c r="A393" t="s">
        <v>21</v>
      </c>
      <c r="B393" t="n">
        <v>23418780</v>
      </c>
      <c r="C393" t="n">
        <v>23366420</v>
      </c>
      <c r="D393" t="n">
        <v>15434520</v>
      </c>
      <c r="E393">
        <f>sum(B393:D393)</f>
        <v/>
      </c>
      <c r="F393">
        <f>B393/E393</f>
        <v/>
      </c>
      <c r="G393">
        <f>C393/E393</f>
        <v/>
      </c>
      <c r="H393">
        <f>D393/E393</f>
        <v/>
      </c>
      <c r="I393">
        <f>G393+H393*2</f>
        <v/>
      </c>
      <c r="J393">
        <f>I393-J388</f>
        <v/>
      </c>
      <c r="K393" t="n">
        <v>5</v>
      </c>
      <c r="L393">
        <f>J393/K393*100/22.46/24</f>
        <v/>
      </c>
    </row>
    <row r="394" spans="1:12">
      <c r="A394" t="s">
        <v>22</v>
      </c>
      <c r="B394" t="n">
        <v>10950340</v>
      </c>
      <c r="C394" t="n">
        <v>11652090</v>
      </c>
      <c r="D394" t="n">
        <v>9461413</v>
      </c>
      <c r="E394">
        <f>sum(B394:D394)</f>
        <v/>
      </c>
      <c r="F394">
        <f>B394/E394</f>
        <v/>
      </c>
      <c r="G394">
        <f>C394/E394</f>
        <v/>
      </c>
      <c r="H394">
        <f>D394/E394</f>
        <v/>
      </c>
      <c r="I394">
        <f>G394+H394*2</f>
        <v/>
      </c>
      <c r="J394">
        <f>I394-J388</f>
        <v/>
      </c>
      <c r="K394" t="n">
        <v>5</v>
      </c>
      <c r="L394">
        <f>J394/K394*100/22.46/48</f>
        <v/>
      </c>
    </row>
    <row r="395" spans="1:12">
      <c r="A395" t="s">
        <v>23</v>
      </c>
      <c r="B395" t="n">
        <v>12396960</v>
      </c>
      <c r="C395" t="n">
        <v>13554340</v>
      </c>
      <c r="D395" t="n">
        <v>10679240</v>
      </c>
      <c r="E395">
        <f>sum(B395:D395)</f>
        <v/>
      </c>
      <c r="F395">
        <f>B395/E395</f>
        <v/>
      </c>
      <c r="G395">
        <f>C395/E395</f>
        <v/>
      </c>
      <c r="H395">
        <f>D395/E395</f>
        <v/>
      </c>
      <c r="I395">
        <f>G395+H395*2</f>
        <v/>
      </c>
      <c r="J395">
        <f>I395-J388</f>
        <v/>
      </c>
      <c r="K395" t="n">
        <v>5</v>
      </c>
      <c r="L395">
        <f>J395/K395*100/22.46/48</f>
        <v/>
      </c>
    </row>
    <row r="396" spans="1:12">
      <c r="A396" t="s">
        <v>24</v>
      </c>
      <c r="B396" t="n">
        <v>26222570</v>
      </c>
      <c r="C396" t="n">
        <v>37084840</v>
      </c>
      <c r="D396" t="n">
        <v>30596190</v>
      </c>
      <c r="E396">
        <f>sum(B396:D396)</f>
        <v/>
      </c>
      <c r="F396">
        <f>B396/E396</f>
        <v/>
      </c>
      <c r="G396">
        <f>C396/E396</f>
        <v/>
      </c>
      <c r="H396">
        <f>D396/E396</f>
        <v/>
      </c>
      <c r="I396">
        <f>G396+H396*2</f>
        <v/>
      </c>
      <c r="J396">
        <f>I396-J388</f>
        <v/>
      </c>
      <c r="K396" t="n">
        <v>5</v>
      </c>
      <c r="L396">
        <f>J396/K396*100/22.46/96</f>
        <v/>
      </c>
    </row>
    <row r="397" spans="1:12">
      <c r="A397" t="s">
        <v>25</v>
      </c>
      <c r="B397" t="n">
        <v>27516280</v>
      </c>
      <c r="C397" t="n">
        <v>39358890</v>
      </c>
      <c r="D397" t="n">
        <v>32905110</v>
      </c>
      <c r="E397">
        <f>sum(B397:D397)</f>
        <v/>
      </c>
      <c r="F397">
        <f>B397/E397</f>
        <v/>
      </c>
      <c r="G397">
        <f>C397/E397</f>
        <v/>
      </c>
      <c r="H397">
        <f>D397/E397</f>
        <v/>
      </c>
      <c r="I397">
        <f>G397+H397*2</f>
        <v/>
      </c>
      <c r="J397">
        <f>I397-J388</f>
        <v/>
      </c>
      <c r="K397" t="n">
        <v>5</v>
      </c>
      <c r="L397">
        <f>J397/K397*100/22.46/96</f>
        <v/>
      </c>
    </row>
    <row r="398" spans="1:12">
      <c r="A398" t="s">
        <v>26</v>
      </c>
      <c r="B398" t="n">
        <v>13735660</v>
      </c>
      <c r="C398" t="n">
        <v>20477440</v>
      </c>
      <c r="D398" t="n">
        <v>18145790</v>
      </c>
      <c r="E398">
        <f>sum(B398:D398)</f>
        <v/>
      </c>
      <c r="F398">
        <f>B398/E398</f>
        <v/>
      </c>
      <c r="G398">
        <f>C398/E398</f>
        <v/>
      </c>
      <c r="H398">
        <f>D398/E398</f>
        <v/>
      </c>
      <c r="I398">
        <f>G398+H398*2</f>
        <v/>
      </c>
      <c r="J398">
        <f>I398-J388</f>
        <v/>
      </c>
      <c r="K398" t="n">
        <v>5</v>
      </c>
      <c r="L398">
        <f>J398/K398*100/22.46/168</f>
        <v/>
      </c>
    </row>
    <row r="399" spans="1:12">
      <c r="A399" t="s">
        <v>27</v>
      </c>
      <c r="B399" t="n">
        <v>16275350</v>
      </c>
      <c r="C399" t="n">
        <v>24282160</v>
      </c>
      <c r="D399" t="n">
        <v>20984340</v>
      </c>
      <c r="E399">
        <f>sum(B399:D399)</f>
        <v/>
      </c>
      <c r="F399">
        <f>B399/E399</f>
        <v/>
      </c>
      <c r="G399">
        <f>C399/E399</f>
        <v/>
      </c>
      <c r="H399">
        <f>D399/E399</f>
        <v/>
      </c>
      <c r="I399">
        <f>G399+H399*2</f>
        <v/>
      </c>
      <c r="J399">
        <f>I399-J388</f>
        <v/>
      </c>
      <c r="K399" t="n">
        <v>5</v>
      </c>
      <c r="L399">
        <f>J399/K399*100/22.46/168</f>
        <v/>
      </c>
    </row>
    <row r="400" spans="1:12">
      <c r="A400" t="s"/>
    </row>
    <row r="401" spans="1:12">
      <c r="A401" t="s">
        <v>0</v>
      </c>
      <c r="B401" t="s">
        <v>1</v>
      </c>
      <c r="C401" t="s">
        <v>2</v>
      </c>
      <c r="D401" t="s">
        <v>3</v>
      </c>
    </row>
    <row r="402" spans="1:12">
      <c r="A402" t="s">
        <v>95</v>
      </c>
      <c r="B402" t="s">
        <v>50</v>
      </c>
      <c r="C402" t="s">
        <v>96</v>
      </c>
      <c r="D402" t="s">
        <v>97</v>
      </c>
    </row>
    <row r="403" spans="1:12">
      <c r="A403" t="s"/>
      <c r="B403" t="s">
        <v>8</v>
      </c>
      <c r="C403" t="s">
        <v>9</v>
      </c>
      <c r="D403" t="s">
        <v>10</v>
      </c>
      <c r="E403" t="s">
        <v>11</v>
      </c>
      <c r="F403" t="s">
        <v>8</v>
      </c>
      <c r="G403" t="s">
        <v>9</v>
      </c>
      <c r="H403" t="s">
        <v>10</v>
      </c>
      <c r="I403" t="s">
        <v>12</v>
      </c>
      <c r="J403" t="s">
        <v>13</v>
      </c>
      <c r="K403" t="s">
        <v>14</v>
      </c>
      <c r="L403" t="s">
        <v>15</v>
      </c>
    </row>
    <row r="404" spans="1:12">
      <c r="A404" t="s">
        <v>16</v>
      </c>
      <c r="B404" t="n">
        <v>27178400</v>
      </c>
      <c r="C404" t="n">
        <v>25366250</v>
      </c>
      <c r="D404" t="n">
        <v>12146210</v>
      </c>
      <c r="E404">
        <f>sum(B404:D404)</f>
        <v/>
      </c>
      <c r="F404">
        <f>B404/E404</f>
        <v/>
      </c>
      <c r="G404">
        <f>C404/E404</f>
        <v/>
      </c>
      <c r="H404">
        <f>D404/E404</f>
        <v/>
      </c>
      <c r="I404">
        <f>G404+H404*2</f>
        <v/>
      </c>
      <c r="J404">
        <f>average(I404:I405)</f>
        <v/>
      </c>
    </row>
    <row r="405" spans="1:12">
      <c r="A405" t="s">
        <v>17</v>
      </c>
      <c r="B405" t="n">
        <v>17506430</v>
      </c>
      <c r="C405" t="n">
        <v>16262370</v>
      </c>
      <c r="D405" t="n">
        <v>8534708</v>
      </c>
      <c r="E405">
        <f>sum(B405:D405)</f>
        <v/>
      </c>
      <c r="F405">
        <f>B405/E405</f>
        <v/>
      </c>
      <c r="G405">
        <f>C405/E405</f>
        <v/>
      </c>
      <c r="H405">
        <f>D405/E405</f>
        <v/>
      </c>
      <c r="I405">
        <f>G405+H405*2</f>
        <v/>
      </c>
    </row>
    <row r="406" spans="1:12">
      <c r="A406" t="s">
        <v>18</v>
      </c>
      <c r="B406" t="n">
        <v>16438160</v>
      </c>
      <c r="C406" t="n">
        <v>19100620</v>
      </c>
      <c r="D406" t="n">
        <v>9977886</v>
      </c>
      <c r="E406">
        <f>sum(B406:D406)</f>
        <v/>
      </c>
      <c r="F406">
        <f>B406/E406</f>
        <v/>
      </c>
      <c r="G406">
        <f>C406/E406</f>
        <v/>
      </c>
      <c r="H406">
        <f>D406/E406</f>
        <v/>
      </c>
      <c r="I406">
        <f>G406+H406*2</f>
        <v/>
      </c>
      <c r="J406">
        <f>I406-J404</f>
        <v/>
      </c>
      <c r="K406" t="n">
        <v>5</v>
      </c>
      <c r="L406">
        <f>J406/K406*100/25.86/8</f>
        <v/>
      </c>
    </row>
    <row r="407" spans="1:12">
      <c r="A407" t="s">
        <v>19</v>
      </c>
      <c r="B407" t="n">
        <v>16232800</v>
      </c>
      <c r="C407" t="n">
        <v>18984540</v>
      </c>
      <c r="D407" t="n">
        <v>10044290</v>
      </c>
      <c r="E407">
        <f>sum(B407:D407)</f>
        <v/>
      </c>
      <c r="F407">
        <f>B407/E407</f>
        <v/>
      </c>
      <c r="G407">
        <f>C407/E407</f>
        <v/>
      </c>
      <c r="H407">
        <f>D407/E407</f>
        <v/>
      </c>
      <c r="I407">
        <f>G407+H407*2</f>
        <v/>
      </c>
      <c r="J407">
        <f>I407-J404</f>
        <v/>
      </c>
      <c r="K407" t="n">
        <v>5</v>
      </c>
      <c r="L407">
        <f>J407/K407*100/25.86/8</f>
        <v/>
      </c>
    </row>
    <row r="408" spans="1:12">
      <c r="A408" t="s">
        <v>20</v>
      </c>
      <c r="B408" t="n">
        <v>18485290</v>
      </c>
      <c r="C408" t="n">
        <v>24765390</v>
      </c>
      <c r="D408" t="n">
        <v>14633670</v>
      </c>
      <c r="E408">
        <f>sum(B408:D408)</f>
        <v/>
      </c>
      <c r="F408">
        <f>B408/E408</f>
        <v/>
      </c>
      <c r="G408">
        <f>C408/E408</f>
        <v/>
      </c>
      <c r="H408">
        <f>D408/E408</f>
        <v/>
      </c>
      <c r="I408">
        <f>G408+H408*2</f>
        <v/>
      </c>
      <c r="J408">
        <f>I408-J404</f>
        <v/>
      </c>
      <c r="K408" t="n">
        <v>5</v>
      </c>
      <c r="L408">
        <f>J408/K408*100/25.86/24</f>
        <v/>
      </c>
    </row>
    <row r="409" spans="1:12">
      <c r="A409" t="s">
        <v>21</v>
      </c>
      <c r="B409" t="n">
        <v>18921260</v>
      </c>
      <c r="C409" t="n">
        <v>26233560</v>
      </c>
      <c r="D409" t="n">
        <v>14988560</v>
      </c>
      <c r="E409">
        <f>sum(B409:D409)</f>
        <v/>
      </c>
      <c r="F409">
        <f>B409/E409</f>
        <v/>
      </c>
      <c r="G409">
        <f>C409/E409</f>
        <v/>
      </c>
      <c r="H409">
        <f>D409/E409</f>
        <v/>
      </c>
      <c r="I409">
        <f>G409+H409*2</f>
        <v/>
      </c>
      <c r="J409">
        <f>I409-J404</f>
        <v/>
      </c>
      <c r="K409" t="n">
        <v>5</v>
      </c>
      <c r="L409">
        <f>J409/K409*100/25.86/24</f>
        <v/>
      </c>
    </row>
    <row r="410" spans="1:12">
      <c r="A410" t="s">
        <v>22</v>
      </c>
      <c r="B410" t="n">
        <v>11638480</v>
      </c>
      <c r="C410" t="n">
        <v>27858070</v>
      </c>
      <c r="D410" t="n">
        <v>13499010</v>
      </c>
      <c r="E410">
        <f>sum(B410:D410)</f>
        <v/>
      </c>
      <c r="F410">
        <f>B410/E410</f>
        <v/>
      </c>
      <c r="G410">
        <f>C410/E410</f>
        <v/>
      </c>
      <c r="H410">
        <f>D410/E410</f>
        <v/>
      </c>
      <c r="I410">
        <f>G410+H410*2</f>
        <v/>
      </c>
      <c r="J410">
        <f>I410-J404</f>
        <v/>
      </c>
      <c r="K410" t="n">
        <v>5</v>
      </c>
      <c r="L410">
        <f>J410/K410*100/25.86/48</f>
        <v/>
      </c>
    </row>
    <row r="411" spans="1:12">
      <c r="A411" t="s">
        <v>23</v>
      </c>
      <c r="B411" t="n">
        <v>9166074</v>
      </c>
      <c r="C411" t="n">
        <v>21868050</v>
      </c>
      <c r="D411" t="n">
        <v>11354970</v>
      </c>
      <c r="E411">
        <f>sum(B411:D411)</f>
        <v/>
      </c>
      <c r="F411">
        <f>B411/E411</f>
        <v/>
      </c>
      <c r="G411">
        <f>C411/E411</f>
        <v/>
      </c>
      <c r="H411">
        <f>D411/E411</f>
        <v/>
      </c>
      <c r="I411">
        <f>G411+H411*2</f>
        <v/>
      </c>
      <c r="J411">
        <f>I411-J404</f>
        <v/>
      </c>
      <c r="K411" t="n">
        <v>5</v>
      </c>
      <c r="L411">
        <f>J411/K411*100/25.86/48</f>
        <v/>
      </c>
    </row>
    <row r="412" spans="1:12">
      <c r="A412" t="s">
        <v>24</v>
      </c>
      <c r="B412" t="n">
        <v>22133910</v>
      </c>
      <c r="C412" t="n">
        <v>55639650</v>
      </c>
      <c r="D412" t="n">
        <v>36429090</v>
      </c>
      <c r="E412">
        <f>sum(B412:D412)</f>
        <v/>
      </c>
      <c r="F412">
        <f>B412/E412</f>
        <v/>
      </c>
      <c r="G412">
        <f>C412/E412</f>
        <v/>
      </c>
      <c r="H412">
        <f>D412/E412</f>
        <v/>
      </c>
      <c r="I412">
        <f>G412+H412*2</f>
        <v/>
      </c>
      <c r="J412">
        <f>I412-J404</f>
        <v/>
      </c>
      <c r="K412" t="n">
        <v>5</v>
      </c>
      <c r="L412">
        <f>J412/K412*100/25.86/96</f>
        <v/>
      </c>
    </row>
    <row r="413" spans="1:12">
      <c r="A413" t="s">
        <v>25</v>
      </c>
      <c r="B413" t="n">
        <v>17255760</v>
      </c>
      <c r="C413" t="n">
        <v>43294060</v>
      </c>
      <c r="D413" t="n">
        <v>29632980</v>
      </c>
      <c r="E413">
        <f>sum(B413:D413)</f>
        <v/>
      </c>
      <c r="F413">
        <f>B413/E413</f>
        <v/>
      </c>
      <c r="G413">
        <f>C413/E413</f>
        <v/>
      </c>
      <c r="H413">
        <f>D413/E413</f>
        <v/>
      </c>
      <c r="I413">
        <f>G413+H413*2</f>
        <v/>
      </c>
      <c r="J413">
        <f>I413-J404</f>
        <v/>
      </c>
      <c r="K413" t="n">
        <v>5</v>
      </c>
      <c r="L413">
        <f>J413/K413*100/25.86/96</f>
        <v/>
      </c>
    </row>
    <row r="414" spans="1:12">
      <c r="A414" t="s">
        <v>26</v>
      </c>
      <c r="B414" t="n">
        <v>21916790</v>
      </c>
      <c r="C414" t="n">
        <v>54296060</v>
      </c>
      <c r="D414" t="n">
        <v>35812580</v>
      </c>
      <c r="E414">
        <f>sum(B414:D414)</f>
        <v/>
      </c>
      <c r="F414">
        <f>B414/E414</f>
        <v/>
      </c>
      <c r="G414">
        <f>C414/E414</f>
        <v/>
      </c>
      <c r="H414">
        <f>D414/E414</f>
        <v/>
      </c>
      <c r="I414">
        <f>G414+H414*2</f>
        <v/>
      </c>
      <c r="J414">
        <f>I414-J404</f>
        <v/>
      </c>
      <c r="K414" t="n">
        <v>5</v>
      </c>
      <c r="L414">
        <f>J414/K414*100/25.86/168</f>
        <v/>
      </c>
    </row>
    <row r="415" spans="1:12">
      <c r="A415" t="s">
        <v>27</v>
      </c>
      <c r="B415" t="n">
        <v>0</v>
      </c>
      <c r="C415" t="n">
        <v>0</v>
      </c>
      <c r="D415" t="n">
        <v>0</v>
      </c>
      <c r="E415">
        <f>sum(B415:D415)</f>
        <v/>
      </c>
      <c r="F415">
        <f>B415/E415</f>
        <v/>
      </c>
      <c r="G415">
        <f>C415/E415</f>
        <v/>
      </c>
      <c r="H415">
        <f>D415/E415</f>
        <v/>
      </c>
      <c r="I415">
        <f>G415+H415*2</f>
        <v/>
      </c>
      <c r="J415">
        <f>I415-J404</f>
        <v/>
      </c>
      <c r="K415" t="n">
        <v>5</v>
      </c>
      <c r="L415">
        <f>J415/K415*100/25.86/168</f>
        <v/>
      </c>
    </row>
    <row r="416" spans="1:12">
      <c r="A416" t="s"/>
    </row>
    <row r="417" spans="1:12">
      <c r="A417" t="s">
        <v>0</v>
      </c>
      <c r="B417" t="s">
        <v>1</v>
      </c>
      <c r="C417" t="s">
        <v>2</v>
      </c>
      <c r="D417" t="s">
        <v>3</v>
      </c>
    </row>
    <row r="418" spans="1:12">
      <c r="A418" t="s">
        <v>98</v>
      </c>
      <c r="B418" t="s">
        <v>50</v>
      </c>
      <c r="C418" t="s">
        <v>99</v>
      </c>
      <c r="D418" t="s">
        <v>100</v>
      </c>
    </row>
    <row r="419" spans="1:12">
      <c r="A419" t="s"/>
      <c r="B419" t="s">
        <v>8</v>
      </c>
      <c r="C419" t="s">
        <v>9</v>
      </c>
      <c r="D419" t="s">
        <v>10</v>
      </c>
      <c r="E419" t="s">
        <v>11</v>
      </c>
      <c r="F419" t="s">
        <v>8</v>
      </c>
      <c r="G419" t="s">
        <v>9</v>
      </c>
      <c r="H419" t="s">
        <v>10</v>
      </c>
      <c r="I419" t="s">
        <v>12</v>
      </c>
      <c r="J419" t="s">
        <v>13</v>
      </c>
      <c r="K419" t="s">
        <v>14</v>
      </c>
      <c r="L419" t="s">
        <v>15</v>
      </c>
    </row>
    <row r="420" spans="1:12">
      <c r="A420" t="s">
        <v>16</v>
      </c>
      <c r="B420" t="n">
        <v>26491740</v>
      </c>
      <c r="C420" t="n">
        <v>22784070</v>
      </c>
      <c r="D420" t="n">
        <v>11251830</v>
      </c>
      <c r="E420">
        <f>sum(B420:D420)</f>
        <v/>
      </c>
      <c r="F420">
        <f>B420/E420</f>
        <v/>
      </c>
      <c r="G420">
        <f>C420/E420</f>
        <v/>
      </c>
      <c r="H420">
        <f>D420/E420</f>
        <v/>
      </c>
      <c r="I420">
        <f>G420+H420*2</f>
        <v/>
      </c>
      <c r="J420">
        <f>average(I420:I421)</f>
        <v/>
      </c>
    </row>
    <row r="421" spans="1:12">
      <c r="A421" t="s">
        <v>17</v>
      </c>
      <c r="B421" t="n">
        <v>22280550</v>
      </c>
      <c r="C421" t="n">
        <v>19009730</v>
      </c>
      <c r="D421" t="n">
        <v>9194046</v>
      </c>
      <c r="E421">
        <f>sum(B421:D421)</f>
        <v/>
      </c>
      <c r="F421">
        <f>B421/E421</f>
        <v/>
      </c>
      <c r="G421">
        <f>C421/E421</f>
        <v/>
      </c>
      <c r="H421">
        <f>D421/E421</f>
        <v/>
      </c>
      <c r="I421">
        <f>G421+H421*2</f>
        <v/>
      </c>
    </row>
    <row r="422" spans="1:12">
      <c r="A422" t="s">
        <v>18</v>
      </c>
      <c r="B422" t="n">
        <v>27044570</v>
      </c>
      <c r="C422" t="n">
        <v>24523620</v>
      </c>
      <c r="D422" t="n">
        <v>13365410</v>
      </c>
      <c r="E422">
        <f>sum(B422:D422)</f>
        <v/>
      </c>
      <c r="F422">
        <f>B422/E422</f>
        <v/>
      </c>
      <c r="G422">
        <f>C422/E422</f>
        <v/>
      </c>
      <c r="H422">
        <f>D422/E422</f>
        <v/>
      </c>
      <c r="I422">
        <f>G422+H422*2</f>
        <v/>
      </c>
      <c r="J422">
        <f>I422-J420</f>
        <v/>
      </c>
      <c r="K422" t="n">
        <v>5</v>
      </c>
      <c r="L422">
        <f>J422/K422*100/20.65/8</f>
        <v/>
      </c>
    </row>
    <row r="423" spans="1:12">
      <c r="A423" t="s">
        <v>19</v>
      </c>
      <c r="B423" t="n">
        <v>20588770</v>
      </c>
      <c r="C423" t="n">
        <v>19370220</v>
      </c>
      <c r="D423" t="n">
        <v>9777693</v>
      </c>
      <c r="E423">
        <f>sum(B423:D423)</f>
        <v/>
      </c>
      <c r="F423">
        <f>B423/E423</f>
        <v/>
      </c>
      <c r="G423">
        <f>C423/E423</f>
        <v/>
      </c>
      <c r="H423">
        <f>D423/E423</f>
        <v/>
      </c>
      <c r="I423">
        <f>G423+H423*2</f>
        <v/>
      </c>
      <c r="J423">
        <f>I423-J420</f>
        <v/>
      </c>
      <c r="K423" t="n">
        <v>5</v>
      </c>
      <c r="L423">
        <f>J423/K423*100/20.65/8</f>
        <v/>
      </c>
    </row>
    <row r="424" spans="1:12">
      <c r="A424" t="s">
        <v>20</v>
      </c>
      <c r="B424" t="n">
        <v>24366710</v>
      </c>
      <c r="C424" t="n">
        <v>26286710</v>
      </c>
      <c r="D424" t="n">
        <v>16605230</v>
      </c>
      <c r="E424">
        <f>sum(B424:D424)</f>
        <v/>
      </c>
      <c r="F424">
        <f>B424/E424</f>
        <v/>
      </c>
      <c r="G424">
        <f>C424/E424</f>
        <v/>
      </c>
      <c r="H424">
        <f>D424/E424</f>
        <v/>
      </c>
      <c r="I424">
        <f>G424+H424*2</f>
        <v/>
      </c>
      <c r="J424">
        <f>I424-J420</f>
        <v/>
      </c>
      <c r="K424" t="n">
        <v>5</v>
      </c>
      <c r="L424">
        <f>J424/K424*100/20.65/24</f>
        <v/>
      </c>
    </row>
    <row r="425" spans="1:12">
      <c r="A425" t="s">
        <v>21</v>
      </c>
      <c r="B425" t="n">
        <v>21564230</v>
      </c>
      <c r="C425" t="n">
        <v>23489100</v>
      </c>
      <c r="D425" t="n">
        <v>13899250</v>
      </c>
      <c r="E425">
        <f>sum(B425:D425)</f>
        <v/>
      </c>
      <c r="F425">
        <f>B425/E425</f>
        <v/>
      </c>
      <c r="G425">
        <f>C425/E425</f>
        <v/>
      </c>
      <c r="H425">
        <f>D425/E425</f>
        <v/>
      </c>
      <c r="I425">
        <f>G425+H425*2</f>
        <v/>
      </c>
      <c r="J425">
        <f>I425-J420</f>
        <v/>
      </c>
      <c r="K425" t="n">
        <v>5</v>
      </c>
      <c r="L425">
        <f>J425/K425*100/20.65/24</f>
        <v/>
      </c>
    </row>
    <row r="426" spans="1:12">
      <c r="A426" t="s">
        <v>22</v>
      </c>
      <c r="B426" t="n">
        <v>14448010</v>
      </c>
      <c r="C426" t="n">
        <v>17857900</v>
      </c>
      <c r="D426" t="n">
        <v>13419390</v>
      </c>
      <c r="E426">
        <f>sum(B426:D426)</f>
        <v/>
      </c>
      <c r="F426">
        <f>B426/E426</f>
        <v/>
      </c>
      <c r="G426">
        <f>C426/E426</f>
        <v/>
      </c>
      <c r="H426">
        <f>D426/E426</f>
        <v/>
      </c>
      <c r="I426">
        <f>G426+H426*2</f>
        <v/>
      </c>
      <c r="J426">
        <f>I426-J420</f>
        <v/>
      </c>
      <c r="K426" t="n">
        <v>5</v>
      </c>
      <c r="L426">
        <f>J426/K426*100/20.65/48</f>
        <v/>
      </c>
    </row>
    <row r="427" spans="1:12">
      <c r="A427" t="s">
        <v>23</v>
      </c>
      <c r="B427" t="n">
        <v>14692000</v>
      </c>
      <c r="C427" t="n">
        <v>17977540</v>
      </c>
      <c r="D427" t="n">
        <v>13247660</v>
      </c>
      <c r="E427">
        <f>sum(B427:D427)</f>
        <v/>
      </c>
      <c r="F427">
        <f>B427/E427</f>
        <v/>
      </c>
      <c r="G427">
        <f>C427/E427</f>
        <v/>
      </c>
      <c r="H427">
        <f>D427/E427</f>
        <v/>
      </c>
      <c r="I427">
        <f>G427+H427*2</f>
        <v/>
      </c>
      <c r="J427">
        <f>I427-J420</f>
        <v/>
      </c>
      <c r="K427" t="n">
        <v>5</v>
      </c>
      <c r="L427">
        <f>J427/K427*100/20.65/48</f>
        <v/>
      </c>
    </row>
    <row r="428" spans="1:12">
      <c r="A428" t="s">
        <v>24</v>
      </c>
      <c r="B428" t="n">
        <v>32242860</v>
      </c>
      <c r="C428" t="n">
        <v>47118020</v>
      </c>
      <c r="D428" t="n">
        <v>36471370</v>
      </c>
      <c r="E428">
        <f>sum(B428:D428)</f>
        <v/>
      </c>
      <c r="F428">
        <f>B428/E428</f>
        <v/>
      </c>
      <c r="G428">
        <f>C428/E428</f>
        <v/>
      </c>
      <c r="H428">
        <f>D428/E428</f>
        <v/>
      </c>
      <c r="I428">
        <f>G428+H428*2</f>
        <v/>
      </c>
      <c r="J428">
        <f>I428-J420</f>
        <v/>
      </c>
      <c r="K428" t="n">
        <v>5</v>
      </c>
      <c r="L428">
        <f>J428/K428*100/20.65/96</f>
        <v/>
      </c>
    </row>
    <row r="429" spans="1:12">
      <c r="A429" t="s">
        <v>25</v>
      </c>
      <c r="B429" t="n">
        <v>24492530</v>
      </c>
      <c r="C429" t="n">
        <v>35318550</v>
      </c>
      <c r="D429" t="n">
        <v>27800690</v>
      </c>
      <c r="E429">
        <f>sum(B429:D429)</f>
        <v/>
      </c>
      <c r="F429">
        <f>B429/E429</f>
        <v/>
      </c>
      <c r="G429">
        <f>C429/E429</f>
        <v/>
      </c>
      <c r="H429">
        <f>D429/E429</f>
        <v/>
      </c>
      <c r="I429">
        <f>G429+H429*2</f>
        <v/>
      </c>
      <c r="J429">
        <f>I429-J420</f>
        <v/>
      </c>
      <c r="K429" t="n">
        <v>5</v>
      </c>
      <c r="L429">
        <f>J429/K429*100/20.65/96</f>
        <v/>
      </c>
    </row>
    <row r="430" spans="1:12">
      <c r="A430" t="s">
        <v>26</v>
      </c>
      <c r="B430" t="n">
        <v>11938980</v>
      </c>
      <c r="C430" t="n">
        <v>18752280</v>
      </c>
      <c r="D430" t="n">
        <v>15063040</v>
      </c>
      <c r="E430">
        <f>sum(B430:D430)</f>
        <v/>
      </c>
      <c r="F430">
        <f>B430/E430</f>
        <v/>
      </c>
      <c r="G430">
        <f>C430/E430</f>
        <v/>
      </c>
      <c r="H430">
        <f>D430/E430</f>
        <v/>
      </c>
      <c r="I430">
        <f>G430+H430*2</f>
        <v/>
      </c>
      <c r="J430">
        <f>I430-J420</f>
        <v/>
      </c>
      <c r="K430" t="n">
        <v>5</v>
      </c>
      <c r="L430">
        <f>J430/K430*100/20.65/168</f>
        <v/>
      </c>
    </row>
    <row r="431" spans="1:12">
      <c r="A431" t="s">
        <v>27</v>
      </c>
      <c r="B431" t="n">
        <v>30854670</v>
      </c>
      <c r="C431" t="n">
        <v>48635140</v>
      </c>
      <c r="D431" t="n">
        <v>39829340</v>
      </c>
      <c r="E431">
        <f>sum(B431:D431)</f>
        <v/>
      </c>
      <c r="F431">
        <f>B431/E431</f>
        <v/>
      </c>
      <c r="G431">
        <f>C431/E431</f>
        <v/>
      </c>
      <c r="H431">
        <f>D431/E431</f>
        <v/>
      </c>
      <c r="I431">
        <f>G431+H431*2</f>
        <v/>
      </c>
      <c r="J431">
        <f>I431-J420</f>
        <v/>
      </c>
      <c r="K431" t="n">
        <v>5</v>
      </c>
      <c r="L431">
        <f>J431/K431*100/20.65/168</f>
        <v/>
      </c>
    </row>
    <row r="432" spans="1:12">
      <c r="A432" t="s"/>
    </row>
    <row r="433" spans="1:12">
      <c r="A433" t="s">
        <v>0</v>
      </c>
      <c r="B433" t="s">
        <v>1</v>
      </c>
      <c r="C433" t="s">
        <v>2</v>
      </c>
      <c r="D433" t="s">
        <v>3</v>
      </c>
    </row>
    <row r="434" spans="1:12">
      <c r="A434" t="s">
        <v>101</v>
      </c>
      <c r="B434" t="s">
        <v>5</v>
      </c>
      <c r="C434" t="s">
        <v>102</v>
      </c>
      <c r="D434" t="s">
        <v>103</v>
      </c>
    </row>
    <row r="435" spans="1:12">
      <c r="A435" t="s"/>
      <c r="B435" t="s">
        <v>8</v>
      </c>
      <c r="C435" t="s">
        <v>9</v>
      </c>
      <c r="D435" t="s">
        <v>10</v>
      </c>
      <c r="E435" t="s">
        <v>11</v>
      </c>
      <c r="F435" t="s">
        <v>8</v>
      </c>
      <c r="G435" t="s">
        <v>9</v>
      </c>
      <c r="H435" t="s">
        <v>10</v>
      </c>
      <c r="I435" t="s">
        <v>12</v>
      </c>
      <c r="J435" t="s">
        <v>13</v>
      </c>
      <c r="K435" t="s">
        <v>14</v>
      </c>
      <c r="L435" t="s">
        <v>15</v>
      </c>
    </row>
    <row r="436" spans="1:12">
      <c r="A436" t="s">
        <v>16</v>
      </c>
      <c r="B436" t="n">
        <v>34693180</v>
      </c>
      <c r="C436" t="n">
        <v>31431240</v>
      </c>
      <c r="D436" t="n">
        <v>18361370</v>
      </c>
      <c r="E436">
        <f>sum(B436:D436)</f>
        <v/>
      </c>
      <c r="F436">
        <f>B436/E436</f>
        <v/>
      </c>
      <c r="G436">
        <f>C436/E436</f>
        <v/>
      </c>
      <c r="H436">
        <f>D436/E436</f>
        <v/>
      </c>
      <c r="I436">
        <f>G436+H436*2</f>
        <v/>
      </c>
      <c r="J436">
        <f>average(I436:I437)</f>
        <v/>
      </c>
    </row>
    <row r="437" spans="1:12">
      <c r="A437" t="s">
        <v>17</v>
      </c>
      <c r="B437" t="n">
        <v>31741050</v>
      </c>
      <c r="C437" t="n">
        <v>27690740</v>
      </c>
      <c r="D437" t="n">
        <v>16376900</v>
      </c>
      <c r="E437">
        <f>sum(B437:D437)</f>
        <v/>
      </c>
      <c r="F437">
        <f>B437/E437</f>
        <v/>
      </c>
      <c r="G437">
        <f>C437/E437</f>
        <v/>
      </c>
      <c r="H437">
        <f>D437/E437</f>
        <v/>
      </c>
      <c r="I437">
        <f>G437+H437*2</f>
        <v/>
      </c>
    </row>
    <row r="438" spans="1:12">
      <c r="A438" t="s">
        <v>18</v>
      </c>
      <c r="B438" t="n">
        <v>13184800</v>
      </c>
      <c r="C438" t="n">
        <v>12315180</v>
      </c>
      <c r="D438" t="n">
        <v>7690251</v>
      </c>
      <c r="E438">
        <f>sum(B438:D438)</f>
        <v/>
      </c>
      <c r="F438">
        <f>B438/E438</f>
        <v/>
      </c>
      <c r="G438">
        <f>C438/E438</f>
        <v/>
      </c>
      <c r="H438">
        <f>D438/E438</f>
        <v/>
      </c>
      <c r="I438">
        <f>G438+H438*2</f>
        <v/>
      </c>
      <c r="J438">
        <f>I438-J436</f>
        <v/>
      </c>
      <c r="K438" t="n">
        <v>5</v>
      </c>
      <c r="L438">
        <f>J438/K438*100/18.73/8</f>
        <v/>
      </c>
    </row>
    <row r="439" spans="1:12">
      <c r="A439" t="s">
        <v>19</v>
      </c>
      <c r="B439" t="n">
        <v>33023670</v>
      </c>
      <c r="C439" t="n">
        <v>31755780</v>
      </c>
      <c r="D439" t="n">
        <v>19924420</v>
      </c>
      <c r="E439">
        <f>sum(B439:D439)</f>
        <v/>
      </c>
      <c r="F439">
        <f>B439/E439</f>
        <v/>
      </c>
      <c r="G439">
        <f>C439/E439</f>
        <v/>
      </c>
      <c r="H439">
        <f>D439/E439</f>
        <v/>
      </c>
      <c r="I439">
        <f>G439+H439*2</f>
        <v/>
      </c>
      <c r="J439">
        <f>I439-J436</f>
        <v/>
      </c>
      <c r="K439" t="n">
        <v>5</v>
      </c>
      <c r="L439">
        <f>J439/K439*100/18.73/8</f>
        <v/>
      </c>
    </row>
    <row r="440" spans="1:12">
      <c r="A440" t="s">
        <v>20</v>
      </c>
      <c r="B440" t="n">
        <v>28616860</v>
      </c>
      <c r="C440" t="n">
        <v>31918950</v>
      </c>
      <c r="D440" t="n">
        <v>21978910</v>
      </c>
      <c r="E440">
        <f>sum(B440:D440)</f>
        <v/>
      </c>
      <c r="F440">
        <f>B440/E440</f>
        <v/>
      </c>
      <c r="G440">
        <f>C440/E440</f>
        <v/>
      </c>
      <c r="H440">
        <f>D440/E440</f>
        <v/>
      </c>
      <c r="I440">
        <f>G440+H440*2</f>
        <v/>
      </c>
      <c r="J440">
        <f>I440-J436</f>
        <v/>
      </c>
      <c r="K440" t="n">
        <v>5</v>
      </c>
      <c r="L440">
        <f>J440/K440*100/18.73/24</f>
        <v/>
      </c>
    </row>
    <row r="441" spans="1:12">
      <c r="A441" t="s">
        <v>21</v>
      </c>
      <c r="B441" t="n">
        <v>28966250</v>
      </c>
      <c r="C441" t="n">
        <v>31477230</v>
      </c>
      <c r="D441" t="n">
        <v>21772550</v>
      </c>
      <c r="E441">
        <f>sum(B441:D441)</f>
        <v/>
      </c>
      <c r="F441">
        <f>B441/E441</f>
        <v/>
      </c>
      <c r="G441">
        <f>C441/E441</f>
        <v/>
      </c>
      <c r="H441">
        <f>D441/E441</f>
        <v/>
      </c>
      <c r="I441">
        <f>G441+H441*2</f>
        <v/>
      </c>
      <c r="J441">
        <f>I441-J436</f>
        <v/>
      </c>
      <c r="K441" t="n">
        <v>5</v>
      </c>
      <c r="L441">
        <f>J441/K441*100/18.73/24</f>
        <v/>
      </c>
    </row>
    <row r="442" spans="1:12">
      <c r="A442" t="s">
        <v>22</v>
      </c>
      <c r="B442" t="n">
        <v>5498534</v>
      </c>
      <c r="C442" t="n">
        <v>6971300</v>
      </c>
      <c r="D442" t="n">
        <v>5536849</v>
      </c>
      <c r="E442">
        <f>sum(B442:D442)</f>
        <v/>
      </c>
      <c r="F442">
        <f>B442/E442</f>
        <v/>
      </c>
      <c r="G442">
        <f>C442/E442</f>
        <v/>
      </c>
      <c r="H442">
        <f>D442/E442</f>
        <v/>
      </c>
      <c r="I442">
        <f>G442+H442*2</f>
        <v/>
      </c>
      <c r="J442">
        <f>I442-J436</f>
        <v/>
      </c>
      <c r="K442" t="n">
        <v>5</v>
      </c>
      <c r="L442">
        <f>J442/K442*100/18.73/48</f>
        <v/>
      </c>
    </row>
    <row r="443" spans="1:12">
      <c r="A443" t="s">
        <v>23</v>
      </c>
      <c r="B443" t="n">
        <v>5371976</v>
      </c>
      <c r="C443" t="n">
        <v>6969034</v>
      </c>
      <c r="D443" t="n">
        <v>5360082</v>
      </c>
      <c r="E443">
        <f>sum(B443:D443)</f>
        <v/>
      </c>
      <c r="F443">
        <f>B443/E443</f>
        <v/>
      </c>
      <c r="G443">
        <f>C443/E443</f>
        <v/>
      </c>
      <c r="H443">
        <f>D443/E443</f>
        <v/>
      </c>
      <c r="I443">
        <f>G443+H443*2</f>
        <v/>
      </c>
      <c r="J443">
        <f>I443-J436</f>
        <v/>
      </c>
      <c r="K443" t="n">
        <v>5</v>
      </c>
      <c r="L443">
        <f>J443/K443*100/18.73/48</f>
        <v/>
      </c>
    </row>
    <row r="444" spans="1:12">
      <c r="A444" t="s">
        <v>24</v>
      </c>
      <c r="B444" t="n">
        <v>12670330</v>
      </c>
      <c r="C444" t="n">
        <v>18400780</v>
      </c>
      <c r="D444" t="n">
        <v>15536860</v>
      </c>
      <c r="E444">
        <f>sum(B444:D444)</f>
        <v/>
      </c>
      <c r="F444">
        <f>B444/E444</f>
        <v/>
      </c>
      <c r="G444">
        <f>C444/E444</f>
        <v/>
      </c>
      <c r="H444">
        <f>D444/E444</f>
        <v/>
      </c>
      <c r="I444">
        <f>G444+H444*2</f>
        <v/>
      </c>
      <c r="J444">
        <f>I444-J436</f>
        <v/>
      </c>
      <c r="K444" t="n">
        <v>5</v>
      </c>
      <c r="L444">
        <f>J444/K444*100/18.73/96</f>
        <v/>
      </c>
    </row>
    <row r="445" spans="1:12">
      <c r="A445" t="s">
        <v>25</v>
      </c>
      <c r="B445" t="n">
        <v>28495420</v>
      </c>
      <c r="C445" t="n">
        <v>41648530</v>
      </c>
      <c r="D445" t="n">
        <v>34408590</v>
      </c>
      <c r="E445">
        <f>sum(B445:D445)</f>
        <v/>
      </c>
      <c r="F445">
        <f>B445/E445</f>
        <v/>
      </c>
      <c r="G445">
        <f>C445/E445</f>
        <v/>
      </c>
      <c r="H445">
        <f>D445/E445</f>
        <v/>
      </c>
      <c r="I445">
        <f>G445+H445*2</f>
        <v/>
      </c>
      <c r="J445">
        <f>I445-J436</f>
        <v/>
      </c>
      <c r="K445" t="n">
        <v>5</v>
      </c>
      <c r="L445">
        <f>J445/K445*100/18.73/96</f>
        <v/>
      </c>
    </row>
    <row r="446" spans="1:12">
      <c r="A446" t="s">
        <v>26</v>
      </c>
      <c r="B446" t="n">
        <v>1063717</v>
      </c>
      <c r="C446" t="n">
        <v>1700849</v>
      </c>
      <c r="D446" t="n">
        <v>1381046</v>
      </c>
      <c r="E446">
        <f>sum(B446:D446)</f>
        <v/>
      </c>
      <c r="F446">
        <f>B446/E446</f>
        <v/>
      </c>
      <c r="G446">
        <f>C446/E446</f>
        <v/>
      </c>
      <c r="H446">
        <f>D446/E446</f>
        <v/>
      </c>
      <c r="I446">
        <f>G446+H446*2</f>
        <v/>
      </c>
      <c r="J446">
        <f>I446-J436</f>
        <v/>
      </c>
      <c r="K446" t="n">
        <v>5</v>
      </c>
      <c r="L446">
        <f>J446/K446*100/18.73/168</f>
        <v/>
      </c>
    </row>
    <row r="447" spans="1:12">
      <c r="A447" t="s">
        <v>27</v>
      </c>
      <c r="B447" t="n">
        <v>10000900</v>
      </c>
      <c r="C447" t="n">
        <v>15951770</v>
      </c>
      <c r="D447" t="n">
        <v>13080710</v>
      </c>
      <c r="E447">
        <f>sum(B447:D447)</f>
        <v/>
      </c>
      <c r="F447">
        <f>B447/E447</f>
        <v/>
      </c>
      <c r="G447">
        <f>C447/E447</f>
        <v/>
      </c>
      <c r="H447">
        <f>D447/E447</f>
        <v/>
      </c>
      <c r="I447">
        <f>G447+H447*2</f>
        <v/>
      </c>
      <c r="J447">
        <f>I447-J436</f>
        <v/>
      </c>
      <c r="K447" t="n">
        <v>5</v>
      </c>
      <c r="L447">
        <f>J447/K447*100/18.73/168</f>
        <v/>
      </c>
    </row>
    <row r="448" spans="1:12">
      <c r="A448" t="s"/>
    </row>
    <row r="449" spans="1:12">
      <c r="A449" t="s">
        <v>0</v>
      </c>
      <c r="B449" t="s">
        <v>1</v>
      </c>
      <c r="C449" t="s">
        <v>2</v>
      </c>
      <c r="D449" t="s">
        <v>3</v>
      </c>
    </row>
    <row r="450" spans="1:12">
      <c r="A450" t="s">
        <v>104</v>
      </c>
      <c r="B450" t="s">
        <v>50</v>
      </c>
      <c r="C450" t="s">
        <v>105</v>
      </c>
      <c r="D450" t="s">
        <v>103</v>
      </c>
    </row>
    <row r="451" spans="1:12">
      <c r="A451" t="s"/>
      <c r="B451" t="s">
        <v>8</v>
      </c>
      <c r="C451" t="s">
        <v>9</v>
      </c>
      <c r="D451" t="s">
        <v>10</v>
      </c>
      <c r="E451" t="s">
        <v>11</v>
      </c>
      <c r="F451" t="s">
        <v>8</v>
      </c>
      <c r="G451" t="s">
        <v>9</v>
      </c>
      <c r="H451" t="s">
        <v>10</v>
      </c>
      <c r="I451" t="s">
        <v>12</v>
      </c>
      <c r="J451" t="s">
        <v>13</v>
      </c>
      <c r="K451" t="s">
        <v>14</v>
      </c>
      <c r="L451" t="s">
        <v>15</v>
      </c>
    </row>
    <row r="452" spans="1:12">
      <c r="A452" t="s">
        <v>16</v>
      </c>
      <c r="B452" t="n">
        <v>182463600</v>
      </c>
      <c r="C452" t="n">
        <v>162786300</v>
      </c>
      <c r="D452" t="n">
        <v>96313050</v>
      </c>
      <c r="E452">
        <f>sum(B452:D452)</f>
        <v/>
      </c>
      <c r="F452">
        <f>B452/E452</f>
        <v/>
      </c>
      <c r="G452">
        <f>C452/E452</f>
        <v/>
      </c>
      <c r="H452">
        <f>D452/E452</f>
        <v/>
      </c>
      <c r="I452">
        <f>G452+H452*2</f>
        <v/>
      </c>
      <c r="J452">
        <f>average(I452:I453)</f>
        <v/>
      </c>
    </row>
    <row r="453" spans="1:12">
      <c r="A453" t="s">
        <v>17</v>
      </c>
      <c r="B453" t="n">
        <v>152777800</v>
      </c>
      <c r="C453" t="n">
        <v>138517400</v>
      </c>
      <c r="D453" t="n">
        <v>80576180</v>
      </c>
      <c r="E453">
        <f>sum(B453:D453)</f>
        <v/>
      </c>
      <c r="F453">
        <f>B453/E453</f>
        <v/>
      </c>
      <c r="G453">
        <f>C453/E453</f>
        <v/>
      </c>
      <c r="H453">
        <f>D453/E453</f>
        <v/>
      </c>
      <c r="I453">
        <f>G453+H453*2</f>
        <v/>
      </c>
    </row>
    <row r="454" spans="1:12">
      <c r="A454" t="s">
        <v>18</v>
      </c>
      <c r="B454" t="n">
        <v>222675700</v>
      </c>
      <c r="C454" t="n">
        <v>215445100</v>
      </c>
      <c r="D454" t="n">
        <v>137382900</v>
      </c>
      <c r="E454">
        <f>sum(B454:D454)</f>
        <v/>
      </c>
      <c r="F454">
        <f>B454/E454</f>
        <v/>
      </c>
      <c r="G454">
        <f>C454/E454</f>
        <v/>
      </c>
      <c r="H454">
        <f>D454/E454</f>
        <v/>
      </c>
      <c r="I454">
        <f>G454+H454*2</f>
        <v/>
      </c>
      <c r="J454">
        <f>I454-J452</f>
        <v/>
      </c>
      <c r="K454" t="n">
        <v>5</v>
      </c>
      <c r="L454">
        <f>J454/K454*100/18.73/8</f>
        <v/>
      </c>
    </row>
    <row r="455" spans="1:12">
      <c r="A455" t="s">
        <v>19</v>
      </c>
      <c r="B455" t="n">
        <v>164385300</v>
      </c>
      <c r="C455" t="n">
        <v>159403700</v>
      </c>
      <c r="D455" t="n">
        <v>99735590</v>
      </c>
      <c r="E455">
        <f>sum(B455:D455)</f>
        <v/>
      </c>
      <c r="F455">
        <f>B455/E455</f>
        <v/>
      </c>
      <c r="G455">
        <f>C455/E455</f>
        <v/>
      </c>
      <c r="H455">
        <f>D455/E455</f>
        <v/>
      </c>
      <c r="I455">
        <f>G455+H455*2</f>
        <v/>
      </c>
      <c r="J455">
        <f>I455-J452</f>
        <v/>
      </c>
      <c r="K455" t="n">
        <v>5</v>
      </c>
      <c r="L455">
        <f>J455/K455*100/18.73/8</f>
        <v/>
      </c>
    </row>
    <row r="456" spans="1:12">
      <c r="A456" t="s">
        <v>20</v>
      </c>
      <c r="B456" t="n">
        <v>143819400</v>
      </c>
      <c r="C456" t="n">
        <v>157627000</v>
      </c>
      <c r="D456" t="n">
        <v>108062200</v>
      </c>
      <c r="E456">
        <f>sum(B456:D456)</f>
        <v/>
      </c>
      <c r="F456">
        <f>B456/E456</f>
        <v/>
      </c>
      <c r="G456">
        <f>C456/E456</f>
        <v/>
      </c>
      <c r="H456">
        <f>D456/E456</f>
        <v/>
      </c>
      <c r="I456">
        <f>G456+H456*2</f>
        <v/>
      </c>
      <c r="J456">
        <f>I456-J452</f>
        <v/>
      </c>
      <c r="K456" t="n">
        <v>5</v>
      </c>
      <c r="L456">
        <f>J456/K456*100/18.73/24</f>
        <v/>
      </c>
    </row>
    <row r="457" spans="1:12">
      <c r="A457" t="s">
        <v>21</v>
      </c>
      <c r="B457" t="n">
        <v>146339300</v>
      </c>
      <c r="C457" t="n">
        <v>160213200</v>
      </c>
      <c r="D457" t="n">
        <v>110628400</v>
      </c>
      <c r="E457">
        <f>sum(B457:D457)</f>
        <v/>
      </c>
      <c r="F457">
        <f>B457/E457</f>
        <v/>
      </c>
      <c r="G457">
        <f>C457/E457</f>
        <v/>
      </c>
      <c r="H457">
        <f>D457/E457</f>
        <v/>
      </c>
      <c r="I457">
        <f>G457+H457*2</f>
        <v/>
      </c>
      <c r="J457">
        <f>I457-J452</f>
        <v/>
      </c>
      <c r="K457" t="n">
        <v>5</v>
      </c>
      <c r="L457">
        <f>J457/K457*100/18.73/24</f>
        <v/>
      </c>
    </row>
    <row r="458" spans="1:12">
      <c r="A458" t="s">
        <v>22</v>
      </c>
      <c r="B458" t="n">
        <v>115336100</v>
      </c>
      <c r="C458" t="n">
        <v>149469800</v>
      </c>
      <c r="D458" t="n">
        <v>115183400</v>
      </c>
      <c r="E458">
        <f>sum(B458:D458)</f>
        <v/>
      </c>
      <c r="F458">
        <f>B458/E458</f>
        <v/>
      </c>
      <c r="G458">
        <f>C458/E458</f>
        <v/>
      </c>
      <c r="H458">
        <f>D458/E458</f>
        <v/>
      </c>
      <c r="I458">
        <f>G458+H458*2</f>
        <v/>
      </c>
      <c r="J458">
        <f>I458-J452</f>
        <v/>
      </c>
      <c r="K458" t="n">
        <v>5</v>
      </c>
      <c r="L458">
        <f>J458/K458*100/18.73/48</f>
        <v/>
      </c>
    </row>
    <row r="459" spans="1:12">
      <c r="A459" t="s">
        <v>23</v>
      </c>
      <c r="B459" t="n">
        <v>117206000</v>
      </c>
      <c r="C459" t="n">
        <v>152475400</v>
      </c>
      <c r="D459" t="n">
        <v>117275500</v>
      </c>
      <c r="E459">
        <f>sum(B459:D459)</f>
        <v/>
      </c>
      <c r="F459">
        <f>B459/E459</f>
        <v/>
      </c>
      <c r="G459">
        <f>C459/E459</f>
        <v/>
      </c>
      <c r="H459">
        <f>D459/E459</f>
        <v/>
      </c>
      <c r="I459">
        <f>G459+H459*2</f>
        <v/>
      </c>
      <c r="J459">
        <f>I459-J452</f>
        <v/>
      </c>
      <c r="K459" t="n">
        <v>5</v>
      </c>
      <c r="L459">
        <f>J459/K459*100/18.73/48</f>
        <v/>
      </c>
    </row>
    <row r="460" spans="1:12">
      <c r="A460" t="s">
        <v>24</v>
      </c>
      <c r="B460" t="n">
        <v>213933300</v>
      </c>
      <c r="C460" t="n">
        <v>314791300</v>
      </c>
      <c r="D460" t="n">
        <v>264535600</v>
      </c>
      <c r="E460">
        <f>sum(B460:D460)</f>
        <v/>
      </c>
      <c r="F460">
        <f>B460/E460</f>
        <v/>
      </c>
      <c r="G460">
        <f>C460/E460</f>
        <v/>
      </c>
      <c r="H460">
        <f>D460/E460</f>
        <v/>
      </c>
      <c r="I460">
        <f>G460+H460*2</f>
        <v/>
      </c>
      <c r="J460">
        <f>I460-J452</f>
        <v/>
      </c>
      <c r="K460" t="n">
        <v>5</v>
      </c>
      <c r="L460">
        <f>J460/K460*100/18.73/96</f>
        <v/>
      </c>
    </row>
    <row r="461" spans="1:12">
      <c r="A461" t="s">
        <v>25</v>
      </c>
      <c r="B461" t="n">
        <v>140779900</v>
      </c>
      <c r="C461" t="n">
        <v>208345700</v>
      </c>
      <c r="D461" t="n">
        <v>171772700</v>
      </c>
      <c r="E461">
        <f>sum(B461:D461)</f>
        <v/>
      </c>
      <c r="F461">
        <f>B461/E461</f>
        <v/>
      </c>
      <c r="G461">
        <f>C461/E461</f>
        <v/>
      </c>
      <c r="H461">
        <f>D461/E461</f>
        <v/>
      </c>
      <c r="I461">
        <f>G461+H461*2</f>
        <v/>
      </c>
      <c r="J461">
        <f>I461-J452</f>
        <v/>
      </c>
      <c r="K461" t="n">
        <v>5</v>
      </c>
      <c r="L461">
        <f>J461/K461*100/18.73/96</f>
        <v/>
      </c>
    </row>
    <row r="462" spans="1:12">
      <c r="A462" t="s">
        <v>26</v>
      </c>
      <c r="B462" t="n">
        <v>50512400</v>
      </c>
      <c r="C462" t="n">
        <v>78855580</v>
      </c>
      <c r="D462" t="n">
        <v>66696790</v>
      </c>
      <c r="E462">
        <f>sum(B462:D462)</f>
        <v/>
      </c>
      <c r="F462">
        <f>B462/E462</f>
        <v/>
      </c>
      <c r="G462">
        <f>C462/E462</f>
        <v/>
      </c>
      <c r="H462">
        <f>D462/E462</f>
        <v/>
      </c>
      <c r="I462">
        <f>G462+H462*2</f>
        <v/>
      </c>
      <c r="J462">
        <f>I462-J452</f>
        <v/>
      </c>
      <c r="K462" t="n">
        <v>5</v>
      </c>
      <c r="L462">
        <f>J462/K462*100/18.73/168</f>
        <v/>
      </c>
    </row>
    <row r="463" spans="1:12">
      <c r="A463" t="s">
        <v>27</v>
      </c>
      <c r="B463" t="n">
        <v>213867700</v>
      </c>
      <c r="C463" t="n">
        <v>332388600</v>
      </c>
      <c r="D463" t="n">
        <v>286383300</v>
      </c>
      <c r="E463">
        <f>sum(B463:D463)</f>
        <v/>
      </c>
      <c r="F463">
        <f>B463/E463</f>
        <v/>
      </c>
      <c r="G463">
        <f>C463/E463</f>
        <v/>
      </c>
      <c r="H463">
        <f>D463/E463</f>
        <v/>
      </c>
      <c r="I463">
        <f>G463+H463*2</f>
        <v/>
      </c>
      <c r="J463">
        <f>I463-J452</f>
        <v/>
      </c>
      <c r="K463" t="n">
        <v>5</v>
      </c>
      <c r="L463">
        <f>J463/K463*100/18.73/168</f>
        <v/>
      </c>
    </row>
    <row r="464" spans="1:12">
      <c r="A464" t="s"/>
    </row>
    <row r="465" spans="1:12">
      <c r="A465" t="s">
        <v>0</v>
      </c>
      <c r="B465" t="s">
        <v>1</v>
      </c>
      <c r="C465" t="s">
        <v>2</v>
      </c>
      <c r="D465" t="s">
        <v>3</v>
      </c>
    </row>
    <row r="466" spans="1:12">
      <c r="A466" t="s">
        <v>106</v>
      </c>
      <c r="B466" t="s">
        <v>50</v>
      </c>
      <c r="C466" t="s">
        <v>107</v>
      </c>
      <c r="D466" t="s">
        <v>108</v>
      </c>
    </row>
    <row r="467" spans="1:12">
      <c r="A467" t="s"/>
      <c r="B467" t="s">
        <v>8</v>
      </c>
      <c r="C467" t="s">
        <v>9</v>
      </c>
      <c r="D467" t="s">
        <v>10</v>
      </c>
      <c r="E467" t="s">
        <v>11</v>
      </c>
      <c r="F467" t="s">
        <v>8</v>
      </c>
      <c r="G467" t="s">
        <v>9</v>
      </c>
      <c r="H467" t="s">
        <v>10</v>
      </c>
      <c r="I467" t="s">
        <v>12</v>
      </c>
      <c r="J467" t="s">
        <v>13</v>
      </c>
      <c r="K467" t="s">
        <v>14</v>
      </c>
      <c r="L467" t="s">
        <v>15</v>
      </c>
    </row>
    <row r="468" spans="1:12">
      <c r="A468" t="s">
        <v>16</v>
      </c>
      <c r="B468" t="n">
        <v>40554620</v>
      </c>
      <c r="C468" t="n">
        <v>38763760</v>
      </c>
      <c r="D468" t="n">
        <v>23138780</v>
      </c>
      <c r="E468">
        <f>sum(B468:D468)</f>
        <v/>
      </c>
      <c r="F468">
        <f>B468/E468</f>
        <v/>
      </c>
      <c r="G468">
        <f>C468/E468</f>
        <v/>
      </c>
      <c r="H468">
        <f>D468/E468</f>
        <v/>
      </c>
      <c r="I468">
        <f>G468+H468*2</f>
        <v/>
      </c>
      <c r="J468">
        <f>average(I468:I469)</f>
        <v/>
      </c>
    </row>
    <row r="469" spans="1:12">
      <c r="A469" t="s">
        <v>17</v>
      </c>
      <c r="B469" t="n">
        <v>40559240</v>
      </c>
      <c r="C469" t="n">
        <v>39686800</v>
      </c>
      <c r="D469" t="n">
        <v>22562800</v>
      </c>
      <c r="E469">
        <f>sum(B469:D469)</f>
        <v/>
      </c>
      <c r="F469">
        <f>B469/E469</f>
        <v/>
      </c>
      <c r="G469">
        <f>C469/E469</f>
        <v/>
      </c>
      <c r="H469">
        <f>D469/E469</f>
        <v/>
      </c>
      <c r="I469">
        <f>G469+H469*2</f>
        <v/>
      </c>
    </row>
    <row r="470" spans="1:12">
      <c r="A470" t="s">
        <v>18</v>
      </c>
      <c r="B470" t="n">
        <v>36119300</v>
      </c>
      <c r="C470" t="n">
        <v>38749680</v>
      </c>
      <c r="D470" t="n">
        <v>24030280</v>
      </c>
      <c r="E470">
        <f>sum(B470:D470)</f>
        <v/>
      </c>
      <c r="F470">
        <f>B470/E470</f>
        <v/>
      </c>
      <c r="G470">
        <f>C470/E470</f>
        <v/>
      </c>
      <c r="H470">
        <f>D470/E470</f>
        <v/>
      </c>
      <c r="I470">
        <f>G470+H470*2</f>
        <v/>
      </c>
      <c r="J470">
        <f>I470-J468</f>
        <v/>
      </c>
      <c r="K470" t="n">
        <v>5</v>
      </c>
      <c r="L470">
        <f>J470/K470*100/28.73/8</f>
        <v/>
      </c>
    </row>
    <row r="471" spans="1:12">
      <c r="A471" t="s">
        <v>19</v>
      </c>
      <c r="B471" t="n">
        <v>34942030</v>
      </c>
      <c r="C471" t="n">
        <v>38091750</v>
      </c>
      <c r="D471" t="n">
        <v>23523270</v>
      </c>
      <c r="E471">
        <f>sum(B471:D471)</f>
        <v/>
      </c>
      <c r="F471">
        <f>B471/E471</f>
        <v/>
      </c>
      <c r="G471">
        <f>C471/E471</f>
        <v/>
      </c>
      <c r="H471">
        <f>D471/E471</f>
        <v/>
      </c>
      <c r="I471">
        <f>G471+H471*2</f>
        <v/>
      </c>
      <c r="J471">
        <f>I471-J468</f>
        <v/>
      </c>
      <c r="K471" t="n">
        <v>5</v>
      </c>
      <c r="L471">
        <f>J471/K471*100/28.73/8</f>
        <v/>
      </c>
    </row>
    <row r="472" spans="1:12">
      <c r="A472" t="s">
        <v>20</v>
      </c>
      <c r="B472" t="n">
        <v>38722160</v>
      </c>
      <c r="C472" t="n">
        <v>46231230</v>
      </c>
      <c r="D472" t="n">
        <v>33478370</v>
      </c>
      <c r="E472">
        <f>sum(B472:D472)</f>
        <v/>
      </c>
      <c r="F472">
        <f>B472/E472</f>
        <v/>
      </c>
      <c r="G472">
        <f>C472/E472</f>
        <v/>
      </c>
      <c r="H472">
        <f>D472/E472</f>
        <v/>
      </c>
      <c r="I472">
        <f>G472+H472*2</f>
        <v/>
      </c>
      <c r="J472">
        <f>I472-J468</f>
        <v/>
      </c>
      <c r="K472" t="n">
        <v>5</v>
      </c>
      <c r="L472">
        <f>J472/K472*100/28.73/24</f>
        <v/>
      </c>
    </row>
    <row r="473" spans="1:12">
      <c r="A473" t="s">
        <v>21</v>
      </c>
      <c r="B473" t="n">
        <v>38858680</v>
      </c>
      <c r="C473" t="n">
        <v>46742520</v>
      </c>
      <c r="D473" t="n">
        <v>34552020</v>
      </c>
      <c r="E473">
        <f>sum(B473:D473)</f>
        <v/>
      </c>
      <c r="F473">
        <f>B473/E473</f>
        <v/>
      </c>
      <c r="G473">
        <f>C473/E473</f>
        <v/>
      </c>
      <c r="H473">
        <f>D473/E473</f>
        <v/>
      </c>
      <c r="I473">
        <f>G473+H473*2</f>
        <v/>
      </c>
      <c r="J473">
        <f>I473-J468</f>
        <v/>
      </c>
      <c r="K473" t="n">
        <v>5</v>
      </c>
      <c r="L473">
        <f>J473/K473*100/28.73/24</f>
        <v/>
      </c>
    </row>
    <row r="474" spans="1:12">
      <c r="A474" t="s">
        <v>22</v>
      </c>
      <c r="B474" t="n">
        <v>11108010</v>
      </c>
      <c r="C474" t="n">
        <v>16259720</v>
      </c>
      <c r="D474" t="n">
        <v>13831870</v>
      </c>
      <c r="E474">
        <f>sum(B474:D474)</f>
        <v/>
      </c>
      <c r="F474">
        <f>B474/E474</f>
        <v/>
      </c>
      <c r="G474">
        <f>C474/E474</f>
        <v/>
      </c>
      <c r="H474">
        <f>D474/E474</f>
        <v/>
      </c>
      <c r="I474">
        <f>G474+H474*2</f>
        <v/>
      </c>
      <c r="J474">
        <f>I474-J468</f>
        <v/>
      </c>
      <c r="K474" t="n">
        <v>5</v>
      </c>
      <c r="L474">
        <f>J474/K474*100/28.73/48</f>
        <v/>
      </c>
    </row>
    <row r="475" spans="1:12">
      <c r="A475" t="s">
        <v>23</v>
      </c>
      <c r="B475" t="n">
        <v>10707040</v>
      </c>
      <c r="C475" t="n">
        <v>15876160</v>
      </c>
      <c r="D475" t="n">
        <v>12565710</v>
      </c>
      <c r="E475">
        <f>sum(B475:D475)</f>
        <v/>
      </c>
      <c r="F475">
        <f>B475/E475</f>
        <v/>
      </c>
      <c r="G475">
        <f>C475/E475</f>
        <v/>
      </c>
      <c r="H475">
        <f>D475/E475</f>
        <v/>
      </c>
      <c r="I475">
        <f>G475+H475*2</f>
        <v/>
      </c>
      <c r="J475">
        <f>I475-J468</f>
        <v/>
      </c>
      <c r="K475" t="n">
        <v>5</v>
      </c>
      <c r="L475">
        <f>J475/K475*100/28.73/48</f>
        <v/>
      </c>
    </row>
    <row r="476" spans="1:12">
      <c r="A476" t="s">
        <v>24</v>
      </c>
      <c r="B476" t="n">
        <v>26282180</v>
      </c>
      <c r="C476" t="n">
        <v>47327820</v>
      </c>
      <c r="D476" t="n">
        <v>46537330</v>
      </c>
      <c r="E476">
        <f>sum(B476:D476)</f>
        <v/>
      </c>
      <c r="F476">
        <f>B476/E476</f>
        <v/>
      </c>
      <c r="G476">
        <f>C476/E476</f>
        <v/>
      </c>
      <c r="H476">
        <f>D476/E476</f>
        <v/>
      </c>
      <c r="I476">
        <f>G476+H476*2</f>
        <v/>
      </c>
      <c r="J476">
        <f>I476-J468</f>
        <v/>
      </c>
      <c r="K476" t="n">
        <v>5</v>
      </c>
      <c r="L476">
        <f>J476/K476*100/28.73/96</f>
        <v/>
      </c>
    </row>
    <row r="477" spans="1:12">
      <c r="A477" t="s">
        <v>25</v>
      </c>
      <c r="B477" t="n">
        <v>28526370</v>
      </c>
      <c r="C477" t="n">
        <v>51085060</v>
      </c>
      <c r="D477" t="n">
        <v>49847030</v>
      </c>
      <c r="E477">
        <f>sum(B477:D477)</f>
        <v/>
      </c>
      <c r="F477">
        <f>B477/E477</f>
        <v/>
      </c>
      <c r="G477">
        <f>C477/E477</f>
        <v/>
      </c>
      <c r="H477">
        <f>D477/E477</f>
        <v/>
      </c>
      <c r="I477">
        <f>G477+H477*2</f>
        <v/>
      </c>
      <c r="J477">
        <f>I477-J468</f>
        <v/>
      </c>
      <c r="K477" t="n">
        <v>5</v>
      </c>
      <c r="L477">
        <f>J477/K477*100/28.73/96</f>
        <v/>
      </c>
    </row>
    <row r="478" spans="1:12">
      <c r="A478" t="s">
        <v>26</v>
      </c>
      <c r="B478" t="n">
        <v>27809360</v>
      </c>
      <c r="C478" t="n">
        <v>52426970</v>
      </c>
      <c r="D478" t="n">
        <v>53395430</v>
      </c>
      <c r="E478">
        <f>sum(B478:D478)</f>
        <v/>
      </c>
      <c r="F478">
        <f>B478/E478</f>
        <v/>
      </c>
      <c r="G478">
        <f>C478/E478</f>
        <v/>
      </c>
      <c r="H478">
        <f>D478/E478</f>
        <v/>
      </c>
      <c r="I478">
        <f>G478+H478*2</f>
        <v/>
      </c>
      <c r="J478">
        <f>I478-J468</f>
        <v/>
      </c>
      <c r="K478" t="n">
        <v>5</v>
      </c>
      <c r="L478">
        <f>J478/K478*100/28.73/168</f>
        <v/>
      </c>
    </row>
    <row r="479" spans="1:12">
      <c r="A479" t="s">
        <v>27</v>
      </c>
      <c r="B479" t="n">
        <v>19759990</v>
      </c>
      <c r="C479" t="n">
        <v>38198270</v>
      </c>
      <c r="D479" t="n">
        <v>38569570</v>
      </c>
      <c r="E479">
        <f>sum(B479:D479)</f>
        <v/>
      </c>
      <c r="F479">
        <f>B479/E479</f>
        <v/>
      </c>
      <c r="G479">
        <f>C479/E479</f>
        <v/>
      </c>
      <c r="H479">
        <f>D479/E479</f>
        <v/>
      </c>
      <c r="I479">
        <f>G479+H479*2</f>
        <v/>
      </c>
      <c r="J479">
        <f>I479-J468</f>
        <v/>
      </c>
      <c r="K479" t="n">
        <v>5</v>
      </c>
      <c r="L479">
        <f>J479/K479*100/28.73/168</f>
        <v/>
      </c>
    </row>
    <row r="480" spans="1:12">
      <c r="A480" t="s"/>
    </row>
    <row r="481" spans="1:12">
      <c r="A481" t="s">
        <v>0</v>
      </c>
      <c r="B481" t="s">
        <v>1</v>
      </c>
      <c r="C481" t="s">
        <v>2</v>
      </c>
      <c r="D481" t="s">
        <v>3</v>
      </c>
    </row>
    <row r="482" spans="1:12">
      <c r="A482" t="s">
        <v>109</v>
      </c>
      <c r="B482" t="s">
        <v>5</v>
      </c>
      <c r="C482" t="s">
        <v>110</v>
      </c>
      <c r="D482" t="s">
        <v>108</v>
      </c>
    </row>
    <row r="483" spans="1:12">
      <c r="A483" t="s"/>
      <c r="B483" t="s">
        <v>8</v>
      </c>
      <c r="C483" t="s">
        <v>9</v>
      </c>
      <c r="D483" t="s">
        <v>10</v>
      </c>
      <c r="E483" t="s">
        <v>11</v>
      </c>
      <c r="F483" t="s">
        <v>8</v>
      </c>
      <c r="G483" t="s">
        <v>9</v>
      </c>
      <c r="H483" t="s">
        <v>10</v>
      </c>
      <c r="I483" t="s">
        <v>12</v>
      </c>
      <c r="J483" t="s">
        <v>13</v>
      </c>
      <c r="K483" t="s">
        <v>14</v>
      </c>
      <c r="L483" t="s">
        <v>15</v>
      </c>
    </row>
    <row r="484" spans="1:12">
      <c r="A484" t="s">
        <v>16</v>
      </c>
      <c r="B484" t="n">
        <v>5703982</v>
      </c>
      <c r="C484" t="n">
        <v>5823027</v>
      </c>
      <c r="D484" t="n">
        <v>3431397</v>
      </c>
      <c r="E484">
        <f>sum(B484:D484)</f>
        <v/>
      </c>
      <c r="F484">
        <f>B484/E484</f>
        <v/>
      </c>
      <c r="G484">
        <f>C484/E484</f>
        <v/>
      </c>
      <c r="H484">
        <f>D484/E484</f>
        <v/>
      </c>
      <c r="I484">
        <f>G484+H484*2</f>
        <v/>
      </c>
      <c r="J484">
        <f>average(I484:I485)</f>
        <v/>
      </c>
    </row>
    <row r="485" spans="1:12">
      <c r="A485" t="s">
        <v>17</v>
      </c>
      <c r="B485" t="n">
        <v>5294438</v>
      </c>
      <c r="C485" t="n">
        <v>5410181</v>
      </c>
      <c r="D485" t="n">
        <v>3304243</v>
      </c>
      <c r="E485">
        <f>sum(B485:D485)</f>
        <v/>
      </c>
      <c r="F485">
        <f>B485/E485</f>
        <v/>
      </c>
      <c r="G485">
        <f>C485/E485</f>
        <v/>
      </c>
      <c r="H485">
        <f>D485/E485</f>
        <v/>
      </c>
      <c r="I485">
        <f>G485+H485*2</f>
        <v/>
      </c>
    </row>
    <row r="486" spans="1:12">
      <c r="A486" t="s">
        <v>18</v>
      </c>
      <c r="B486" t="n">
        <v>5206261</v>
      </c>
      <c r="C486" t="n">
        <v>5562691</v>
      </c>
      <c r="D486" t="n">
        <v>3985284</v>
      </c>
      <c r="E486">
        <f>sum(B486:D486)</f>
        <v/>
      </c>
      <c r="F486">
        <f>B486/E486</f>
        <v/>
      </c>
      <c r="G486">
        <f>C486/E486</f>
        <v/>
      </c>
      <c r="H486">
        <f>D486/E486</f>
        <v/>
      </c>
      <c r="I486">
        <f>G486+H486*2</f>
        <v/>
      </c>
      <c r="J486">
        <f>I486-J484</f>
        <v/>
      </c>
      <c r="K486" t="n">
        <v>5</v>
      </c>
      <c r="L486">
        <f>J486/K486*100/28.73/8</f>
        <v/>
      </c>
    </row>
    <row r="487" spans="1:12">
      <c r="A487" t="s">
        <v>19</v>
      </c>
      <c r="B487" t="n">
        <v>4213419</v>
      </c>
      <c r="C487" t="n">
        <v>4958203</v>
      </c>
      <c r="D487" t="n">
        <v>3161929</v>
      </c>
      <c r="E487">
        <f>sum(B487:D487)</f>
        <v/>
      </c>
      <c r="F487">
        <f>B487/E487</f>
        <v/>
      </c>
      <c r="G487">
        <f>C487/E487</f>
        <v/>
      </c>
      <c r="H487">
        <f>D487/E487</f>
        <v/>
      </c>
      <c r="I487">
        <f>G487+H487*2</f>
        <v/>
      </c>
      <c r="J487">
        <f>I487-J484</f>
        <v/>
      </c>
      <c r="K487" t="n">
        <v>5</v>
      </c>
      <c r="L487">
        <f>J487/K487*100/28.73/8</f>
        <v/>
      </c>
    </row>
    <row r="488" spans="1:12">
      <c r="A488" t="s">
        <v>20</v>
      </c>
      <c r="B488" t="n">
        <v>5853269</v>
      </c>
      <c r="C488" t="n">
        <v>7452364</v>
      </c>
      <c r="D488" t="n">
        <v>5705612</v>
      </c>
      <c r="E488">
        <f>sum(B488:D488)</f>
        <v/>
      </c>
      <c r="F488">
        <f>B488/E488</f>
        <v/>
      </c>
      <c r="G488">
        <f>C488/E488</f>
        <v/>
      </c>
      <c r="H488">
        <f>D488/E488</f>
        <v/>
      </c>
      <c r="I488">
        <f>G488+H488*2</f>
        <v/>
      </c>
      <c r="J488">
        <f>I488-J484</f>
        <v/>
      </c>
      <c r="K488" t="n">
        <v>5</v>
      </c>
      <c r="L488">
        <f>J488/K488*100/28.73/24</f>
        <v/>
      </c>
    </row>
    <row r="489" spans="1:12">
      <c r="A489" t="s">
        <v>21</v>
      </c>
      <c r="B489" t="n">
        <v>5528233</v>
      </c>
      <c r="C489" t="n">
        <v>7187020</v>
      </c>
      <c r="D489" t="n">
        <v>5686883</v>
      </c>
      <c r="E489">
        <f>sum(B489:D489)</f>
        <v/>
      </c>
      <c r="F489">
        <f>B489/E489</f>
        <v/>
      </c>
      <c r="G489">
        <f>C489/E489</f>
        <v/>
      </c>
      <c r="H489">
        <f>D489/E489</f>
        <v/>
      </c>
      <c r="I489">
        <f>G489+H489*2</f>
        <v/>
      </c>
      <c r="J489">
        <f>I489-J484</f>
        <v/>
      </c>
      <c r="K489" t="n">
        <v>5</v>
      </c>
      <c r="L489">
        <f>J489/K489*100/28.73/24</f>
        <v/>
      </c>
    </row>
    <row r="490" spans="1:12">
      <c r="A490" t="s">
        <v>22</v>
      </c>
      <c r="B490" t="n">
        <v>709284</v>
      </c>
      <c r="C490" t="n">
        <v>878382</v>
      </c>
      <c r="D490" t="n">
        <v>944618</v>
      </c>
      <c r="E490">
        <f>sum(B490:D490)</f>
        <v/>
      </c>
      <c r="F490">
        <f>B490/E490</f>
        <v/>
      </c>
      <c r="G490">
        <f>C490/E490</f>
        <v/>
      </c>
      <c r="H490">
        <f>D490/E490</f>
        <v/>
      </c>
      <c r="I490">
        <f>G490+H490*2</f>
        <v/>
      </c>
      <c r="J490">
        <f>I490-J484</f>
        <v/>
      </c>
      <c r="K490" t="n">
        <v>5</v>
      </c>
      <c r="L490">
        <f>J490/K490*100/28.73/48</f>
        <v/>
      </c>
    </row>
    <row r="491" spans="1:12">
      <c r="A491" t="s">
        <v>23</v>
      </c>
      <c r="B491" t="n">
        <v>978433</v>
      </c>
      <c r="C491" t="n">
        <v>1388438</v>
      </c>
      <c r="D491" t="n">
        <v>1167890</v>
      </c>
      <c r="E491">
        <f>sum(B491:D491)</f>
        <v/>
      </c>
      <c r="F491">
        <f>B491/E491</f>
        <v/>
      </c>
      <c r="G491">
        <f>C491/E491</f>
        <v/>
      </c>
      <c r="H491">
        <f>D491/E491</f>
        <v/>
      </c>
      <c r="I491">
        <f>G491+H491*2</f>
        <v/>
      </c>
      <c r="J491">
        <f>I491-J484</f>
        <v/>
      </c>
      <c r="K491" t="n">
        <v>5</v>
      </c>
      <c r="L491">
        <f>J491/K491*100/28.73/48</f>
        <v/>
      </c>
    </row>
    <row r="492" spans="1:12">
      <c r="A492" t="s">
        <v>24</v>
      </c>
      <c r="B492" t="n">
        <v>3684607</v>
      </c>
      <c r="C492" t="n">
        <v>6655037</v>
      </c>
      <c r="D492" t="n">
        <v>6562297</v>
      </c>
      <c r="E492">
        <f>sum(B492:D492)</f>
        <v/>
      </c>
      <c r="F492">
        <f>B492/E492</f>
        <v/>
      </c>
      <c r="G492">
        <f>C492/E492</f>
        <v/>
      </c>
      <c r="H492">
        <f>D492/E492</f>
        <v/>
      </c>
      <c r="I492">
        <f>G492+H492*2</f>
        <v/>
      </c>
      <c r="J492">
        <f>I492-J484</f>
        <v/>
      </c>
      <c r="K492" t="n">
        <v>5</v>
      </c>
      <c r="L492">
        <f>J492/K492*100/28.73/96</f>
        <v/>
      </c>
    </row>
    <row r="493" spans="1:12">
      <c r="A493" t="s">
        <v>25</v>
      </c>
      <c r="B493" t="n">
        <v>3823238</v>
      </c>
      <c r="C493" t="n">
        <v>7315377</v>
      </c>
      <c r="D493" t="n">
        <v>7459166</v>
      </c>
      <c r="E493">
        <f>sum(B493:D493)</f>
        <v/>
      </c>
      <c r="F493">
        <f>B493/E493</f>
        <v/>
      </c>
      <c r="G493">
        <f>C493/E493</f>
        <v/>
      </c>
      <c r="H493">
        <f>D493/E493</f>
        <v/>
      </c>
      <c r="I493">
        <f>G493+H493*2</f>
        <v/>
      </c>
      <c r="J493">
        <f>I493-J484</f>
        <v/>
      </c>
      <c r="K493" t="n">
        <v>5</v>
      </c>
      <c r="L493">
        <f>J493/K493*100/28.73/96</f>
        <v/>
      </c>
    </row>
    <row r="494" spans="1:12">
      <c r="A494" t="s">
        <v>26</v>
      </c>
      <c r="B494" t="n">
        <v>4198279</v>
      </c>
      <c r="C494" t="n">
        <v>7525498</v>
      </c>
      <c r="D494" t="n">
        <v>7717611</v>
      </c>
      <c r="E494">
        <f>sum(B494:D494)</f>
        <v/>
      </c>
      <c r="F494">
        <f>B494/E494</f>
        <v/>
      </c>
      <c r="G494">
        <f>C494/E494</f>
        <v/>
      </c>
      <c r="H494">
        <f>D494/E494</f>
        <v/>
      </c>
      <c r="I494">
        <f>G494+H494*2</f>
        <v/>
      </c>
      <c r="J494">
        <f>I494-J484</f>
        <v/>
      </c>
      <c r="K494" t="n">
        <v>5</v>
      </c>
      <c r="L494">
        <f>J494/K494*100/28.73/168</f>
        <v/>
      </c>
    </row>
    <row r="495" spans="1:12">
      <c r="A495" t="s">
        <v>27</v>
      </c>
      <c r="B495" t="n">
        <v>3456571</v>
      </c>
      <c r="C495" t="n">
        <v>6152640</v>
      </c>
      <c r="D495" t="n">
        <v>6075989</v>
      </c>
      <c r="E495">
        <f>sum(B495:D495)</f>
        <v/>
      </c>
      <c r="F495">
        <f>B495/E495</f>
        <v/>
      </c>
      <c r="G495">
        <f>C495/E495</f>
        <v/>
      </c>
      <c r="H495">
        <f>D495/E495</f>
        <v/>
      </c>
      <c r="I495">
        <f>G495+H495*2</f>
        <v/>
      </c>
      <c r="J495">
        <f>I495-J484</f>
        <v/>
      </c>
      <c r="K495" t="n">
        <v>5</v>
      </c>
      <c r="L495">
        <f>J495/K495*100/28.73/168</f>
        <v/>
      </c>
    </row>
    <row r="496" spans="1:12">
      <c r="A496" t="s"/>
    </row>
    <row r="497" spans="1:12">
      <c r="A497" t="s">
        <v>0</v>
      </c>
      <c r="B497" t="s">
        <v>1</v>
      </c>
      <c r="C497" t="s">
        <v>2</v>
      </c>
      <c r="D497" t="s">
        <v>3</v>
      </c>
    </row>
    <row r="498" spans="1:12">
      <c r="A498" t="s">
        <v>111</v>
      </c>
      <c r="B498" t="s">
        <v>50</v>
      </c>
      <c r="C498" t="s">
        <v>112</v>
      </c>
      <c r="D498" t="s">
        <v>113</v>
      </c>
    </row>
    <row r="499" spans="1:12">
      <c r="A499" t="s"/>
      <c r="B499" t="s">
        <v>8</v>
      </c>
      <c r="C499" t="s">
        <v>9</v>
      </c>
      <c r="D499" t="s">
        <v>10</v>
      </c>
      <c r="E499" t="s">
        <v>11</v>
      </c>
      <c r="F499" t="s">
        <v>8</v>
      </c>
      <c r="G499" t="s">
        <v>9</v>
      </c>
      <c r="H499" t="s">
        <v>10</v>
      </c>
      <c r="I499" t="s">
        <v>12</v>
      </c>
      <c r="J499" t="s">
        <v>13</v>
      </c>
      <c r="K499" t="s">
        <v>14</v>
      </c>
      <c r="L499" t="s">
        <v>15</v>
      </c>
    </row>
    <row r="500" spans="1:12">
      <c r="A500" t="s">
        <v>16</v>
      </c>
      <c r="B500" t="n">
        <v>292296100</v>
      </c>
      <c r="C500" t="n">
        <v>281022600</v>
      </c>
      <c r="D500" t="n">
        <v>174827200</v>
      </c>
      <c r="E500">
        <f>sum(B500:D500)</f>
        <v/>
      </c>
      <c r="F500">
        <f>B500/E500</f>
        <v/>
      </c>
      <c r="G500">
        <f>C500/E500</f>
        <v/>
      </c>
      <c r="H500">
        <f>D500/E500</f>
        <v/>
      </c>
      <c r="I500">
        <f>G500+H500*2</f>
        <v/>
      </c>
      <c r="J500">
        <f>average(I500:I501)</f>
        <v/>
      </c>
    </row>
    <row r="501" spans="1:12">
      <c r="A501" t="s">
        <v>17</v>
      </c>
      <c r="B501" t="n">
        <v>198159100</v>
      </c>
      <c r="C501" t="n">
        <v>190243300</v>
      </c>
      <c r="D501" t="n">
        <v>117127900</v>
      </c>
      <c r="E501">
        <f>sum(B501:D501)</f>
        <v/>
      </c>
      <c r="F501">
        <f>B501/E501</f>
        <v/>
      </c>
      <c r="G501">
        <f>C501/E501</f>
        <v/>
      </c>
      <c r="H501">
        <f>D501/E501</f>
        <v/>
      </c>
      <c r="I501">
        <f>G501+H501*2</f>
        <v/>
      </c>
    </row>
    <row r="502" spans="1:12">
      <c r="A502" t="s">
        <v>18</v>
      </c>
      <c r="B502" t="n">
        <v>185122200</v>
      </c>
      <c r="C502" t="n">
        <v>195029600</v>
      </c>
      <c r="D502" t="n">
        <v>131159800</v>
      </c>
      <c r="E502">
        <f>sum(B502:D502)</f>
        <v/>
      </c>
      <c r="F502">
        <f>B502/E502</f>
        <v/>
      </c>
      <c r="G502">
        <f>C502/E502</f>
        <v/>
      </c>
      <c r="H502">
        <f>D502/E502</f>
        <v/>
      </c>
      <c r="I502">
        <f>G502+H502*2</f>
        <v/>
      </c>
      <c r="J502">
        <f>I502-J500</f>
        <v/>
      </c>
      <c r="K502" t="n">
        <v>5</v>
      </c>
      <c r="L502">
        <f>J502/K502*100/28.06/8</f>
        <v/>
      </c>
    </row>
    <row r="503" spans="1:12">
      <c r="A503" t="s">
        <v>19</v>
      </c>
      <c r="B503" t="n">
        <v>157659000</v>
      </c>
      <c r="C503" t="n">
        <v>163832700</v>
      </c>
      <c r="D503" t="n">
        <v>108446500</v>
      </c>
      <c r="E503">
        <f>sum(B503:D503)</f>
        <v/>
      </c>
      <c r="F503">
        <f>B503/E503</f>
        <v/>
      </c>
      <c r="G503">
        <f>C503/E503</f>
        <v/>
      </c>
      <c r="H503">
        <f>D503/E503</f>
        <v/>
      </c>
      <c r="I503">
        <f>G503+H503*2</f>
        <v/>
      </c>
      <c r="J503">
        <f>I503-J500</f>
        <v/>
      </c>
      <c r="K503" t="n">
        <v>5</v>
      </c>
      <c r="L503">
        <f>J503/K503*100/28.06/8</f>
        <v/>
      </c>
    </row>
    <row r="504" spans="1:12">
      <c r="A504" t="s">
        <v>20</v>
      </c>
      <c r="B504" t="n">
        <v>140183000</v>
      </c>
      <c r="C504" t="n">
        <v>167689400</v>
      </c>
      <c r="D504" t="n">
        <v>127615200</v>
      </c>
      <c r="E504">
        <f>sum(B504:D504)</f>
        <v/>
      </c>
      <c r="F504">
        <f>B504/E504</f>
        <v/>
      </c>
      <c r="G504">
        <f>C504/E504</f>
        <v/>
      </c>
      <c r="H504">
        <f>D504/E504</f>
        <v/>
      </c>
      <c r="I504">
        <f>G504+H504*2</f>
        <v/>
      </c>
      <c r="J504">
        <f>I504-J500</f>
        <v/>
      </c>
      <c r="K504" t="n">
        <v>5</v>
      </c>
      <c r="L504">
        <f>J504/K504*100/28.06/24</f>
        <v/>
      </c>
    </row>
    <row r="505" spans="1:12">
      <c r="A505" t="s">
        <v>21</v>
      </c>
      <c r="B505" t="n">
        <v>129586000</v>
      </c>
      <c r="C505" t="n">
        <v>154179400</v>
      </c>
      <c r="D505" t="n">
        <v>118292500</v>
      </c>
      <c r="E505">
        <f>sum(B505:D505)</f>
        <v/>
      </c>
      <c r="F505">
        <f>B505/E505</f>
        <v/>
      </c>
      <c r="G505">
        <f>C505/E505</f>
        <v/>
      </c>
      <c r="H505">
        <f>D505/E505</f>
        <v/>
      </c>
      <c r="I505">
        <f>G505+H505*2</f>
        <v/>
      </c>
      <c r="J505">
        <f>I505-J500</f>
        <v/>
      </c>
      <c r="K505" t="n">
        <v>5</v>
      </c>
      <c r="L505">
        <f>J505/K505*100/28.06/24</f>
        <v/>
      </c>
    </row>
    <row r="506" spans="1:12">
      <c r="A506" t="s">
        <v>22</v>
      </c>
      <c r="B506" t="n">
        <v>53973530</v>
      </c>
      <c r="C506" t="n">
        <v>81564430</v>
      </c>
      <c r="D506" t="n">
        <v>71397410</v>
      </c>
      <c r="E506">
        <f>sum(B506:D506)</f>
        <v/>
      </c>
      <c r="F506">
        <f>B506/E506</f>
        <v/>
      </c>
      <c r="G506">
        <f>C506/E506</f>
        <v/>
      </c>
      <c r="H506">
        <f>D506/E506</f>
        <v/>
      </c>
      <c r="I506">
        <f>G506+H506*2</f>
        <v/>
      </c>
      <c r="J506">
        <f>I506-J500</f>
        <v/>
      </c>
      <c r="K506" t="n">
        <v>5</v>
      </c>
      <c r="L506">
        <f>J506/K506*100/28.06/48</f>
        <v/>
      </c>
    </row>
    <row r="507" spans="1:12">
      <c r="A507" t="s">
        <v>23</v>
      </c>
      <c r="B507" t="n">
        <v>54267710</v>
      </c>
      <c r="C507" t="n">
        <v>79449690</v>
      </c>
      <c r="D507" t="n">
        <v>70106180</v>
      </c>
      <c r="E507">
        <f>sum(B507:D507)</f>
        <v/>
      </c>
      <c r="F507">
        <f>B507/E507</f>
        <v/>
      </c>
      <c r="G507">
        <f>C507/E507</f>
        <v/>
      </c>
      <c r="H507">
        <f>D507/E507</f>
        <v/>
      </c>
      <c r="I507">
        <f>G507+H507*2</f>
        <v/>
      </c>
      <c r="J507">
        <f>I507-J500</f>
        <v/>
      </c>
      <c r="K507" t="n">
        <v>5</v>
      </c>
      <c r="L507">
        <f>J507/K507*100/28.06/48</f>
        <v/>
      </c>
    </row>
    <row r="508" spans="1:12">
      <c r="A508" t="s">
        <v>24</v>
      </c>
      <c r="B508" t="n">
        <v>155744000</v>
      </c>
      <c r="C508" t="n">
        <v>277695300</v>
      </c>
      <c r="D508" t="n">
        <v>269803700</v>
      </c>
      <c r="E508">
        <f>sum(B508:D508)</f>
        <v/>
      </c>
      <c r="F508">
        <f>B508/E508</f>
        <v/>
      </c>
      <c r="G508">
        <f>C508/E508</f>
        <v/>
      </c>
      <c r="H508">
        <f>D508/E508</f>
        <v/>
      </c>
      <c r="I508">
        <f>G508+H508*2</f>
        <v/>
      </c>
      <c r="J508">
        <f>I508-J500</f>
        <v/>
      </c>
      <c r="K508" t="n">
        <v>5</v>
      </c>
      <c r="L508">
        <f>J508/K508*100/28.06/96</f>
        <v/>
      </c>
    </row>
    <row r="509" spans="1:12">
      <c r="A509" t="s">
        <v>25</v>
      </c>
      <c r="B509" t="n">
        <v>115590000</v>
      </c>
      <c r="C509" t="n">
        <v>199162800</v>
      </c>
      <c r="D509" t="n">
        <v>194741000</v>
      </c>
      <c r="E509">
        <f>sum(B509:D509)</f>
        <v/>
      </c>
      <c r="F509">
        <f>B509/E509</f>
        <v/>
      </c>
      <c r="G509">
        <f>C509/E509</f>
        <v/>
      </c>
      <c r="H509">
        <f>D509/E509</f>
        <v/>
      </c>
      <c r="I509">
        <f>G509+H509*2</f>
        <v/>
      </c>
      <c r="J509">
        <f>I509-J500</f>
        <v/>
      </c>
      <c r="K509" t="n">
        <v>5</v>
      </c>
      <c r="L509">
        <f>J509/K509*100/28.06/96</f>
        <v/>
      </c>
    </row>
    <row r="510" spans="1:12">
      <c r="A510" t="s">
        <v>26</v>
      </c>
      <c r="B510" t="n">
        <v>55050780</v>
      </c>
      <c r="C510" t="n">
        <v>106582700</v>
      </c>
      <c r="D510" t="n">
        <v>109273400</v>
      </c>
      <c r="E510">
        <f>sum(B510:D510)</f>
        <v/>
      </c>
      <c r="F510">
        <f>B510/E510</f>
        <v/>
      </c>
      <c r="G510">
        <f>C510/E510</f>
        <v/>
      </c>
      <c r="H510">
        <f>D510/E510</f>
        <v/>
      </c>
      <c r="I510">
        <f>G510+H510*2</f>
        <v/>
      </c>
      <c r="J510">
        <f>I510-J500</f>
        <v/>
      </c>
      <c r="K510" t="n">
        <v>5</v>
      </c>
      <c r="L510">
        <f>J510/K510*100/28.06/168</f>
        <v/>
      </c>
    </row>
    <row r="511" spans="1:12">
      <c r="A511" t="s">
        <v>27</v>
      </c>
      <c r="B511" t="n">
        <v>104137100</v>
      </c>
      <c r="C511" t="n">
        <v>198980100</v>
      </c>
      <c r="D511" t="n">
        <v>203545000</v>
      </c>
      <c r="E511">
        <f>sum(B511:D511)</f>
        <v/>
      </c>
      <c r="F511">
        <f>B511/E511</f>
        <v/>
      </c>
      <c r="G511">
        <f>C511/E511</f>
        <v/>
      </c>
      <c r="H511">
        <f>D511/E511</f>
        <v/>
      </c>
      <c r="I511">
        <f>G511+H511*2</f>
        <v/>
      </c>
      <c r="J511">
        <f>I511-J500</f>
        <v/>
      </c>
      <c r="K511" t="n">
        <v>5</v>
      </c>
      <c r="L511">
        <f>J511/K511*100/28.06/168</f>
        <v/>
      </c>
    </row>
    <row r="512" spans="1:12">
      <c r="A512" t="s"/>
    </row>
    <row r="513" spans="1:12">
      <c r="A513" t="s">
        <v>0</v>
      </c>
      <c r="B513" t="s">
        <v>1</v>
      </c>
      <c r="C513" t="s">
        <v>2</v>
      </c>
      <c r="D513" t="s">
        <v>3</v>
      </c>
    </row>
    <row r="514" spans="1:12">
      <c r="A514" t="s">
        <v>114</v>
      </c>
      <c r="B514" t="s">
        <v>50</v>
      </c>
      <c r="C514" t="s">
        <v>115</v>
      </c>
      <c r="D514" t="s">
        <v>116</v>
      </c>
    </row>
    <row r="515" spans="1:12">
      <c r="A515" t="s"/>
      <c r="B515" t="s">
        <v>8</v>
      </c>
      <c r="C515" t="s">
        <v>9</v>
      </c>
      <c r="D515" t="s">
        <v>10</v>
      </c>
      <c r="E515" t="s">
        <v>11</v>
      </c>
      <c r="F515" t="s">
        <v>8</v>
      </c>
      <c r="G515" t="s">
        <v>9</v>
      </c>
      <c r="H515" t="s">
        <v>10</v>
      </c>
      <c r="I515" t="s">
        <v>12</v>
      </c>
      <c r="J515" t="s">
        <v>13</v>
      </c>
      <c r="K515" t="s">
        <v>14</v>
      </c>
      <c r="L515" t="s">
        <v>15</v>
      </c>
    </row>
    <row r="516" spans="1:12">
      <c r="A516" t="s">
        <v>16</v>
      </c>
      <c r="B516" t="n">
        <v>35044480</v>
      </c>
      <c r="C516" t="n">
        <v>38055310</v>
      </c>
      <c r="D516" t="n">
        <v>23211900</v>
      </c>
      <c r="E516">
        <f>sum(B516:D516)</f>
        <v/>
      </c>
      <c r="F516">
        <f>B516/E516</f>
        <v/>
      </c>
      <c r="G516">
        <f>C516/E516</f>
        <v/>
      </c>
      <c r="H516">
        <f>D516/E516</f>
        <v/>
      </c>
      <c r="I516">
        <f>G516+H516*2</f>
        <v/>
      </c>
      <c r="J516">
        <f>average(I516:I517)</f>
        <v/>
      </c>
    </row>
    <row r="517" spans="1:12">
      <c r="A517" t="s">
        <v>17</v>
      </c>
      <c r="B517" t="n">
        <v>30295170</v>
      </c>
      <c r="C517" t="n">
        <v>31587900</v>
      </c>
      <c r="D517" t="n">
        <v>18344280</v>
      </c>
      <c r="E517">
        <f>sum(B517:D517)</f>
        <v/>
      </c>
      <c r="F517">
        <f>B517/E517</f>
        <v/>
      </c>
      <c r="G517">
        <f>C517/E517</f>
        <v/>
      </c>
      <c r="H517">
        <f>D517/E517</f>
        <v/>
      </c>
      <c r="I517">
        <f>G517+H517*2</f>
        <v/>
      </c>
    </row>
    <row r="518" spans="1:12">
      <c r="A518" t="s">
        <v>18</v>
      </c>
      <c r="B518" t="n">
        <v>28324330</v>
      </c>
      <c r="C518" t="n">
        <v>31889270</v>
      </c>
      <c r="D518" t="n">
        <v>21365030</v>
      </c>
      <c r="E518">
        <f>sum(B518:D518)</f>
        <v/>
      </c>
      <c r="F518">
        <f>B518/E518</f>
        <v/>
      </c>
      <c r="G518">
        <f>C518/E518</f>
        <v/>
      </c>
      <c r="H518">
        <f>D518/E518</f>
        <v/>
      </c>
      <c r="I518">
        <f>G518+H518*2</f>
        <v/>
      </c>
      <c r="J518">
        <f>I518-J516</f>
        <v/>
      </c>
      <c r="K518" t="n">
        <v>5</v>
      </c>
      <c r="L518">
        <f>J518/K518*100/35.23/8</f>
        <v/>
      </c>
    </row>
    <row r="519" spans="1:12">
      <c r="A519" t="s">
        <v>19</v>
      </c>
      <c r="B519" t="n">
        <v>16798020</v>
      </c>
      <c r="C519" t="n">
        <v>20335600</v>
      </c>
      <c r="D519" t="n">
        <v>12406610</v>
      </c>
      <c r="E519">
        <f>sum(B519:D519)</f>
        <v/>
      </c>
      <c r="F519">
        <f>B519/E519</f>
        <v/>
      </c>
      <c r="G519">
        <f>C519/E519</f>
        <v/>
      </c>
      <c r="H519">
        <f>D519/E519</f>
        <v/>
      </c>
      <c r="I519">
        <f>G519+H519*2</f>
        <v/>
      </c>
      <c r="J519">
        <f>I519-J516</f>
        <v/>
      </c>
      <c r="K519" t="n">
        <v>5</v>
      </c>
      <c r="L519">
        <f>J519/K519*100/35.23/8</f>
        <v/>
      </c>
    </row>
    <row r="520" spans="1:12">
      <c r="A520" t="s">
        <v>20</v>
      </c>
      <c r="B520" t="n">
        <v>21090070</v>
      </c>
      <c r="C520" t="n">
        <v>30060530</v>
      </c>
      <c r="D520" t="n">
        <v>25894170</v>
      </c>
      <c r="E520">
        <f>sum(B520:D520)</f>
        <v/>
      </c>
      <c r="F520">
        <f>B520/E520</f>
        <v/>
      </c>
      <c r="G520">
        <f>C520/E520</f>
        <v/>
      </c>
      <c r="H520">
        <f>D520/E520</f>
        <v/>
      </c>
      <c r="I520">
        <f>G520+H520*2</f>
        <v/>
      </c>
      <c r="J520">
        <f>I520-J516</f>
        <v/>
      </c>
      <c r="K520" t="n">
        <v>5</v>
      </c>
      <c r="L520">
        <f>J520/K520*100/35.23/24</f>
        <v/>
      </c>
    </row>
    <row r="521" spans="1:12">
      <c r="A521" t="s">
        <v>21</v>
      </c>
      <c r="B521" t="n">
        <v>20646460</v>
      </c>
      <c r="C521" t="n">
        <v>28520680</v>
      </c>
      <c r="D521" t="n">
        <v>22977270</v>
      </c>
      <c r="E521">
        <f>sum(B521:D521)</f>
        <v/>
      </c>
      <c r="F521">
        <f>B521/E521</f>
        <v/>
      </c>
      <c r="G521">
        <f>C521/E521</f>
        <v/>
      </c>
      <c r="H521">
        <f>D521/E521</f>
        <v/>
      </c>
      <c r="I521">
        <f>G521+H521*2</f>
        <v/>
      </c>
      <c r="J521">
        <f>I521-J516</f>
        <v/>
      </c>
      <c r="K521" t="n">
        <v>5</v>
      </c>
      <c r="L521">
        <f>J521/K521*100/35.23/24</f>
        <v/>
      </c>
    </row>
    <row r="522" spans="1:12">
      <c r="A522" t="s">
        <v>22</v>
      </c>
      <c r="B522" t="n">
        <v>5285453</v>
      </c>
      <c r="C522" t="n">
        <v>8158321</v>
      </c>
      <c r="D522" t="n">
        <v>7635670</v>
      </c>
      <c r="E522">
        <f>sum(B522:D522)</f>
        <v/>
      </c>
      <c r="F522">
        <f>B522/E522</f>
        <v/>
      </c>
      <c r="G522">
        <f>C522/E522</f>
        <v/>
      </c>
      <c r="H522">
        <f>D522/E522</f>
        <v/>
      </c>
      <c r="I522">
        <f>G522+H522*2</f>
        <v/>
      </c>
      <c r="J522">
        <f>I522-J516</f>
        <v/>
      </c>
      <c r="K522" t="n">
        <v>5</v>
      </c>
      <c r="L522">
        <f>J522/K522*100/35.23/48</f>
        <v/>
      </c>
    </row>
    <row r="523" spans="1:12">
      <c r="A523" t="s">
        <v>23</v>
      </c>
      <c r="B523" t="n">
        <v>7068527</v>
      </c>
      <c r="C523" t="n">
        <v>10412540</v>
      </c>
      <c r="D523" t="n">
        <v>10284930</v>
      </c>
      <c r="E523">
        <f>sum(B523:D523)</f>
        <v/>
      </c>
      <c r="F523">
        <f>B523/E523</f>
        <v/>
      </c>
      <c r="G523">
        <f>C523/E523</f>
        <v/>
      </c>
      <c r="H523">
        <f>D523/E523</f>
        <v/>
      </c>
      <c r="I523">
        <f>G523+H523*2</f>
        <v/>
      </c>
      <c r="J523">
        <f>I523-J516</f>
        <v/>
      </c>
      <c r="K523" t="n">
        <v>5</v>
      </c>
      <c r="L523">
        <f>J523/K523*100/35.23/48</f>
        <v/>
      </c>
    </row>
    <row r="524" spans="1:12">
      <c r="A524" t="s">
        <v>24</v>
      </c>
      <c r="B524" t="n">
        <v>21405940</v>
      </c>
      <c r="C524" t="n">
        <v>45020210</v>
      </c>
      <c r="D524" t="n">
        <v>50553110</v>
      </c>
      <c r="E524">
        <f>sum(B524:D524)</f>
        <v/>
      </c>
      <c r="F524">
        <f>B524/E524</f>
        <v/>
      </c>
      <c r="G524">
        <f>C524/E524</f>
        <v/>
      </c>
      <c r="H524">
        <f>D524/E524</f>
        <v/>
      </c>
      <c r="I524">
        <f>G524+H524*2</f>
        <v/>
      </c>
      <c r="J524">
        <f>I524-J516</f>
        <v/>
      </c>
      <c r="K524" t="n">
        <v>5</v>
      </c>
      <c r="L524">
        <f>J524/K524*100/35.23/96</f>
        <v/>
      </c>
    </row>
    <row r="525" spans="1:12">
      <c r="A525" t="s">
        <v>25</v>
      </c>
      <c r="B525" t="n">
        <v>17850070</v>
      </c>
      <c r="C525" t="n">
        <v>35708600</v>
      </c>
      <c r="D525" t="n">
        <v>40633420</v>
      </c>
      <c r="E525">
        <f>sum(B525:D525)</f>
        <v/>
      </c>
      <c r="F525">
        <f>B525/E525</f>
        <v/>
      </c>
      <c r="G525">
        <f>C525/E525</f>
        <v/>
      </c>
      <c r="H525">
        <f>D525/E525</f>
        <v/>
      </c>
      <c r="I525">
        <f>G525+H525*2</f>
        <v/>
      </c>
      <c r="J525">
        <f>I525-J516</f>
        <v/>
      </c>
      <c r="K525" t="n">
        <v>5</v>
      </c>
      <c r="L525">
        <f>J525/K525*100/35.23/96</f>
        <v/>
      </c>
    </row>
    <row r="526" spans="1:12">
      <c r="A526" t="s">
        <v>26</v>
      </c>
      <c r="B526" t="n">
        <v>19941640</v>
      </c>
      <c r="C526" t="n">
        <v>47247130</v>
      </c>
      <c r="D526" t="n">
        <v>55849230</v>
      </c>
      <c r="E526">
        <f>sum(B526:D526)</f>
        <v/>
      </c>
      <c r="F526">
        <f>B526/E526</f>
        <v/>
      </c>
      <c r="G526">
        <f>C526/E526</f>
        <v/>
      </c>
      <c r="H526">
        <f>D526/E526</f>
        <v/>
      </c>
      <c r="I526">
        <f>G526+H526*2</f>
        <v/>
      </c>
      <c r="J526">
        <f>I526-J516</f>
        <v/>
      </c>
      <c r="K526" t="n">
        <v>5</v>
      </c>
      <c r="L526">
        <f>J526/K526*100/35.23/168</f>
        <v/>
      </c>
    </row>
    <row r="527" spans="1:12">
      <c r="A527" t="s">
        <v>27</v>
      </c>
      <c r="B527" t="n">
        <v>18420680</v>
      </c>
      <c r="C527" t="n">
        <v>40592890</v>
      </c>
      <c r="D527" t="n">
        <v>49641370</v>
      </c>
      <c r="E527">
        <f>sum(B527:D527)</f>
        <v/>
      </c>
      <c r="F527">
        <f>B527/E527</f>
        <v/>
      </c>
      <c r="G527">
        <f>C527/E527</f>
        <v/>
      </c>
      <c r="H527">
        <f>D527/E527</f>
        <v/>
      </c>
      <c r="I527">
        <f>G527+H527*2</f>
        <v/>
      </c>
      <c r="J527">
        <f>I527-J516</f>
        <v/>
      </c>
      <c r="K527" t="n">
        <v>5</v>
      </c>
      <c r="L527">
        <f>J527/K527*100/35.23/168</f>
        <v/>
      </c>
    </row>
    <row r="528" spans="1:12">
      <c r="A528" t="s"/>
    </row>
    <row r="529" spans="1:12">
      <c r="A529" t="s">
        <v>0</v>
      </c>
      <c r="B529" t="s">
        <v>1</v>
      </c>
      <c r="C529" t="s">
        <v>2</v>
      </c>
      <c r="D529" t="s">
        <v>3</v>
      </c>
    </row>
    <row r="530" spans="1:12">
      <c r="A530" t="s">
        <v>117</v>
      </c>
      <c r="B530" t="s">
        <v>50</v>
      </c>
      <c r="C530" t="s">
        <v>118</v>
      </c>
      <c r="D530" t="s">
        <v>119</v>
      </c>
    </row>
    <row r="531" spans="1:12">
      <c r="A531" t="s"/>
      <c r="B531" t="s">
        <v>8</v>
      </c>
      <c r="C531" t="s">
        <v>9</v>
      </c>
      <c r="D531" t="s">
        <v>10</v>
      </c>
      <c r="E531" t="s">
        <v>11</v>
      </c>
      <c r="F531" t="s">
        <v>8</v>
      </c>
      <c r="G531" t="s">
        <v>9</v>
      </c>
      <c r="H531" t="s">
        <v>10</v>
      </c>
      <c r="I531" t="s">
        <v>12</v>
      </c>
      <c r="J531" t="s">
        <v>13</v>
      </c>
      <c r="K531" t="s">
        <v>14</v>
      </c>
      <c r="L531" t="s">
        <v>15</v>
      </c>
    </row>
    <row r="532" spans="1:12">
      <c r="A532" t="s">
        <v>16</v>
      </c>
      <c r="B532" t="n">
        <v>26912260</v>
      </c>
      <c r="C532" t="n">
        <v>28225060</v>
      </c>
      <c r="D532" t="n">
        <v>17268860</v>
      </c>
      <c r="E532">
        <f>sum(B532:D532)</f>
        <v/>
      </c>
      <c r="F532">
        <f>B532/E532</f>
        <v/>
      </c>
      <c r="G532">
        <f>C532/E532</f>
        <v/>
      </c>
      <c r="H532">
        <f>D532/E532</f>
        <v/>
      </c>
      <c r="I532">
        <f>G532+H532*2</f>
        <v/>
      </c>
      <c r="J532">
        <f>average(I532:I533)</f>
        <v/>
      </c>
    </row>
    <row r="533" spans="1:12">
      <c r="A533" t="s">
        <v>17</v>
      </c>
      <c r="B533" t="n">
        <v>21180080</v>
      </c>
      <c r="C533" t="n">
        <v>22106700</v>
      </c>
      <c r="D533" t="n">
        <v>14848590</v>
      </c>
      <c r="E533">
        <f>sum(B533:D533)</f>
        <v/>
      </c>
      <c r="F533">
        <f>B533/E533</f>
        <v/>
      </c>
      <c r="G533">
        <f>C533/E533</f>
        <v/>
      </c>
      <c r="H533">
        <f>D533/E533</f>
        <v/>
      </c>
      <c r="I533">
        <f>G533+H533*2</f>
        <v/>
      </c>
    </row>
    <row r="534" spans="1:12">
      <c r="A534" t="s">
        <v>18</v>
      </c>
      <c r="B534" t="n">
        <v>16405620</v>
      </c>
      <c r="C534" t="n">
        <v>18430030</v>
      </c>
      <c r="D534" t="n">
        <v>13287290</v>
      </c>
      <c r="E534">
        <f>sum(B534:D534)</f>
        <v/>
      </c>
      <c r="F534">
        <f>B534/E534</f>
        <v/>
      </c>
      <c r="G534">
        <f>C534/E534</f>
        <v/>
      </c>
      <c r="H534">
        <f>D534/E534</f>
        <v/>
      </c>
      <c r="I534">
        <f>G534+H534*2</f>
        <v/>
      </c>
      <c r="J534">
        <f>I534-J532</f>
        <v/>
      </c>
      <c r="K534" t="n">
        <v>5</v>
      </c>
      <c r="L534">
        <f>J534/K534*100/31.26/8</f>
        <v/>
      </c>
    </row>
    <row r="535" spans="1:12">
      <c r="A535" t="s">
        <v>19</v>
      </c>
      <c r="B535" t="n">
        <v>18110370</v>
      </c>
      <c r="C535" t="n">
        <v>20942810</v>
      </c>
      <c r="D535" t="n">
        <v>15167510</v>
      </c>
      <c r="E535">
        <f>sum(B535:D535)</f>
        <v/>
      </c>
      <c r="F535">
        <f>B535/E535</f>
        <v/>
      </c>
      <c r="G535">
        <f>C535/E535</f>
        <v/>
      </c>
      <c r="H535">
        <f>D535/E535</f>
        <v/>
      </c>
      <c r="I535">
        <f>G535+H535*2</f>
        <v/>
      </c>
      <c r="J535">
        <f>I535-J532</f>
        <v/>
      </c>
      <c r="K535" t="n">
        <v>5</v>
      </c>
      <c r="L535">
        <f>J535/K535*100/31.26/8</f>
        <v/>
      </c>
    </row>
    <row r="536" spans="1:12">
      <c r="A536" t="s">
        <v>20</v>
      </c>
      <c r="B536" t="n">
        <v>17644760</v>
      </c>
      <c r="C536" t="n">
        <v>22665350</v>
      </c>
      <c r="D536" t="n">
        <v>18770710</v>
      </c>
      <c r="E536">
        <f>sum(B536:D536)</f>
        <v/>
      </c>
      <c r="F536">
        <f>B536/E536</f>
        <v/>
      </c>
      <c r="G536">
        <f>C536/E536</f>
        <v/>
      </c>
      <c r="H536">
        <f>D536/E536</f>
        <v/>
      </c>
      <c r="I536">
        <f>G536+H536*2</f>
        <v/>
      </c>
      <c r="J536">
        <f>I536-J532</f>
        <v/>
      </c>
      <c r="K536" t="n">
        <v>5</v>
      </c>
      <c r="L536">
        <f>J536/K536*100/31.26/24</f>
        <v/>
      </c>
    </row>
    <row r="537" spans="1:12">
      <c r="A537" t="s">
        <v>21</v>
      </c>
      <c r="B537" t="n">
        <v>17763150</v>
      </c>
      <c r="C537" t="n">
        <v>22647720</v>
      </c>
      <c r="D537" t="n">
        <v>19527250</v>
      </c>
      <c r="E537">
        <f>sum(B537:D537)</f>
        <v/>
      </c>
      <c r="F537">
        <f>B537/E537</f>
        <v/>
      </c>
      <c r="G537">
        <f>C537/E537</f>
        <v/>
      </c>
      <c r="H537">
        <f>D537/E537</f>
        <v/>
      </c>
      <c r="I537">
        <f>G537+H537*2</f>
        <v/>
      </c>
      <c r="J537">
        <f>I537-J532</f>
        <v/>
      </c>
      <c r="K537" t="n">
        <v>5</v>
      </c>
      <c r="L537">
        <f>J537/K537*100/31.26/24</f>
        <v/>
      </c>
    </row>
    <row r="538" spans="1:12">
      <c r="A538" t="s">
        <v>22</v>
      </c>
      <c r="B538" t="n">
        <v>5828362</v>
      </c>
      <c r="C538" t="n">
        <v>8891183</v>
      </c>
      <c r="D538" t="n">
        <v>8578303</v>
      </c>
      <c r="E538">
        <f>sum(B538:D538)</f>
        <v/>
      </c>
      <c r="F538">
        <f>B538/E538</f>
        <v/>
      </c>
      <c r="G538">
        <f>C538/E538</f>
        <v/>
      </c>
      <c r="H538">
        <f>D538/E538</f>
        <v/>
      </c>
      <c r="I538">
        <f>G538+H538*2</f>
        <v/>
      </c>
      <c r="J538">
        <f>I538-J532</f>
        <v/>
      </c>
      <c r="K538" t="n">
        <v>5</v>
      </c>
      <c r="L538">
        <f>J538/K538*100/31.26/48</f>
        <v/>
      </c>
    </row>
    <row r="539" spans="1:12">
      <c r="A539" t="s">
        <v>23</v>
      </c>
      <c r="B539" t="n">
        <v>5322536</v>
      </c>
      <c r="C539" t="n">
        <v>8590320</v>
      </c>
      <c r="D539" t="n">
        <v>8530756</v>
      </c>
      <c r="E539">
        <f>sum(B539:D539)</f>
        <v/>
      </c>
      <c r="F539">
        <f>B539/E539</f>
        <v/>
      </c>
      <c r="G539">
        <f>C539/E539</f>
        <v/>
      </c>
      <c r="H539">
        <f>D539/E539</f>
        <v/>
      </c>
      <c r="I539">
        <f>G539+H539*2</f>
        <v/>
      </c>
      <c r="J539">
        <f>I539-J532</f>
        <v/>
      </c>
      <c r="K539" t="n">
        <v>5</v>
      </c>
      <c r="L539">
        <f>J539/K539*100/31.26/48</f>
        <v/>
      </c>
    </row>
    <row r="540" spans="1:12">
      <c r="A540" t="s">
        <v>24</v>
      </c>
      <c r="B540" t="n">
        <v>15458200</v>
      </c>
      <c r="C540" t="n">
        <v>28830710</v>
      </c>
      <c r="D540" t="n">
        <v>30741020</v>
      </c>
      <c r="E540">
        <f>sum(B540:D540)</f>
        <v/>
      </c>
      <c r="F540">
        <f>B540/E540</f>
        <v/>
      </c>
      <c r="G540">
        <f>C540/E540</f>
        <v/>
      </c>
      <c r="H540">
        <f>D540/E540</f>
        <v/>
      </c>
      <c r="I540">
        <f>G540+H540*2</f>
        <v/>
      </c>
      <c r="J540">
        <f>I540-J532</f>
        <v/>
      </c>
      <c r="K540" t="n">
        <v>5</v>
      </c>
      <c r="L540">
        <f>J540/K540*100/31.26/96</f>
        <v/>
      </c>
    </row>
    <row r="541" spans="1:12">
      <c r="A541" t="s">
        <v>25</v>
      </c>
      <c r="B541" t="n">
        <v>11550360</v>
      </c>
      <c r="C541" t="n">
        <v>21358120</v>
      </c>
      <c r="D541" t="n">
        <v>23824860</v>
      </c>
      <c r="E541">
        <f>sum(B541:D541)</f>
        <v/>
      </c>
      <c r="F541">
        <f>B541/E541</f>
        <v/>
      </c>
      <c r="G541">
        <f>C541/E541</f>
        <v/>
      </c>
      <c r="H541">
        <f>D541/E541</f>
        <v/>
      </c>
      <c r="I541">
        <f>G541+H541*2</f>
        <v/>
      </c>
      <c r="J541">
        <f>I541-J532</f>
        <v/>
      </c>
      <c r="K541" t="n">
        <v>5</v>
      </c>
      <c r="L541">
        <f>J541/K541*100/31.26/96</f>
        <v/>
      </c>
    </row>
    <row r="542" spans="1:12">
      <c r="A542" t="s">
        <v>26</v>
      </c>
      <c r="B542" t="n">
        <v>9966172</v>
      </c>
      <c r="C542" t="n">
        <v>21575840</v>
      </c>
      <c r="D542" t="n">
        <v>24611520</v>
      </c>
      <c r="E542">
        <f>sum(B542:D542)</f>
        <v/>
      </c>
      <c r="F542">
        <f>B542/E542</f>
        <v/>
      </c>
      <c r="G542">
        <f>C542/E542</f>
        <v/>
      </c>
      <c r="H542">
        <f>D542/E542</f>
        <v/>
      </c>
      <c r="I542">
        <f>G542+H542*2</f>
        <v/>
      </c>
      <c r="J542">
        <f>I542-J532</f>
        <v/>
      </c>
      <c r="K542" t="n">
        <v>5</v>
      </c>
      <c r="L542">
        <f>J542/K542*100/31.26/168</f>
        <v/>
      </c>
    </row>
    <row r="543" spans="1:12">
      <c r="A543" t="s">
        <v>27</v>
      </c>
      <c r="B543" t="n">
        <v>12388690</v>
      </c>
      <c r="C543" t="n">
        <v>26023140</v>
      </c>
      <c r="D543" t="n">
        <v>30322670</v>
      </c>
      <c r="E543">
        <f>sum(B543:D543)</f>
        <v/>
      </c>
      <c r="F543">
        <f>B543/E543</f>
        <v/>
      </c>
      <c r="G543">
        <f>C543/E543</f>
        <v/>
      </c>
      <c r="H543">
        <f>D543/E543</f>
        <v/>
      </c>
      <c r="I543">
        <f>G543+H543*2</f>
        <v/>
      </c>
      <c r="J543">
        <f>I543-J532</f>
        <v/>
      </c>
      <c r="K543" t="n">
        <v>5</v>
      </c>
      <c r="L543">
        <f>J543/K543*100/31.26/168</f>
        <v/>
      </c>
    </row>
    <row r="544" spans="1:12">
      <c r="A544" t="s"/>
    </row>
    <row r="545" spans="1:12">
      <c r="A545" t="s">
        <v>0</v>
      </c>
      <c r="B545" t="s">
        <v>1</v>
      </c>
      <c r="C545" t="s">
        <v>2</v>
      </c>
      <c r="D545" t="s">
        <v>3</v>
      </c>
    </row>
    <row r="546" spans="1:12">
      <c r="A546" t="s">
        <v>120</v>
      </c>
      <c r="B546" t="s">
        <v>50</v>
      </c>
      <c r="C546" t="s">
        <v>121</v>
      </c>
      <c r="D546" t="s">
        <v>122</v>
      </c>
    </row>
    <row r="547" spans="1:12">
      <c r="A547" t="s"/>
      <c r="B547" t="s">
        <v>8</v>
      </c>
      <c r="C547" t="s">
        <v>9</v>
      </c>
      <c r="D547" t="s">
        <v>10</v>
      </c>
      <c r="E547" t="s">
        <v>11</v>
      </c>
      <c r="F547" t="s">
        <v>8</v>
      </c>
      <c r="G547" t="s">
        <v>9</v>
      </c>
      <c r="H547" t="s">
        <v>10</v>
      </c>
      <c r="I547" t="s">
        <v>12</v>
      </c>
      <c r="J547" t="s">
        <v>13</v>
      </c>
      <c r="K547" t="s">
        <v>14</v>
      </c>
      <c r="L547" t="s">
        <v>15</v>
      </c>
    </row>
    <row r="548" spans="1:12">
      <c r="A548" t="s">
        <v>16</v>
      </c>
      <c r="B548" t="n">
        <v>47058120</v>
      </c>
      <c r="C548" t="n">
        <v>51245820</v>
      </c>
      <c r="D548" t="n">
        <v>29057430</v>
      </c>
      <c r="E548">
        <f>sum(B548:D548)</f>
        <v/>
      </c>
      <c r="F548">
        <f>B548/E548</f>
        <v/>
      </c>
      <c r="G548">
        <f>C548/E548</f>
        <v/>
      </c>
      <c r="H548">
        <f>D548/E548</f>
        <v/>
      </c>
      <c r="I548">
        <f>G548+H548*2</f>
        <v/>
      </c>
      <c r="J548">
        <f>average(I548:I549)</f>
        <v/>
      </c>
    </row>
    <row r="549" spans="1:12">
      <c r="A549" t="s">
        <v>17</v>
      </c>
      <c r="B549" t="n">
        <v>26799110</v>
      </c>
      <c r="C549" t="n">
        <v>29714570</v>
      </c>
      <c r="D549" t="n">
        <v>17144650</v>
      </c>
      <c r="E549">
        <f>sum(B549:D549)</f>
        <v/>
      </c>
      <c r="F549">
        <f>B549/E549</f>
        <v/>
      </c>
      <c r="G549">
        <f>C549/E549</f>
        <v/>
      </c>
      <c r="H549">
        <f>D549/E549</f>
        <v/>
      </c>
      <c r="I549">
        <f>G549+H549*2</f>
        <v/>
      </c>
    </row>
    <row r="550" spans="1:12">
      <c r="A550" t="s">
        <v>18</v>
      </c>
      <c r="B550" t="n">
        <v>23139990</v>
      </c>
      <c r="C550" t="n">
        <v>26633060</v>
      </c>
      <c r="D550" t="n">
        <v>16824760</v>
      </c>
      <c r="E550">
        <f>sum(B550:D550)</f>
        <v/>
      </c>
      <c r="F550">
        <f>B550/E550</f>
        <v/>
      </c>
      <c r="G550">
        <f>C550/E550</f>
        <v/>
      </c>
      <c r="H550">
        <f>D550/E550</f>
        <v/>
      </c>
      <c r="I550">
        <f>G550+H550*2</f>
        <v/>
      </c>
      <c r="J550">
        <f>I550-J548</f>
        <v/>
      </c>
      <c r="K550" t="n">
        <v>5</v>
      </c>
      <c r="L550">
        <f>J550/K550*100/35.77/8</f>
        <v/>
      </c>
    </row>
    <row r="551" spans="1:12">
      <c r="A551" t="s">
        <v>19</v>
      </c>
      <c r="B551" t="n">
        <v>26701970</v>
      </c>
      <c r="C551" t="n">
        <v>30814920</v>
      </c>
      <c r="D551" t="n">
        <v>20755410</v>
      </c>
      <c r="E551">
        <f>sum(B551:D551)</f>
        <v/>
      </c>
      <c r="F551">
        <f>B551/E551</f>
        <v/>
      </c>
      <c r="G551">
        <f>C551/E551</f>
        <v/>
      </c>
      <c r="H551">
        <f>D551/E551</f>
        <v/>
      </c>
      <c r="I551">
        <f>G551+H551*2</f>
        <v/>
      </c>
      <c r="J551">
        <f>I551-J548</f>
        <v/>
      </c>
      <c r="K551" t="n">
        <v>5</v>
      </c>
      <c r="L551">
        <f>J551/K551*100/35.77/8</f>
        <v/>
      </c>
    </row>
    <row r="552" spans="1:12">
      <c r="A552" t="s">
        <v>20</v>
      </c>
      <c r="B552" t="n">
        <v>22867840</v>
      </c>
      <c r="C552" t="n">
        <v>30850640</v>
      </c>
      <c r="D552" t="n">
        <v>24547080</v>
      </c>
      <c r="E552">
        <f>sum(B552:D552)</f>
        <v/>
      </c>
      <c r="F552">
        <f>B552/E552</f>
        <v/>
      </c>
      <c r="G552">
        <f>C552/E552</f>
        <v/>
      </c>
      <c r="H552">
        <f>D552/E552</f>
        <v/>
      </c>
      <c r="I552">
        <f>G552+H552*2</f>
        <v/>
      </c>
      <c r="J552">
        <f>I552-J548</f>
        <v/>
      </c>
      <c r="K552" t="n">
        <v>5</v>
      </c>
      <c r="L552">
        <f>J552/K552*100/35.77/24</f>
        <v/>
      </c>
    </row>
    <row r="553" spans="1:12">
      <c r="A553" t="s">
        <v>21</v>
      </c>
      <c r="B553" t="n">
        <v>21930720</v>
      </c>
      <c r="C553" t="n">
        <v>29136740</v>
      </c>
      <c r="D553" t="n">
        <v>23176000</v>
      </c>
      <c r="E553">
        <f>sum(B553:D553)</f>
        <v/>
      </c>
      <c r="F553">
        <f>B553/E553</f>
        <v/>
      </c>
      <c r="G553">
        <f>C553/E553</f>
        <v/>
      </c>
      <c r="H553">
        <f>D553/E553</f>
        <v/>
      </c>
      <c r="I553">
        <f>G553+H553*2</f>
        <v/>
      </c>
      <c r="J553">
        <f>I553-J548</f>
        <v/>
      </c>
      <c r="K553" t="n">
        <v>5</v>
      </c>
      <c r="L553">
        <f>J553/K553*100/35.77/24</f>
        <v/>
      </c>
    </row>
    <row r="554" spans="1:12">
      <c r="A554" t="s">
        <v>22</v>
      </c>
      <c r="B554" t="n">
        <v>12760080</v>
      </c>
      <c r="C554" t="n">
        <v>21207180</v>
      </c>
      <c r="D554" t="n">
        <v>20397910</v>
      </c>
      <c r="E554">
        <f>sum(B554:D554)</f>
        <v/>
      </c>
      <c r="F554">
        <f>B554/E554</f>
        <v/>
      </c>
      <c r="G554">
        <f>C554/E554</f>
        <v/>
      </c>
      <c r="H554">
        <f>D554/E554</f>
        <v/>
      </c>
      <c r="I554">
        <f>G554+H554*2</f>
        <v/>
      </c>
      <c r="J554">
        <f>I554-J548</f>
        <v/>
      </c>
      <c r="K554" t="n">
        <v>5</v>
      </c>
      <c r="L554">
        <f>J554/K554*100/35.77/48</f>
        <v/>
      </c>
    </row>
    <row r="555" spans="1:12">
      <c r="A555" t="s">
        <v>23</v>
      </c>
      <c r="B555" t="n">
        <v>11671420</v>
      </c>
      <c r="C555" t="n">
        <v>19064560</v>
      </c>
      <c r="D555" t="n">
        <v>18814200</v>
      </c>
      <c r="E555">
        <f>sum(B555:D555)</f>
        <v/>
      </c>
      <c r="F555">
        <f>B555/E555</f>
        <v/>
      </c>
      <c r="G555">
        <f>C555/E555</f>
        <v/>
      </c>
      <c r="H555">
        <f>D555/E555</f>
        <v/>
      </c>
      <c r="I555">
        <f>G555+H555*2</f>
        <v/>
      </c>
      <c r="J555">
        <f>I555-J548</f>
        <v/>
      </c>
      <c r="K555" t="n">
        <v>5</v>
      </c>
      <c r="L555">
        <f>J555/K555*100/35.77/48</f>
        <v/>
      </c>
    </row>
    <row r="556" spans="1:12">
      <c r="A556" t="s">
        <v>24</v>
      </c>
      <c r="B556" t="n">
        <v>23638150</v>
      </c>
      <c r="C556" t="n">
        <v>49447180</v>
      </c>
      <c r="D556" t="n">
        <v>55638160</v>
      </c>
      <c r="E556">
        <f>sum(B556:D556)</f>
        <v/>
      </c>
      <c r="F556">
        <f>B556/E556</f>
        <v/>
      </c>
      <c r="G556">
        <f>C556/E556</f>
        <v/>
      </c>
      <c r="H556">
        <f>D556/E556</f>
        <v/>
      </c>
      <c r="I556">
        <f>G556+H556*2</f>
        <v/>
      </c>
      <c r="J556">
        <f>I556-J548</f>
        <v/>
      </c>
      <c r="K556" t="n">
        <v>5</v>
      </c>
      <c r="L556">
        <f>J556/K556*100/35.77/96</f>
        <v/>
      </c>
    </row>
    <row r="557" spans="1:12">
      <c r="A557" t="s">
        <v>25</v>
      </c>
      <c r="B557" t="n">
        <v>17555060</v>
      </c>
      <c r="C557" t="n">
        <v>37062210</v>
      </c>
      <c r="D557" t="n">
        <v>41702700</v>
      </c>
      <c r="E557">
        <f>sum(B557:D557)</f>
        <v/>
      </c>
      <c r="F557">
        <f>B557/E557</f>
        <v/>
      </c>
      <c r="G557">
        <f>C557/E557</f>
        <v/>
      </c>
      <c r="H557">
        <f>D557/E557</f>
        <v/>
      </c>
      <c r="I557">
        <f>G557+H557*2</f>
        <v/>
      </c>
      <c r="J557">
        <f>I557-J548</f>
        <v/>
      </c>
      <c r="K557" t="n">
        <v>5</v>
      </c>
      <c r="L557">
        <f>J557/K557*100/35.77/96</f>
        <v/>
      </c>
    </row>
    <row r="558" spans="1:12">
      <c r="A558" t="s">
        <v>26</v>
      </c>
      <c r="B558" t="n">
        <v>23927090</v>
      </c>
      <c r="C558" t="n">
        <v>57163530</v>
      </c>
      <c r="D558" t="n">
        <v>70079880</v>
      </c>
      <c r="E558">
        <f>sum(B558:D558)</f>
        <v/>
      </c>
      <c r="F558">
        <f>B558/E558</f>
        <v/>
      </c>
      <c r="G558">
        <f>C558/E558</f>
        <v/>
      </c>
      <c r="H558">
        <f>D558/E558</f>
        <v/>
      </c>
      <c r="I558">
        <f>G558+H558*2</f>
        <v/>
      </c>
      <c r="J558">
        <f>I558-J548</f>
        <v/>
      </c>
      <c r="K558" t="n">
        <v>5</v>
      </c>
      <c r="L558">
        <f>J558/K558*100/35.77/168</f>
        <v/>
      </c>
    </row>
    <row r="559" spans="1:12">
      <c r="A559" t="s">
        <v>27</v>
      </c>
      <c r="B559" t="n">
        <v>22442140</v>
      </c>
      <c r="C559" t="n">
        <v>52756890</v>
      </c>
      <c r="D559" t="n">
        <v>63816390</v>
      </c>
      <c r="E559">
        <f>sum(B559:D559)</f>
        <v/>
      </c>
      <c r="F559">
        <f>B559/E559</f>
        <v/>
      </c>
      <c r="G559">
        <f>C559/E559</f>
        <v/>
      </c>
      <c r="H559">
        <f>D559/E559</f>
        <v/>
      </c>
      <c r="I559">
        <f>G559+H559*2</f>
        <v/>
      </c>
      <c r="J559">
        <f>I559-J548</f>
        <v/>
      </c>
      <c r="K559" t="n">
        <v>5</v>
      </c>
      <c r="L559">
        <f>J559/K559*100/35.77/168</f>
        <v/>
      </c>
    </row>
    <row r="560" spans="1:12">
      <c r="A560" t="s"/>
    </row>
    <row r="561" spans="1:12">
      <c r="A561" t="s">
        <v>0</v>
      </c>
      <c r="B561" t="s">
        <v>1</v>
      </c>
      <c r="C561" t="s">
        <v>2</v>
      </c>
      <c r="D561" t="s">
        <v>3</v>
      </c>
    </row>
    <row r="562" spans="1:12">
      <c r="A562" t="s">
        <v>123</v>
      </c>
      <c r="B562" t="s">
        <v>50</v>
      </c>
      <c r="C562" t="s">
        <v>124</v>
      </c>
      <c r="D562" t="s">
        <v>125</v>
      </c>
    </row>
    <row r="563" spans="1:12">
      <c r="A563" t="s"/>
      <c r="B563" t="s">
        <v>8</v>
      </c>
      <c r="C563" t="s">
        <v>9</v>
      </c>
      <c r="D563" t="s">
        <v>10</v>
      </c>
      <c r="E563" t="s">
        <v>11</v>
      </c>
      <c r="F563" t="s">
        <v>8</v>
      </c>
      <c r="G563" t="s">
        <v>9</v>
      </c>
      <c r="H563" t="s">
        <v>10</v>
      </c>
      <c r="I563" t="s">
        <v>12</v>
      </c>
      <c r="J563" t="s">
        <v>13</v>
      </c>
      <c r="K563" t="s">
        <v>14</v>
      </c>
      <c r="L563" t="s">
        <v>15</v>
      </c>
    </row>
    <row r="564" spans="1:12">
      <c r="A564" t="s">
        <v>16</v>
      </c>
      <c r="B564" t="n">
        <v>23502360</v>
      </c>
      <c r="C564" t="n">
        <v>32385500</v>
      </c>
      <c r="D564" t="n">
        <v>19932140</v>
      </c>
      <c r="E564">
        <f>sum(B564:D564)</f>
        <v/>
      </c>
      <c r="F564">
        <f>B564/E564</f>
        <v/>
      </c>
      <c r="G564">
        <f>C564/E564</f>
        <v/>
      </c>
      <c r="H564">
        <f>D564/E564</f>
        <v/>
      </c>
      <c r="I564">
        <f>G564+H564*2</f>
        <v/>
      </c>
      <c r="J564">
        <f>average(I564:I565)</f>
        <v/>
      </c>
    </row>
    <row r="565" spans="1:12">
      <c r="A565" t="s">
        <v>17</v>
      </c>
      <c r="B565" t="n">
        <v>25499110</v>
      </c>
      <c r="C565" t="n">
        <v>33694700</v>
      </c>
      <c r="D565" t="n">
        <v>20700300</v>
      </c>
      <c r="E565">
        <f>sum(B565:D565)</f>
        <v/>
      </c>
      <c r="F565">
        <f>B565/E565</f>
        <v/>
      </c>
      <c r="G565">
        <f>C565/E565</f>
        <v/>
      </c>
      <c r="H565">
        <f>D565/E565</f>
        <v/>
      </c>
      <c r="I565">
        <f>G565+H565*2</f>
        <v/>
      </c>
    </row>
    <row r="566" spans="1:12">
      <c r="A566" t="s">
        <v>18</v>
      </c>
      <c r="B566" t="n">
        <v>19535230</v>
      </c>
      <c r="C566" t="n">
        <v>36186380</v>
      </c>
      <c r="D566" t="n">
        <v>23213660</v>
      </c>
      <c r="E566">
        <f>sum(B566:D566)</f>
        <v/>
      </c>
      <c r="F566">
        <f>B566/E566</f>
        <v/>
      </c>
      <c r="G566">
        <f>C566/E566</f>
        <v/>
      </c>
      <c r="H566">
        <f>D566/E566</f>
        <v/>
      </c>
      <c r="I566">
        <f>G566+H566*2</f>
        <v/>
      </c>
      <c r="J566">
        <f>I566-J564</f>
        <v/>
      </c>
      <c r="K566" t="n">
        <v>5</v>
      </c>
      <c r="L566">
        <f>J566/K566*100/31.92/8</f>
        <v/>
      </c>
    </row>
    <row r="567" spans="1:12">
      <c r="A567" t="s">
        <v>19</v>
      </c>
      <c r="B567" t="n">
        <v>19070690</v>
      </c>
      <c r="C567" t="n">
        <v>36591800</v>
      </c>
      <c r="D567" t="n">
        <v>23577100</v>
      </c>
      <c r="E567">
        <f>sum(B567:D567)</f>
        <v/>
      </c>
      <c r="F567">
        <f>B567/E567</f>
        <v/>
      </c>
      <c r="G567">
        <f>C567/E567</f>
        <v/>
      </c>
      <c r="H567">
        <f>D567/E567</f>
        <v/>
      </c>
      <c r="I567">
        <f>G567+H567*2</f>
        <v/>
      </c>
      <c r="J567">
        <f>I567-J564</f>
        <v/>
      </c>
      <c r="K567" t="n">
        <v>5</v>
      </c>
      <c r="L567">
        <f>J567/K567*100/31.92/8</f>
        <v/>
      </c>
    </row>
    <row r="568" spans="1:12">
      <c r="A568" t="s">
        <v>20</v>
      </c>
      <c r="B568" t="n">
        <v>22078860</v>
      </c>
      <c r="C568" t="n">
        <v>33646920</v>
      </c>
      <c r="D568" t="n">
        <v>28545610</v>
      </c>
      <c r="E568">
        <f>sum(B568:D568)</f>
        <v/>
      </c>
      <c r="F568">
        <f>B568/E568</f>
        <v/>
      </c>
      <c r="G568">
        <f>C568/E568</f>
        <v/>
      </c>
      <c r="H568">
        <f>D568/E568</f>
        <v/>
      </c>
      <c r="I568">
        <f>G568+H568*2</f>
        <v/>
      </c>
      <c r="J568">
        <f>I568-J564</f>
        <v/>
      </c>
      <c r="K568" t="n">
        <v>5</v>
      </c>
      <c r="L568">
        <f>J568/K568*100/31.92/24</f>
        <v/>
      </c>
    </row>
    <row r="569" spans="1:12">
      <c r="A569" t="s">
        <v>21</v>
      </c>
      <c r="B569" t="n">
        <v>21856410</v>
      </c>
      <c r="C569" t="n">
        <v>34189630</v>
      </c>
      <c r="D569" t="n">
        <v>28831090</v>
      </c>
      <c r="E569">
        <f>sum(B569:D569)</f>
        <v/>
      </c>
      <c r="F569">
        <f>B569/E569</f>
        <v/>
      </c>
      <c r="G569">
        <f>C569/E569</f>
        <v/>
      </c>
      <c r="H569">
        <f>D569/E569</f>
        <v/>
      </c>
      <c r="I569">
        <f>G569+H569*2</f>
        <v/>
      </c>
      <c r="J569">
        <f>I569-J564</f>
        <v/>
      </c>
      <c r="K569" t="n">
        <v>5</v>
      </c>
      <c r="L569">
        <f>J569/K569*100/31.92/24</f>
        <v/>
      </c>
    </row>
    <row r="570" spans="1:12">
      <c r="A570" t="s">
        <v>22</v>
      </c>
      <c r="B570" t="n">
        <v>2235557</v>
      </c>
      <c r="C570" t="n">
        <v>4417933</v>
      </c>
      <c r="D570" t="n">
        <v>3875741</v>
      </c>
      <c r="E570">
        <f>sum(B570:D570)</f>
        <v/>
      </c>
      <c r="F570">
        <f>B570/E570</f>
        <v/>
      </c>
      <c r="G570">
        <f>C570/E570</f>
        <v/>
      </c>
      <c r="H570">
        <f>D570/E570</f>
        <v/>
      </c>
      <c r="I570">
        <f>G570+H570*2</f>
        <v/>
      </c>
      <c r="J570">
        <f>I570-J564</f>
        <v/>
      </c>
      <c r="K570" t="n">
        <v>5</v>
      </c>
      <c r="L570">
        <f>J570/K570*100/31.92/48</f>
        <v/>
      </c>
    </row>
    <row r="571" spans="1:12">
      <c r="A571" t="s">
        <v>23</v>
      </c>
      <c r="B571" t="n">
        <v>3587900</v>
      </c>
      <c r="C571" t="n">
        <v>10111430</v>
      </c>
      <c r="D571" t="n">
        <v>9002301</v>
      </c>
      <c r="E571">
        <f>sum(B571:D571)</f>
        <v/>
      </c>
      <c r="F571">
        <f>B571/E571</f>
        <v/>
      </c>
      <c r="G571">
        <f>C571/E571</f>
        <v/>
      </c>
      <c r="H571">
        <f>D571/E571</f>
        <v/>
      </c>
      <c r="I571">
        <f>G571+H571*2</f>
        <v/>
      </c>
      <c r="J571">
        <f>I571-J564</f>
        <v/>
      </c>
      <c r="K571" t="n">
        <v>5</v>
      </c>
      <c r="L571">
        <f>J571/K571*100/31.92/48</f>
        <v/>
      </c>
    </row>
    <row r="572" spans="1:12">
      <c r="A572" t="s">
        <v>24</v>
      </c>
      <c r="B572" t="n">
        <v>17227460</v>
      </c>
      <c r="C572" t="n">
        <v>35428220</v>
      </c>
      <c r="D572" t="n">
        <v>38610190</v>
      </c>
      <c r="E572">
        <f>sum(B572:D572)</f>
        <v/>
      </c>
      <c r="F572">
        <f>B572/E572</f>
        <v/>
      </c>
      <c r="G572">
        <f>C572/E572</f>
        <v/>
      </c>
      <c r="H572">
        <f>D572/E572</f>
        <v/>
      </c>
      <c r="I572">
        <f>G572+H572*2</f>
        <v/>
      </c>
      <c r="J572">
        <f>I572-J564</f>
        <v/>
      </c>
      <c r="K572" t="n">
        <v>5</v>
      </c>
      <c r="L572">
        <f>J572/K572*100/31.92/96</f>
        <v/>
      </c>
    </row>
    <row r="573" spans="1:12">
      <c r="A573" t="s">
        <v>25</v>
      </c>
      <c r="B573" t="n">
        <v>16672390</v>
      </c>
      <c r="C573" t="n">
        <v>37084380</v>
      </c>
      <c r="D573" t="n">
        <v>39771660</v>
      </c>
      <c r="E573">
        <f>sum(B573:D573)</f>
        <v/>
      </c>
      <c r="F573">
        <f>B573/E573</f>
        <v/>
      </c>
      <c r="G573">
        <f>C573/E573</f>
        <v/>
      </c>
      <c r="H573">
        <f>D573/E573</f>
        <v/>
      </c>
      <c r="I573">
        <f>G573+H573*2</f>
        <v/>
      </c>
      <c r="J573">
        <f>I573-J564</f>
        <v/>
      </c>
      <c r="K573" t="n">
        <v>5</v>
      </c>
      <c r="L573">
        <f>J573/K573*100/31.92/96</f>
        <v/>
      </c>
    </row>
    <row r="574" spans="1:12">
      <c r="A574" t="s">
        <v>26</v>
      </c>
      <c r="B574" t="n">
        <v>4473098</v>
      </c>
      <c r="C574" t="n">
        <v>10689290</v>
      </c>
      <c r="D574" t="n">
        <v>12709940</v>
      </c>
      <c r="E574">
        <f>sum(B574:D574)</f>
        <v/>
      </c>
      <c r="F574">
        <f>B574/E574</f>
        <v/>
      </c>
      <c r="G574">
        <f>C574/E574</f>
        <v/>
      </c>
      <c r="H574">
        <f>D574/E574</f>
        <v/>
      </c>
      <c r="I574">
        <f>G574+H574*2</f>
        <v/>
      </c>
      <c r="J574">
        <f>I574-J564</f>
        <v/>
      </c>
      <c r="K574" t="n">
        <v>5</v>
      </c>
      <c r="L574">
        <f>J574/K574*100/31.92/168</f>
        <v/>
      </c>
    </row>
    <row r="575" spans="1:12">
      <c r="A575" t="s">
        <v>27</v>
      </c>
      <c r="B575" t="n">
        <v>8447877</v>
      </c>
      <c r="C575" t="n">
        <v>21765090</v>
      </c>
      <c r="D575" t="n">
        <v>25578000</v>
      </c>
      <c r="E575">
        <f>sum(B575:D575)</f>
        <v/>
      </c>
      <c r="F575">
        <f>B575/E575</f>
        <v/>
      </c>
      <c r="G575">
        <f>C575/E575</f>
        <v/>
      </c>
      <c r="H575">
        <f>D575/E575</f>
        <v/>
      </c>
      <c r="I575">
        <f>G575+H575*2</f>
        <v/>
      </c>
      <c r="J575">
        <f>I575-J564</f>
        <v/>
      </c>
      <c r="K575" t="n">
        <v>5</v>
      </c>
      <c r="L575">
        <f>J575/K575*100/31.92/168</f>
        <v/>
      </c>
    </row>
    <row r="576" spans="1:12">
      <c r="A576" t="s"/>
    </row>
    <row r="577" spans="1:12">
      <c r="A577" t="s">
        <v>0</v>
      </c>
      <c r="B577" t="s">
        <v>1</v>
      </c>
      <c r="C577" t="s">
        <v>2</v>
      </c>
      <c r="D577" t="s">
        <v>3</v>
      </c>
    </row>
    <row r="578" spans="1:12">
      <c r="A578" t="s">
        <v>126</v>
      </c>
      <c r="B578" t="s">
        <v>5</v>
      </c>
      <c r="C578" t="s">
        <v>127</v>
      </c>
      <c r="D578" t="s">
        <v>128</v>
      </c>
    </row>
    <row r="579" spans="1:12">
      <c r="A579" t="s"/>
      <c r="B579" t="s">
        <v>8</v>
      </c>
      <c r="C579" t="s">
        <v>9</v>
      </c>
      <c r="D579" t="s">
        <v>10</v>
      </c>
      <c r="E579" t="s">
        <v>11</v>
      </c>
      <c r="F579" t="s">
        <v>8</v>
      </c>
      <c r="G579" t="s">
        <v>9</v>
      </c>
      <c r="H579" t="s">
        <v>10</v>
      </c>
      <c r="I579" t="s">
        <v>12</v>
      </c>
      <c r="J579" t="s">
        <v>13</v>
      </c>
      <c r="K579" t="s">
        <v>14</v>
      </c>
      <c r="L579" t="s">
        <v>15</v>
      </c>
    </row>
    <row r="580" spans="1:12">
      <c r="A580" t="s">
        <v>16</v>
      </c>
      <c r="B580" t="n">
        <v>18005910</v>
      </c>
      <c r="C580" t="n">
        <v>21566120</v>
      </c>
      <c r="D580" t="n">
        <v>15604530</v>
      </c>
      <c r="E580">
        <f>sum(B580:D580)</f>
        <v/>
      </c>
      <c r="F580">
        <f>B580/E580</f>
        <v/>
      </c>
      <c r="G580">
        <f>C580/E580</f>
        <v/>
      </c>
      <c r="H580">
        <f>D580/E580</f>
        <v/>
      </c>
      <c r="I580">
        <f>G580+H580*2</f>
        <v/>
      </c>
      <c r="J580">
        <f>average(I580:I581)</f>
        <v/>
      </c>
    </row>
    <row r="581" spans="1:12">
      <c r="A581" t="s">
        <v>17</v>
      </c>
      <c r="B581" t="n">
        <v>15562780</v>
      </c>
      <c r="C581" t="n">
        <v>19061010</v>
      </c>
      <c r="D581" t="n">
        <v>14036550</v>
      </c>
      <c r="E581">
        <f>sum(B581:D581)</f>
        <v/>
      </c>
      <c r="F581">
        <f>B581/E581</f>
        <v/>
      </c>
      <c r="G581">
        <f>C581/E581</f>
        <v/>
      </c>
      <c r="H581">
        <f>D581/E581</f>
        <v/>
      </c>
      <c r="I581">
        <f>G581+H581*2</f>
        <v/>
      </c>
    </row>
    <row r="582" spans="1:12">
      <c r="A582" t="s">
        <v>18</v>
      </c>
      <c r="B582" t="n">
        <v>15499700</v>
      </c>
      <c r="C582" t="n">
        <v>19020060</v>
      </c>
      <c r="D582" t="n">
        <v>15096930</v>
      </c>
      <c r="E582">
        <f>sum(B582:D582)</f>
        <v/>
      </c>
      <c r="F582">
        <f>B582/E582</f>
        <v/>
      </c>
      <c r="G582">
        <f>C582/E582</f>
        <v/>
      </c>
      <c r="H582">
        <f>D582/E582</f>
        <v/>
      </c>
      <c r="I582">
        <f>G582+H582*2</f>
        <v/>
      </c>
      <c r="J582">
        <f>I582-J580</f>
        <v/>
      </c>
      <c r="K582" t="n">
        <v>5</v>
      </c>
      <c r="L582">
        <f>J582/K582*100/40.58/8</f>
        <v/>
      </c>
    </row>
    <row r="583" spans="1:12">
      <c r="A583" t="s">
        <v>19</v>
      </c>
      <c r="B583" t="n">
        <v>17143740</v>
      </c>
      <c r="C583" t="n">
        <v>22205840</v>
      </c>
      <c r="D583" t="n">
        <v>17189150</v>
      </c>
      <c r="E583">
        <f>sum(B583:D583)</f>
        <v/>
      </c>
      <c r="F583">
        <f>B583/E583</f>
        <v/>
      </c>
      <c r="G583">
        <f>C583/E583</f>
        <v/>
      </c>
      <c r="H583">
        <f>D583/E583</f>
        <v/>
      </c>
      <c r="I583">
        <f>G583+H583*2</f>
        <v/>
      </c>
      <c r="J583">
        <f>I583-J580</f>
        <v/>
      </c>
      <c r="K583" t="n">
        <v>5</v>
      </c>
      <c r="L583">
        <f>J583/K583*100/40.58/8</f>
        <v/>
      </c>
    </row>
    <row r="584" spans="1:12">
      <c r="A584" t="s">
        <v>20</v>
      </c>
      <c r="B584" t="n">
        <v>22057150</v>
      </c>
      <c r="C584" t="n">
        <v>32060720</v>
      </c>
      <c r="D584" t="n">
        <v>29354020</v>
      </c>
      <c r="E584">
        <f>sum(B584:D584)</f>
        <v/>
      </c>
      <c r="F584">
        <f>B584/E584</f>
        <v/>
      </c>
      <c r="G584">
        <f>C584/E584</f>
        <v/>
      </c>
      <c r="H584">
        <f>D584/E584</f>
        <v/>
      </c>
      <c r="I584">
        <f>G584+H584*2</f>
        <v/>
      </c>
      <c r="J584">
        <f>I584-J580</f>
        <v/>
      </c>
      <c r="K584" t="n">
        <v>5</v>
      </c>
      <c r="L584">
        <f>J584/K584*100/40.58/24</f>
        <v/>
      </c>
    </row>
    <row r="585" spans="1:12">
      <c r="A585" t="s">
        <v>21</v>
      </c>
      <c r="B585" t="n">
        <v>20372890</v>
      </c>
      <c r="C585" t="n">
        <v>29433940</v>
      </c>
      <c r="D585" t="n">
        <v>26978660</v>
      </c>
      <c r="E585">
        <f>sum(B585:D585)</f>
        <v/>
      </c>
      <c r="F585">
        <f>B585/E585</f>
        <v/>
      </c>
      <c r="G585">
        <f>C585/E585</f>
        <v/>
      </c>
      <c r="H585">
        <f>D585/E585</f>
        <v/>
      </c>
      <c r="I585">
        <f>G585+H585*2</f>
        <v/>
      </c>
      <c r="J585">
        <f>I585-J580</f>
        <v/>
      </c>
      <c r="K585" t="n">
        <v>5</v>
      </c>
      <c r="L585">
        <f>J585/K585*100/40.58/24</f>
        <v/>
      </c>
    </row>
    <row r="586" spans="1:12">
      <c r="A586" t="s">
        <v>22</v>
      </c>
      <c r="B586" t="n">
        <v>7830897</v>
      </c>
      <c r="C586" t="n">
        <v>13932070</v>
      </c>
      <c r="D586" t="n">
        <v>15026680</v>
      </c>
      <c r="E586">
        <f>sum(B586:D586)</f>
        <v/>
      </c>
      <c r="F586">
        <f>B586/E586</f>
        <v/>
      </c>
      <c r="G586">
        <f>C586/E586</f>
        <v/>
      </c>
      <c r="H586">
        <f>D586/E586</f>
        <v/>
      </c>
      <c r="I586">
        <f>G586+H586*2</f>
        <v/>
      </c>
      <c r="J586">
        <f>I586-J580</f>
        <v/>
      </c>
      <c r="K586" t="n">
        <v>5</v>
      </c>
      <c r="L586">
        <f>J586/K586*100/40.58/48</f>
        <v/>
      </c>
    </row>
    <row r="587" spans="1:12">
      <c r="A587" t="s">
        <v>23</v>
      </c>
      <c r="B587" t="n">
        <v>7623675</v>
      </c>
      <c r="C587" t="n">
        <v>12934530</v>
      </c>
      <c r="D587" t="n">
        <v>14194710</v>
      </c>
      <c r="E587">
        <f>sum(B587:D587)</f>
        <v/>
      </c>
      <c r="F587">
        <f>B587/E587</f>
        <v/>
      </c>
      <c r="G587">
        <f>C587/E587</f>
        <v/>
      </c>
      <c r="H587">
        <f>D587/E587</f>
        <v/>
      </c>
      <c r="I587">
        <f>G587+H587*2</f>
        <v/>
      </c>
      <c r="J587">
        <f>I587-J580</f>
        <v/>
      </c>
      <c r="K587" t="n">
        <v>5</v>
      </c>
      <c r="L587">
        <f>J587/K587*100/40.58/48</f>
        <v/>
      </c>
    </row>
    <row r="588" spans="1:12">
      <c r="A588" t="s">
        <v>24</v>
      </c>
      <c r="B588" t="n">
        <v>15667760</v>
      </c>
      <c r="C588" t="n">
        <v>34128090</v>
      </c>
      <c r="D588" t="n">
        <v>43408680</v>
      </c>
      <c r="E588">
        <f>sum(B588:D588)</f>
        <v/>
      </c>
      <c r="F588">
        <f>B588/E588</f>
        <v/>
      </c>
      <c r="G588">
        <f>C588/E588</f>
        <v/>
      </c>
      <c r="H588">
        <f>D588/E588</f>
        <v/>
      </c>
      <c r="I588">
        <f>G588+H588*2</f>
        <v/>
      </c>
      <c r="J588">
        <f>I588-J580</f>
        <v/>
      </c>
      <c r="K588" t="n">
        <v>5</v>
      </c>
      <c r="L588">
        <f>J588/K588*100/40.58/96</f>
        <v/>
      </c>
    </row>
    <row r="589" spans="1:12">
      <c r="A589" t="s">
        <v>25</v>
      </c>
      <c r="B589" t="n">
        <v>14043990</v>
      </c>
      <c r="C589" t="n">
        <v>30409570</v>
      </c>
      <c r="D589" t="n">
        <v>38174400</v>
      </c>
      <c r="E589">
        <f>sum(B589:D589)</f>
        <v/>
      </c>
      <c r="F589">
        <f>B589/E589</f>
        <v/>
      </c>
      <c r="G589">
        <f>C589/E589</f>
        <v/>
      </c>
      <c r="H589">
        <f>D589/E589</f>
        <v/>
      </c>
      <c r="I589">
        <f>G589+H589*2</f>
        <v/>
      </c>
      <c r="J589">
        <f>I589-J580</f>
        <v/>
      </c>
      <c r="K589" t="n">
        <v>5</v>
      </c>
      <c r="L589">
        <f>J589/K589*100/40.58/96</f>
        <v/>
      </c>
    </row>
    <row r="590" spans="1:12">
      <c r="A590" t="s">
        <v>26</v>
      </c>
      <c r="B590" t="n">
        <v>7428435</v>
      </c>
      <c r="C590" t="n">
        <v>17434220</v>
      </c>
      <c r="D590" t="n">
        <v>23375530</v>
      </c>
      <c r="E590">
        <f>sum(B590:D590)</f>
        <v/>
      </c>
      <c r="F590">
        <f>B590/E590</f>
        <v/>
      </c>
      <c r="G590">
        <f>C590/E590</f>
        <v/>
      </c>
      <c r="H590">
        <f>D590/E590</f>
        <v/>
      </c>
      <c r="I590">
        <f>G590+H590*2</f>
        <v/>
      </c>
      <c r="J590">
        <f>I590-J580</f>
        <v/>
      </c>
      <c r="K590" t="n">
        <v>5</v>
      </c>
      <c r="L590">
        <f>J590/K590*100/40.58/168</f>
        <v/>
      </c>
    </row>
    <row r="591" spans="1:12">
      <c r="A591" t="s">
        <v>27</v>
      </c>
      <c r="B591" t="n">
        <v>7442701</v>
      </c>
      <c r="C591" t="n">
        <v>18189630</v>
      </c>
      <c r="D591" t="n">
        <v>23053370</v>
      </c>
      <c r="E591">
        <f>sum(B591:D591)</f>
        <v/>
      </c>
      <c r="F591">
        <f>B591/E591</f>
        <v/>
      </c>
      <c r="G591">
        <f>C591/E591</f>
        <v/>
      </c>
      <c r="H591">
        <f>D591/E591</f>
        <v/>
      </c>
      <c r="I591">
        <f>G591+H591*2</f>
        <v/>
      </c>
      <c r="J591">
        <f>I591-J580</f>
        <v/>
      </c>
      <c r="K591" t="n">
        <v>5</v>
      </c>
      <c r="L591">
        <f>J591/K591*100/40.58/168</f>
        <v/>
      </c>
    </row>
    <row r="592" spans="1:12">
      <c r="A592" t="s"/>
    </row>
    <row r="593" spans="1:12">
      <c r="A593" t="s">
        <v>0</v>
      </c>
      <c r="B593" t="s">
        <v>1</v>
      </c>
      <c r="C593" t="s">
        <v>2</v>
      </c>
      <c r="D593" t="s">
        <v>3</v>
      </c>
    </row>
    <row r="594" spans="1:12">
      <c r="A594" t="s">
        <v>129</v>
      </c>
      <c r="B594" t="s">
        <v>50</v>
      </c>
      <c r="C594" t="s">
        <v>130</v>
      </c>
      <c r="D594" t="s">
        <v>128</v>
      </c>
    </row>
    <row r="595" spans="1:12">
      <c r="A595" t="s"/>
      <c r="B595" t="s">
        <v>8</v>
      </c>
      <c r="C595" t="s">
        <v>9</v>
      </c>
      <c r="D595" t="s">
        <v>10</v>
      </c>
      <c r="E595" t="s">
        <v>11</v>
      </c>
      <c r="F595" t="s">
        <v>8</v>
      </c>
      <c r="G595" t="s">
        <v>9</v>
      </c>
      <c r="H595" t="s">
        <v>10</v>
      </c>
      <c r="I595" t="s">
        <v>12</v>
      </c>
      <c r="J595" t="s">
        <v>13</v>
      </c>
      <c r="K595" t="s">
        <v>14</v>
      </c>
      <c r="L595" t="s">
        <v>15</v>
      </c>
    </row>
    <row r="596" spans="1:12">
      <c r="A596" t="s">
        <v>16</v>
      </c>
      <c r="B596" t="n">
        <v>3053899</v>
      </c>
      <c r="C596" t="n">
        <v>4145898</v>
      </c>
      <c r="D596" t="n">
        <v>2701379</v>
      </c>
      <c r="E596">
        <f>sum(B596:D596)</f>
        <v/>
      </c>
      <c r="F596">
        <f>B596/E596</f>
        <v/>
      </c>
      <c r="G596">
        <f>C596/E596</f>
        <v/>
      </c>
      <c r="H596">
        <f>D596/E596</f>
        <v/>
      </c>
      <c r="I596">
        <f>G596+H596*2</f>
        <v/>
      </c>
      <c r="J596">
        <f>average(I596:I597)</f>
        <v/>
      </c>
    </row>
    <row r="597" spans="1:12">
      <c r="A597" t="s">
        <v>17</v>
      </c>
      <c r="B597" t="n">
        <v>3194304</v>
      </c>
      <c r="C597" t="n">
        <v>3783480</v>
      </c>
      <c r="D597" t="n">
        <v>3693966</v>
      </c>
      <c r="E597">
        <f>sum(B597:D597)</f>
        <v/>
      </c>
      <c r="F597">
        <f>B597/E597</f>
        <v/>
      </c>
      <c r="G597">
        <f>C597/E597</f>
        <v/>
      </c>
      <c r="H597">
        <f>D597/E597</f>
        <v/>
      </c>
      <c r="I597">
        <f>G597+H597*2</f>
        <v/>
      </c>
    </row>
    <row r="598" spans="1:12">
      <c r="A598" t="s">
        <v>18</v>
      </c>
      <c r="B598" t="n">
        <v>2703899</v>
      </c>
      <c r="C598" t="n">
        <v>3842015</v>
      </c>
      <c r="D598" t="n">
        <v>2247989</v>
      </c>
      <c r="E598">
        <f>sum(B598:D598)</f>
        <v/>
      </c>
      <c r="F598">
        <f>B598/E598</f>
        <v/>
      </c>
      <c r="G598">
        <f>C598/E598</f>
        <v/>
      </c>
      <c r="H598">
        <f>D598/E598</f>
        <v/>
      </c>
      <c r="I598">
        <f>G598+H598*2</f>
        <v/>
      </c>
      <c r="J598">
        <f>I598-J596</f>
        <v/>
      </c>
      <c r="K598" t="n">
        <v>5</v>
      </c>
      <c r="L598">
        <f>J598/K598*100/40.58/8</f>
        <v/>
      </c>
    </row>
    <row r="599" spans="1:12">
      <c r="A599" t="s">
        <v>19</v>
      </c>
      <c r="B599" t="n">
        <v>3028060</v>
      </c>
      <c r="C599" t="n">
        <v>4515611</v>
      </c>
      <c r="D599" t="n">
        <v>2702928</v>
      </c>
      <c r="E599">
        <f>sum(B599:D599)</f>
        <v/>
      </c>
      <c r="F599">
        <f>B599/E599</f>
        <v/>
      </c>
      <c r="G599">
        <f>C599/E599</f>
        <v/>
      </c>
      <c r="H599">
        <f>D599/E599</f>
        <v/>
      </c>
      <c r="I599">
        <f>G599+H599*2</f>
        <v/>
      </c>
      <c r="J599">
        <f>I599-J596</f>
        <v/>
      </c>
      <c r="K599" t="n">
        <v>5</v>
      </c>
      <c r="L599">
        <f>J599/K599*100/40.58/8</f>
        <v/>
      </c>
    </row>
    <row r="600" spans="1:12">
      <c r="A600" t="s">
        <v>20</v>
      </c>
      <c r="B600" t="n">
        <v>3942139</v>
      </c>
      <c r="C600" t="n">
        <v>6240214</v>
      </c>
      <c r="D600" t="n">
        <v>4388587</v>
      </c>
      <c r="E600">
        <f>sum(B600:D600)</f>
        <v/>
      </c>
      <c r="F600">
        <f>B600/E600</f>
        <v/>
      </c>
      <c r="G600">
        <f>C600/E600</f>
        <v/>
      </c>
      <c r="H600">
        <f>D600/E600</f>
        <v/>
      </c>
      <c r="I600">
        <f>G600+H600*2</f>
        <v/>
      </c>
      <c r="J600">
        <f>I600-J596</f>
        <v/>
      </c>
      <c r="K600" t="n">
        <v>5</v>
      </c>
      <c r="L600">
        <f>J600/K600*100/40.58/24</f>
        <v/>
      </c>
    </row>
    <row r="601" spans="1:12">
      <c r="A601" t="s">
        <v>21</v>
      </c>
      <c r="B601" t="n">
        <v>3910409</v>
      </c>
      <c r="C601" t="n">
        <v>5780069</v>
      </c>
      <c r="D601" t="n">
        <v>4109827</v>
      </c>
      <c r="E601">
        <f>sum(B601:D601)</f>
        <v/>
      </c>
      <c r="F601">
        <f>B601/E601</f>
        <v/>
      </c>
      <c r="G601">
        <f>C601/E601</f>
        <v/>
      </c>
      <c r="H601">
        <f>D601/E601</f>
        <v/>
      </c>
      <c r="I601">
        <f>G601+H601*2</f>
        <v/>
      </c>
      <c r="J601">
        <f>I601-J596</f>
        <v/>
      </c>
      <c r="K601" t="n">
        <v>5</v>
      </c>
      <c r="L601">
        <f>J601/K601*100/40.58/24</f>
        <v/>
      </c>
    </row>
    <row r="602" spans="1:12">
      <c r="A602" t="s">
        <v>22</v>
      </c>
      <c r="B602" t="n">
        <v>1174355</v>
      </c>
      <c r="C602" t="n">
        <v>2187202</v>
      </c>
      <c r="D602" t="n">
        <v>1739568</v>
      </c>
      <c r="E602">
        <f>sum(B602:D602)</f>
        <v/>
      </c>
      <c r="F602">
        <f>B602/E602</f>
        <v/>
      </c>
      <c r="G602">
        <f>C602/E602</f>
        <v/>
      </c>
      <c r="H602">
        <f>D602/E602</f>
        <v/>
      </c>
      <c r="I602">
        <f>G602+H602*2</f>
        <v/>
      </c>
      <c r="J602">
        <f>I602-J596</f>
        <v/>
      </c>
      <c r="K602" t="n">
        <v>5</v>
      </c>
      <c r="L602">
        <f>J602/K602*100/40.58/48</f>
        <v/>
      </c>
    </row>
    <row r="603" spans="1:12">
      <c r="A603" t="s">
        <v>23</v>
      </c>
      <c r="B603" t="n">
        <v>1168511</v>
      </c>
      <c r="C603" t="n">
        <v>1994882</v>
      </c>
      <c r="D603" t="n">
        <v>970261</v>
      </c>
      <c r="E603">
        <f>sum(B603:D603)</f>
        <v/>
      </c>
      <c r="F603">
        <f>B603/E603</f>
        <v/>
      </c>
      <c r="G603">
        <f>C603/E603</f>
        <v/>
      </c>
      <c r="H603">
        <f>D603/E603</f>
        <v/>
      </c>
      <c r="I603">
        <f>G603+H603*2</f>
        <v/>
      </c>
      <c r="J603">
        <f>I603-J596</f>
        <v/>
      </c>
      <c r="K603" t="n">
        <v>5</v>
      </c>
      <c r="L603">
        <f>J603/K603*100/40.58/48</f>
        <v/>
      </c>
    </row>
    <row r="604" spans="1:12">
      <c r="A604" t="s">
        <v>24</v>
      </c>
      <c r="B604" t="n">
        <v>2327100</v>
      </c>
      <c r="C604" t="n">
        <v>5561998</v>
      </c>
      <c r="D604" t="n">
        <v>4684870</v>
      </c>
      <c r="E604">
        <f>sum(B604:D604)</f>
        <v/>
      </c>
      <c r="F604">
        <f>B604/E604</f>
        <v/>
      </c>
      <c r="G604">
        <f>C604/E604</f>
        <v/>
      </c>
      <c r="H604">
        <f>D604/E604</f>
        <v/>
      </c>
      <c r="I604">
        <f>G604+H604*2</f>
        <v/>
      </c>
      <c r="J604">
        <f>I604-J596</f>
        <v/>
      </c>
      <c r="K604" t="n">
        <v>5</v>
      </c>
      <c r="L604">
        <f>J604/K604*100/40.58/96</f>
        <v/>
      </c>
    </row>
    <row r="605" spans="1:12">
      <c r="A605" t="s">
        <v>25</v>
      </c>
      <c r="B605" t="n">
        <v>2554332</v>
      </c>
      <c r="C605" t="n">
        <v>5802297</v>
      </c>
      <c r="D605" t="n">
        <v>5435848</v>
      </c>
      <c r="E605">
        <f>sum(B605:D605)</f>
        <v/>
      </c>
      <c r="F605">
        <f>B605/E605</f>
        <v/>
      </c>
      <c r="G605">
        <f>C605/E605</f>
        <v/>
      </c>
      <c r="H605">
        <f>D605/E605</f>
        <v/>
      </c>
      <c r="I605">
        <f>G605+H605*2</f>
        <v/>
      </c>
      <c r="J605">
        <f>I605-J596</f>
        <v/>
      </c>
      <c r="K605" t="n">
        <v>5</v>
      </c>
      <c r="L605">
        <f>J605/K605*100/40.58/96</f>
        <v/>
      </c>
    </row>
    <row r="606" spans="1:12">
      <c r="A606" t="s">
        <v>26</v>
      </c>
      <c r="B606" t="n">
        <v>905426</v>
      </c>
      <c r="C606" t="n">
        <v>2548625</v>
      </c>
      <c r="D606" t="n">
        <v>3032880</v>
      </c>
      <c r="E606">
        <f>sum(B606:D606)</f>
        <v/>
      </c>
      <c r="F606">
        <f>B606/E606</f>
        <v/>
      </c>
      <c r="G606">
        <f>C606/E606</f>
        <v/>
      </c>
      <c r="H606">
        <f>D606/E606</f>
        <v/>
      </c>
      <c r="I606">
        <f>G606+H606*2</f>
        <v/>
      </c>
      <c r="J606">
        <f>I606-J596</f>
        <v/>
      </c>
      <c r="K606" t="n">
        <v>5</v>
      </c>
      <c r="L606">
        <f>J606/K606*100/40.58/168</f>
        <v/>
      </c>
    </row>
    <row r="607" spans="1:12">
      <c r="A607" t="s">
        <v>27</v>
      </c>
      <c r="B607" t="n">
        <v>1194489</v>
      </c>
      <c r="C607" t="n">
        <v>3104643</v>
      </c>
      <c r="D607" t="n">
        <v>3666999</v>
      </c>
      <c r="E607">
        <f>sum(B607:D607)</f>
        <v/>
      </c>
      <c r="F607">
        <f>B607/E607</f>
        <v/>
      </c>
      <c r="G607">
        <f>C607/E607</f>
        <v/>
      </c>
      <c r="H607">
        <f>D607/E607</f>
        <v/>
      </c>
      <c r="I607">
        <f>G607+H607*2</f>
        <v/>
      </c>
      <c r="J607">
        <f>I607-J596</f>
        <v/>
      </c>
      <c r="K607" t="n">
        <v>5</v>
      </c>
      <c r="L607">
        <f>J607/K607*100/40.58/168</f>
        <v/>
      </c>
    </row>
    <row r="608" spans="1:12">
      <c r="A608" t="s"/>
    </row>
    <row r="609" spans="1:12">
      <c r="A609" t="s">
        <v>0</v>
      </c>
      <c r="B609" t="s">
        <v>1</v>
      </c>
      <c r="C609" t="s">
        <v>2</v>
      </c>
      <c r="D609" t="s">
        <v>3</v>
      </c>
    </row>
    <row r="610" spans="1:12">
      <c r="A610" t="s">
        <v>131</v>
      </c>
      <c r="B610" t="s">
        <v>50</v>
      </c>
      <c r="C610" t="s">
        <v>132</v>
      </c>
      <c r="D610" t="s">
        <v>133</v>
      </c>
    </row>
    <row r="611" spans="1:12">
      <c r="A611" t="s"/>
      <c r="B611" t="s">
        <v>8</v>
      </c>
      <c r="C611" t="s">
        <v>9</v>
      </c>
      <c r="D611" t="s">
        <v>10</v>
      </c>
      <c r="E611" t="s">
        <v>11</v>
      </c>
      <c r="F611" t="s">
        <v>8</v>
      </c>
      <c r="G611" t="s">
        <v>9</v>
      </c>
      <c r="H611" t="s">
        <v>10</v>
      </c>
      <c r="I611" t="s">
        <v>12</v>
      </c>
      <c r="J611" t="s">
        <v>13</v>
      </c>
      <c r="K611" t="s">
        <v>14</v>
      </c>
      <c r="L611" t="s">
        <v>15</v>
      </c>
    </row>
    <row r="612" spans="1:12">
      <c r="A612" t="s">
        <v>16</v>
      </c>
      <c r="B612" t="n">
        <v>58928740</v>
      </c>
      <c r="C612" t="n">
        <v>47953700</v>
      </c>
      <c r="D612" t="n">
        <v>26894340</v>
      </c>
      <c r="E612">
        <f>sum(B612:D612)</f>
        <v/>
      </c>
      <c r="F612">
        <f>B612/E612</f>
        <v/>
      </c>
      <c r="G612">
        <f>C612/E612</f>
        <v/>
      </c>
      <c r="H612">
        <f>D612/E612</f>
        <v/>
      </c>
      <c r="I612">
        <f>G612+H612*2</f>
        <v/>
      </c>
      <c r="J612">
        <f>average(I612:I613)</f>
        <v/>
      </c>
    </row>
    <row r="613" spans="1:12">
      <c r="A613" t="s">
        <v>17</v>
      </c>
      <c r="B613" t="n">
        <v>64202900</v>
      </c>
      <c r="C613" t="n">
        <v>54346150</v>
      </c>
      <c r="D613" t="n">
        <v>30501430</v>
      </c>
      <c r="E613">
        <f>sum(B613:D613)</f>
        <v/>
      </c>
      <c r="F613">
        <f>B613/E613</f>
        <v/>
      </c>
      <c r="G613">
        <f>C613/E613</f>
        <v/>
      </c>
      <c r="H613">
        <f>D613/E613</f>
        <v/>
      </c>
      <c r="I613">
        <f>G613+H613*2</f>
        <v/>
      </c>
    </row>
    <row r="614" spans="1:12">
      <c r="A614" t="s">
        <v>18</v>
      </c>
      <c r="B614" t="n">
        <v>45598830</v>
      </c>
      <c r="C614" t="n">
        <v>34075300</v>
      </c>
      <c r="D614" t="n">
        <v>19441790</v>
      </c>
      <c r="E614">
        <f>sum(B614:D614)</f>
        <v/>
      </c>
      <c r="F614">
        <f>B614/E614</f>
        <v/>
      </c>
      <c r="G614">
        <f>C614/E614</f>
        <v/>
      </c>
      <c r="H614">
        <f>D614/E614</f>
        <v/>
      </c>
      <c r="I614">
        <f>G614+H614*2</f>
        <v/>
      </c>
      <c r="J614">
        <f>I614-J612</f>
        <v/>
      </c>
      <c r="K614" t="n">
        <v>5</v>
      </c>
      <c r="L614">
        <f>J614/K614*100/30.63/8</f>
        <v/>
      </c>
    </row>
    <row r="615" spans="1:12">
      <c r="A615" t="s">
        <v>19</v>
      </c>
      <c r="B615" t="n">
        <v>59750490</v>
      </c>
      <c r="C615" t="n">
        <v>48189360</v>
      </c>
      <c r="D615" t="n">
        <v>27287170</v>
      </c>
      <c r="E615">
        <f>sum(B615:D615)</f>
        <v/>
      </c>
      <c r="F615">
        <f>B615/E615</f>
        <v/>
      </c>
      <c r="G615">
        <f>C615/E615</f>
        <v/>
      </c>
      <c r="H615">
        <f>D615/E615</f>
        <v/>
      </c>
      <c r="I615">
        <f>G615+H615*2</f>
        <v/>
      </c>
      <c r="J615">
        <f>I615-J612</f>
        <v/>
      </c>
      <c r="K615" t="n">
        <v>5</v>
      </c>
      <c r="L615">
        <f>J615/K615*100/30.63/8</f>
        <v/>
      </c>
    </row>
    <row r="616" spans="1:12">
      <c r="A616" t="s">
        <v>20</v>
      </c>
      <c r="B616" t="n">
        <v>31101040</v>
      </c>
      <c r="C616" t="n">
        <v>24716970</v>
      </c>
      <c r="D616" t="n">
        <v>13170060</v>
      </c>
      <c r="E616">
        <f>sum(B616:D616)</f>
        <v/>
      </c>
      <c r="F616">
        <f>B616/E616</f>
        <v/>
      </c>
      <c r="G616">
        <f>C616/E616</f>
        <v/>
      </c>
      <c r="H616">
        <f>D616/E616</f>
        <v/>
      </c>
      <c r="I616">
        <f>G616+H616*2</f>
        <v/>
      </c>
      <c r="J616">
        <f>I616-J612</f>
        <v/>
      </c>
      <c r="K616" t="n">
        <v>5</v>
      </c>
      <c r="L616">
        <f>J616/K616*100/30.63/24</f>
        <v/>
      </c>
    </row>
    <row r="617" spans="1:12">
      <c r="A617" t="s">
        <v>21</v>
      </c>
      <c r="B617" t="n">
        <v>24999220</v>
      </c>
      <c r="C617" t="n">
        <v>20575790</v>
      </c>
      <c r="D617" t="n">
        <v>11124410</v>
      </c>
      <c r="E617">
        <f>sum(B617:D617)</f>
        <v/>
      </c>
      <c r="F617">
        <f>B617/E617</f>
        <v/>
      </c>
      <c r="G617">
        <f>C617/E617</f>
        <v/>
      </c>
      <c r="H617">
        <f>D617/E617</f>
        <v/>
      </c>
      <c r="I617">
        <f>G617+H617*2</f>
        <v/>
      </c>
      <c r="J617">
        <f>I617-J612</f>
        <v/>
      </c>
      <c r="K617" t="n">
        <v>5</v>
      </c>
      <c r="L617">
        <f>J617/K617*100/30.63/24</f>
        <v/>
      </c>
    </row>
    <row r="618" spans="1:12">
      <c r="A618" t="s">
        <v>22</v>
      </c>
      <c r="B618" t="n">
        <v>63979430</v>
      </c>
      <c r="C618" t="n">
        <v>53752770</v>
      </c>
      <c r="D618" t="n">
        <v>33525110</v>
      </c>
      <c r="E618">
        <f>sum(B618:D618)</f>
        <v/>
      </c>
      <c r="F618">
        <f>B618/E618</f>
        <v/>
      </c>
      <c r="G618">
        <f>C618/E618</f>
        <v/>
      </c>
      <c r="H618">
        <f>D618/E618</f>
        <v/>
      </c>
      <c r="I618">
        <f>G618+H618*2</f>
        <v/>
      </c>
      <c r="J618">
        <f>I618-J612</f>
        <v/>
      </c>
      <c r="K618" t="n">
        <v>5</v>
      </c>
      <c r="L618">
        <f>J618/K618*100/30.63/48</f>
        <v/>
      </c>
    </row>
    <row r="619" spans="1:12">
      <c r="A619" t="s">
        <v>23</v>
      </c>
      <c r="B619" t="n">
        <v>71009860</v>
      </c>
      <c r="C619" t="n">
        <v>57697210</v>
      </c>
      <c r="D619" t="n">
        <v>36271110</v>
      </c>
      <c r="E619">
        <f>sum(B619:D619)</f>
        <v/>
      </c>
      <c r="F619">
        <f>B619/E619</f>
        <v/>
      </c>
      <c r="G619">
        <f>C619/E619</f>
        <v/>
      </c>
      <c r="H619">
        <f>D619/E619</f>
        <v/>
      </c>
      <c r="I619">
        <f>G619+H619*2</f>
        <v/>
      </c>
      <c r="J619">
        <f>I619-J612</f>
        <v/>
      </c>
      <c r="K619" t="n">
        <v>5</v>
      </c>
      <c r="L619">
        <f>J619/K619*100/30.63/48</f>
        <v/>
      </c>
    </row>
    <row r="620" spans="1:12">
      <c r="A620" t="s">
        <v>24</v>
      </c>
      <c r="B620" t="n">
        <v>62256150</v>
      </c>
      <c r="C620" t="n">
        <v>57150260</v>
      </c>
      <c r="D620" t="n">
        <v>41640460</v>
      </c>
      <c r="E620">
        <f>sum(B620:D620)</f>
        <v/>
      </c>
      <c r="F620">
        <f>B620/E620</f>
        <v/>
      </c>
      <c r="G620">
        <f>C620/E620</f>
        <v/>
      </c>
      <c r="H620">
        <f>D620/E620</f>
        <v/>
      </c>
      <c r="I620">
        <f>G620+H620*2</f>
        <v/>
      </c>
      <c r="J620">
        <f>I620-J612</f>
        <v/>
      </c>
      <c r="K620" t="n">
        <v>5</v>
      </c>
      <c r="L620">
        <f>J620/K620*100/30.63/96</f>
        <v/>
      </c>
    </row>
    <row r="621" spans="1:12">
      <c r="A621" t="s">
        <v>25</v>
      </c>
      <c r="B621" t="n">
        <v>59877440</v>
      </c>
      <c r="C621" t="n">
        <v>56339500</v>
      </c>
      <c r="D621" t="n">
        <v>41513740</v>
      </c>
      <c r="E621">
        <f>sum(B621:D621)</f>
        <v/>
      </c>
      <c r="F621">
        <f>B621/E621</f>
        <v/>
      </c>
      <c r="G621">
        <f>C621/E621</f>
        <v/>
      </c>
      <c r="H621">
        <f>D621/E621</f>
        <v/>
      </c>
      <c r="I621">
        <f>G621+H621*2</f>
        <v/>
      </c>
      <c r="J621">
        <f>I621-J612</f>
        <v/>
      </c>
      <c r="K621" t="n">
        <v>5</v>
      </c>
      <c r="L621">
        <f>J621/K621*100/30.63/96</f>
        <v/>
      </c>
    </row>
    <row r="622" spans="1:12">
      <c r="A622" t="s">
        <v>26</v>
      </c>
      <c r="B622" t="n">
        <v>92391550</v>
      </c>
      <c r="C622" t="n">
        <v>80629550</v>
      </c>
      <c r="D622" t="n">
        <v>58688450</v>
      </c>
      <c r="E622">
        <f>sum(B622:D622)</f>
        <v/>
      </c>
      <c r="F622">
        <f>B622/E622</f>
        <v/>
      </c>
      <c r="G622">
        <f>C622/E622</f>
        <v/>
      </c>
      <c r="H622">
        <f>D622/E622</f>
        <v/>
      </c>
      <c r="I622">
        <f>G622+H622*2</f>
        <v/>
      </c>
      <c r="J622">
        <f>I622-J612</f>
        <v/>
      </c>
      <c r="K622" t="n">
        <v>5</v>
      </c>
      <c r="L622">
        <f>J622/K622*100/30.63/168</f>
        <v/>
      </c>
    </row>
    <row r="623" spans="1:12">
      <c r="A623" t="s">
        <v>27</v>
      </c>
      <c r="B623" t="n">
        <v>81438870</v>
      </c>
      <c r="C623" t="n">
        <v>74562360</v>
      </c>
      <c r="D623" t="n">
        <v>53265090</v>
      </c>
      <c r="E623">
        <f>sum(B623:D623)</f>
        <v/>
      </c>
      <c r="F623">
        <f>B623/E623</f>
        <v/>
      </c>
      <c r="G623">
        <f>C623/E623</f>
        <v/>
      </c>
      <c r="H623">
        <f>D623/E623</f>
        <v/>
      </c>
      <c r="I623">
        <f>G623+H623*2</f>
        <v/>
      </c>
      <c r="J623">
        <f>I623-J612</f>
        <v/>
      </c>
      <c r="K623" t="n">
        <v>5</v>
      </c>
      <c r="L623">
        <f>J623/K623*100/30.63/168</f>
        <v/>
      </c>
    </row>
    <row r="624" spans="1:12">
      <c r="A624" t="s"/>
    </row>
    <row r="625" spans="1:12">
      <c r="A625" t="s">
        <v>0</v>
      </c>
      <c r="B625" t="s">
        <v>1</v>
      </c>
      <c r="C625" t="s">
        <v>2</v>
      </c>
      <c r="D625" t="s">
        <v>3</v>
      </c>
    </row>
    <row r="626" spans="1:12">
      <c r="A626" t="s">
        <v>134</v>
      </c>
      <c r="B626" t="s">
        <v>50</v>
      </c>
      <c r="C626" t="s">
        <v>135</v>
      </c>
      <c r="D626" t="s">
        <v>136</v>
      </c>
    </row>
    <row r="627" spans="1:12">
      <c r="A627" t="s"/>
      <c r="B627" t="s">
        <v>8</v>
      </c>
      <c r="C627" t="s">
        <v>9</v>
      </c>
      <c r="D627" t="s">
        <v>10</v>
      </c>
      <c r="E627" t="s">
        <v>11</v>
      </c>
      <c r="F627" t="s">
        <v>8</v>
      </c>
      <c r="G627" t="s">
        <v>9</v>
      </c>
      <c r="H627" t="s">
        <v>10</v>
      </c>
      <c r="I627" t="s">
        <v>12</v>
      </c>
      <c r="J627" t="s">
        <v>13</v>
      </c>
      <c r="K627" t="s">
        <v>14</v>
      </c>
      <c r="L627" t="s">
        <v>15</v>
      </c>
    </row>
    <row r="628" spans="1:12">
      <c r="A628" t="s">
        <v>16</v>
      </c>
      <c r="B628" t="n">
        <v>30316200</v>
      </c>
      <c r="C628" t="n">
        <v>14615430</v>
      </c>
      <c r="D628" t="n">
        <v>8004500</v>
      </c>
      <c r="E628">
        <f>sum(B628:D628)</f>
        <v/>
      </c>
      <c r="F628">
        <f>B628/E628</f>
        <v/>
      </c>
      <c r="G628">
        <f>C628/E628</f>
        <v/>
      </c>
      <c r="H628">
        <f>D628/E628</f>
        <v/>
      </c>
      <c r="I628">
        <f>G628+H628*2</f>
        <v/>
      </c>
      <c r="J628">
        <f>average(I628:I629)</f>
        <v/>
      </c>
    </row>
    <row r="629" spans="1:12">
      <c r="A629" t="s">
        <v>17</v>
      </c>
      <c r="B629" t="n">
        <v>30679990</v>
      </c>
      <c r="C629" t="n">
        <v>15241850</v>
      </c>
      <c r="D629" t="n">
        <v>8847093</v>
      </c>
      <c r="E629">
        <f>sum(B629:D629)</f>
        <v/>
      </c>
      <c r="F629">
        <f>B629/E629</f>
        <v/>
      </c>
      <c r="G629">
        <f>C629/E629</f>
        <v/>
      </c>
      <c r="H629">
        <f>D629/E629</f>
        <v/>
      </c>
      <c r="I629">
        <f>G629+H629*2</f>
        <v/>
      </c>
    </row>
    <row r="630" spans="1:12">
      <c r="A630" t="s">
        <v>18</v>
      </c>
      <c r="B630" t="n">
        <v>53206</v>
      </c>
      <c r="C630" t="n">
        <v>0</v>
      </c>
      <c r="D630" t="n">
        <v>0</v>
      </c>
      <c r="E630">
        <f>sum(B630:D630)</f>
        <v/>
      </c>
      <c r="F630">
        <f>B630/E630</f>
        <v/>
      </c>
      <c r="G630">
        <f>C630/E630</f>
        <v/>
      </c>
      <c r="H630">
        <f>D630/E630</f>
        <v/>
      </c>
      <c r="I630">
        <f>G630+H630*2</f>
        <v/>
      </c>
      <c r="J630">
        <f>I630-J628</f>
        <v/>
      </c>
      <c r="K630" t="n">
        <v>5</v>
      </c>
      <c r="L630">
        <f>J630/K630*100/33.23/8</f>
        <v/>
      </c>
    </row>
    <row r="631" spans="1:12">
      <c r="A631" t="s">
        <v>19</v>
      </c>
      <c r="B631" t="n">
        <v>17608180</v>
      </c>
      <c r="C631" t="n">
        <v>14037790</v>
      </c>
      <c r="D631" t="n">
        <v>8287660</v>
      </c>
      <c r="E631">
        <f>sum(B631:D631)</f>
        <v/>
      </c>
      <c r="F631">
        <f>B631/E631</f>
        <v/>
      </c>
      <c r="G631">
        <f>C631/E631</f>
        <v/>
      </c>
      <c r="H631">
        <f>D631/E631</f>
        <v/>
      </c>
      <c r="I631">
        <f>G631+H631*2</f>
        <v/>
      </c>
      <c r="J631">
        <f>I631-J628</f>
        <v/>
      </c>
      <c r="K631" t="n">
        <v>5</v>
      </c>
      <c r="L631">
        <f>J631/K631*100/33.23/8</f>
        <v/>
      </c>
    </row>
    <row r="632" spans="1:12">
      <c r="A632" t="s">
        <v>20</v>
      </c>
      <c r="B632" t="n">
        <v>73244760</v>
      </c>
      <c r="C632" t="n">
        <v>63409230</v>
      </c>
      <c r="D632" t="n">
        <v>37922480</v>
      </c>
      <c r="E632">
        <f>sum(B632:D632)</f>
        <v/>
      </c>
      <c r="F632">
        <f>B632/E632</f>
        <v/>
      </c>
      <c r="G632">
        <f>C632/E632</f>
        <v/>
      </c>
      <c r="H632">
        <f>D632/E632</f>
        <v/>
      </c>
      <c r="I632">
        <f>G632+H632*2</f>
        <v/>
      </c>
      <c r="J632">
        <f>I632-J628</f>
        <v/>
      </c>
      <c r="K632" t="n">
        <v>5</v>
      </c>
      <c r="L632">
        <f>J632/K632*100/33.23/24</f>
        <v/>
      </c>
    </row>
    <row r="633" spans="1:12">
      <c r="A633" t="s">
        <v>21</v>
      </c>
      <c r="B633" t="n">
        <v>76490940</v>
      </c>
      <c r="C633" t="n">
        <v>58767510</v>
      </c>
      <c r="D633" t="n">
        <v>35096020</v>
      </c>
      <c r="E633">
        <f>sum(B633:D633)</f>
        <v/>
      </c>
      <c r="F633">
        <f>B633/E633</f>
        <v/>
      </c>
      <c r="G633">
        <f>C633/E633</f>
        <v/>
      </c>
      <c r="H633">
        <f>D633/E633</f>
        <v/>
      </c>
      <c r="I633">
        <f>G633+H633*2</f>
        <v/>
      </c>
      <c r="J633">
        <f>I633-J628</f>
        <v/>
      </c>
      <c r="K633" t="n">
        <v>5</v>
      </c>
      <c r="L633">
        <f>J633/K633*100/33.23/24</f>
        <v/>
      </c>
    </row>
    <row r="634" spans="1:12">
      <c r="A634" t="s">
        <v>22</v>
      </c>
      <c r="B634" t="n">
        <v>0</v>
      </c>
      <c r="C634" t="n">
        <v>0</v>
      </c>
      <c r="D634" t="n">
        <v>0</v>
      </c>
      <c r="E634">
        <f>sum(B634:D634)</f>
        <v/>
      </c>
      <c r="F634">
        <f>B634/E634</f>
        <v/>
      </c>
      <c r="G634">
        <f>C634/E634</f>
        <v/>
      </c>
      <c r="H634">
        <f>D634/E634</f>
        <v/>
      </c>
      <c r="I634">
        <f>G634+H634*2</f>
        <v/>
      </c>
      <c r="J634">
        <f>I634-J628</f>
        <v/>
      </c>
      <c r="K634" t="n">
        <v>5</v>
      </c>
      <c r="L634">
        <f>J634/K634*100/33.23/48</f>
        <v/>
      </c>
    </row>
    <row r="635" spans="1:12">
      <c r="A635" t="s">
        <v>23</v>
      </c>
      <c r="B635" t="n">
        <v>0</v>
      </c>
      <c r="C635" t="n">
        <v>0</v>
      </c>
      <c r="D635" t="n">
        <v>0</v>
      </c>
      <c r="E635">
        <f>sum(B635:D635)</f>
        <v/>
      </c>
      <c r="F635">
        <f>B635/E635</f>
        <v/>
      </c>
      <c r="G635">
        <f>C635/E635</f>
        <v/>
      </c>
      <c r="H635">
        <f>D635/E635</f>
        <v/>
      </c>
      <c r="I635">
        <f>G635+H635*2</f>
        <v/>
      </c>
      <c r="J635">
        <f>I635-J628</f>
        <v/>
      </c>
      <c r="K635" t="n">
        <v>5</v>
      </c>
      <c r="L635">
        <f>J635/K635*100/33.23/48</f>
        <v/>
      </c>
    </row>
    <row r="636" spans="1:12">
      <c r="A636" t="s">
        <v>24</v>
      </c>
      <c r="B636" t="n">
        <v>5023204</v>
      </c>
      <c r="C636" t="n">
        <v>10835950</v>
      </c>
      <c r="D636" t="n">
        <v>14962650</v>
      </c>
      <c r="E636">
        <f>sum(B636:D636)</f>
        <v/>
      </c>
      <c r="F636">
        <f>B636/E636</f>
        <v/>
      </c>
      <c r="G636">
        <f>C636/E636</f>
        <v/>
      </c>
      <c r="H636">
        <f>D636/E636</f>
        <v/>
      </c>
      <c r="I636">
        <f>G636+H636*2</f>
        <v/>
      </c>
      <c r="J636">
        <f>I636-J628</f>
        <v/>
      </c>
      <c r="K636" t="n">
        <v>5</v>
      </c>
      <c r="L636">
        <f>J636/K636*100/33.23/96</f>
        <v/>
      </c>
    </row>
    <row r="637" spans="1:12">
      <c r="A637" t="s">
        <v>25</v>
      </c>
      <c r="B637" t="n">
        <v>5106217</v>
      </c>
      <c r="C637" t="n">
        <v>12037840</v>
      </c>
      <c r="D637" t="n">
        <v>15327930</v>
      </c>
      <c r="E637">
        <f>sum(B637:D637)</f>
        <v/>
      </c>
      <c r="F637">
        <f>B637/E637</f>
        <v/>
      </c>
      <c r="G637">
        <f>C637/E637</f>
        <v/>
      </c>
      <c r="H637">
        <f>D637/E637</f>
        <v/>
      </c>
      <c r="I637">
        <f>G637+H637*2</f>
        <v/>
      </c>
      <c r="J637">
        <f>I637-J628</f>
        <v/>
      </c>
      <c r="K637" t="n">
        <v>5</v>
      </c>
      <c r="L637">
        <f>J637/K637*100/33.23/96</f>
        <v/>
      </c>
    </row>
    <row r="638" spans="1:12">
      <c r="A638" t="s">
        <v>26</v>
      </c>
      <c r="B638" t="n">
        <v>5022188</v>
      </c>
      <c r="C638" t="n">
        <v>12810910</v>
      </c>
      <c r="D638" t="n">
        <v>17324060</v>
      </c>
      <c r="E638">
        <f>sum(B638:D638)</f>
        <v/>
      </c>
      <c r="F638">
        <f>B638/E638</f>
        <v/>
      </c>
      <c r="G638">
        <f>C638/E638</f>
        <v/>
      </c>
      <c r="H638">
        <f>D638/E638</f>
        <v/>
      </c>
      <c r="I638">
        <f>G638+H638*2</f>
        <v/>
      </c>
      <c r="J638">
        <f>I638-J628</f>
        <v/>
      </c>
      <c r="K638" t="n">
        <v>5</v>
      </c>
      <c r="L638">
        <f>J638/K638*100/33.23/168</f>
        <v/>
      </c>
    </row>
    <row r="639" spans="1:12">
      <c r="A639" t="s">
        <v>27</v>
      </c>
      <c r="B639" t="n">
        <v>4986880</v>
      </c>
      <c r="C639" t="n">
        <v>12738330</v>
      </c>
      <c r="D639" t="n">
        <v>17077830</v>
      </c>
      <c r="E639">
        <f>sum(B639:D639)</f>
        <v/>
      </c>
      <c r="F639">
        <f>B639/E639</f>
        <v/>
      </c>
      <c r="G639">
        <f>C639/E639</f>
        <v/>
      </c>
      <c r="H639">
        <f>D639/E639</f>
        <v/>
      </c>
      <c r="I639">
        <f>G639+H639*2</f>
        <v/>
      </c>
      <c r="J639">
        <f>I639-J628</f>
        <v/>
      </c>
      <c r="K639" t="n">
        <v>5</v>
      </c>
      <c r="L639">
        <f>J639/K639*100/33.23/168</f>
        <v/>
      </c>
    </row>
    <row r="640" spans="1:12">
      <c r="A640" t="s"/>
    </row>
    <row r="641" spans="1:12">
      <c r="A641" t="s">
        <v>0</v>
      </c>
      <c r="B641" t="s">
        <v>1</v>
      </c>
      <c r="C641" t="s">
        <v>2</v>
      </c>
      <c r="D641" t="s">
        <v>3</v>
      </c>
    </row>
    <row r="642" spans="1:12">
      <c r="A642" t="s">
        <v>137</v>
      </c>
      <c r="B642" t="s">
        <v>5</v>
      </c>
      <c r="C642" t="s">
        <v>138</v>
      </c>
      <c r="D642" t="s">
        <v>139</v>
      </c>
    </row>
    <row r="643" spans="1:12">
      <c r="A643" t="s"/>
      <c r="B643" t="s">
        <v>8</v>
      </c>
      <c r="C643" t="s">
        <v>9</v>
      </c>
      <c r="D643" t="s">
        <v>10</v>
      </c>
      <c r="E643" t="s">
        <v>11</v>
      </c>
      <c r="F643" t="s">
        <v>8</v>
      </c>
      <c r="G643" t="s">
        <v>9</v>
      </c>
      <c r="H643" t="s">
        <v>10</v>
      </c>
      <c r="I643" t="s">
        <v>12</v>
      </c>
      <c r="J643" t="s">
        <v>13</v>
      </c>
      <c r="K643" t="s">
        <v>14</v>
      </c>
      <c r="L643" t="s">
        <v>15</v>
      </c>
    </row>
    <row r="644" spans="1:12">
      <c r="A644" t="s">
        <v>16</v>
      </c>
      <c r="B644" t="n">
        <v>1100566</v>
      </c>
      <c r="C644" t="n">
        <v>1565783</v>
      </c>
      <c r="D644" t="n">
        <v>1070456</v>
      </c>
      <c r="E644">
        <f>sum(B644:D644)</f>
        <v/>
      </c>
      <c r="F644">
        <f>B644/E644</f>
        <v/>
      </c>
      <c r="G644">
        <f>C644/E644</f>
        <v/>
      </c>
      <c r="H644">
        <f>D644/E644</f>
        <v/>
      </c>
      <c r="I644">
        <f>G644+H644*2</f>
        <v/>
      </c>
      <c r="J644">
        <f>average(I644:I645)</f>
        <v/>
      </c>
    </row>
    <row r="645" spans="1:12">
      <c r="A645" t="s">
        <v>17</v>
      </c>
      <c r="B645" t="n">
        <v>286064</v>
      </c>
      <c r="C645" t="n">
        <v>681776</v>
      </c>
      <c r="D645" t="n">
        <v>417581</v>
      </c>
      <c r="E645">
        <f>sum(B645:D645)</f>
        <v/>
      </c>
      <c r="F645">
        <f>B645/E645</f>
        <v/>
      </c>
      <c r="G645">
        <f>C645/E645</f>
        <v/>
      </c>
      <c r="H645">
        <f>D645/E645</f>
        <v/>
      </c>
      <c r="I645">
        <f>G645+H645*2</f>
        <v/>
      </c>
    </row>
    <row r="646" spans="1:12">
      <c r="A646" t="s">
        <v>18</v>
      </c>
      <c r="B646" t="n">
        <v>92911</v>
      </c>
      <c r="C646" t="n">
        <v>271174</v>
      </c>
      <c r="D646" t="n">
        <v>263323</v>
      </c>
      <c r="E646">
        <f>sum(B646:D646)</f>
        <v/>
      </c>
      <c r="F646">
        <f>B646/E646</f>
        <v/>
      </c>
      <c r="G646">
        <f>C646/E646</f>
        <v/>
      </c>
      <c r="H646">
        <f>D646/E646</f>
        <v/>
      </c>
      <c r="I646">
        <f>G646+H646*2</f>
        <v/>
      </c>
      <c r="J646">
        <f>I646-J644</f>
        <v/>
      </c>
      <c r="K646" t="n">
        <v>5</v>
      </c>
      <c r="L646">
        <f>J646/K646*100/34.78/8</f>
        <v/>
      </c>
    </row>
    <row r="647" spans="1:12">
      <c r="A647" t="s">
        <v>19</v>
      </c>
      <c r="B647" t="n">
        <v>238437</v>
      </c>
      <c r="C647" t="n">
        <v>411419</v>
      </c>
      <c r="D647" t="n">
        <v>180294</v>
      </c>
      <c r="E647">
        <f>sum(B647:D647)</f>
        <v/>
      </c>
      <c r="F647">
        <f>B647/E647</f>
        <v/>
      </c>
      <c r="G647">
        <f>C647/E647</f>
        <v/>
      </c>
      <c r="H647">
        <f>D647/E647</f>
        <v/>
      </c>
      <c r="I647">
        <f>G647+H647*2</f>
        <v/>
      </c>
      <c r="J647">
        <f>I647-J644</f>
        <v/>
      </c>
      <c r="K647" t="n">
        <v>5</v>
      </c>
      <c r="L647">
        <f>J647/K647*100/34.78/8</f>
        <v/>
      </c>
    </row>
    <row r="648" spans="1:12">
      <c r="A648" t="s">
        <v>20</v>
      </c>
      <c r="B648" t="n">
        <v>364408</v>
      </c>
      <c r="C648" t="n">
        <v>616024</v>
      </c>
      <c r="D648" t="n">
        <v>624310</v>
      </c>
      <c r="E648">
        <f>sum(B648:D648)</f>
        <v/>
      </c>
      <c r="F648">
        <f>B648/E648</f>
        <v/>
      </c>
      <c r="G648">
        <f>C648/E648</f>
        <v/>
      </c>
      <c r="H648">
        <f>D648/E648</f>
        <v/>
      </c>
      <c r="I648">
        <f>G648+H648*2</f>
        <v/>
      </c>
      <c r="J648">
        <f>I648-J644</f>
        <v/>
      </c>
      <c r="K648" t="n">
        <v>5</v>
      </c>
      <c r="L648">
        <f>J648/K648*100/34.78/24</f>
        <v/>
      </c>
    </row>
    <row r="649" spans="1:12">
      <c r="A649" t="s">
        <v>21</v>
      </c>
      <c r="B649" t="n">
        <v>508911</v>
      </c>
      <c r="C649" t="n">
        <v>955886</v>
      </c>
      <c r="D649" t="n">
        <v>933076</v>
      </c>
      <c r="E649">
        <f>sum(B649:D649)</f>
        <v/>
      </c>
      <c r="F649">
        <f>B649/E649</f>
        <v/>
      </c>
      <c r="G649">
        <f>C649/E649</f>
        <v/>
      </c>
      <c r="H649">
        <f>D649/E649</f>
        <v/>
      </c>
      <c r="I649">
        <f>G649+H649*2</f>
        <v/>
      </c>
      <c r="J649">
        <f>I649-J644</f>
        <v/>
      </c>
      <c r="K649" t="n">
        <v>5</v>
      </c>
      <c r="L649">
        <f>J649/K649*100/34.78/24</f>
        <v/>
      </c>
    </row>
    <row r="650" spans="1:12">
      <c r="A650" t="s">
        <v>22</v>
      </c>
      <c r="B650" t="n">
        <v>0</v>
      </c>
      <c r="C650" t="n">
        <v>0</v>
      </c>
      <c r="D650" t="n">
        <v>0</v>
      </c>
      <c r="E650">
        <f>sum(B650:D650)</f>
        <v/>
      </c>
      <c r="F650">
        <f>B650/E650</f>
        <v/>
      </c>
      <c r="G650">
        <f>C650/E650</f>
        <v/>
      </c>
      <c r="H650">
        <f>D650/E650</f>
        <v/>
      </c>
      <c r="I650">
        <f>G650+H650*2</f>
        <v/>
      </c>
      <c r="J650">
        <f>I650-J644</f>
        <v/>
      </c>
      <c r="K650" t="n">
        <v>5</v>
      </c>
      <c r="L650">
        <f>J650/K650*100/34.78/48</f>
        <v/>
      </c>
    </row>
    <row r="651" spans="1:12">
      <c r="A651" t="s">
        <v>23</v>
      </c>
      <c r="B651" t="n">
        <v>0</v>
      </c>
      <c r="C651" t="n">
        <v>0</v>
      </c>
      <c r="D651" t="n">
        <v>0</v>
      </c>
      <c r="E651">
        <f>sum(B651:D651)</f>
        <v/>
      </c>
      <c r="F651">
        <f>B651/E651</f>
        <v/>
      </c>
      <c r="G651">
        <f>C651/E651</f>
        <v/>
      </c>
      <c r="H651">
        <f>D651/E651</f>
        <v/>
      </c>
      <c r="I651">
        <f>G651+H651*2</f>
        <v/>
      </c>
      <c r="J651">
        <f>I651-J644</f>
        <v/>
      </c>
      <c r="K651" t="n">
        <v>5</v>
      </c>
      <c r="L651">
        <f>J651/K651*100/34.78/48</f>
        <v/>
      </c>
    </row>
    <row r="652" spans="1:12">
      <c r="A652" t="s">
        <v>24</v>
      </c>
      <c r="B652" t="n">
        <v>0</v>
      </c>
      <c r="C652" t="n">
        <v>0</v>
      </c>
      <c r="D652" t="n">
        <v>0</v>
      </c>
      <c r="E652">
        <f>sum(B652:D652)</f>
        <v/>
      </c>
      <c r="F652">
        <f>B652/E652</f>
        <v/>
      </c>
      <c r="G652">
        <f>C652/E652</f>
        <v/>
      </c>
      <c r="H652">
        <f>D652/E652</f>
        <v/>
      </c>
      <c r="I652">
        <f>G652+H652*2</f>
        <v/>
      </c>
      <c r="J652">
        <f>I652-J644</f>
        <v/>
      </c>
      <c r="K652" t="n">
        <v>5</v>
      </c>
      <c r="L652">
        <f>J652/K652*100/34.78/96</f>
        <v/>
      </c>
    </row>
    <row r="653" spans="1:12">
      <c r="A653" t="s">
        <v>25</v>
      </c>
      <c r="B653" t="n">
        <v>69008</v>
      </c>
      <c r="C653" t="n">
        <v>242539</v>
      </c>
      <c r="D653" t="n">
        <v>238257</v>
      </c>
      <c r="E653">
        <f>sum(B653:D653)</f>
        <v/>
      </c>
      <c r="F653">
        <f>B653/E653</f>
        <v/>
      </c>
      <c r="G653">
        <f>C653/E653</f>
        <v/>
      </c>
      <c r="H653">
        <f>D653/E653</f>
        <v/>
      </c>
      <c r="I653">
        <f>G653+H653*2</f>
        <v/>
      </c>
      <c r="J653">
        <f>I653-J644</f>
        <v/>
      </c>
      <c r="K653" t="n">
        <v>5</v>
      </c>
      <c r="L653">
        <f>J653/K653*100/34.78/96</f>
        <v/>
      </c>
    </row>
    <row r="654" spans="1:12">
      <c r="A654" t="s">
        <v>26</v>
      </c>
      <c r="B654" t="n">
        <v>0</v>
      </c>
      <c r="C654" t="n">
        <v>0</v>
      </c>
      <c r="D654" t="n">
        <v>0</v>
      </c>
      <c r="E654">
        <f>sum(B654:D654)</f>
        <v/>
      </c>
      <c r="F654">
        <f>B654/E654</f>
        <v/>
      </c>
      <c r="G654">
        <f>C654/E654</f>
        <v/>
      </c>
      <c r="H654">
        <f>D654/E654</f>
        <v/>
      </c>
      <c r="I654">
        <f>G654+H654*2</f>
        <v/>
      </c>
      <c r="J654">
        <f>I654-J644</f>
        <v/>
      </c>
      <c r="K654" t="n">
        <v>5</v>
      </c>
      <c r="L654">
        <f>J654/K654*100/34.78/168</f>
        <v/>
      </c>
    </row>
    <row r="655" spans="1:12">
      <c r="A655" t="s">
        <v>27</v>
      </c>
      <c r="B655" t="n">
        <v>66106</v>
      </c>
      <c r="C655" t="n">
        <v>145499</v>
      </c>
      <c r="D655" t="n">
        <v>212661</v>
      </c>
      <c r="E655">
        <f>sum(B655:D655)</f>
        <v/>
      </c>
      <c r="F655">
        <f>B655/E655</f>
        <v/>
      </c>
      <c r="G655">
        <f>C655/E655</f>
        <v/>
      </c>
      <c r="H655">
        <f>D655/E655</f>
        <v/>
      </c>
      <c r="I655">
        <f>G655+H655*2</f>
        <v/>
      </c>
      <c r="J655">
        <f>I655-J644</f>
        <v/>
      </c>
      <c r="K655" t="n">
        <v>5</v>
      </c>
      <c r="L655">
        <f>J655/K655*100/34.78/168</f>
        <v/>
      </c>
    </row>
    <row r="656" spans="1:12">
      <c r="A656" t="s"/>
    </row>
    <row r="657" spans="1:12">
      <c r="A657" t="s">
        <v>0</v>
      </c>
      <c r="B657" t="s">
        <v>1</v>
      </c>
      <c r="C657" t="s">
        <v>2</v>
      </c>
      <c r="D657" t="s">
        <v>3</v>
      </c>
    </row>
    <row r="658" spans="1:12">
      <c r="A658" t="s">
        <v>140</v>
      </c>
      <c r="B658" t="s">
        <v>141</v>
      </c>
      <c r="C658" t="s">
        <v>142</v>
      </c>
      <c r="D658" t="s">
        <v>143</v>
      </c>
    </row>
    <row r="659" spans="1:12">
      <c r="A659" t="s"/>
      <c r="B659" t="s">
        <v>8</v>
      </c>
      <c r="C659" t="s">
        <v>9</v>
      </c>
      <c r="D659" t="s">
        <v>10</v>
      </c>
      <c r="E659" t="s">
        <v>11</v>
      </c>
      <c r="F659" t="s">
        <v>8</v>
      </c>
      <c r="G659" t="s">
        <v>9</v>
      </c>
      <c r="H659" t="s">
        <v>10</v>
      </c>
      <c r="I659" t="s">
        <v>12</v>
      </c>
      <c r="J659" t="s">
        <v>13</v>
      </c>
      <c r="K659" t="s">
        <v>14</v>
      </c>
      <c r="L659" t="s">
        <v>15</v>
      </c>
    </row>
    <row r="660" spans="1:12">
      <c r="A660" t="s">
        <v>16</v>
      </c>
      <c r="B660" t="n">
        <v>24761700</v>
      </c>
      <c r="C660" t="n">
        <v>36712270</v>
      </c>
      <c r="D660" t="n">
        <v>29064150</v>
      </c>
      <c r="E660">
        <f>sum(B660:D660)</f>
        <v/>
      </c>
      <c r="F660">
        <f>B660/E660</f>
        <v/>
      </c>
      <c r="G660">
        <f>C660/E660</f>
        <v/>
      </c>
      <c r="H660">
        <f>D660/E660</f>
        <v/>
      </c>
      <c r="I660">
        <f>G660+H660*2</f>
        <v/>
      </c>
      <c r="J660">
        <f>average(I660:I661)</f>
        <v/>
      </c>
    </row>
    <row r="661" spans="1:12">
      <c r="A661" t="s">
        <v>17</v>
      </c>
      <c r="B661" t="n">
        <v>25271170</v>
      </c>
      <c r="C661" t="n">
        <v>36074490</v>
      </c>
      <c r="D661" t="n">
        <v>28328190</v>
      </c>
      <c r="E661">
        <f>sum(B661:D661)</f>
        <v/>
      </c>
      <c r="F661">
        <f>B661/E661</f>
        <v/>
      </c>
      <c r="G661">
        <f>C661/E661</f>
        <v/>
      </c>
      <c r="H661">
        <f>D661/E661</f>
        <v/>
      </c>
      <c r="I661">
        <f>G661+H661*2</f>
        <v/>
      </c>
    </row>
    <row r="662" spans="1:12">
      <c r="A662" t="s">
        <v>18</v>
      </c>
      <c r="B662" t="n">
        <v>22057200</v>
      </c>
      <c r="C662" t="n">
        <v>33897750</v>
      </c>
      <c r="D662" t="n">
        <v>29639240</v>
      </c>
      <c r="E662">
        <f>sum(B662:D662)</f>
        <v/>
      </c>
      <c r="F662">
        <f>B662/E662</f>
        <v/>
      </c>
      <c r="G662">
        <f>C662/E662</f>
        <v/>
      </c>
      <c r="H662">
        <f>D662/E662</f>
        <v/>
      </c>
      <c r="I662">
        <f>G662+H662*2</f>
        <v/>
      </c>
      <c r="J662">
        <f>I662-J660</f>
        <v/>
      </c>
      <c r="K662" t="n">
        <v>5</v>
      </c>
      <c r="L662">
        <f>J662/K662*100/45.70/8</f>
        <v/>
      </c>
    </row>
    <row r="663" spans="1:12">
      <c r="A663" t="s">
        <v>19</v>
      </c>
      <c r="B663" t="n">
        <v>20909470</v>
      </c>
      <c r="C663" t="n">
        <v>31911460</v>
      </c>
      <c r="D663" t="n">
        <v>27530000</v>
      </c>
      <c r="E663">
        <f>sum(B663:D663)</f>
        <v/>
      </c>
      <c r="F663">
        <f>B663/E663</f>
        <v/>
      </c>
      <c r="G663">
        <f>C663/E663</f>
        <v/>
      </c>
      <c r="H663">
        <f>D663/E663</f>
        <v/>
      </c>
      <c r="I663">
        <f>G663+H663*2</f>
        <v/>
      </c>
      <c r="J663">
        <f>I663-J660</f>
        <v/>
      </c>
      <c r="K663" t="n">
        <v>5</v>
      </c>
      <c r="L663">
        <f>J663/K663*100/45.70/8</f>
        <v/>
      </c>
    </row>
    <row r="664" spans="1:12">
      <c r="A664" t="s">
        <v>20</v>
      </c>
      <c r="B664" t="n">
        <v>18753450</v>
      </c>
      <c r="C664" t="n">
        <v>31906420</v>
      </c>
      <c r="D664" t="n">
        <v>32208360</v>
      </c>
      <c r="E664">
        <f>sum(B664:D664)</f>
        <v/>
      </c>
      <c r="F664">
        <f>B664/E664</f>
        <v/>
      </c>
      <c r="G664">
        <f>C664/E664</f>
        <v/>
      </c>
      <c r="H664">
        <f>D664/E664</f>
        <v/>
      </c>
      <c r="I664">
        <f>G664+H664*2</f>
        <v/>
      </c>
      <c r="J664">
        <f>I664-J660</f>
        <v/>
      </c>
      <c r="K664" t="n">
        <v>5</v>
      </c>
      <c r="L664">
        <f>J664/K664*100/45.70/24</f>
        <v/>
      </c>
    </row>
    <row r="665" spans="1:12">
      <c r="A665" t="s">
        <v>21</v>
      </c>
      <c r="B665" t="n">
        <v>18035930</v>
      </c>
      <c r="C665" t="n">
        <v>30741110</v>
      </c>
      <c r="D665" t="n">
        <v>30069980</v>
      </c>
      <c r="E665">
        <f>sum(B665:D665)</f>
        <v/>
      </c>
      <c r="F665">
        <f>B665/E665</f>
        <v/>
      </c>
      <c r="G665">
        <f>C665/E665</f>
        <v/>
      </c>
      <c r="H665">
        <f>D665/E665</f>
        <v/>
      </c>
      <c r="I665">
        <f>G665+H665*2</f>
        <v/>
      </c>
      <c r="J665">
        <f>I665-J660</f>
        <v/>
      </c>
      <c r="K665" t="n">
        <v>5</v>
      </c>
      <c r="L665">
        <f>J665/K665*100/45.70/24</f>
        <v/>
      </c>
    </row>
    <row r="666" spans="1:12">
      <c r="A666" t="s">
        <v>22</v>
      </c>
      <c r="B666" t="n">
        <v>4196564</v>
      </c>
      <c r="C666" t="n">
        <v>8058444</v>
      </c>
      <c r="D666" t="n">
        <v>9597872</v>
      </c>
      <c r="E666">
        <f>sum(B666:D666)</f>
        <v/>
      </c>
      <c r="F666">
        <f>B666/E666</f>
        <v/>
      </c>
      <c r="G666">
        <f>C666/E666</f>
        <v/>
      </c>
      <c r="H666">
        <f>D666/E666</f>
        <v/>
      </c>
      <c r="I666">
        <f>G666+H666*2</f>
        <v/>
      </c>
      <c r="J666">
        <f>I666-J660</f>
        <v/>
      </c>
      <c r="K666" t="n">
        <v>5</v>
      </c>
      <c r="L666">
        <f>J666/K666*100/45.70/48</f>
        <v/>
      </c>
    </row>
    <row r="667" spans="1:12">
      <c r="A667" t="s">
        <v>23</v>
      </c>
      <c r="B667" t="n">
        <v>4373061</v>
      </c>
      <c r="C667" t="n">
        <v>8013671</v>
      </c>
      <c r="D667" t="n">
        <v>9808556</v>
      </c>
      <c r="E667">
        <f>sum(B667:D667)</f>
        <v/>
      </c>
      <c r="F667">
        <f>B667/E667</f>
        <v/>
      </c>
      <c r="G667">
        <f>C667/E667</f>
        <v/>
      </c>
      <c r="H667">
        <f>D667/E667</f>
        <v/>
      </c>
      <c r="I667">
        <f>G667+H667*2</f>
        <v/>
      </c>
      <c r="J667">
        <f>I667-J660</f>
        <v/>
      </c>
      <c r="K667" t="n">
        <v>5</v>
      </c>
      <c r="L667">
        <f>J667/K667*100/45.70/48</f>
        <v/>
      </c>
    </row>
    <row r="668" spans="1:12">
      <c r="A668" t="s">
        <v>24</v>
      </c>
      <c r="B668" t="n">
        <v>8969247</v>
      </c>
      <c r="C668" t="n">
        <v>25238440</v>
      </c>
      <c r="D668" t="n">
        <v>38605630</v>
      </c>
      <c r="E668">
        <f>sum(B668:D668)</f>
        <v/>
      </c>
      <c r="F668">
        <f>B668/E668</f>
        <v/>
      </c>
      <c r="G668">
        <f>C668/E668</f>
        <v/>
      </c>
      <c r="H668">
        <f>D668/E668</f>
        <v/>
      </c>
      <c r="I668">
        <f>G668+H668*2</f>
        <v/>
      </c>
      <c r="J668">
        <f>I668-J660</f>
        <v/>
      </c>
      <c r="K668" t="n">
        <v>5</v>
      </c>
      <c r="L668">
        <f>J668/K668*100/45.70/96</f>
        <v/>
      </c>
    </row>
    <row r="669" spans="1:12">
      <c r="A669" t="s">
        <v>25</v>
      </c>
      <c r="B669" t="n">
        <v>10320530</v>
      </c>
      <c r="C669" t="n">
        <v>26769470</v>
      </c>
      <c r="D669" t="n">
        <v>39382830</v>
      </c>
      <c r="E669">
        <f>sum(B669:D669)</f>
        <v/>
      </c>
      <c r="F669">
        <f>B669/E669</f>
        <v/>
      </c>
      <c r="G669">
        <f>C669/E669</f>
        <v/>
      </c>
      <c r="H669">
        <f>D669/E669</f>
        <v/>
      </c>
      <c r="I669">
        <f>G669+H669*2</f>
        <v/>
      </c>
      <c r="J669">
        <f>I669-J660</f>
        <v/>
      </c>
      <c r="K669" t="n">
        <v>5</v>
      </c>
      <c r="L669">
        <f>J669/K669*100/45.70/96</f>
        <v/>
      </c>
    </row>
    <row r="670" spans="1:12">
      <c r="A670" t="s">
        <v>26</v>
      </c>
      <c r="B670" t="n">
        <v>7364798</v>
      </c>
      <c r="C670" t="n">
        <v>21914620</v>
      </c>
      <c r="D670" t="n">
        <v>34097980</v>
      </c>
      <c r="E670">
        <f>sum(B670:D670)</f>
        <v/>
      </c>
      <c r="F670">
        <f>B670/E670</f>
        <v/>
      </c>
      <c r="G670">
        <f>C670/E670</f>
        <v/>
      </c>
      <c r="H670">
        <f>D670/E670</f>
        <v/>
      </c>
      <c r="I670">
        <f>G670+H670*2</f>
        <v/>
      </c>
      <c r="J670">
        <f>I670-J660</f>
        <v/>
      </c>
      <c r="K670" t="n">
        <v>5</v>
      </c>
      <c r="L670">
        <f>J670/K670*100/45.70/168</f>
        <v/>
      </c>
    </row>
    <row r="671" spans="1:12">
      <c r="A671" t="s">
        <v>27</v>
      </c>
      <c r="B671" t="n">
        <v>8458238</v>
      </c>
      <c r="C671" t="n">
        <v>25272190</v>
      </c>
      <c r="D671" t="n">
        <v>42295530</v>
      </c>
      <c r="E671">
        <f>sum(B671:D671)</f>
        <v/>
      </c>
      <c r="F671">
        <f>B671/E671</f>
        <v/>
      </c>
      <c r="G671">
        <f>C671/E671</f>
        <v/>
      </c>
      <c r="H671">
        <f>D671/E671</f>
        <v/>
      </c>
      <c r="I671">
        <f>G671+H671*2</f>
        <v/>
      </c>
      <c r="J671">
        <f>I671-J660</f>
        <v/>
      </c>
      <c r="K671" t="n">
        <v>5</v>
      </c>
      <c r="L671">
        <f>J671/K671*100/45.70/168</f>
        <v/>
      </c>
    </row>
    <row r="672" spans="1:12">
      <c r="A672" t="s"/>
    </row>
    <row r="673" spans="1:12">
      <c r="A673" t="s">
        <v>0</v>
      </c>
      <c r="B673" t="s">
        <v>1</v>
      </c>
      <c r="C673" t="s">
        <v>2</v>
      </c>
      <c r="D673" t="s">
        <v>3</v>
      </c>
    </row>
    <row r="674" spans="1:12">
      <c r="A674" t="s">
        <v>144</v>
      </c>
      <c r="B674" t="s">
        <v>50</v>
      </c>
      <c r="C674" t="s">
        <v>145</v>
      </c>
      <c r="D674" t="s">
        <v>143</v>
      </c>
    </row>
    <row r="675" spans="1:12">
      <c r="A675" t="s"/>
      <c r="B675" t="s">
        <v>8</v>
      </c>
      <c r="C675" t="s">
        <v>9</v>
      </c>
      <c r="D675" t="s">
        <v>10</v>
      </c>
      <c r="E675" t="s">
        <v>11</v>
      </c>
      <c r="F675" t="s">
        <v>8</v>
      </c>
      <c r="G675" t="s">
        <v>9</v>
      </c>
      <c r="H675" t="s">
        <v>10</v>
      </c>
      <c r="I675" t="s">
        <v>12</v>
      </c>
      <c r="J675" t="s">
        <v>13</v>
      </c>
      <c r="K675" t="s">
        <v>14</v>
      </c>
      <c r="L675" t="s">
        <v>15</v>
      </c>
    </row>
    <row r="676" spans="1:12">
      <c r="A676" t="s">
        <v>16</v>
      </c>
      <c r="B676" t="n">
        <v>7381175</v>
      </c>
      <c r="C676" t="n">
        <v>10910020</v>
      </c>
      <c r="D676" t="n">
        <v>8753620</v>
      </c>
      <c r="E676">
        <f>sum(B676:D676)</f>
        <v/>
      </c>
      <c r="F676">
        <f>B676/E676</f>
        <v/>
      </c>
      <c r="G676">
        <f>C676/E676</f>
        <v/>
      </c>
      <c r="H676">
        <f>D676/E676</f>
        <v/>
      </c>
      <c r="I676">
        <f>G676+H676*2</f>
        <v/>
      </c>
      <c r="J676">
        <f>average(I676:I677)</f>
        <v/>
      </c>
    </row>
    <row r="677" spans="1:12">
      <c r="A677" t="s">
        <v>17</v>
      </c>
      <c r="B677" t="n">
        <v>7289799</v>
      </c>
      <c r="C677" t="n">
        <v>10381190</v>
      </c>
      <c r="D677" t="n">
        <v>8297653</v>
      </c>
      <c r="E677">
        <f>sum(B677:D677)</f>
        <v/>
      </c>
      <c r="F677">
        <f>B677/E677</f>
        <v/>
      </c>
      <c r="G677">
        <f>C677/E677</f>
        <v/>
      </c>
      <c r="H677">
        <f>D677/E677</f>
        <v/>
      </c>
      <c r="I677">
        <f>G677+H677*2</f>
        <v/>
      </c>
    </row>
    <row r="678" spans="1:12">
      <c r="A678" t="s">
        <v>18</v>
      </c>
      <c r="B678" t="n">
        <v>6837805</v>
      </c>
      <c r="C678" t="n">
        <v>10537430</v>
      </c>
      <c r="D678" t="n">
        <v>9169058</v>
      </c>
      <c r="E678">
        <f>sum(B678:D678)</f>
        <v/>
      </c>
      <c r="F678">
        <f>B678/E678</f>
        <v/>
      </c>
      <c r="G678">
        <f>C678/E678</f>
        <v/>
      </c>
      <c r="H678">
        <f>D678/E678</f>
        <v/>
      </c>
      <c r="I678">
        <f>G678+H678*2</f>
        <v/>
      </c>
      <c r="J678">
        <f>I678-J676</f>
        <v/>
      </c>
      <c r="K678" t="n">
        <v>5</v>
      </c>
      <c r="L678">
        <f>J678/K678*100/45.70/8</f>
        <v/>
      </c>
    </row>
    <row r="679" spans="1:12">
      <c r="A679" t="s">
        <v>19</v>
      </c>
      <c r="B679" t="n">
        <v>6184141</v>
      </c>
      <c r="C679" t="n">
        <v>9929055</v>
      </c>
      <c r="D679" t="n">
        <v>8471779</v>
      </c>
      <c r="E679">
        <f>sum(B679:D679)</f>
        <v/>
      </c>
      <c r="F679">
        <f>B679/E679</f>
        <v/>
      </c>
      <c r="G679">
        <f>C679/E679</f>
        <v/>
      </c>
      <c r="H679">
        <f>D679/E679</f>
        <v/>
      </c>
      <c r="I679">
        <f>G679+H679*2</f>
        <v/>
      </c>
      <c r="J679">
        <f>I679-J676</f>
        <v/>
      </c>
      <c r="K679" t="n">
        <v>5</v>
      </c>
      <c r="L679">
        <f>J679/K679*100/45.70/8</f>
        <v/>
      </c>
    </row>
    <row r="680" spans="1:12">
      <c r="A680" t="s">
        <v>20</v>
      </c>
      <c r="B680" t="n">
        <v>6067540</v>
      </c>
      <c r="C680" t="n">
        <v>10757640</v>
      </c>
      <c r="D680" t="n">
        <v>10220000</v>
      </c>
      <c r="E680">
        <f>sum(B680:D680)</f>
        <v/>
      </c>
      <c r="F680">
        <f>B680/E680</f>
        <v/>
      </c>
      <c r="G680">
        <f>C680/E680</f>
        <v/>
      </c>
      <c r="H680">
        <f>D680/E680</f>
        <v/>
      </c>
      <c r="I680">
        <f>G680+H680*2</f>
        <v/>
      </c>
      <c r="J680">
        <f>I680-J676</f>
        <v/>
      </c>
      <c r="K680" t="n">
        <v>5</v>
      </c>
      <c r="L680">
        <f>J680/K680*100/45.70/24</f>
        <v/>
      </c>
    </row>
    <row r="681" spans="1:12">
      <c r="A681" t="s">
        <v>21</v>
      </c>
      <c r="B681" t="n">
        <v>4973542</v>
      </c>
      <c r="C681" t="n">
        <v>9065795</v>
      </c>
      <c r="D681" t="n">
        <v>8354509</v>
      </c>
      <c r="E681">
        <f>sum(B681:D681)</f>
        <v/>
      </c>
      <c r="F681">
        <f>B681/E681</f>
        <v/>
      </c>
      <c r="G681">
        <f>C681/E681</f>
        <v/>
      </c>
      <c r="H681">
        <f>D681/E681</f>
        <v/>
      </c>
      <c r="I681">
        <f>G681+H681*2</f>
        <v/>
      </c>
      <c r="J681">
        <f>I681-J676</f>
        <v/>
      </c>
      <c r="K681" t="n">
        <v>5</v>
      </c>
      <c r="L681">
        <f>J681/K681*100/45.70/24</f>
        <v/>
      </c>
    </row>
    <row r="682" spans="1:12">
      <c r="A682" t="s">
        <v>22</v>
      </c>
      <c r="B682" t="n">
        <v>133451</v>
      </c>
      <c r="C682" t="n">
        <v>193988</v>
      </c>
      <c r="D682" t="n">
        <v>163796</v>
      </c>
      <c r="E682">
        <f>sum(B682:D682)</f>
        <v/>
      </c>
      <c r="F682">
        <f>B682/E682</f>
        <v/>
      </c>
      <c r="G682">
        <f>C682/E682</f>
        <v/>
      </c>
      <c r="H682">
        <f>D682/E682</f>
        <v/>
      </c>
      <c r="I682">
        <f>G682+H682*2</f>
        <v/>
      </c>
      <c r="J682">
        <f>I682-J676</f>
        <v/>
      </c>
      <c r="K682" t="n">
        <v>5</v>
      </c>
      <c r="L682">
        <f>J682/K682*100/45.70/48</f>
        <v/>
      </c>
    </row>
    <row r="683" spans="1:12">
      <c r="A683" t="s">
        <v>23</v>
      </c>
      <c r="B683" t="n">
        <v>409328</v>
      </c>
      <c r="C683" t="n">
        <v>834228</v>
      </c>
      <c r="D683" t="n">
        <v>1127284</v>
      </c>
      <c r="E683">
        <f>sum(B683:D683)</f>
        <v/>
      </c>
      <c r="F683">
        <f>B683/E683</f>
        <v/>
      </c>
      <c r="G683">
        <f>C683/E683</f>
        <v/>
      </c>
      <c r="H683">
        <f>D683/E683</f>
        <v/>
      </c>
      <c r="I683">
        <f>G683+H683*2</f>
        <v/>
      </c>
      <c r="J683">
        <f>I683-J676</f>
        <v/>
      </c>
      <c r="K683" t="n">
        <v>5</v>
      </c>
      <c r="L683">
        <f>J683/K683*100/45.70/48</f>
        <v/>
      </c>
    </row>
    <row r="684" spans="1:12">
      <c r="A684" t="s">
        <v>24</v>
      </c>
      <c r="B684" t="n">
        <v>2313788</v>
      </c>
      <c r="C684" t="n">
        <v>6358947</v>
      </c>
      <c r="D684" t="n">
        <v>10015130</v>
      </c>
      <c r="E684">
        <f>sum(B684:D684)</f>
        <v/>
      </c>
      <c r="F684">
        <f>B684/E684</f>
        <v/>
      </c>
      <c r="G684">
        <f>C684/E684</f>
        <v/>
      </c>
      <c r="H684">
        <f>D684/E684</f>
        <v/>
      </c>
      <c r="I684">
        <f>G684+H684*2</f>
        <v/>
      </c>
      <c r="J684">
        <f>I684-J676</f>
        <v/>
      </c>
      <c r="K684" t="n">
        <v>5</v>
      </c>
      <c r="L684">
        <f>J684/K684*100/45.70/96</f>
        <v/>
      </c>
    </row>
    <row r="685" spans="1:12">
      <c r="A685" t="s">
        <v>25</v>
      </c>
      <c r="B685" t="n">
        <v>2527967</v>
      </c>
      <c r="C685" t="n">
        <v>6797618</v>
      </c>
      <c r="D685" t="n">
        <v>9983068</v>
      </c>
      <c r="E685">
        <f>sum(B685:D685)</f>
        <v/>
      </c>
      <c r="F685">
        <f>B685/E685</f>
        <v/>
      </c>
      <c r="G685">
        <f>C685/E685</f>
        <v/>
      </c>
      <c r="H685">
        <f>D685/E685</f>
        <v/>
      </c>
      <c r="I685">
        <f>G685+H685*2</f>
        <v/>
      </c>
      <c r="J685">
        <f>I685-J676</f>
        <v/>
      </c>
      <c r="K685" t="n">
        <v>5</v>
      </c>
      <c r="L685">
        <f>J685/K685*100/45.70/96</f>
        <v/>
      </c>
    </row>
    <row r="686" spans="1:12">
      <c r="A686" t="s">
        <v>26</v>
      </c>
      <c r="B686" t="n">
        <v>1627105</v>
      </c>
      <c r="C686" t="n">
        <v>5360957</v>
      </c>
      <c r="D686" t="n">
        <v>8861728</v>
      </c>
      <c r="E686">
        <f>sum(B686:D686)</f>
        <v/>
      </c>
      <c r="F686">
        <f>B686/E686</f>
        <v/>
      </c>
      <c r="G686">
        <f>C686/E686</f>
        <v/>
      </c>
      <c r="H686">
        <f>D686/E686</f>
        <v/>
      </c>
      <c r="I686">
        <f>G686+H686*2</f>
        <v/>
      </c>
      <c r="J686">
        <f>I686-J676</f>
        <v/>
      </c>
      <c r="K686" t="n">
        <v>5</v>
      </c>
      <c r="L686">
        <f>J686/K686*100/45.70/168</f>
        <v/>
      </c>
    </row>
    <row r="687" spans="1:12">
      <c r="A687" t="s">
        <v>27</v>
      </c>
      <c r="B687" t="n">
        <v>2105522</v>
      </c>
      <c r="C687" t="n">
        <v>6804255</v>
      </c>
      <c r="D687" t="n">
        <v>10315530</v>
      </c>
      <c r="E687">
        <f>sum(B687:D687)</f>
        <v/>
      </c>
      <c r="F687">
        <f>B687/E687</f>
        <v/>
      </c>
      <c r="G687">
        <f>C687/E687</f>
        <v/>
      </c>
      <c r="H687">
        <f>D687/E687</f>
        <v/>
      </c>
      <c r="I687">
        <f>G687+H687*2</f>
        <v/>
      </c>
      <c r="J687">
        <f>I687-J676</f>
        <v/>
      </c>
      <c r="K687" t="n">
        <v>5</v>
      </c>
      <c r="L687">
        <f>J687/K687*100/45.70/168</f>
        <v/>
      </c>
    </row>
    <row r="688" spans="1:12">
      <c r="A688" t="s"/>
    </row>
    <row r="689" spans="1:12">
      <c r="A689" t="s">
        <v>0</v>
      </c>
      <c r="B689" t="s">
        <v>1</v>
      </c>
      <c r="C689" t="s">
        <v>2</v>
      </c>
      <c r="D689" t="s">
        <v>3</v>
      </c>
    </row>
    <row r="690" spans="1:12">
      <c r="A690" t="s">
        <v>146</v>
      </c>
      <c r="B690" t="s">
        <v>50</v>
      </c>
      <c r="C690" t="s">
        <v>147</v>
      </c>
      <c r="D690" t="s">
        <v>148</v>
      </c>
    </row>
    <row r="691" spans="1:12">
      <c r="A691" t="s"/>
      <c r="B691" t="s">
        <v>8</v>
      </c>
      <c r="C691" t="s">
        <v>9</v>
      </c>
      <c r="D691" t="s">
        <v>10</v>
      </c>
      <c r="E691" t="s">
        <v>11</v>
      </c>
      <c r="F691" t="s">
        <v>8</v>
      </c>
      <c r="G691" t="s">
        <v>9</v>
      </c>
      <c r="H691" t="s">
        <v>10</v>
      </c>
      <c r="I691" t="s">
        <v>12</v>
      </c>
      <c r="J691" t="s">
        <v>13</v>
      </c>
      <c r="K691" t="s">
        <v>14</v>
      </c>
      <c r="L691" t="s">
        <v>15</v>
      </c>
    </row>
    <row r="692" spans="1:12">
      <c r="A692" t="s">
        <v>16</v>
      </c>
      <c r="B692" t="n">
        <v>18357480</v>
      </c>
      <c r="C692" t="n">
        <v>27955810</v>
      </c>
      <c r="D692" t="n">
        <v>23515330</v>
      </c>
      <c r="E692">
        <f>sum(B692:D692)</f>
        <v/>
      </c>
      <c r="F692">
        <f>B692/E692</f>
        <v/>
      </c>
      <c r="G692">
        <f>C692/E692</f>
        <v/>
      </c>
      <c r="H692">
        <f>D692/E692</f>
        <v/>
      </c>
      <c r="I692">
        <f>G692+H692*2</f>
        <v/>
      </c>
      <c r="J692">
        <f>average(I692:I693)</f>
        <v/>
      </c>
    </row>
    <row r="693" spans="1:12">
      <c r="A693" t="s">
        <v>17</v>
      </c>
      <c r="B693" t="n">
        <v>17681990</v>
      </c>
      <c r="C693" t="n">
        <v>25922470</v>
      </c>
      <c r="D693" t="n">
        <v>22178710</v>
      </c>
      <c r="E693">
        <f>sum(B693:D693)</f>
        <v/>
      </c>
      <c r="F693">
        <f>B693/E693</f>
        <v/>
      </c>
      <c r="G693">
        <f>C693/E693</f>
        <v/>
      </c>
      <c r="H693">
        <f>D693/E693</f>
        <v/>
      </c>
      <c r="I693">
        <f>G693+H693*2</f>
        <v/>
      </c>
    </row>
    <row r="694" spans="1:12">
      <c r="A694" t="s">
        <v>18</v>
      </c>
      <c r="B694" t="n">
        <v>13155960</v>
      </c>
      <c r="C694" t="n">
        <v>20200430</v>
      </c>
      <c r="D694" t="n">
        <v>18315920</v>
      </c>
      <c r="E694">
        <f>sum(B694:D694)</f>
        <v/>
      </c>
      <c r="F694">
        <f>B694/E694</f>
        <v/>
      </c>
      <c r="G694">
        <f>C694/E694</f>
        <v/>
      </c>
      <c r="H694">
        <f>D694/E694</f>
        <v/>
      </c>
      <c r="I694">
        <f>G694+H694*2</f>
        <v/>
      </c>
      <c r="J694">
        <f>I694-J692</f>
        <v/>
      </c>
      <c r="K694" t="n">
        <v>5</v>
      </c>
      <c r="L694">
        <f>J694/K694*100/35.88/8</f>
        <v/>
      </c>
    </row>
    <row r="695" spans="1:12">
      <c r="A695" t="s">
        <v>19</v>
      </c>
      <c r="B695" t="n">
        <v>14350970</v>
      </c>
      <c r="C695" t="n">
        <v>22027780</v>
      </c>
      <c r="D695" t="n">
        <v>20498980</v>
      </c>
      <c r="E695">
        <f>sum(B695:D695)</f>
        <v/>
      </c>
      <c r="F695">
        <f>B695/E695</f>
        <v/>
      </c>
      <c r="G695">
        <f>C695/E695</f>
        <v/>
      </c>
      <c r="H695">
        <f>D695/E695</f>
        <v/>
      </c>
      <c r="I695">
        <f>G695+H695*2</f>
        <v/>
      </c>
      <c r="J695">
        <f>I695-J692</f>
        <v/>
      </c>
      <c r="K695" t="n">
        <v>5</v>
      </c>
      <c r="L695">
        <f>J695/K695*100/35.88/8</f>
        <v/>
      </c>
    </row>
    <row r="696" spans="1:12">
      <c r="A696" t="s">
        <v>20</v>
      </c>
      <c r="B696" t="n">
        <v>15446480</v>
      </c>
      <c r="C696" t="n">
        <v>26501330</v>
      </c>
      <c r="D696" t="n">
        <v>27523520</v>
      </c>
      <c r="E696">
        <f>sum(B696:D696)</f>
        <v/>
      </c>
      <c r="F696">
        <f>B696/E696</f>
        <v/>
      </c>
      <c r="G696">
        <f>C696/E696</f>
        <v/>
      </c>
      <c r="H696">
        <f>D696/E696</f>
        <v/>
      </c>
      <c r="I696">
        <f>G696+H696*2</f>
        <v/>
      </c>
      <c r="J696">
        <f>I696-J692</f>
        <v/>
      </c>
      <c r="K696" t="n">
        <v>5</v>
      </c>
      <c r="L696">
        <f>J696/K696*100/35.88/24</f>
        <v/>
      </c>
    </row>
    <row r="697" spans="1:12">
      <c r="A697" t="s">
        <v>21</v>
      </c>
      <c r="B697" t="n">
        <v>16859360</v>
      </c>
      <c r="C697" t="n">
        <v>29392100</v>
      </c>
      <c r="D697" t="n">
        <v>30095260</v>
      </c>
      <c r="E697">
        <f>sum(B697:D697)</f>
        <v/>
      </c>
      <c r="F697">
        <f>B697/E697</f>
        <v/>
      </c>
      <c r="G697">
        <f>C697/E697</f>
        <v/>
      </c>
      <c r="H697">
        <f>D697/E697</f>
        <v/>
      </c>
      <c r="I697">
        <f>G697+H697*2</f>
        <v/>
      </c>
      <c r="J697">
        <f>I697-J692</f>
        <v/>
      </c>
      <c r="K697" t="n">
        <v>5</v>
      </c>
      <c r="L697">
        <f>J697/K697*100/35.88/24</f>
        <v/>
      </c>
    </row>
    <row r="698" spans="1:12">
      <c r="A698" t="s">
        <v>22</v>
      </c>
      <c r="B698" t="n">
        <v>6154645</v>
      </c>
      <c r="C698" t="n">
        <v>12614820</v>
      </c>
      <c r="D698" t="n">
        <v>14922930</v>
      </c>
      <c r="E698">
        <f>sum(B698:D698)</f>
        <v/>
      </c>
      <c r="F698">
        <f>B698/E698</f>
        <v/>
      </c>
      <c r="G698">
        <f>C698/E698</f>
        <v/>
      </c>
      <c r="H698">
        <f>D698/E698</f>
        <v/>
      </c>
      <c r="I698">
        <f>G698+H698*2</f>
        <v/>
      </c>
      <c r="J698">
        <f>I698-J692</f>
        <v/>
      </c>
      <c r="K698" t="n">
        <v>5</v>
      </c>
      <c r="L698">
        <f>J698/K698*100/35.88/48</f>
        <v/>
      </c>
    </row>
    <row r="699" spans="1:12">
      <c r="A699" t="s">
        <v>23</v>
      </c>
      <c r="B699" t="n">
        <v>6532106</v>
      </c>
      <c r="C699" t="n">
        <v>12806690</v>
      </c>
      <c r="D699" t="n">
        <v>16003040</v>
      </c>
      <c r="E699">
        <f>sum(B699:D699)</f>
        <v/>
      </c>
      <c r="F699">
        <f>B699/E699</f>
        <v/>
      </c>
      <c r="G699">
        <f>C699/E699</f>
        <v/>
      </c>
      <c r="H699">
        <f>D699/E699</f>
        <v/>
      </c>
      <c r="I699">
        <f>G699+H699*2</f>
        <v/>
      </c>
      <c r="J699">
        <f>I699-J692</f>
        <v/>
      </c>
      <c r="K699" t="n">
        <v>5</v>
      </c>
      <c r="L699">
        <f>J699/K699*100/35.88/48</f>
        <v/>
      </c>
    </row>
    <row r="700" spans="1:12">
      <c r="A700" t="s">
        <v>24</v>
      </c>
      <c r="B700" t="n">
        <v>10903040</v>
      </c>
      <c r="C700" t="n">
        <v>28089140</v>
      </c>
      <c r="D700" t="n">
        <v>39587530</v>
      </c>
      <c r="E700">
        <f>sum(B700:D700)</f>
        <v/>
      </c>
      <c r="F700">
        <f>B700/E700</f>
        <v/>
      </c>
      <c r="G700">
        <f>C700/E700</f>
        <v/>
      </c>
      <c r="H700">
        <f>D700/E700</f>
        <v/>
      </c>
      <c r="I700">
        <f>G700+H700*2</f>
        <v/>
      </c>
      <c r="J700">
        <f>I700-J692</f>
        <v/>
      </c>
      <c r="K700" t="n">
        <v>5</v>
      </c>
      <c r="L700">
        <f>J700/K700*100/35.88/96</f>
        <v/>
      </c>
    </row>
    <row r="701" spans="1:12">
      <c r="A701" t="s">
        <v>25</v>
      </c>
      <c r="B701" t="n">
        <v>10102910</v>
      </c>
      <c r="C701" t="n">
        <v>26089980</v>
      </c>
      <c r="D701" t="n">
        <v>36514450</v>
      </c>
      <c r="E701">
        <f>sum(B701:D701)</f>
        <v/>
      </c>
      <c r="F701">
        <f>B701/E701</f>
        <v/>
      </c>
      <c r="G701">
        <f>C701/E701</f>
        <v/>
      </c>
      <c r="H701">
        <f>D701/E701</f>
        <v/>
      </c>
      <c r="I701">
        <f>G701+H701*2</f>
        <v/>
      </c>
      <c r="J701">
        <f>I701-J692</f>
        <v/>
      </c>
      <c r="K701" t="n">
        <v>5</v>
      </c>
      <c r="L701">
        <f>J701/K701*100/35.88/96</f>
        <v/>
      </c>
    </row>
    <row r="702" spans="1:12">
      <c r="A702" t="s">
        <v>26</v>
      </c>
      <c r="B702" t="n">
        <v>8332720</v>
      </c>
      <c r="C702" t="n">
        <v>23096570</v>
      </c>
      <c r="D702" t="n">
        <v>34932460</v>
      </c>
      <c r="E702">
        <f>sum(B702:D702)</f>
        <v/>
      </c>
      <c r="F702">
        <f>B702/E702</f>
        <v/>
      </c>
      <c r="G702">
        <f>C702/E702</f>
        <v/>
      </c>
      <c r="H702">
        <f>D702/E702</f>
        <v/>
      </c>
      <c r="I702">
        <f>G702+H702*2</f>
        <v/>
      </c>
      <c r="J702">
        <f>I702-J692</f>
        <v/>
      </c>
      <c r="K702" t="n">
        <v>5</v>
      </c>
      <c r="L702">
        <f>J702/K702*100/35.88/168</f>
        <v/>
      </c>
    </row>
    <row r="703" spans="1:12">
      <c r="A703" t="s">
        <v>27</v>
      </c>
      <c r="B703" t="n">
        <v>8202578</v>
      </c>
      <c r="C703" t="n">
        <v>24840600</v>
      </c>
      <c r="D703" t="n">
        <v>36893510</v>
      </c>
      <c r="E703">
        <f>sum(B703:D703)</f>
        <v/>
      </c>
      <c r="F703">
        <f>B703/E703</f>
        <v/>
      </c>
      <c r="G703">
        <f>C703/E703</f>
        <v/>
      </c>
      <c r="H703">
        <f>D703/E703</f>
        <v/>
      </c>
      <c r="I703">
        <f>G703+H703*2</f>
        <v/>
      </c>
      <c r="J703">
        <f>I703-J692</f>
        <v/>
      </c>
      <c r="K703" t="n">
        <v>5</v>
      </c>
      <c r="L703">
        <f>J703/K703*100/35.88/168</f>
        <v/>
      </c>
    </row>
    <row r="704" spans="1:12">
      <c r="A704" t="s"/>
    </row>
    <row r="705" spans="1:12">
      <c r="A705" t="s">
        <v>0</v>
      </c>
      <c r="B705" t="s">
        <v>1</v>
      </c>
      <c r="C705" t="s">
        <v>2</v>
      </c>
      <c r="D705" t="s">
        <v>3</v>
      </c>
    </row>
    <row r="706" spans="1:12">
      <c r="A706" t="s">
        <v>149</v>
      </c>
      <c r="B706" t="s">
        <v>150</v>
      </c>
      <c r="C706" t="s">
        <v>151</v>
      </c>
      <c r="D706" t="s">
        <v>152</v>
      </c>
    </row>
    <row r="707" spans="1:12">
      <c r="A707" t="s"/>
      <c r="B707" t="s">
        <v>8</v>
      </c>
      <c r="C707" t="s">
        <v>9</v>
      </c>
      <c r="D707" t="s">
        <v>10</v>
      </c>
      <c r="E707" t="s">
        <v>11</v>
      </c>
      <c r="F707" t="s">
        <v>8</v>
      </c>
      <c r="G707" t="s">
        <v>9</v>
      </c>
      <c r="H707" t="s">
        <v>10</v>
      </c>
      <c r="I707" t="s">
        <v>12</v>
      </c>
      <c r="J707" t="s">
        <v>13</v>
      </c>
      <c r="K707" t="s">
        <v>14</v>
      </c>
      <c r="L707" t="s">
        <v>15</v>
      </c>
    </row>
    <row r="708" spans="1:12">
      <c r="A708" t="s">
        <v>16</v>
      </c>
      <c r="B708" t="n">
        <v>115690900</v>
      </c>
      <c r="C708" t="n">
        <v>206627000</v>
      </c>
      <c r="D708" t="n">
        <v>204392000</v>
      </c>
      <c r="E708">
        <f>sum(B708:D708)</f>
        <v/>
      </c>
      <c r="F708">
        <f>B708/E708</f>
        <v/>
      </c>
      <c r="G708">
        <f>C708/E708</f>
        <v/>
      </c>
      <c r="H708">
        <f>D708/E708</f>
        <v/>
      </c>
      <c r="I708">
        <f>G708+H708*2</f>
        <v/>
      </c>
      <c r="J708">
        <f>average(I708:I709)</f>
        <v/>
      </c>
    </row>
    <row r="709" spans="1:12">
      <c r="A709" t="s">
        <v>17</v>
      </c>
      <c r="B709" t="n">
        <v>96807260</v>
      </c>
      <c r="C709" t="n">
        <v>172832200</v>
      </c>
      <c r="D709" t="n">
        <v>168021100</v>
      </c>
      <c r="E709">
        <f>sum(B709:D709)</f>
        <v/>
      </c>
      <c r="F709">
        <f>B709/E709</f>
        <v/>
      </c>
      <c r="G709">
        <f>C709/E709</f>
        <v/>
      </c>
      <c r="H709">
        <f>D709/E709</f>
        <v/>
      </c>
      <c r="I709">
        <f>G709+H709*2</f>
        <v/>
      </c>
    </row>
    <row r="710" spans="1:12">
      <c r="A710" t="s">
        <v>18</v>
      </c>
      <c r="B710" t="n">
        <v>71126760</v>
      </c>
      <c r="C710" t="n">
        <v>130507900</v>
      </c>
      <c r="D710" t="n">
        <v>137970500</v>
      </c>
      <c r="E710">
        <f>sum(B710:D710)</f>
        <v/>
      </c>
      <c r="F710">
        <f>B710/E710</f>
        <v/>
      </c>
      <c r="G710">
        <f>C710/E710</f>
        <v/>
      </c>
      <c r="H710">
        <f>D710/E710</f>
        <v/>
      </c>
      <c r="I710">
        <f>G710+H710*2</f>
        <v/>
      </c>
      <c r="J710">
        <f>I710-J708</f>
        <v/>
      </c>
      <c r="K710" t="n">
        <v>5</v>
      </c>
      <c r="L710">
        <f>J710/K710*100/52.97/8</f>
        <v/>
      </c>
    </row>
    <row r="711" spans="1:12">
      <c r="A711" t="s">
        <v>19</v>
      </c>
      <c r="B711" t="n">
        <v>61387300</v>
      </c>
      <c r="C711" t="n">
        <v>118724300</v>
      </c>
      <c r="D711" t="n">
        <v>121826500</v>
      </c>
      <c r="E711">
        <f>sum(B711:D711)</f>
        <v/>
      </c>
      <c r="F711">
        <f>B711/E711</f>
        <v/>
      </c>
      <c r="G711">
        <f>C711/E711</f>
        <v/>
      </c>
      <c r="H711">
        <f>D711/E711</f>
        <v/>
      </c>
      <c r="I711">
        <f>G711+H711*2</f>
        <v/>
      </c>
      <c r="J711">
        <f>I711-J708</f>
        <v/>
      </c>
      <c r="K711" t="n">
        <v>5</v>
      </c>
      <c r="L711">
        <f>J711/K711*100/52.97/8</f>
        <v/>
      </c>
    </row>
    <row r="712" spans="1:12">
      <c r="A712" t="s">
        <v>20</v>
      </c>
      <c r="B712" t="n">
        <v>69107900</v>
      </c>
      <c r="C712" t="n">
        <v>140908900</v>
      </c>
      <c r="D712" t="n">
        <v>165544500</v>
      </c>
      <c r="E712">
        <f>sum(B712:D712)</f>
        <v/>
      </c>
      <c r="F712">
        <f>B712/E712</f>
        <v/>
      </c>
      <c r="G712">
        <f>C712/E712</f>
        <v/>
      </c>
      <c r="H712">
        <f>D712/E712</f>
        <v/>
      </c>
      <c r="I712">
        <f>G712+H712*2</f>
        <v/>
      </c>
      <c r="J712">
        <f>I712-J708</f>
        <v/>
      </c>
      <c r="K712" t="n">
        <v>5</v>
      </c>
      <c r="L712">
        <f>J712/K712*100/52.97/24</f>
        <v/>
      </c>
    </row>
    <row r="713" spans="1:12">
      <c r="A713" t="s">
        <v>21</v>
      </c>
      <c r="B713" t="n">
        <v>74257820</v>
      </c>
      <c r="C713" t="n">
        <v>147073700</v>
      </c>
      <c r="D713" t="n">
        <v>174340900</v>
      </c>
      <c r="E713">
        <f>sum(B713:D713)</f>
        <v/>
      </c>
      <c r="F713">
        <f>B713/E713</f>
        <v/>
      </c>
      <c r="G713">
        <f>C713/E713</f>
        <v/>
      </c>
      <c r="H713">
        <f>D713/E713</f>
        <v/>
      </c>
      <c r="I713">
        <f>G713+H713*2</f>
        <v/>
      </c>
      <c r="J713">
        <f>I713-J708</f>
        <v/>
      </c>
      <c r="K713" t="n">
        <v>5</v>
      </c>
      <c r="L713">
        <f>J713/K713*100/52.97/24</f>
        <v/>
      </c>
    </row>
    <row r="714" spans="1:12">
      <c r="A714" t="s">
        <v>22</v>
      </c>
      <c r="B714" t="n">
        <v>11092570</v>
      </c>
      <c r="C714" t="n">
        <v>26037750</v>
      </c>
      <c r="D714" t="n">
        <v>36715990</v>
      </c>
      <c r="E714">
        <f>sum(B714:D714)</f>
        <v/>
      </c>
      <c r="F714">
        <f>B714/E714</f>
        <v/>
      </c>
      <c r="G714">
        <f>C714/E714</f>
        <v/>
      </c>
      <c r="H714">
        <f>D714/E714</f>
        <v/>
      </c>
      <c r="I714">
        <f>G714+H714*2</f>
        <v/>
      </c>
      <c r="J714">
        <f>I714-J708</f>
        <v/>
      </c>
      <c r="K714" t="n">
        <v>5</v>
      </c>
      <c r="L714">
        <f>J714/K714*100/52.97/48</f>
        <v/>
      </c>
    </row>
    <row r="715" spans="1:12">
      <c r="A715" t="s">
        <v>23</v>
      </c>
      <c r="B715" t="n">
        <v>10644170</v>
      </c>
      <c r="C715" t="n">
        <v>24696040</v>
      </c>
      <c r="D715" t="n">
        <v>35870810</v>
      </c>
      <c r="E715">
        <f>sum(B715:D715)</f>
        <v/>
      </c>
      <c r="F715">
        <f>B715/E715</f>
        <v/>
      </c>
      <c r="G715">
        <f>C715/E715</f>
        <v/>
      </c>
      <c r="H715">
        <f>D715/E715</f>
        <v/>
      </c>
      <c r="I715">
        <f>G715+H715*2</f>
        <v/>
      </c>
      <c r="J715">
        <f>I715-J708</f>
        <v/>
      </c>
      <c r="K715" t="n">
        <v>5</v>
      </c>
      <c r="L715">
        <f>J715/K715*100/52.97/48</f>
        <v/>
      </c>
    </row>
    <row r="716" spans="1:12">
      <c r="A716" t="s">
        <v>24</v>
      </c>
      <c r="B716" t="n">
        <v>34406980</v>
      </c>
      <c r="C716" t="n">
        <v>98563770</v>
      </c>
      <c r="D716" t="n">
        <v>173006600</v>
      </c>
      <c r="E716">
        <f>sum(B716:D716)</f>
        <v/>
      </c>
      <c r="F716">
        <f>B716/E716</f>
        <v/>
      </c>
      <c r="G716">
        <f>C716/E716</f>
        <v/>
      </c>
      <c r="H716">
        <f>D716/E716</f>
        <v/>
      </c>
      <c r="I716">
        <f>G716+H716*2</f>
        <v/>
      </c>
      <c r="J716">
        <f>I716-J708</f>
        <v/>
      </c>
      <c r="K716" t="n">
        <v>5</v>
      </c>
      <c r="L716">
        <f>J716/K716*100/52.97/96</f>
        <v/>
      </c>
    </row>
    <row r="717" spans="1:12">
      <c r="A717" t="s">
        <v>25</v>
      </c>
      <c r="B717" t="n">
        <v>34099240</v>
      </c>
      <c r="C717" t="n">
        <v>100220600</v>
      </c>
      <c r="D717" t="n">
        <v>176014400</v>
      </c>
      <c r="E717">
        <f>sum(B717:D717)</f>
        <v/>
      </c>
      <c r="F717">
        <f>B717/E717</f>
        <v/>
      </c>
      <c r="G717">
        <f>C717/E717</f>
        <v/>
      </c>
      <c r="H717">
        <f>D717/E717</f>
        <v/>
      </c>
      <c r="I717">
        <f>G717+H717*2</f>
        <v/>
      </c>
      <c r="J717">
        <f>I717-J708</f>
        <v/>
      </c>
      <c r="K717" t="n">
        <v>5</v>
      </c>
      <c r="L717">
        <f>J717/K717*100/52.97/96</f>
        <v/>
      </c>
    </row>
    <row r="718" spans="1:12">
      <c r="A718" t="s">
        <v>26</v>
      </c>
      <c r="B718" t="n">
        <v>23678900</v>
      </c>
      <c r="C718" t="n">
        <v>80009430</v>
      </c>
      <c r="D718" t="n">
        <v>155771900</v>
      </c>
      <c r="E718">
        <f>sum(B718:D718)</f>
        <v/>
      </c>
      <c r="F718">
        <f>B718/E718</f>
        <v/>
      </c>
      <c r="G718">
        <f>C718/E718</f>
        <v/>
      </c>
      <c r="H718">
        <f>D718/E718</f>
        <v/>
      </c>
      <c r="I718">
        <f>G718+H718*2</f>
        <v/>
      </c>
      <c r="J718">
        <f>I718-J708</f>
        <v/>
      </c>
      <c r="K718" t="n">
        <v>5</v>
      </c>
      <c r="L718">
        <f>J718/K718*100/52.97/168</f>
        <v/>
      </c>
    </row>
    <row r="719" spans="1:12">
      <c r="A719" t="s">
        <v>27</v>
      </c>
      <c r="B719" t="n">
        <v>19869910</v>
      </c>
      <c r="C719" t="n">
        <v>69299940</v>
      </c>
      <c r="D719" t="n">
        <v>137001900</v>
      </c>
      <c r="E719">
        <f>sum(B719:D719)</f>
        <v/>
      </c>
      <c r="F719">
        <f>B719/E719</f>
        <v/>
      </c>
      <c r="G719">
        <f>C719/E719</f>
        <v/>
      </c>
      <c r="H719">
        <f>D719/E719</f>
        <v/>
      </c>
      <c r="I719">
        <f>G719+H719*2</f>
        <v/>
      </c>
      <c r="J719">
        <f>I719-J708</f>
        <v/>
      </c>
      <c r="K719" t="n">
        <v>5</v>
      </c>
      <c r="L719">
        <f>J719/K719*100/52.97/168</f>
        <v/>
      </c>
    </row>
    <row r="720" spans="1:12">
      <c r="A720" t="s"/>
    </row>
    <row r="721" spans="1:12">
      <c r="A721" t="s">
        <v>0</v>
      </c>
      <c r="B721" t="s">
        <v>1</v>
      </c>
      <c r="C721" t="s">
        <v>2</v>
      </c>
      <c r="D721" t="s">
        <v>3</v>
      </c>
    </row>
    <row r="722" spans="1:12">
      <c r="A722" t="s">
        <v>153</v>
      </c>
      <c r="B722" t="s">
        <v>141</v>
      </c>
      <c r="C722" t="s">
        <v>154</v>
      </c>
      <c r="D722" t="s">
        <v>152</v>
      </c>
    </row>
    <row r="723" spans="1:12">
      <c r="A723" t="s"/>
      <c r="B723" t="s">
        <v>8</v>
      </c>
      <c r="C723" t="s">
        <v>9</v>
      </c>
      <c r="D723" t="s">
        <v>10</v>
      </c>
      <c r="E723" t="s">
        <v>11</v>
      </c>
      <c r="F723" t="s">
        <v>8</v>
      </c>
      <c r="G723" t="s">
        <v>9</v>
      </c>
      <c r="H723" t="s">
        <v>10</v>
      </c>
      <c r="I723" t="s">
        <v>12</v>
      </c>
      <c r="J723" t="s">
        <v>13</v>
      </c>
      <c r="K723" t="s">
        <v>14</v>
      </c>
      <c r="L723" t="s">
        <v>15</v>
      </c>
    </row>
    <row r="724" spans="1:12">
      <c r="A724" t="s">
        <v>16</v>
      </c>
      <c r="B724" t="n">
        <v>76310350</v>
      </c>
      <c r="C724" t="n">
        <v>137217000</v>
      </c>
      <c r="D724" t="n">
        <v>137467000</v>
      </c>
      <c r="E724">
        <f>sum(B724:D724)</f>
        <v/>
      </c>
      <c r="F724">
        <f>B724/E724</f>
        <v/>
      </c>
      <c r="G724">
        <f>C724/E724</f>
        <v/>
      </c>
      <c r="H724">
        <f>D724/E724</f>
        <v/>
      </c>
      <c r="I724">
        <f>G724+H724*2</f>
        <v/>
      </c>
      <c r="J724">
        <f>average(I724:I725)</f>
        <v/>
      </c>
    </row>
    <row r="725" spans="1:12">
      <c r="A725" t="s">
        <v>17</v>
      </c>
      <c r="B725" t="n">
        <v>68540800</v>
      </c>
      <c r="C725" t="n">
        <v>124177500</v>
      </c>
      <c r="D725" t="n">
        <v>121767000</v>
      </c>
      <c r="E725">
        <f>sum(B725:D725)</f>
        <v/>
      </c>
      <c r="F725">
        <f>B725/E725</f>
        <v/>
      </c>
      <c r="G725">
        <f>C725/E725</f>
        <v/>
      </c>
      <c r="H725">
        <f>D725/E725</f>
        <v/>
      </c>
      <c r="I725">
        <f>G725+H725*2</f>
        <v/>
      </c>
    </row>
    <row r="726" spans="1:12">
      <c r="A726" t="s">
        <v>18</v>
      </c>
      <c r="B726" t="n">
        <v>47003190</v>
      </c>
      <c r="C726" t="n">
        <v>87831320</v>
      </c>
      <c r="D726" t="n">
        <v>91940830</v>
      </c>
      <c r="E726">
        <f>sum(B726:D726)</f>
        <v/>
      </c>
      <c r="F726">
        <f>B726/E726</f>
        <v/>
      </c>
      <c r="G726">
        <f>C726/E726</f>
        <v/>
      </c>
      <c r="H726">
        <f>D726/E726</f>
        <v/>
      </c>
      <c r="I726">
        <f>G726+H726*2</f>
        <v/>
      </c>
      <c r="J726">
        <f>I726-J724</f>
        <v/>
      </c>
      <c r="K726" t="n">
        <v>5</v>
      </c>
      <c r="L726">
        <f>J726/K726*100/52.97/8</f>
        <v/>
      </c>
    </row>
    <row r="727" spans="1:12">
      <c r="A727" t="s">
        <v>19</v>
      </c>
      <c r="B727" t="n">
        <v>40032220</v>
      </c>
      <c r="C727" t="n">
        <v>75170740</v>
      </c>
      <c r="D727" t="n">
        <v>79463750</v>
      </c>
      <c r="E727">
        <f>sum(B727:D727)</f>
        <v/>
      </c>
      <c r="F727">
        <f>B727/E727</f>
        <v/>
      </c>
      <c r="G727">
        <f>C727/E727</f>
        <v/>
      </c>
      <c r="H727">
        <f>D727/E727</f>
        <v/>
      </c>
      <c r="I727">
        <f>G727+H727*2</f>
        <v/>
      </c>
      <c r="J727">
        <f>I727-J724</f>
        <v/>
      </c>
      <c r="K727" t="n">
        <v>5</v>
      </c>
      <c r="L727">
        <f>J727/K727*100/52.97/8</f>
        <v/>
      </c>
    </row>
    <row r="728" spans="1:12">
      <c r="A728" t="s">
        <v>20</v>
      </c>
      <c r="B728" t="n">
        <v>48269740</v>
      </c>
      <c r="C728" t="n">
        <v>96750010</v>
      </c>
      <c r="D728" t="n">
        <v>114067600</v>
      </c>
      <c r="E728">
        <f>sum(B728:D728)</f>
        <v/>
      </c>
      <c r="F728">
        <f>B728/E728</f>
        <v/>
      </c>
      <c r="G728">
        <f>C728/E728</f>
        <v/>
      </c>
      <c r="H728">
        <f>D728/E728</f>
        <v/>
      </c>
      <c r="I728">
        <f>G728+H728*2</f>
        <v/>
      </c>
      <c r="J728">
        <f>I728-J724</f>
        <v/>
      </c>
      <c r="K728" t="n">
        <v>5</v>
      </c>
      <c r="L728">
        <f>J728/K728*100/52.97/24</f>
        <v/>
      </c>
    </row>
    <row r="729" spans="1:12">
      <c r="A729" t="s">
        <v>21</v>
      </c>
      <c r="B729" t="n">
        <v>48316030</v>
      </c>
      <c r="C729" t="n">
        <v>97572480</v>
      </c>
      <c r="D729" t="n">
        <v>112368700</v>
      </c>
      <c r="E729">
        <f>sum(B729:D729)</f>
        <v/>
      </c>
      <c r="F729">
        <f>B729/E729</f>
        <v/>
      </c>
      <c r="G729">
        <f>C729/E729</f>
        <v/>
      </c>
      <c r="H729">
        <f>D729/E729</f>
        <v/>
      </c>
      <c r="I729">
        <f>G729+H729*2</f>
        <v/>
      </c>
      <c r="J729">
        <f>I729-J724</f>
        <v/>
      </c>
      <c r="K729" t="n">
        <v>5</v>
      </c>
      <c r="L729">
        <f>J729/K729*100/52.97/24</f>
        <v/>
      </c>
    </row>
    <row r="730" spans="1:12">
      <c r="A730" t="s">
        <v>22</v>
      </c>
      <c r="B730" t="n">
        <v>7133036</v>
      </c>
      <c r="C730" t="n">
        <v>16735390</v>
      </c>
      <c r="D730" t="n">
        <v>23895960</v>
      </c>
      <c r="E730">
        <f>sum(B730:D730)</f>
        <v/>
      </c>
      <c r="F730">
        <f>B730/E730</f>
        <v/>
      </c>
      <c r="G730">
        <f>C730/E730</f>
        <v/>
      </c>
      <c r="H730">
        <f>D730/E730</f>
        <v/>
      </c>
      <c r="I730">
        <f>G730+H730*2</f>
        <v/>
      </c>
      <c r="J730">
        <f>I730-J724</f>
        <v/>
      </c>
      <c r="K730" t="n">
        <v>5</v>
      </c>
      <c r="L730">
        <f>J730/K730*100/52.97/48</f>
        <v/>
      </c>
    </row>
    <row r="731" spans="1:12">
      <c r="A731" t="s">
        <v>23</v>
      </c>
      <c r="B731" t="n">
        <v>8332268</v>
      </c>
      <c r="C731" t="n">
        <v>18999250</v>
      </c>
      <c r="D731" t="n">
        <v>26096010</v>
      </c>
      <c r="E731">
        <f>sum(B731:D731)</f>
        <v/>
      </c>
      <c r="F731">
        <f>B731/E731</f>
        <v/>
      </c>
      <c r="G731">
        <f>C731/E731</f>
        <v/>
      </c>
      <c r="H731">
        <f>D731/E731</f>
        <v/>
      </c>
      <c r="I731">
        <f>G731+H731*2</f>
        <v/>
      </c>
      <c r="J731">
        <f>I731-J724</f>
        <v/>
      </c>
      <c r="K731" t="n">
        <v>5</v>
      </c>
      <c r="L731">
        <f>J731/K731*100/52.97/48</f>
        <v/>
      </c>
    </row>
    <row r="732" spans="1:12">
      <c r="A732" t="s">
        <v>24</v>
      </c>
      <c r="B732" t="n">
        <v>22734840</v>
      </c>
      <c r="C732" t="n">
        <v>68783200</v>
      </c>
      <c r="D732" t="n">
        <v>114870400</v>
      </c>
      <c r="E732">
        <f>sum(B732:D732)</f>
        <v/>
      </c>
      <c r="F732">
        <f>B732/E732</f>
        <v/>
      </c>
      <c r="G732">
        <f>C732/E732</f>
        <v/>
      </c>
      <c r="H732">
        <f>D732/E732</f>
        <v/>
      </c>
      <c r="I732">
        <f>G732+H732*2</f>
        <v/>
      </c>
      <c r="J732">
        <f>I732-J724</f>
        <v/>
      </c>
      <c r="K732" t="n">
        <v>5</v>
      </c>
      <c r="L732">
        <f>J732/K732*100/52.97/96</f>
        <v/>
      </c>
    </row>
    <row r="733" spans="1:12">
      <c r="A733" t="s">
        <v>25</v>
      </c>
      <c r="B733" t="n">
        <v>23734040</v>
      </c>
      <c r="C733" t="n">
        <v>69999540</v>
      </c>
      <c r="D733" t="n">
        <v>122302400</v>
      </c>
      <c r="E733">
        <f>sum(B733:D733)</f>
        <v/>
      </c>
      <c r="F733">
        <f>B733/E733</f>
        <v/>
      </c>
      <c r="G733">
        <f>C733/E733</f>
        <v/>
      </c>
      <c r="H733">
        <f>D733/E733</f>
        <v/>
      </c>
      <c r="I733">
        <f>G733+H733*2</f>
        <v/>
      </c>
      <c r="J733">
        <f>I733-J724</f>
        <v/>
      </c>
      <c r="K733" t="n">
        <v>5</v>
      </c>
      <c r="L733">
        <f>J733/K733*100/52.97/96</f>
        <v/>
      </c>
    </row>
    <row r="734" spans="1:12">
      <c r="A734" t="s">
        <v>26</v>
      </c>
      <c r="B734" t="n">
        <v>11582720</v>
      </c>
      <c r="C734" t="n">
        <v>41907030</v>
      </c>
      <c r="D734" t="n">
        <v>79071320</v>
      </c>
      <c r="E734">
        <f>sum(B734:D734)</f>
        <v/>
      </c>
      <c r="F734">
        <f>B734/E734</f>
        <v/>
      </c>
      <c r="G734">
        <f>C734/E734</f>
        <v/>
      </c>
      <c r="H734">
        <f>D734/E734</f>
        <v/>
      </c>
      <c r="I734">
        <f>G734+H734*2</f>
        <v/>
      </c>
      <c r="J734">
        <f>I734-J724</f>
        <v/>
      </c>
      <c r="K734" t="n">
        <v>5</v>
      </c>
      <c r="L734">
        <f>J734/K734*100/52.97/168</f>
        <v/>
      </c>
    </row>
    <row r="735" spans="1:12">
      <c r="A735" t="s">
        <v>27</v>
      </c>
      <c r="B735" t="n">
        <v>14160180</v>
      </c>
      <c r="C735" t="n">
        <v>49697650</v>
      </c>
      <c r="D735" t="n">
        <v>97449830</v>
      </c>
      <c r="E735">
        <f>sum(B735:D735)</f>
        <v/>
      </c>
      <c r="F735">
        <f>B735/E735</f>
        <v/>
      </c>
      <c r="G735">
        <f>C735/E735</f>
        <v/>
      </c>
      <c r="H735">
        <f>D735/E735</f>
        <v/>
      </c>
      <c r="I735">
        <f>G735+H735*2</f>
        <v/>
      </c>
      <c r="J735">
        <f>I735-J724</f>
        <v/>
      </c>
      <c r="K735" t="n">
        <v>5</v>
      </c>
      <c r="L735">
        <f>J735/K735*100/52.97/168</f>
        <v/>
      </c>
    </row>
    <row r="736" spans="1:12">
      <c r="A736" t="s"/>
    </row>
    <row r="737" spans="1:12">
      <c r="A737" t="s">
        <v>0</v>
      </c>
      <c r="B737" t="s">
        <v>1</v>
      </c>
      <c r="C737" t="s">
        <v>2</v>
      </c>
      <c r="D737" t="s">
        <v>3</v>
      </c>
    </row>
    <row r="738" spans="1:12">
      <c r="A738" t="s">
        <v>155</v>
      </c>
      <c r="B738" t="s">
        <v>5</v>
      </c>
      <c r="C738" t="s">
        <v>156</v>
      </c>
      <c r="D738" t="s">
        <v>157</v>
      </c>
    </row>
    <row r="739" spans="1:12">
      <c r="A739" t="s"/>
      <c r="B739" t="s">
        <v>8</v>
      </c>
      <c r="C739" t="s">
        <v>9</v>
      </c>
      <c r="D739" t="s">
        <v>10</v>
      </c>
      <c r="E739" t="s">
        <v>11</v>
      </c>
      <c r="F739" t="s">
        <v>8</v>
      </c>
      <c r="G739" t="s">
        <v>9</v>
      </c>
      <c r="H739" t="s">
        <v>10</v>
      </c>
      <c r="I739" t="s">
        <v>12</v>
      </c>
      <c r="J739" t="s">
        <v>13</v>
      </c>
      <c r="K739" t="s">
        <v>14</v>
      </c>
      <c r="L739" t="s">
        <v>15</v>
      </c>
    </row>
    <row r="740" spans="1:12">
      <c r="A740" t="s">
        <v>16</v>
      </c>
      <c r="B740" t="n">
        <v>15660060</v>
      </c>
      <c r="C740" t="n">
        <v>9161444</v>
      </c>
      <c r="D740" t="n">
        <v>3532878</v>
      </c>
      <c r="E740">
        <f>sum(B740:D740)</f>
        <v/>
      </c>
      <c r="F740">
        <f>B740/E740</f>
        <v/>
      </c>
      <c r="G740">
        <f>C740/E740</f>
        <v/>
      </c>
      <c r="H740">
        <f>D740/E740</f>
        <v/>
      </c>
      <c r="I740">
        <f>G740+H740*2</f>
        <v/>
      </c>
      <c r="J740">
        <f>average(I740:I741)</f>
        <v/>
      </c>
    </row>
    <row r="741" spans="1:12">
      <c r="A741" t="s">
        <v>17</v>
      </c>
      <c r="B741" t="n">
        <v>18120870</v>
      </c>
      <c r="C741" t="n">
        <v>10759610</v>
      </c>
      <c r="D741" t="n">
        <v>4315567</v>
      </c>
      <c r="E741">
        <f>sum(B741:D741)</f>
        <v/>
      </c>
      <c r="F741">
        <f>B741/E741</f>
        <v/>
      </c>
      <c r="G741">
        <f>C741/E741</f>
        <v/>
      </c>
      <c r="H741">
        <f>D741/E741</f>
        <v/>
      </c>
      <c r="I741">
        <f>G741+H741*2</f>
        <v/>
      </c>
    </row>
    <row r="742" spans="1:12">
      <c r="A742" t="s">
        <v>18</v>
      </c>
      <c r="B742" t="n">
        <v>10316110</v>
      </c>
      <c r="C742" t="n">
        <v>6856279</v>
      </c>
      <c r="D742" t="n">
        <v>3026034</v>
      </c>
      <c r="E742">
        <f>sum(B742:D742)</f>
        <v/>
      </c>
      <c r="F742">
        <f>B742/E742</f>
        <v/>
      </c>
      <c r="G742">
        <f>C742/E742</f>
        <v/>
      </c>
      <c r="H742">
        <f>D742/E742</f>
        <v/>
      </c>
      <c r="I742">
        <f>G742+H742*2</f>
        <v/>
      </c>
      <c r="J742">
        <f>I742-J740</f>
        <v/>
      </c>
      <c r="K742" t="n">
        <v>5</v>
      </c>
      <c r="L742">
        <f>J742/K742*100/23.47/8</f>
        <v/>
      </c>
    </row>
    <row r="743" spans="1:12">
      <c r="A743" t="s">
        <v>19</v>
      </c>
      <c r="B743" t="n">
        <v>18396590</v>
      </c>
      <c r="C743" t="n">
        <v>12170420</v>
      </c>
      <c r="D743" t="n">
        <v>5461382</v>
      </c>
      <c r="E743">
        <f>sum(B743:D743)</f>
        <v/>
      </c>
      <c r="F743">
        <f>B743/E743</f>
        <v/>
      </c>
      <c r="G743">
        <f>C743/E743</f>
        <v/>
      </c>
      <c r="H743">
        <f>D743/E743</f>
        <v/>
      </c>
      <c r="I743">
        <f>G743+H743*2</f>
        <v/>
      </c>
      <c r="J743">
        <f>I743-J740</f>
        <v/>
      </c>
      <c r="K743" t="n">
        <v>5</v>
      </c>
      <c r="L743">
        <f>J743/K743*100/23.47/8</f>
        <v/>
      </c>
    </row>
    <row r="744" spans="1:12">
      <c r="A744" t="s">
        <v>20</v>
      </c>
      <c r="B744" t="n">
        <v>22588840</v>
      </c>
      <c r="C744" t="n">
        <v>17999830</v>
      </c>
      <c r="D744" t="n">
        <v>9344381</v>
      </c>
      <c r="E744">
        <f>sum(B744:D744)</f>
        <v/>
      </c>
      <c r="F744">
        <f>B744/E744</f>
        <v/>
      </c>
      <c r="G744">
        <f>C744/E744</f>
        <v/>
      </c>
      <c r="H744">
        <f>D744/E744</f>
        <v/>
      </c>
      <c r="I744">
        <f>G744+H744*2</f>
        <v/>
      </c>
      <c r="J744">
        <f>I744-J740</f>
        <v/>
      </c>
      <c r="K744" t="n">
        <v>5</v>
      </c>
      <c r="L744">
        <f>J744/K744*100/23.47/24</f>
        <v/>
      </c>
    </row>
    <row r="745" spans="1:12">
      <c r="A745" t="s">
        <v>21</v>
      </c>
      <c r="B745" t="n">
        <v>22295590</v>
      </c>
      <c r="C745" t="n">
        <v>17875820</v>
      </c>
      <c r="D745" t="n">
        <v>9455347</v>
      </c>
      <c r="E745">
        <f>sum(B745:D745)</f>
        <v/>
      </c>
      <c r="F745">
        <f>B745/E745</f>
        <v/>
      </c>
      <c r="G745">
        <f>C745/E745</f>
        <v/>
      </c>
      <c r="H745">
        <f>D745/E745</f>
        <v/>
      </c>
      <c r="I745">
        <f>G745+H745*2</f>
        <v/>
      </c>
      <c r="J745">
        <f>I745-J740</f>
        <v/>
      </c>
      <c r="K745" t="n">
        <v>5</v>
      </c>
      <c r="L745">
        <f>J745/K745*100/23.47/24</f>
        <v/>
      </c>
    </row>
    <row r="746" spans="1:12">
      <c r="A746" t="s">
        <v>22</v>
      </c>
      <c r="B746" t="n">
        <v>6470945</v>
      </c>
      <c r="C746" t="n">
        <v>6204743</v>
      </c>
      <c r="D746" t="n">
        <v>4095370</v>
      </c>
      <c r="E746">
        <f>sum(B746:D746)</f>
        <v/>
      </c>
      <c r="F746">
        <f>B746/E746</f>
        <v/>
      </c>
      <c r="G746">
        <f>C746/E746</f>
        <v/>
      </c>
      <c r="H746">
        <f>D746/E746</f>
        <v/>
      </c>
      <c r="I746">
        <f>G746+H746*2</f>
        <v/>
      </c>
      <c r="J746">
        <f>I746-J740</f>
        <v/>
      </c>
      <c r="K746" t="n">
        <v>5</v>
      </c>
      <c r="L746">
        <f>J746/K746*100/23.47/48</f>
        <v/>
      </c>
    </row>
    <row r="747" spans="1:12">
      <c r="A747" t="s">
        <v>23</v>
      </c>
      <c r="B747" t="n">
        <v>6493313</v>
      </c>
      <c r="C747" t="n">
        <v>5911537</v>
      </c>
      <c r="D747" t="n">
        <v>4054660</v>
      </c>
      <c r="E747">
        <f>sum(B747:D747)</f>
        <v/>
      </c>
      <c r="F747">
        <f>B747/E747</f>
        <v/>
      </c>
      <c r="G747">
        <f>C747/E747</f>
        <v/>
      </c>
      <c r="H747">
        <f>D747/E747</f>
        <v/>
      </c>
      <c r="I747">
        <f>G747+H747*2</f>
        <v/>
      </c>
      <c r="J747">
        <f>I747-J740</f>
        <v/>
      </c>
      <c r="K747" t="n">
        <v>5</v>
      </c>
      <c r="L747">
        <f>J747/K747*100/23.47/48</f>
        <v/>
      </c>
    </row>
    <row r="748" spans="1:12">
      <c r="A748" t="s">
        <v>24</v>
      </c>
      <c r="B748" t="n">
        <v>13675540</v>
      </c>
      <c r="C748" t="n">
        <v>16321340</v>
      </c>
      <c r="D748" t="n">
        <v>11054020</v>
      </c>
      <c r="E748">
        <f>sum(B748:D748)</f>
        <v/>
      </c>
      <c r="F748">
        <f>B748/E748</f>
        <v/>
      </c>
      <c r="G748">
        <f>C748/E748</f>
        <v/>
      </c>
      <c r="H748">
        <f>D748/E748</f>
        <v/>
      </c>
      <c r="I748">
        <f>G748+H748*2</f>
        <v/>
      </c>
      <c r="J748">
        <f>I748-J740</f>
        <v/>
      </c>
      <c r="K748" t="n">
        <v>5</v>
      </c>
      <c r="L748">
        <f>J748/K748*100/23.47/96</f>
        <v/>
      </c>
    </row>
    <row r="749" spans="1:12">
      <c r="A749" t="s">
        <v>25</v>
      </c>
      <c r="B749" t="n">
        <v>21698270</v>
      </c>
      <c r="C749" t="n">
        <v>26212450</v>
      </c>
      <c r="D749" t="n">
        <v>17886740</v>
      </c>
      <c r="E749">
        <f>sum(B749:D749)</f>
        <v/>
      </c>
      <c r="F749">
        <f>B749/E749</f>
        <v/>
      </c>
      <c r="G749">
        <f>C749/E749</f>
        <v/>
      </c>
      <c r="H749">
        <f>D749/E749</f>
        <v/>
      </c>
      <c r="I749">
        <f>G749+H749*2</f>
        <v/>
      </c>
      <c r="J749">
        <f>I749-J740</f>
        <v/>
      </c>
      <c r="K749" t="n">
        <v>5</v>
      </c>
      <c r="L749">
        <f>J749/K749*100/23.47/96</f>
        <v/>
      </c>
    </row>
    <row r="750" spans="1:12">
      <c r="A750" t="s">
        <v>26</v>
      </c>
      <c r="B750" t="n">
        <v>267610</v>
      </c>
      <c r="C750" t="n">
        <v>583596</v>
      </c>
      <c r="D750" t="n">
        <v>196828</v>
      </c>
      <c r="E750">
        <f>sum(B750:D750)</f>
        <v/>
      </c>
      <c r="F750">
        <f>B750/E750</f>
        <v/>
      </c>
      <c r="G750">
        <f>C750/E750</f>
        <v/>
      </c>
      <c r="H750">
        <f>D750/E750</f>
        <v/>
      </c>
      <c r="I750">
        <f>G750+H750*2</f>
        <v/>
      </c>
      <c r="J750">
        <f>I750-J740</f>
        <v/>
      </c>
      <c r="K750" t="n">
        <v>5</v>
      </c>
      <c r="L750">
        <f>J750/K750*100/23.47/168</f>
        <v/>
      </c>
    </row>
    <row r="751" spans="1:12">
      <c r="A751" t="s">
        <v>27</v>
      </c>
      <c r="B751" t="n">
        <v>8416098</v>
      </c>
      <c r="C751" t="n">
        <v>10655660</v>
      </c>
      <c r="D751" t="n">
        <v>7377273</v>
      </c>
      <c r="E751">
        <f>sum(B751:D751)</f>
        <v/>
      </c>
      <c r="F751">
        <f>B751/E751</f>
        <v/>
      </c>
      <c r="G751">
        <f>C751/E751</f>
        <v/>
      </c>
      <c r="H751">
        <f>D751/E751</f>
        <v/>
      </c>
      <c r="I751">
        <f>G751+H751*2</f>
        <v/>
      </c>
      <c r="J751">
        <f>I751-J740</f>
        <v/>
      </c>
      <c r="K751" t="n">
        <v>5</v>
      </c>
      <c r="L751">
        <f>J751/K751*100/23.47/168</f>
        <v/>
      </c>
    </row>
    <row r="752" spans="1:12">
      <c r="A752" t="s"/>
    </row>
    <row r="753" spans="1:12">
      <c r="A753" t="s">
        <v>0</v>
      </c>
      <c r="B753" t="s">
        <v>1</v>
      </c>
      <c r="C753" t="s">
        <v>2</v>
      </c>
      <c r="D753" t="s">
        <v>3</v>
      </c>
    </row>
    <row r="754" spans="1:12">
      <c r="A754" t="s">
        <v>158</v>
      </c>
      <c r="B754" t="s">
        <v>5</v>
      </c>
      <c r="C754" t="s">
        <v>159</v>
      </c>
      <c r="D754" t="s">
        <v>85</v>
      </c>
    </row>
    <row r="755" spans="1:12">
      <c r="A755" t="s"/>
      <c r="B755" t="s">
        <v>8</v>
      </c>
      <c r="C755" t="s">
        <v>9</v>
      </c>
      <c r="D755" t="s">
        <v>10</v>
      </c>
      <c r="E755" t="s">
        <v>11</v>
      </c>
      <c r="F755" t="s">
        <v>8</v>
      </c>
      <c r="G755" t="s">
        <v>9</v>
      </c>
      <c r="H755" t="s">
        <v>10</v>
      </c>
      <c r="I755" t="s">
        <v>12</v>
      </c>
      <c r="J755" t="s">
        <v>13</v>
      </c>
      <c r="K755" t="s">
        <v>14</v>
      </c>
      <c r="L755" t="s">
        <v>15</v>
      </c>
    </row>
    <row r="756" spans="1:12">
      <c r="A756" t="s">
        <v>16</v>
      </c>
      <c r="B756" t="n">
        <v>4123176</v>
      </c>
      <c r="C756" t="n">
        <v>3303159</v>
      </c>
      <c r="D756" t="n">
        <v>1322152</v>
      </c>
      <c r="E756">
        <f>sum(B756:D756)</f>
        <v/>
      </c>
      <c r="F756">
        <f>B756/E756</f>
        <v/>
      </c>
      <c r="G756">
        <f>C756/E756</f>
        <v/>
      </c>
      <c r="H756">
        <f>D756/E756</f>
        <v/>
      </c>
      <c r="I756">
        <f>G756+H756*2</f>
        <v/>
      </c>
      <c r="J756">
        <f>average(I756:I757)</f>
        <v/>
      </c>
    </row>
    <row r="757" spans="1:12">
      <c r="A757" t="s">
        <v>17</v>
      </c>
      <c r="B757" t="n">
        <v>6438277</v>
      </c>
      <c r="C757" t="n">
        <v>5013298</v>
      </c>
      <c r="D757" t="n">
        <v>2079258</v>
      </c>
      <c r="E757">
        <f>sum(B757:D757)</f>
        <v/>
      </c>
      <c r="F757">
        <f>B757/E757</f>
        <v/>
      </c>
      <c r="G757">
        <f>C757/E757</f>
        <v/>
      </c>
      <c r="H757">
        <f>D757/E757</f>
        <v/>
      </c>
      <c r="I757">
        <f>G757+H757*2</f>
        <v/>
      </c>
    </row>
    <row r="758" spans="1:12">
      <c r="A758" t="s">
        <v>18</v>
      </c>
      <c r="B758" t="n">
        <v>5334042</v>
      </c>
      <c r="C758" t="n">
        <v>4544568</v>
      </c>
      <c r="D758" t="n">
        <v>2120123</v>
      </c>
      <c r="E758">
        <f>sum(B758:D758)</f>
        <v/>
      </c>
      <c r="F758">
        <f>B758/E758</f>
        <v/>
      </c>
      <c r="G758">
        <f>C758/E758</f>
        <v/>
      </c>
      <c r="H758">
        <f>D758/E758</f>
        <v/>
      </c>
      <c r="I758">
        <f>G758+H758*2</f>
        <v/>
      </c>
      <c r="J758">
        <f>I758-J756</f>
        <v/>
      </c>
      <c r="K758" t="n">
        <v>5</v>
      </c>
      <c r="L758">
        <f>J758/K758*100/20.11/8</f>
        <v/>
      </c>
    </row>
    <row r="759" spans="1:12">
      <c r="A759" t="s">
        <v>19</v>
      </c>
      <c r="B759" t="n">
        <v>6133288</v>
      </c>
      <c r="C759" t="n">
        <v>5345403</v>
      </c>
      <c r="D759" t="n">
        <v>2440782</v>
      </c>
      <c r="E759">
        <f>sum(B759:D759)</f>
        <v/>
      </c>
      <c r="F759">
        <f>B759/E759</f>
        <v/>
      </c>
      <c r="G759">
        <f>C759/E759</f>
        <v/>
      </c>
      <c r="H759">
        <f>D759/E759</f>
        <v/>
      </c>
      <c r="I759">
        <f>G759+H759*2</f>
        <v/>
      </c>
      <c r="J759">
        <f>I759-J756</f>
        <v/>
      </c>
      <c r="K759" t="n">
        <v>5</v>
      </c>
      <c r="L759">
        <f>J759/K759*100/20.11/8</f>
        <v/>
      </c>
    </row>
    <row r="760" spans="1:12">
      <c r="A760" t="s">
        <v>20</v>
      </c>
      <c r="B760" t="n">
        <v>7291939</v>
      </c>
      <c r="C760" t="n">
        <v>7541706</v>
      </c>
      <c r="D760" t="n">
        <v>4341174</v>
      </c>
      <c r="E760">
        <f>sum(B760:D760)</f>
        <v/>
      </c>
      <c r="F760">
        <f>B760/E760</f>
        <v/>
      </c>
      <c r="G760">
        <f>C760/E760</f>
        <v/>
      </c>
      <c r="H760">
        <f>D760/E760</f>
        <v/>
      </c>
      <c r="I760">
        <f>G760+H760*2</f>
        <v/>
      </c>
      <c r="J760">
        <f>I760-J756</f>
        <v/>
      </c>
      <c r="K760" t="n">
        <v>5</v>
      </c>
      <c r="L760">
        <f>J760/K760*100/20.11/24</f>
        <v/>
      </c>
    </row>
    <row r="761" spans="1:12">
      <c r="A761" t="s">
        <v>21</v>
      </c>
      <c r="B761" t="n">
        <v>7230637</v>
      </c>
      <c r="C761" t="n">
        <v>7611291</v>
      </c>
      <c r="D761" t="n">
        <v>4105268</v>
      </c>
      <c r="E761">
        <f>sum(B761:D761)</f>
        <v/>
      </c>
      <c r="F761">
        <f>B761/E761</f>
        <v/>
      </c>
      <c r="G761">
        <f>C761/E761</f>
        <v/>
      </c>
      <c r="H761">
        <f>D761/E761</f>
        <v/>
      </c>
      <c r="I761">
        <f>G761+H761*2</f>
        <v/>
      </c>
      <c r="J761">
        <f>I761-J756</f>
        <v/>
      </c>
      <c r="K761" t="n">
        <v>5</v>
      </c>
      <c r="L761">
        <f>J761/K761*100/20.11/24</f>
        <v/>
      </c>
    </row>
    <row r="762" spans="1:12">
      <c r="A762" t="s">
        <v>22</v>
      </c>
      <c r="B762" t="n">
        <v>1813648</v>
      </c>
      <c r="C762" t="n">
        <v>2424046</v>
      </c>
      <c r="D762" t="n">
        <v>1372258</v>
      </c>
      <c r="E762">
        <f>sum(B762:D762)</f>
        <v/>
      </c>
      <c r="F762">
        <f>B762/E762</f>
        <v/>
      </c>
      <c r="G762">
        <f>C762/E762</f>
        <v/>
      </c>
      <c r="H762">
        <f>D762/E762</f>
        <v/>
      </c>
      <c r="I762">
        <f>G762+H762*2</f>
        <v/>
      </c>
      <c r="J762">
        <f>I762-J756</f>
        <v/>
      </c>
      <c r="K762" t="n">
        <v>5</v>
      </c>
      <c r="L762">
        <f>J762/K762*100/20.11/48</f>
        <v/>
      </c>
    </row>
    <row r="763" spans="1:12">
      <c r="A763" t="s">
        <v>23</v>
      </c>
      <c r="B763" t="n">
        <v>1861914</v>
      </c>
      <c r="C763" t="n">
        <v>2250130</v>
      </c>
      <c r="D763" t="n">
        <v>1443986</v>
      </c>
      <c r="E763">
        <f>sum(B763:D763)</f>
        <v/>
      </c>
      <c r="F763">
        <f>B763/E763</f>
        <v/>
      </c>
      <c r="G763">
        <f>C763/E763</f>
        <v/>
      </c>
      <c r="H763">
        <f>D763/E763</f>
        <v/>
      </c>
      <c r="I763">
        <f>G763+H763*2</f>
        <v/>
      </c>
      <c r="J763">
        <f>I763-J756</f>
        <v/>
      </c>
      <c r="K763" t="n">
        <v>5</v>
      </c>
      <c r="L763">
        <f>J763/K763*100/20.11/48</f>
        <v/>
      </c>
    </row>
    <row r="764" spans="1:12">
      <c r="A764" t="s">
        <v>24</v>
      </c>
      <c r="B764" t="n">
        <v>4847927</v>
      </c>
      <c r="C764" t="n">
        <v>6907899</v>
      </c>
      <c r="D764" t="n">
        <v>4915789</v>
      </c>
      <c r="E764">
        <f>sum(B764:D764)</f>
        <v/>
      </c>
      <c r="F764">
        <f>B764/E764</f>
        <v/>
      </c>
      <c r="G764">
        <f>C764/E764</f>
        <v/>
      </c>
      <c r="H764">
        <f>D764/E764</f>
        <v/>
      </c>
      <c r="I764">
        <f>G764+H764*2</f>
        <v/>
      </c>
      <c r="J764">
        <f>I764-J756</f>
        <v/>
      </c>
      <c r="K764" t="n">
        <v>5</v>
      </c>
      <c r="L764">
        <f>J764/K764*100/20.11/96</f>
        <v/>
      </c>
    </row>
    <row r="765" spans="1:12">
      <c r="A765" t="s">
        <v>25</v>
      </c>
      <c r="B765" t="n">
        <v>7678948</v>
      </c>
      <c r="C765" t="n">
        <v>10768010</v>
      </c>
      <c r="D765" t="n">
        <v>7845845</v>
      </c>
      <c r="E765">
        <f>sum(B765:D765)</f>
        <v/>
      </c>
      <c r="F765">
        <f>B765/E765</f>
        <v/>
      </c>
      <c r="G765">
        <f>C765/E765</f>
        <v/>
      </c>
      <c r="H765">
        <f>D765/E765</f>
        <v/>
      </c>
      <c r="I765">
        <f>G765+H765*2</f>
        <v/>
      </c>
      <c r="J765">
        <f>I765-J756</f>
        <v/>
      </c>
      <c r="K765" t="n">
        <v>5</v>
      </c>
      <c r="L765">
        <f>J765/K765*100/20.11/96</f>
        <v/>
      </c>
    </row>
    <row r="766" spans="1:12">
      <c r="A766" t="s">
        <v>26</v>
      </c>
      <c r="B766" t="n">
        <v>4393330</v>
      </c>
      <c r="C766" t="n">
        <v>6340747</v>
      </c>
      <c r="D766" t="n">
        <v>4812387</v>
      </c>
      <c r="E766">
        <f>sum(B766:D766)</f>
        <v/>
      </c>
      <c r="F766">
        <f>B766/E766</f>
        <v/>
      </c>
      <c r="G766">
        <f>C766/E766</f>
        <v/>
      </c>
      <c r="H766">
        <f>D766/E766</f>
        <v/>
      </c>
      <c r="I766">
        <f>G766+H766*2</f>
        <v/>
      </c>
      <c r="J766">
        <f>I766-J756</f>
        <v/>
      </c>
      <c r="K766" t="n">
        <v>5</v>
      </c>
      <c r="L766">
        <f>J766/K766*100/20.11/168</f>
        <v/>
      </c>
    </row>
    <row r="767" spans="1:12">
      <c r="A767" t="s">
        <v>27</v>
      </c>
      <c r="B767" t="n">
        <v>4868407</v>
      </c>
      <c r="C767" t="n">
        <v>7629902</v>
      </c>
      <c r="D767" t="n">
        <v>5810382</v>
      </c>
      <c r="E767">
        <f>sum(B767:D767)</f>
        <v/>
      </c>
      <c r="F767">
        <f>B767/E767</f>
        <v/>
      </c>
      <c r="G767">
        <f>C767/E767</f>
        <v/>
      </c>
      <c r="H767">
        <f>D767/E767</f>
        <v/>
      </c>
      <c r="I767">
        <f>G767+H767*2</f>
        <v/>
      </c>
      <c r="J767">
        <f>I767-J756</f>
        <v/>
      </c>
      <c r="K767" t="n">
        <v>5</v>
      </c>
      <c r="L767">
        <f>J767/K767*100/20.11/168</f>
        <v/>
      </c>
    </row>
    <row r="768" spans="1:12">
      <c r="A768" t="s"/>
    </row>
    <row r="769" spans="1:12">
      <c r="A769" t="s">
        <v>0</v>
      </c>
      <c r="B769" t="s">
        <v>1</v>
      </c>
      <c r="C769" t="s">
        <v>2</v>
      </c>
      <c r="D769" t="s">
        <v>3</v>
      </c>
    </row>
    <row r="770" spans="1:12">
      <c r="A770" t="s">
        <v>160</v>
      </c>
      <c r="B770" t="s">
        <v>141</v>
      </c>
      <c r="C770" t="s">
        <v>161</v>
      </c>
      <c r="D770" t="s">
        <v>162</v>
      </c>
    </row>
    <row r="771" spans="1:12">
      <c r="A771" t="s"/>
      <c r="B771" t="s">
        <v>8</v>
      </c>
      <c r="C771" t="s">
        <v>9</v>
      </c>
      <c r="D771" t="s">
        <v>10</v>
      </c>
      <c r="E771" t="s">
        <v>11</v>
      </c>
      <c r="F771" t="s">
        <v>8</v>
      </c>
      <c r="G771" t="s">
        <v>9</v>
      </c>
      <c r="H771" t="s">
        <v>10</v>
      </c>
      <c r="I771" t="s">
        <v>12</v>
      </c>
      <c r="J771" t="s">
        <v>13</v>
      </c>
      <c r="K771" t="s">
        <v>14</v>
      </c>
      <c r="L771" t="s">
        <v>15</v>
      </c>
    </row>
    <row r="772" spans="1:12">
      <c r="A772" t="s">
        <v>16</v>
      </c>
      <c r="B772" t="n">
        <v>14354740</v>
      </c>
      <c r="C772" t="n">
        <v>24688860</v>
      </c>
      <c r="D772" t="n">
        <v>24186890</v>
      </c>
      <c r="E772">
        <f>sum(B772:D772)</f>
        <v/>
      </c>
      <c r="F772">
        <f>B772/E772</f>
        <v/>
      </c>
      <c r="G772">
        <f>C772/E772</f>
        <v/>
      </c>
      <c r="H772">
        <f>D772/E772</f>
        <v/>
      </c>
      <c r="I772">
        <f>G772+H772*2</f>
        <v/>
      </c>
      <c r="J772">
        <f>average(I772:I773)</f>
        <v/>
      </c>
    </row>
    <row r="773" spans="1:12">
      <c r="A773" t="s">
        <v>17</v>
      </c>
      <c r="B773" t="n">
        <v>15279110</v>
      </c>
      <c r="C773" t="n">
        <v>25048880</v>
      </c>
      <c r="D773" t="n">
        <v>27282310</v>
      </c>
      <c r="E773">
        <f>sum(B773:D773)</f>
        <v/>
      </c>
      <c r="F773">
        <f>B773/E773</f>
        <v/>
      </c>
      <c r="G773">
        <f>C773/E773</f>
        <v/>
      </c>
      <c r="H773">
        <f>D773/E773</f>
        <v/>
      </c>
      <c r="I773">
        <f>G773+H773*2</f>
        <v/>
      </c>
    </row>
    <row r="774" spans="1:12">
      <c r="A774" t="s">
        <v>18</v>
      </c>
      <c r="B774" t="n">
        <v>21944350</v>
      </c>
      <c r="C774" t="n">
        <v>38510410</v>
      </c>
      <c r="D774" t="n">
        <v>41338700</v>
      </c>
      <c r="E774">
        <f>sum(B774:D774)</f>
        <v/>
      </c>
      <c r="F774">
        <f>B774/E774</f>
        <v/>
      </c>
      <c r="G774">
        <f>C774/E774</f>
        <v/>
      </c>
      <c r="H774">
        <f>D774/E774</f>
        <v/>
      </c>
      <c r="I774">
        <f>G774+H774*2</f>
        <v/>
      </c>
      <c r="J774">
        <f>I774-J772</f>
        <v/>
      </c>
      <c r="K774" t="n">
        <v>5</v>
      </c>
      <c r="L774">
        <f>J774/K774*100/56.48/8</f>
        <v/>
      </c>
    </row>
    <row r="775" spans="1:12">
      <c r="A775" t="s">
        <v>19</v>
      </c>
      <c r="B775" t="n">
        <v>22392780</v>
      </c>
      <c r="C775" t="n">
        <v>39729390</v>
      </c>
      <c r="D775" t="n">
        <v>40522400</v>
      </c>
      <c r="E775">
        <f>sum(B775:D775)</f>
        <v/>
      </c>
      <c r="F775">
        <f>B775/E775</f>
        <v/>
      </c>
      <c r="G775">
        <f>C775/E775</f>
        <v/>
      </c>
      <c r="H775">
        <f>D775/E775</f>
        <v/>
      </c>
      <c r="I775">
        <f>G775+H775*2</f>
        <v/>
      </c>
      <c r="J775">
        <f>I775-J772</f>
        <v/>
      </c>
      <c r="K775" t="n">
        <v>5</v>
      </c>
      <c r="L775">
        <f>J775/K775*100/56.48/8</f>
        <v/>
      </c>
    </row>
    <row r="776" spans="1:12">
      <c r="A776" t="s">
        <v>20</v>
      </c>
      <c r="B776" t="n">
        <v>6654980</v>
      </c>
      <c r="C776" t="n">
        <v>12451000</v>
      </c>
      <c r="D776" t="n">
        <v>15287650</v>
      </c>
      <c r="E776">
        <f>sum(B776:D776)</f>
        <v/>
      </c>
      <c r="F776">
        <f>B776/E776</f>
        <v/>
      </c>
      <c r="G776">
        <f>C776/E776</f>
        <v/>
      </c>
      <c r="H776">
        <f>D776/E776</f>
        <v/>
      </c>
      <c r="I776">
        <f>G776+H776*2</f>
        <v/>
      </c>
      <c r="J776">
        <f>I776-J772</f>
        <v/>
      </c>
      <c r="K776" t="n">
        <v>5</v>
      </c>
      <c r="L776">
        <f>J776/K776*100/56.48/24</f>
        <v/>
      </c>
    </row>
    <row r="777" spans="1:12">
      <c r="A777" t="s">
        <v>21</v>
      </c>
      <c r="B777" t="n">
        <v>9306845</v>
      </c>
      <c r="C777" t="n">
        <v>18684690</v>
      </c>
      <c r="D777" t="n">
        <v>20916370</v>
      </c>
      <c r="E777">
        <f>sum(B777:D777)</f>
        <v/>
      </c>
      <c r="F777">
        <f>B777/E777</f>
        <v/>
      </c>
      <c r="G777">
        <f>C777/E777</f>
        <v/>
      </c>
      <c r="H777">
        <f>D777/E777</f>
        <v/>
      </c>
      <c r="I777">
        <f>G777+H777*2</f>
        <v/>
      </c>
      <c r="J777">
        <f>I777-J772</f>
        <v/>
      </c>
      <c r="K777" t="n">
        <v>5</v>
      </c>
      <c r="L777">
        <f>J777/K777*100/56.48/24</f>
        <v/>
      </c>
    </row>
    <row r="778" spans="1:12">
      <c r="A778" t="s">
        <v>22</v>
      </c>
      <c r="B778" t="n">
        <v>1383658</v>
      </c>
      <c r="C778" t="n">
        <v>3436560</v>
      </c>
      <c r="D778" t="n">
        <v>5107090</v>
      </c>
      <c r="E778">
        <f>sum(B778:D778)</f>
        <v/>
      </c>
      <c r="F778">
        <f>B778/E778</f>
        <v/>
      </c>
      <c r="G778">
        <f>C778/E778</f>
        <v/>
      </c>
      <c r="H778">
        <f>D778/E778</f>
        <v/>
      </c>
      <c r="I778">
        <f>G778+H778*2</f>
        <v/>
      </c>
      <c r="J778">
        <f>I778-J772</f>
        <v/>
      </c>
      <c r="K778" t="n">
        <v>5</v>
      </c>
      <c r="L778">
        <f>J778/K778*100/56.48/48</f>
        <v/>
      </c>
    </row>
    <row r="779" spans="1:12">
      <c r="A779" t="s">
        <v>23</v>
      </c>
      <c r="B779" t="n">
        <v>265967</v>
      </c>
      <c r="C779" t="n">
        <v>818975</v>
      </c>
      <c r="D779" t="n">
        <v>1704297</v>
      </c>
      <c r="E779">
        <f>sum(B779:D779)</f>
        <v/>
      </c>
      <c r="F779">
        <f>B779/E779</f>
        <v/>
      </c>
      <c r="G779">
        <f>C779/E779</f>
        <v/>
      </c>
      <c r="H779">
        <f>D779/E779</f>
        <v/>
      </c>
      <c r="I779">
        <f>G779+H779*2</f>
        <v/>
      </c>
      <c r="J779">
        <f>I779-J772</f>
        <v/>
      </c>
      <c r="K779" t="n">
        <v>5</v>
      </c>
      <c r="L779">
        <f>J779/K779*100/56.48/48</f>
        <v/>
      </c>
    </row>
    <row r="780" spans="1:12">
      <c r="A780" t="s">
        <v>24</v>
      </c>
      <c r="B780" t="n">
        <v>1090392</v>
      </c>
      <c r="C780" t="n">
        <v>4514272</v>
      </c>
      <c r="D780" t="n">
        <v>7696592</v>
      </c>
      <c r="E780">
        <f>sum(B780:D780)</f>
        <v/>
      </c>
      <c r="F780">
        <f>B780/E780</f>
        <v/>
      </c>
      <c r="G780">
        <f>C780/E780</f>
        <v/>
      </c>
      <c r="H780">
        <f>D780/E780</f>
        <v/>
      </c>
      <c r="I780">
        <f>G780+H780*2</f>
        <v/>
      </c>
      <c r="J780">
        <f>I780-J772</f>
        <v/>
      </c>
      <c r="K780" t="n">
        <v>5</v>
      </c>
      <c r="L780">
        <f>J780/K780*100/56.48/96</f>
        <v/>
      </c>
    </row>
    <row r="781" spans="1:12">
      <c r="A781" t="s">
        <v>25</v>
      </c>
      <c r="B781" t="n">
        <v>736110</v>
      </c>
      <c r="C781" t="n">
        <v>4478977</v>
      </c>
      <c r="D781" t="n">
        <v>8924818</v>
      </c>
      <c r="E781">
        <f>sum(B781:D781)</f>
        <v/>
      </c>
      <c r="F781">
        <f>B781/E781</f>
        <v/>
      </c>
      <c r="G781">
        <f>C781/E781</f>
        <v/>
      </c>
      <c r="H781">
        <f>D781/E781</f>
        <v/>
      </c>
      <c r="I781">
        <f>G781+H781*2</f>
        <v/>
      </c>
      <c r="J781">
        <f>I781-J772</f>
        <v/>
      </c>
      <c r="K781" t="n">
        <v>5</v>
      </c>
      <c r="L781">
        <f>J781/K781*100/56.48/96</f>
        <v/>
      </c>
    </row>
    <row r="782" spans="1:12">
      <c r="A782" t="s">
        <v>26</v>
      </c>
      <c r="B782" t="n">
        <v>2144392</v>
      </c>
      <c r="C782" t="n">
        <v>7842288</v>
      </c>
      <c r="D782" t="n">
        <v>14530220</v>
      </c>
      <c r="E782">
        <f>sum(B782:D782)</f>
        <v/>
      </c>
      <c r="F782">
        <f>B782/E782</f>
        <v/>
      </c>
      <c r="G782">
        <f>C782/E782</f>
        <v/>
      </c>
      <c r="H782">
        <f>D782/E782</f>
        <v/>
      </c>
      <c r="I782">
        <f>G782+H782*2</f>
        <v/>
      </c>
      <c r="J782">
        <f>I782-J772</f>
        <v/>
      </c>
      <c r="K782" t="n">
        <v>5</v>
      </c>
      <c r="L782">
        <f>J782/K782*100/56.48/168</f>
        <v/>
      </c>
    </row>
    <row r="783" spans="1:12">
      <c r="A783" t="s">
        <v>27</v>
      </c>
      <c r="B783" t="n">
        <v>4854354</v>
      </c>
      <c r="C783" t="n">
        <v>25758120</v>
      </c>
      <c r="D783" t="n">
        <v>55692550</v>
      </c>
      <c r="E783">
        <f>sum(B783:D783)</f>
        <v/>
      </c>
      <c r="F783">
        <f>B783/E783</f>
        <v/>
      </c>
      <c r="G783">
        <f>C783/E783</f>
        <v/>
      </c>
      <c r="H783">
        <f>D783/E783</f>
        <v/>
      </c>
      <c r="I783">
        <f>G783+H783*2</f>
        <v/>
      </c>
      <c r="J783">
        <f>I783-J772</f>
        <v/>
      </c>
      <c r="K783" t="n">
        <v>5</v>
      </c>
      <c r="L783">
        <f>J783/K783*100/56.48/168</f>
        <v/>
      </c>
    </row>
    <row r="784" spans="1:12">
      <c r="A78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