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<sst xmlns="http://schemas.openxmlformats.org/spreadsheetml/2006/main" uniqueCount="124">
  <si>
    <t>Peptide</t>
  </si>
  <si>
    <t>Charge</t>
  </si>
  <si>
    <t>m/z</t>
  </si>
  <si>
    <t>N</t>
  </si>
  <si>
    <t>VLEPTLK5</t>
  </si>
  <si>
    <t>2</t>
  </si>
  <si>
    <t>400.24982</t>
  </si>
  <si>
    <t>9.04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</si>
  <si>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</si>
  <si>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</si>
  <si>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</si>
  <si>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</si>
  <si>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</si>
  <si>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</si>
  <si>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</si>
  <si>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</si>
  <si>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</si>
  <si>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</si>
  <si>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</si>
  <si>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</si>
  <si>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</si>
  <si>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</si>
  <si>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</si>
  <si>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</si>
  <si>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</si>
  <si>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</si>
  <si>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</si>
  <si>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</si>
  <si>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SRLSHLIK6</t>
  </si>
  <si>
    <t>477.29816</t>
  </si>
  <si>
    <t>14.27</t>
  </si>
  <si>
    <t>QLTSFIEK7</t>
  </si>
  <si>
    <t>483.26874</t>
  </si>
  <si>
    <t>13.17</t>
  </si>
  <si>
    <t>SLSLILYSR8</t>
  </si>
  <si>
    <t>526.31091</t>
  </si>
  <si>
    <t>14.48</t>
  </si>
  <si>
    <t>TQVPEVFLSK9</t>
  </si>
  <si>
    <t>574.32153</t>
  </si>
  <si>
    <t>15.88</t>
  </si>
  <si>
    <t>RTQVPEVFLSK10</t>
  </si>
  <si>
    <t>3</t>
  </si>
  <si>
    <t>435.25046</t>
  </si>
  <si>
    <t>19.31</t>
  </si>
  <si>
    <t>RTQVPEVFLSK11</t>
  </si>
  <si>
    <t>652.37207</t>
  </si>
  <si>
    <t>TQVPEVFLSKVLEPTLK12</t>
  </si>
  <si>
    <t>643.37494</t>
  </si>
  <si>
    <t>24.92</t>
  </si>
  <si>
    <t>RTQVPEVFLSKVLEPTLK13</t>
  </si>
  <si>
    <t>695.40863</t>
  </si>
  <si>
    <t>28.35</t>
  </si>
  <si>
    <t>RTQVPEVFLSKVLEPTLK14</t>
  </si>
  <si>
    <t>4</t>
  </si>
  <si>
    <t>521.80829</t>
  </si>
  <si>
    <t>ScESDAPFPVHPGTPEccTK15</t>
  </si>
  <si>
    <t>759.31873</t>
  </si>
  <si>
    <t>40.99</t>
  </si>
  <si>
    <t>DLcGQSTTQAMDQYTFELSR16</t>
  </si>
  <si>
    <t>1176.01758</t>
  </si>
  <si>
    <t>39.57</t>
  </si>
  <si>
    <t>DLcGQSTTQAMDQYTFELSR17</t>
  </si>
  <si>
    <t>784.34747</t>
  </si>
  <si>
    <t>ccESTSEDcMASELPEHTIK18</t>
  </si>
  <si>
    <t>795.32184</t>
  </si>
  <si>
    <t>43.51</t>
  </si>
  <si>
    <t>RTQVPEVFLSKVLEPTLKTLR19</t>
  </si>
  <si>
    <t>614.36652</t>
  </si>
  <si>
    <t>32.58</t>
  </si>
  <si>
    <t>EccDTQDSVAcFSTQSPLLKR20</t>
  </si>
  <si>
    <t>834.70679</t>
  </si>
  <si>
    <t>41.36</t>
  </si>
  <si>
    <t>DLcGQSTTQAMDQYTFELSRR21</t>
  </si>
  <si>
    <t>836.38116</t>
  </si>
  <si>
    <t>43.00</t>
  </si>
  <si>
    <t>TKTPNTSPAELKDMVEKHSDFASK22</t>
  </si>
  <si>
    <t>5</t>
  </si>
  <si>
    <t>533.06958</t>
  </si>
  <si>
    <t>42.82</t>
  </si>
  <si>
    <t>TKTPNTSPAELKDMVEKHSDFASK23</t>
  </si>
  <si>
    <t>666.08514</t>
  </si>
  <si>
    <t>TLREccDTQDSVAcFSTQSPLLK24</t>
  </si>
  <si>
    <t>906.08405</t>
  </si>
  <si>
    <t>42.16</t>
  </si>
  <si>
    <t>ScESDAPFPVHPGTPEccTKEGLER25</t>
  </si>
  <si>
    <t>954.08270</t>
  </si>
  <si>
    <t>54.98</t>
  </si>
  <si>
    <t>ScESDAPFPVHPGTPEccTKEGLER26</t>
  </si>
  <si>
    <t>715.81384</t>
  </si>
  <si>
    <t>TLREccDTQDSVAcFSTQSPLLKR27</t>
  </si>
  <si>
    <t>958.11774</t>
  </si>
  <si>
    <t>45.59</t>
  </si>
  <si>
    <t>TLREccDTQDSVAcFSTQSPLLKR28</t>
  </si>
  <si>
    <t>718.84009</t>
  </si>
  <si>
    <t>LAQKVPTANLENVLPLAEDFTEILSR29</t>
  </si>
  <si>
    <t>961.19385</t>
  </si>
  <si>
    <t>51.07</t>
  </si>
  <si>
    <t>TSELSVKScESDAPFPVHPGTPEccTK30</t>
  </si>
  <si>
    <t>1007.45270</t>
  </si>
  <si>
    <t>52.06</t>
  </si>
  <si>
    <t>TSELSVKScESDAPFPVHPGTPEccTK31</t>
  </si>
  <si>
    <t>755.84131</t>
  </si>
  <si>
    <t>QLTSFIEKGQEMcADYSENTFTEYKK32</t>
  </si>
  <si>
    <t>787.61261</t>
  </si>
  <si>
    <t>46.80</t>
  </si>
  <si>
    <t>QLTSFIEKGQEMcADYSENTFTEYKKK33</t>
  </si>
  <si>
    <t>655.91052</t>
  </si>
  <si>
    <t>47.34</t>
  </si>
  <si>
    <t>TSELSVKScESDAPFPVHPGTPEccTKEGLER34</t>
  </si>
  <si>
    <t>901.91425</t>
  </si>
  <si>
    <t>66.05</t>
  </si>
  <si>
    <t>VLEPTLKTLREccDTQDSVAcFSTQSPLLKR35</t>
  </si>
  <si>
    <t>913.95874</t>
  </si>
  <si>
    <t>54.63</t>
  </si>
  <si>
    <t>VLEPTLKTLREccDTQDSVAcFSTQSPLLKR36</t>
  </si>
  <si>
    <t>731.36847</t>
  </si>
  <si>
    <t>KFSSSTFEQVNQLVKEVVSLTEEccAEGADPTcYDTR37</t>
  </si>
  <si>
    <t>1071.98975</t>
  </si>
  <si>
    <t>71.08</t>
  </si>
  <si>
    <t>ccSINSPPLYcSSQIDAEMIDTLQS38</t>
  </si>
  <si>
    <t>963.75183</t>
  </si>
  <si>
    <t>50.55</t>
  </si>
  <si>
    <t>QLTSFIEKGQEMcADYSENTFTEYKKK39</t>
  </si>
  <si>
    <t>819.63635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</si>
</sst>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6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36614520</v>
      </c>
      <c r="C4" t="n">
        <v>15421840</v>
      </c>
      <c r="D4" t="n">
        <v>4171918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34935920</v>
      </c>
      <c r="C5" t="n">
        <v>15128540</v>
      </c>
      <c r="D5" t="n">
        <v>4172869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48830070</v>
      </c>
      <c r="C6" t="n">
        <v>26453710</v>
      </c>
      <c r="D6" t="n">
        <v>8235791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J6/K6*100/9.04/8</f>
        <v/>
      </c>
    </row>
    <row r="7" spans="1:12">
      <c r="A7" t="s">
        <v>19</v>
      </c>
      <c r="B7" t="n">
        <v>38183430</v>
      </c>
      <c r="C7" t="n">
        <v>19931770</v>
      </c>
      <c r="D7" t="n">
        <v>6335430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J7/K7*100/9.04/8</f>
        <v/>
      </c>
    </row>
    <row r="8" spans="1:12">
      <c r="A8" t="s">
        <v>20</v>
      </c>
      <c r="B8" t="n">
        <v>45604100</v>
      </c>
      <c r="C8" t="n">
        <v>29646770</v>
      </c>
      <c r="D8" t="n">
        <v>10762760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J8/K8*100/9.04/24</f>
        <v/>
      </c>
    </row>
    <row r="9" spans="1:12">
      <c r="A9" t="s">
        <v>21</v>
      </c>
      <c r="B9" t="n">
        <v>39943680</v>
      </c>
      <c r="C9" t="n">
        <v>26154780</v>
      </c>
      <c r="D9" t="n">
        <v>9664982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J9/K9*100/9.04/24</f>
        <v/>
      </c>
    </row>
    <row r="10" spans="1:12">
      <c r="A10" t="s">
        <v>22</v>
      </c>
      <c r="B10" t="n">
        <v>46880250</v>
      </c>
      <c r="C10" t="n">
        <v>33233200</v>
      </c>
      <c r="D10" t="n">
        <v>12546930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J10/K10*100/9.04/48</f>
        <v/>
      </c>
    </row>
    <row r="11" spans="1:12">
      <c r="A11" t="s">
        <v>23</v>
      </c>
      <c r="B11" t="n">
        <v>46255500</v>
      </c>
      <c r="C11" t="n">
        <v>32757850</v>
      </c>
      <c r="D11" t="n">
        <v>12466790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J11/K11*100/9.04/48</f>
        <v/>
      </c>
    </row>
    <row r="12" spans="1:12">
      <c r="A12" t="s">
        <v>24</v>
      </c>
      <c r="B12" t="n">
        <v>54033570</v>
      </c>
      <c r="C12" t="n">
        <v>38506560</v>
      </c>
      <c r="D12" t="n">
        <v>15156020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J12/K12*100/9.04/96</f>
        <v/>
      </c>
    </row>
    <row r="13" spans="1:12">
      <c r="A13" t="s">
        <v>25</v>
      </c>
      <c r="B13" t="n">
        <v>45056900</v>
      </c>
      <c r="C13" t="n">
        <v>32583720</v>
      </c>
      <c r="D13" t="n">
        <v>12191490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J13/K13*100/9.04/96</f>
        <v/>
      </c>
    </row>
    <row r="14" spans="1:12">
      <c r="A14" t="s">
        <v>26</v>
      </c>
      <c r="B14" t="n">
        <v>156137</v>
      </c>
      <c r="C14" t="n">
        <v>17108</v>
      </c>
      <c r="D14" t="n">
        <v>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J14/K14*100/9.04/168</f>
        <v/>
      </c>
    </row>
    <row r="15" spans="1:12">
      <c r="A15" t="s">
        <v>27</v>
      </c>
      <c r="B15" t="n">
        <v>38799010</v>
      </c>
      <c r="C15" t="n">
        <v>28370120</v>
      </c>
      <c r="D15" t="n">
        <v>11004620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J15/K15*100/9.04/168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18245650</v>
      </c>
      <c r="C20" t="n">
        <v>9382072</v>
      </c>
      <c r="D20" t="n">
        <v>2821719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13528880</v>
      </c>
      <c r="C21" t="n">
        <v>6868526</v>
      </c>
      <c r="D21" t="n">
        <v>1894164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9426986</v>
      </c>
      <c r="C22" t="n">
        <v>5982763</v>
      </c>
      <c r="D22" t="n">
        <v>1838366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J22/K22*100/14.27/8</f>
        <v/>
      </c>
    </row>
    <row r="23" spans="1:12">
      <c r="A23" t="s">
        <v>19</v>
      </c>
      <c r="B23" t="n">
        <v>14382590</v>
      </c>
      <c r="C23" t="n">
        <v>8870325</v>
      </c>
      <c r="D23" t="n">
        <v>3240447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J23/K23*100/14.27/8</f>
        <v/>
      </c>
    </row>
    <row r="24" spans="1:12">
      <c r="A24" t="s">
        <v>20</v>
      </c>
      <c r="B24" t="n">
        <v>17063980</v>
      </c>
      <c r="C24" t="n">
        <v>13525450</v>
      </c>
      <c r="D24" t="n">
        <v>5381262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J24/K24*100/14.27/24</f>
        <v/>
      </c>
    </row>
    <row r="25" spans="1:12">
      <c r="A25" t="s">
        <v>21</v>
      </c>
      <c r="B25" t="n">
        <v>14306310</v>
      </c>
      <c r="C25" t="n">
        <v>11902980</v>
      </c>
      <c r="D25" t="n">
        <v>4677125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J25/K25*100/14.27/24</f>
        <v/>
      </c>
    </row>
    <row r="26" spans="1:12">
      <c r="A26" t="s">
        <v>22</v>
      </c>
      <c r="B26" t="n">
        <v>7275358</v>
      </c>
      <c r="C26" t="n">
        <v>6026772</v>
      </c>
      <c r="D26" t="n">
        <v>2513671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J26/K26*100/14.27/48</f>
        <v/>
      </c>
    </row>
    <row r="27" spans="1:12">
      <c r="A27" t="s">
        <v>23</v>
      </c>
      <c r="B27" t="n">
        <v>7030559</v>
      </c>
      <c r="C27" t="n">
        <v>5967072</v>
      </c>
      <c r="D27" t="n">
        <v>2553824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J27/K27*100/14.27/48</f>
        <v/>
      </c>
    </row>
    <row r="28" spans="1:12">
      <c r="A28" t="s">
        <v>24</v>
      </c>
      <c r="B28" t="n">
        <v>7597719</v>
      </c>
      <c r="C28" t="n">
        <v>6918055</v>
      </c>
      <c r="D28" t="n">
        <v>3013765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J28/K28*100/14.27/96</f>
        <v/>
      </c>
    </row>
    <row r="29" spans="1:12">
      <c r="A29" t="s">
        <v>25</v>
      </c>
      <c r="B29" t="n">
        <v>11588870</v>
      </c>
      <c r="C29" t="n">
        <v>10794010</v>
      </c>
      <c r="D29" t="n">
        <v>4488874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J29/K29*100/14.27/96</f>
        <v/>
      </c>
    </row>
    <row r="30" spans="1:12">
      <c r="A30" t="s">
        <v>26</v>
      </c>
      <c r="B30" t="n">
        <v>2340</v>
      </c>
      <c r="C30" t="n">
        <v>2761</v>
      </c>
      <c r="D30" t="n">
        <v>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J30/K30*100/14.27/168</f>
        <v/>
      </c>
    </row>
    <row r="31" spans="1:12">
      <c r="A31" t="s">
        <v>27</v>
      </c>
      <c r="B31" t="n">
        <v>7967145</v>
      </c>
      <c r="C31" t="n">
        <v>6830296</v>
      </c>
      <c r="D31" t="n">
        <v>3089032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J31/K31*100/14.27/168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31</v>
      </c>
      <c r="B34" t="s">
        <v>5</v>
      </c>
      <c r="C34" t="s">
        <v>32</v>
      </c>
      <c r="D34" t="s">
        <v>33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22975690</v>
      </c>
      <c r="C36" t="n">
        <v>11111350</v>
      </c>
      <c r="D36" t="n">
        <v>7118464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22344690</v>
      </c>
      <c r="C37" t="n">
        <v>11371830</v>
      </c>
      <c r="D37" t="n">
        <v>6576138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14674290</v>
      </c>
      <c r="C38" t="n">
        <v>9952070</v>
      </c>
      <c r="D38" t="n">
        <v>8576760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J38/K38*100/13.17/8</f>
        <v/>
      </c>
    </row>
    <row r="39" spans="1:12">
      <c r="A39" t="s">
        <v>19</v>
      </c>
      <c r="B39" t="n">
        <v>16065890</v>
      </c>
      <c r="C39" t="n">
        <v>11386070</v>
      </c>
      <c r="D39" t="n">
        <v>9630031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J39/K39*100/13.17/8</f>
        <v/>
      </c>
    </row>
    <row r="40" spans="1:12">
      <c r="A40" t="s">
        <v>20</v>
      </c>
      <c r="B40" t="n">
        <v>20515270</v>
      </c>
      <c r="C40" t="n">
        <v>18519450</v>
      </c>
      <c r="D40" t="n">
        <v>13604100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J40/K40*100/13.17/24</f>
        <v/>
      </c>
    </row>
    <row r="41" spans="1:12">
      <c r="A41" t="s">
        <v>21</v>
      </c>
      <c r="B41" t="n">
        <v>20474070</v>
      </c>
      <c r="C41" t="n">
        <v>18508880</v>
      </c>
      <c r="D41" t="n">
        <v>13260240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J41/K41*100/13.17/24</f>
        <v/>
      </c>
    </row>
    <row r="42" spans="1:12">
      <c r="A42" t="s">
        <v>22</v>
      </c>
      <c r="B42" t="n">
        <v>7479897</v>
      </c>
      <c r="C42" t="n">
        <v>7587325</v>
      </c>
      <c r="D42" t="n">
        <v>14647860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J42/K42*100/13.17/48</f>
        <v/>
      </c>
    </row>
    <row r="43" spans="1:12">
      <c r="A43" t="s">
        <v>23</v>
      </c>
      <c r="B43" t="n">
        <v>7890535</v>
      </c>
      <c r="C43" t="n">
        <v>7743814</v>
      </c>
      <c r="D43" t="n">
        <v>15697210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J43/K43*100/13.17/48</f>
        <v/>
      </c>
    </row>
    <row r="44" spans="1:12">
      <c r="A44" t="s">
        <v>24</v>
      </c>
      <c r="B44" t="n">
        <v>17476390</v>
      </c>
      <c r="C44" t="n">
        <v>17817420</v>
      </c>
      <c r="D44" t="n">
        <v>19750670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J44/K44*100/13.17/96</f>
        <v/>
      </c>
    </row>
    <row r="45" spans="1:12">
      <c r="A45" t="s">
        <v>25</v>
      </c>
      <c r="B45" t="n">
        <v>16621610</v>
      </c>
      <c r="C45" t="n">
        <v>17083530</v>
      </c>
      <c r="D45" t="n">
        <v>16952530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J45/K45*100/13.17/96</f>
        <v/>
      </c>
    </row>
    <row r="46" spans="1:12">
      <c r="A46" t="s">
        <v>26</v>
      </c>
      <c r="B46" t="n">
        <v>10692890</v>
      </c>
      <c r="C46" t="n">
        <v>10050070</v>
      </c>
      <c r="D46" t="n">
        <v>16597070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J46/K46*100/13.17/168</f>
        <v/>
      </c>
    </row>
    <row r="47" spans="1:12">
      <c r="A47" t="s">
        <v>27</v>
      </c>
      <c r="B47" t="n">
        <v>10866780</v>
      </c>
      <c r="C47" t="n">
        <v>11539090</v>
      </c>
      <c r="D47" t="n">
        <v>16048220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J47/K47*100/13.17/168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34</v>
      </c>
      <c r="B50" t="s">
        <v>5</v>
      </c>
      <c r="C50" t="s">
        <v>35</v>
      </c>
      <c r="D50" t="s">
        <v>36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52250850</v>
      </c>
      <c r="C52" t="n">
        <v>29440790</v>
      </c>
      <c r="D52" t="n">
        <v>9185183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54957290</v>
      </c>
      <c r="C53" t="n">
        <v>30910440</v>
      </c>
      <c r="D53" t="n">
        <v>10072580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42132490</v>
      </c>
      <c r="C54" t="n">
        <v>30995510</v>
      </c>
      <c r="D54" t="n">
        <v>12858440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J54/K54*100/14.48/8</f>
        <v/>
      </c>
    </row>
    <row r="55" spans="1:12">
      <c r="A55" t="s">
        <v>19</v>
      </c>
      <c r="B55" t="n">
        <v>39549410</v>
      </c>
      <c r="C55" t="n">
        <v>29967070</v>
      </c>
      <c r="D55" t="n">
        <v>12476920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J55/K55*100/14.48/8</f>
        <v/>
      </c>
    </row>
    <row r="56" spans="1:12">
      <c r="A56" t="s">
        <v>20</v>
      </c>
      <c r="B56" t="n">
        <v>60594490</v>
      </c>
      <c r="C56" t="n">
        <v>54308720</v>
      </c>
      <c r="D56" t="n">
        <v>26660560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J56/K56*100/14.48/24</f>
        <v/>
      </c>
    </row>
    <row r="57" spans="1:12">
      <c r="A57" t="s">
        <v>21</v>
      </c>
      <c r="B57" t="n">
        <v>65698740</v>
      </c>
      <c r="C57" t="n">
        <v>60288530</v>
      </c>
      <c r="D57" t="n">
        <v>29133550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J57/K57*100/14.48/24</f>
        <v/>
      </c>
    </row>
    <row r="58" spans="1:12">
      <c r="A58" t="s">
        <v>22</v>
      </c>
      <c r="B58" t="n">
        <v>42766390</v>
      </c>
      <c r="C58" t="n">
        <v>43596800</v>
      </c>
      <c r="D58" t="n">
        <v>22975510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J58/K58*100/14.48/48</f>
        <v/>
      </c>
    </row>
    <row r="59" spans="1:12">
      <c r="A59" t="s">
        <v>23</v>
      </c>
      <c r="B59" t="n">
        <v>38623640</v>
      </c>
      <c r="C59" t="n">
        <v>38722500</v>
      </c>
      <c r="D59" t="n">
        <v>20397760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J59/K59*100/14.48/48</f>
        <v/>
      </c>
    </row>
    <row r="60" spans="1:12">
      <c r="A60" t="s">
        <v>24</v>
      </c>
      <c r="B60" t="n">
        <v>51426800</v>
      </c>
      <c r="C60" t="n">
        <v>53454080</v>
      </c>
      <c r="D60" t="n">
        <v>29209840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J60/K60*100/14.48/96</f>
        <v/>
      </c>
    </row>
    <row r="61" spans="1:12">
      <c r="A61" t="s">
        <v>25</v>
      </c>
      <c r="B61" t="n">
        <v>48649430</v>
      </c>
      <c r="C61" t="n">
        <v>51066470</v>
      </c>
      <c r="D61" t="n">
        <v>27936630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J61/K61*100/14.48/96</f>
        <v/>
      </c>
    </row>
    <row r="62" spans="1:12">
      <c r="A62" t="s">
        <v>26</v>
      </c>
      <c r="B62" t="n">
        <v>60707770</v>
      </c>
      <c r="C62" t="n">
        <v>66556640</v>
      </c>
      <c r="D62" t="n">
        <v>35869510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J62/K62*100/14.48/168</f>
        <v/>
      </c>
    </row>
    <row r="63" spans="1:12">
      <c r="A63" t="s">
        <v>27</v>
      </c>
      <c r="B63" t="n">
        <v>61564800</v>
      </c>
      <c r="C63" t="n">
        <v>68554960</v>
      </c>
      <c r="D63" t="n">
        <v>37262680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J63/K63*100/14.48/168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37</v>
      </c>
      <c r="B66" t="s">
        <v>5</v>
      </c>
      <c r="C66" t="s">
        <v>38</v>
      </c>
      <c r="D66" t="s">
        <v>39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63139490</v>
      </c>
      <c r="C68" t="n">
        <v>38440460</v>
      </c>
      <c r="D68" t="n">
        <v>12554640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60641270</v>
      </c>
      <c r="C69" t="n">
        <v>38109190</v>
      </c>
      <c r="D69" t="n">
        <v>12743120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58222420</v>
      </c>
      <c r="C70" t="n">
        <v>49036550</v>
      </c>
      <c r="D70" t="n">
        <v>22184740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J70/K70*100/15.88/8</f>
        <v/>
      </c>
    </row>
    <row r="71" spans="1:12">
      <c r="A71" t="s">
        <v>19</v>
      </c>
      <c r="B71" t="n">
        <v>59530840</v>
      </c>
      <c r="C71" t="n">
        <v>50157140</v>
      </c>
      <c r="D71" t="n">
        <v>23121650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J71/K71*100/15.88/8</f>
        <v/>
      </c>
    </row>
    <row r="72" spans="1:12">
      <c r="A72" t="s">
        <v>20</v>
      </c>
      <c r="B72" t="n">
        <v>57444400</v>
      </c>
      <c r="C72" t="n">
        <v>60811570</v>
      </c>
      <c r="D72" t="n">
        <v>33791330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J72/K72*100/15.88/24</f>
        <v/>
      </c>
    </row>
    <row r="73" spans="1:12">
      <c r="A73" t="s">
        <v>21</v>
      </c>
      <c r="B73" t="n">
        <v>62515140</v>
      </c>
      <c r="C73" t="n">
        <v>66426920</v>
      </c>
      <c r="D73" t="n">
        <v>36547160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J73/K73*100/15.88/24</f>
        <v/>
      </c>
    </row>
    <row r="74" spans="1:12">
      <c r="A74" t="s">
        <v>22</v>
      </c>
      <c r="B74" t="n">
        <v>44639180</v>
      </c>
      <c r="C74" t="n">
        <v>52171760</v>
      </c>
      <c r="D74" t="n">
        <v>30549350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J74/K74*100/15.88/48</f>
        <v/>
      </c>
    </row>
    <row r="75" spans="1:12">
      <c r="A75" t="s">
        <v>23</v>
      </c>
      <c r="B75" t="n">
        <v>45831970</v>
      </c>
      <c r="C75" t="n">
        <v>53753440</v>
      </c>
      <c r="D75" t="n">
        <v>31329700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J75/K75*100/15.88/48</f>
        <v/>
      </c>
    </row>
    <row r="76" spans="1:12">
      <c r="A76" t="s">
        <v>24</v>
      </c>
      <c r="B76" t="n">
        <v>59285250</v>
      </c>
      <c r="C76" t="n">
        <v>69941730</v>
      </c>
      <c r="D76" t="n">
        <v>42202170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J76/K76*100/15.88/96</f>
        <v/>
      </c>
    </row>
    <row r="77" spans="1:12">
      <c r="A77" t="s">
        <v>25</v>
      </c>
      <c r="B77" t="n">
        <v>59647130</v>
      </c>
      <c r="C77" t="n">
        <v>71346040</v>
      </c>
      <c r="D77" t="n">
        <v>43606070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J77/K77*100/15.88/96</f>
        <v/>
      </c>
    </row>
    <row r="78" spans="1:12">
      <c r="A78" t="s">
        <v>26</v>
      </c>
      <c r="B78" t="n">
        <v>52115140</v>
      </c>
      <c r="C78" t="n">
        <v>65177650</v>
      </c>
      <c r="D78" t="n">
        <v>40181070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J78/K78*100/15.88/168</f>
        <v/>
      </c>
    </row>
    <row r="79" spans="1:12">
      <c r="A79" t="s">
        <v>27</v>
      </c>
      <c r="B79" t="n">
        <v>45155880</v>
      </c>
      <c r="C79" t="n">
        <v>55286520</v>
      </c>
      <c r="D79" t="n">
        <v>34237320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J79/K79*100/15.88/168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40</v>
      </c>
      <c r="B82" t="s">
        <v>41</v>
      </c>
      <c r="C82" t="s">
        <v>42</v>
      </c>
      <c r="D82" t="s">
        <v>43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152513700</v>
      </c>
      <c r="C84" t="n">
        <v>107681000</v>
      </c>
      <c r="D84" t="n">
        <v>41453430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147201600</v>
      </c>
      <c r="C85" t="n">
        <v>102116800</v>
      </c>
      <c r="D85" t="n">
        <v>39258840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126278400</v>
      </c>
      <c r="C86" t="n">
        <v>116578400</v>
      </c>
      <c r="D86" t="n">
        <v>63982050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J86/K86*100/19.31/8</f>
        <v/>
      </c>
    </row>
    <row r="87" spans="1:12">
      <c r="A87" t="s">
        <v>19</v>
      </c>
      <c r="B87" t="n">
        <v>125912600</v>
      </c>
      <c r="C87" t="n">
        <v>118117500</v>
      </c>
      <c r="D87" t="n">
        <v>62042940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J87/K87*100/19.31/8</f>
        <v/>
      </c>
    </row>
    <row r="88" spans="1:12">
      <c r="A88" t="s">
        <v>20</v>
      </c>
      <c r="B88" t="n">
        <v>111521600</v>
      </c>
      <c r="C88" t="n">
        <v>131604600</v>
      </c>
      <c r="D88" t="n">
        <v>82644780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J88/K88*100/19.31/24</f>
        <v/>
      </c>
    </row>
    <row r="89" spans="1:12">
      <c r="A89" t="s">
        <v>21</v>
      </c>
      <c r="B89" t="n">
        <v>118444100</v>
      </c>
      <c r="C89" t="n">
        <v>143087400</v>
      </c>
      <c r="D89" t="n">
        <v>90554160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J89/K89*100/19.31/24</f>
        <v/>
      </c>
    </row>
    <row r="90" spans="1:12">
      <c r="A90" t="s">
        <v>22</v>
      </c>
      <c r="B90" t="n">
        <v>87148580</v>
      </c>
      <c r="C90" t="n">
        <v>114672700</v>
      </c>
      <c r="D90" t="n">
        <v>77817540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J90/K90*100/19.31/48</f>
        <v/>
      </c>
    </row>
    <row r="91" spans="1:12">
      <c r="A91" t="s">
        <v>23</v>
      </c>
      <c r="B91" t="n">
        <v>92392420</v>
      </c>
      <c r="C91" t="n">
        <v>122962700</v>
      </c>
      <c r="D91" t="n">
        <v>83577370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J91/K91*100/19.31/48</f>
        <v/>
      </c>
    </row>
    <row r="92" spans="1:12">
      <c r="A92" t="s">
        <v>24</v>
      </c>
      <c r="B92" t="n">
        <v>91233530</v>
      </c>
      <c r="C92" t="n">
        <v>124438100</v>
      </c>
      <c r="D92" t="n">
        <v>87178780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J92/K92*100/19.31/96</f>
        <v/>
      </c>
    </row>
    <row r="93" spans="1:12">
      <c r="A93" t="s">
        <v>25</v>
      </c>
      <c r="B93" t="n">
        <v>105443800</v>
      </c>
      <c r="C93" t="n">
        <v>141528000</v>
      </c>
      <c r="D93" t="n">
        <v>100098400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J93/K93*100/19.31/96</f>
        <v/>
      </c>
    </row>
    <row r="94" spans="1:12">
      <c r="A94" t="s">
        <v>26</v>
      </c>
      <c r="B94" t="n">
        <v>117991100</v>
      </c>
      <c r="C94" t="n">
        <v>163365200</v>
      </c>
      <c r="D94" t="n">
        <v>119318600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J94/K94*100/19.31/168</f>
        <v/>
      </c>
    </row>
    <row r="95" spans="1:12">
      <c r="A95" t="s">
        <v>27</v>
      </c>
      <c r="B95" t="n">
        <v>101562600</v>
      </c>
      <c r="C95" t="n">
        <v>144379600</v>
      </c>
      <c r="D95" t="n">
        <v>103892200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J95/K95*100/19.31/168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44</v>
      </c>
      <c r="B98" t="s">
        <v>5</v>
      </c>
      <c r="C98" t="s">
        <v>45</v>
      </c>
      <c r="D98" t="s">
        <v>43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76246160</v>
      </c>
      <c r="C100" t="n">
        <v>52404890</v>
      </c>
      <c r="D100" t="n">
        <v>18642360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87885110</v>
      </c>
      <c r="C101" t="n">
        <v>61362690</v>
      </c>
      <c r="D101" t="n">
        <v>22829900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78618470</v>
      </c>
      <c r="C102" t="n">
        <v>73259010</v>
      </c>
      <c r="D102" t="n">
        <v>38335210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J102/K102*100/19.31/8</f>
        <v/>
      </c>
    </row>
    <row r="103" spans="1:12">
      <c r="A103" t="s">
        <v>19</v>
      </c>
      <c r="B103" t="n">
        <v>82375700</v>
      </c>
      <c r="C103" t="n">
        <v>76537480</v>
      </c>
      <c r="D103" t="n">
        <v>39445370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J103/K103*100/19.31/8</f>
        <v/>
      </c>
    </row>
    <row r="104" spans="1:12">
      <c r="A104" t="s">
        <v>20</v>
      </c>
      <c r="B104" t="n">
        <v>72449910</v>
      </c>
      <c r="C104" t="n">
        <v>86434890</v>
      </c>
      <c r="D104" t="n">
        <v>54484630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J104/K104*100/19.31/24</f>
        <v/>
      </c>
    </row>
    <row r="105" spans="1:12">
      <c r="A105" t="s">
        <v>21</v>
      </c>
      <c r="B105" t="n">
        <v>77398320</v>
      </c>
      <c r="C105" t="n">
        <v>93508520</v>
      </c>
      <c r="D105" t="n">
        <v>58144050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J105/K105*100/19.31/24</f>
        <v/>
      </c>
    </row>
    <row r="106" spans="1:12">
      <c r="A106" t="s">
        <v>22</v>
      </c>
      <c r="B106" t="n">
        <v>50500760</v>
      </c>
      <c r="C106" t="n">
        <v>67461300</v>
      </c>
      <c r="D106" t="n">
        <v>45339900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J106/K106*100/19.31/48</f>
        <v/>
      </c>
    </row>
    <row r="107" spans="1:12">
      <c r="A107" t="s">
        <v>23</v>
      </c>
      <c r="B107" t="n">
        <v>48830180</v>
      </c>
      <c r="C107" t="n">
        <v>65298440</v>
      </c>
      <c r="D107" t="n">
        <v>44726070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J107/K107*100/19.31/48</f>
        <v/>
      </c>
    </row>
    <row r="108" spans="1:12">
      <c r="A108" t="s">
        <v>24</v>
      </c>
      <c r="B108" t="n">
        <v>58950370</v>
      </c>
      <c r="C108" t="n">
        <v>83841570</v>
      </c>
      <c r="D108" t="n">
        <v>57288750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J108/K108*100/19.31/96</f>
        <v/>
      </c>
    </row>
    <row r="109" spans="1:12">
      <c r="A109" t="s">
        <v>25</v>
      </c>
      <c r="B109" t="n">
        <v>65093020</v>
      </c>
      <c r="C109" t="n">
        <v>89592510</v>
      </c>
      <c r="D109" t="n">
        <v>62349780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J109/K109*100/19.31/96</f>
        <v/>
      </c>
    </row>
    <row r="110" spans="1:12">
      <c r="A110" t="s">
        <v>26</v>
      </c>
      <c r="B110" t="n">
        <v>53976280</v>
      </c>
      <c r="C110" t="n">
        <v>79642580</v>
      </c>
      <c r="D110" t="n">
        <v>54834510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J110/K110*100/19.31/168</f>
        <v/>
      </c>
    </row>
    <row r="111" spans="1:12">
      <c r="A111" t="s">
        <v>27</v>
      </c>
      <c r="B111" t="n">
        <v>52925440</v>
      </c>
      <c r="C111" t="n">
        <v>74655020</v>
      </c>
      <c r="D111" t="n">
        <v>50307810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J111/K111*100/19.31/168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46</v>
      </c>
      <c r="B114" t="s">
        <v>41</v>
      </c>
      <c r="C114" t="s">
        <v>47</v>
      </c>
      <c r="D114" t="s">
        <v>48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15144430</v>
      </c>
      <c r="C116" t="n">
        <v>16148410</v>
      </c>
      <c r="D116" t="n">
        <v>9705976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13611070</v>
      </c>
      <c r="C117" t="n">
        <v>14795560</v>
      </c>
      <c r="D117" t="n">
        <v>8855356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13500800</v>
      </c>
      <c r="C118" t="n">
        <v>18372210</v>
      </c>
      <c r="D118" t="n">
        <v>14415160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J118/K118*100/24.92/8</f>
        <v/>
      </c>
    </row>
    <row r="119" spans="1:12">
      <c r="A119" t="s">
        <v>19</v>
      </c>
      <c r="B119" t="n">
        <v>11996250</v>
      </c>
      <c r="C119" t="n">
        <v>14866050</v>
      </c>
      <c r="D119" t="n">
        <v>12698580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J119/K119*100/24.92/8</f>
        <v/>
      </c>
    </row>
    <row r="120" spans="1:12">
      <c r="A120" t="s">
        <v>20</v>
      </c>
      <c r="B120" t="n">
        <v>10613070</v>
      </c>
      <c r="C120" t="n">
        <v>18089830</v>
      </c>
      <c r="D120" t="n">
        <v>16773500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J120/K120*100/24.92/24</f>
        <v/>
      </c>
    </row>
    <row r="121" spans="1:12">
      <c r="A121" t="s">
        <v>21</v>
      </c>
      <c r="B121" t="n">
        <v>10197960</v>
      </c>
      <c r="C121" t="n">
        <v>16934610</v>
      </c>
      <c r="D121" t="n">
        <v>15697110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J121/K121*100/24.92/24</f>
        <v/>
      </c>
    </row>
    <row r="122" spans="1:12">
      <c r="A122" t="s">
        <v>22</v>
      </c>
      <c r="B122" t="n">
        <v>8946481</v>
      </c>
      <c r="C122" t="n">
        <v>17627090</v>
      </c>
      <c r="D122" t="n">
        <v>17418430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J122/K122*100/24.92/48</f>
        <v/>
      </c>
    </row>
    <row r="123" spans="1:12">
      <c r="A123" t="s">
        <v>23</v>
      </c>
      <c r="B123" t="n">
        <v>9195580</v>
      </c>
      <c r="C123" t="n">
        <v>17293400</v>
      </c>
      <c r="D123" t="n">
        <v>17262520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J123/K123*100/24.92/48</f>
        <v/>
      </c>
    </row>
    <row r="124" spans="1:12">
      <c r="A124" t="s">
        <v>24</v>
      </c>
      <c r="B124" t="n">
        <v>9400136</v>
      </c>
      <c r="C124" t="n">
        <v>19011110</v>
      </c>
      <c r="D124" t="n">
        <v>19097410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J124/K124*100/24.92/96</f>
        <v/>
      </c>
    </row>
    <row r="125" spans="1:12">
      <c r="A125" t="s">
        <v>25</v>
      </c>
      <c r="B125" t="n">
        <v>9304944</v>
      </c>
      <c r="C125" t="n">
        <v>19861260</v>
      </c>
      <c r="D125" t="n">
        <v>19614650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J125/K125*100/24.92/96</f>
        <v/>
      </c>
    </row>
    <row r="126" spans="1:12">
      <c r="A126" t="s">
        <v>26</v>
      </c>
      <c r="B126" t="n">
        <v>7435517</v>
      </c>
      <c r="C126" t="n">
        <v>14568450</v>
      </c>
      <c r="D126" t="n">
        <v>15386350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J126/K126*100/24.92/168</f>
        <v/>
      </c>
    </row>
    <row r="127" spans="1:12">
      <c r="A127" t="s">
        <v>27</v>
      </c>
      <c r="B127" t="n">
        <v>7470655</v>
      </c>
      <c r="C127" t="n">
        <v>15751300</v>
      </c>
      <c r="D127" t="n">
        <v>16789410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J127/K127*100/24.92/168</f>
        <v/>
      </c>
    </row>
    <row r="128" spans="1:12">
      <c r="A128" t="s"/>
    </row>
    <row r="129" spans="1:12">
      <c r="A129" t="s">
        <v>0</v>
      </c>
      <c r="B129" t="s">
        <v>1</v>
      </c>
      <c r="C129" t="s">
        <v>2</v>
      </c>
      <c r="D129" t="s">
        <v>3</v>
      </c>
    </row>
    <row r="130" spans="1:12">
      <c r="A130" t="s">
        <v>49</v>
      </c>
      <c r="B130" t="s">
        <v>41</v>
      </c>
      <c r="C130" t="s">
        <v>50</v>
      </c>
      <c r="D130" t="s">
        <v>51</v>
      </c>
    </row>
    <row r="131" spans="1:12">
      <c r="A131" t="s"/>
      <c r="B131" t="s">
        <v>8</v>
      </c>
      <c r="C131" t="s">
        <v>9</v>
      </c>
      <c r="D131" t="s">
        <v>10</v>
      </c>
      <c r="E131" t="s">
        <v>11</v>
      </c>
      <c r="F131" t="s">
        <v>8</v>
      </c>
      <c r="G131" t="s">
        <v>9</v>
      </c>
      <c r="H131" t="s">
        <v>10</v>
      </c>
      <c r="I131" t="s">
        <v>12</v>
      </c>
      <c r="J131" t="s">
        <v>13</v>
      </c>
      <c r="K131" t="s">
        <v>14</v>
      </c>
      <c r="L131" t="s">
        <v>15</v>
      </c>
    </row>
    <row r="132" spans="1:12">
      <c r="A132" t="s">
        <v>16</v>
      </c>
      <c r="B132" t="n">
        <v>60475570</v>
      </c>
      <c r="C132" t="n">
        <v>70531520</v>
      </c>
      <c r="D132" t="n">
        <v>44935920</v>
      </c>
      <c r="E132">
        <f>sum(B132:D132)</f>
        <v/>
      </c>
      <c r="F132">
        <f>B132/E132</f>
        <v/>
      </c>
      <c r="G132">
        <f>C132/E132</f>
        <v/>
      </c>
      <c r="H132">
        <f>D132/E132</f>
        <v/>
      </c>
      <c r="I132">
        <f>G132+H132*2</f>
        <v/>
      </c>
      <c r="J132">
        <f>average(I132:I133)</f>
        <v/>
      </c>
    </row>
    <row r="133" spans="1:12">
      <c r="A133" t="s">
        <v>17</v>
      </c>
      <c r="B133" t="n">
        <v>53738130</v>
      </c>
      <c r="C133" t="n">
        <v>63106430</v>
      </c>
      <c r="D133" t="n">
        <v>39737800</v>
      </c>
      <c r="E133">
        <f>sum(B133:D133)</f>
        <v/>
      </c>
      <c r="F133">
        <f>B133/E133</f>
        <v/>
      </c>
      <c r="G133">
        <f>C133/E133</f>
        <v/>
      </c>
      <c r="H133">
        <f>D133/E133</f>
        <v/>
      </c>
      <c r="I133">
        <f>G133+H133*2</f>
        <v/>
      </c>
    </row>
    <row r="134" spans="1:12">
      <c r="A134" t="s">
        <v>18</v>
      </c>
      <c r="B134" t="n">
        <v>50137190</v>
      </c>
      <c r="C134" t="n">
        <v>71913500</v>
      </c>
      <c r="D134" t="n">
        <v>59323180</v>
      </c>
      <c r="E134">
        <f>sum(B134:D134)</f>
        <v/>
      </c>
      <c r="F134">
        <f>B134/E134</f>
        <v/>
      </c>
      <c r="G134">
        <f>C134/E134</f>
        <v/>
      </c>
      <c r="H134">
        <f>D134/E134</f>
        <v/>
      </c>
      <c r="I134">
        <f>G134+H134*2</f>
        <v/>
      </c>
      <c r="J134">
        <f>I134-J132</f>
        <v/>
      </c>
      <c r="K134" t="n">
        <v>5</v>
      </c>
      <c r="L134">
        <f>J134/K134*100/28.35/8</f>
        <v/>
      </c>
    </row>
    <row r="135" spans="1:12">
      <c r="A135" t="s">
        <v>19</v>
      </c>
      <c r="B135" t="n">
        <v>45435080</v>
      </c>
      <c r="C135" t="n">
        <v>65363640</v>
      </c>
      <c r="D135" t="n">
        <v>52879560</v>
      </c>
      <c r="E135">
        <f>sum(B135:D135)</f>
        <v/>
      </c>
      <c r="F135">
        <f>B135/E135</f>
        <v/>
      </c>
      <c r="G135">
        <f>C135/E135</f>
        <v/>
      </c>
      <c r="H135">
        <f>D135/E135</f>
        <v/>
      </c>
      <c r="I135">
        <f>G135+H135*2</f>
        <v/>
      </c>
      <c r="J135">
        <f>I135-J132</f>
        <v/>
      </c>
      <c r="K135" t="n">
        <v>5</v>
      </c>
      <c r="L135">
        <f>J135/K135*100/28.35/8</f>
        <v/>
      </c>
    </row>
    <row r="136" spans="1:12">
      <c r="A136" t="s">
        <v>20</v>
      </c>
      <c r="B136" t="n">
        <v>34333310</v>
      </c>
      <c r="C136" t="n">
        <v>62330050</v>
      </c>
      <c r="D136" t="n">
        <v>62275200</v>
      </c>
      <c r="E136">
        <f>sum(B136:D136)</f>
        <v/>
      </c>
      <c r="F136">
        <f>B136/E136</f>
        <v/>
      </c>
      <c r="G136">
        <f>C136/E136</f>
        <v/>
      </c>
      <c r="H136">
        <f>D136/E136</f>
        <v/>
      </c>
      <c r="I136">
        <f>G136+H136*2</f>
        <v/>
      </c>
      <c r="J136">
        <f>I136-J132</f>
        <v/>
      </c>
      <c r="K136" t="n">
        <v>5</v>
      </c>
      <c r="L136">
        <f>J136/K136*100/28.35/24</f>
        <v/>
      </c>
    </row>
    <row r="137" spans="1:12">
      <c r="A137" t="s">
        <v>21</v>
      </c>
      <c r="B137" t="n">
        <v>32295980</v>
      </c>
      <c r="C137" t="n">
        <v>57392020</v>
      </c>
      <c r="D137" t="n">
        <v>58075820</v>
      </c>
      <c r="E137">
        <f>sum(B137:D137)</f>
        <v/>
      </c>
      <c r="F137">
        <f>B137/E137</f>
        <v/>
      </c>
      <c r="G137">
        <f>C137/E137</f>
        <v/>
      </c>
      <c r="H137">
        <f>D137/E137</f>
        <v/>
      </c>
      <c r="I137">
        <f>G137+H137*2</f>
        <v/>
      </c>
      <c r="J137">
        <f>I137-J132</f>
        <v/>
      </c>
      <c r="K137" t="n">
        <v>5</v>
      </c>
      <c r="L137">
        <f>J137/K137*100/28.35/24</f>
        <v/>
      </c>
    </row>
    <row r="138" spans="1:12">
      <c r="A138" t="s">
        <v>22</v>
      </c>
      <c r="B138" t="n">
        <v>24582080</v>
      </c>
      <c r="C138" t="n">
        <v>50870280</v>
      </c>
      <c r="D138" t="n">
        <v>54839540</v>
      </c>
      <c r="E138">
        <f>sum(B138:D138)</f>
        <v/>
      </c>
      <c r="F138">
        <f>B138/E138</f>
        <v/>
      </c>
      <c r="G138">
        <f>C138/E138</f>
        <v/>
      </c>
      <c r="H138">
        <f>D138/E138</f>
        <v/>
      </c>
      <c r="I138">
        <f>G138+H138*2</f>
        <v/>
      </c>
      <c r="J138">
        <f>I138-J132</f>
        <v/>
      </c>
      <c r="K138" t="n">
        <v>5</v>
      </c>
      <c r="L138">
        <f>J138/K138*100/28.35/48</f>
        <v/>
      </c>
    </row>
    <row r="139" spans="1:12">
      <c r="A139" t="s">
        <v>23</v>
      </c>
      <c r="B139" t="n">
        <v>25776140</v>
      </c>
      <c r="C139" t="n">
        <v>51607300</v>
      </c>
      <c r="D139" t="n">
        <v>56409290</v>
      </c>
      <c r="E139">
        <f>sum(B139:D139)</f>
        <v/>
      </c>
      <c r="F139">
        <f>B139/E139</f>
        <v/>
      </c>
      <c r="G139">
        <f>C139/E139</f>
        <v/>
      </c>
      <c r="H139">
        <f>D139/E139</f>
        <v/>
      </c>
      <c r="I139">
        <f>G139+H139*2</f>
        <v/>
      </c>
      <c r="J139">
        <f>I139-J132</f>
        <v/>
      </c>
      <c r="K139" t="n">
        <v>5</v>
      </c>
      <c r="L139">
        <f>J139/K139*100/28.35/48</f>
        <v/>
      </c>
    </row>
    <row r="140" spans="1:12">
      <c r="A140" t="s">
        <v>24</v>
      </c>
      <c r="B140" t="n">
        <v>26849360</v>
      </c>
      <c r="C140" t="n">
        <v>56551440</v>
      </c>
      <c r="D140" t="n">
        <v>64549350</v>
      </c>
      <c r="E140">
        <f>sum(B140:D140)</f>
        <v/>
      </c>
      <c r="F140">
        <f>B140/E140</f>
        <v/>
      </c>
      <c r="G140">
        <f>C140/E140</f>
        <v/>
      </c>
      <c r="H140">
        <f>D140/E140</f>
        <v/>
      </c>
      <c r="I140">
        <f>G140+H140*2</f>
        <v/>
      </c>
      <c r="J140">
        <f>I140-J132</f>
        <v/>
      </c>
      <c r="K140" t="n">
        <v>5</v>
      </c>
      <c r="L140">
        <f>J140/K140*100/28.35/96</f>
        <v/>
      </c>
    </row>
    <row r="141" spans="1:12">
      <c r="A141" t="s">
        <v>25</v>
      </c>
      <c r="B141" t="n">
        <v>28662720</v>
      </c>
      <c r="C141" t="n">
        <v>61058090</v>
      </c>
      <c r="D141" t="n">
        <v>67557030</v>
      </c>
      <c r="E141">
        <f>sum(B141:D141)</f>
        <v/>
      </c>
      <c r="F141">
        <f>B141/E141</f>
        <v/>
      </c>
      <c r="G141">
        <f>C141/E141</f>
        <v/>
      </c>
      <c r="H141">
        <f>D141/E141</f>
        <v/>
      </c>
      <c r="I141">
        <f>G141+H141*2</f>
        <v/>
      </c>
      <c r="J141">
        <f>I141-J132</f>
        <v/>
      </c>
      <c r="K141" t="n">
        <v>5</v>
      </c>
      <c r="L141">
        <f>J141/K141*100/28.35/96</f>
        <v/>
      </c>
    </row>
    <row r="142" spans="1:12">
      <c r="A142" t="s">
        <v>26</v>
      </c>
      <c r="B142" t="n">
        <v>33421620</v>
      </c>
      <c r="C142" t="n">
        <v>74904210</v>
      </c>
      <c r="D142" t="n">
        <v>84532900</v>
      </c>
      <c r="E142">
        <f>sum(B142:D142)</f>
        <v/>
      </c>
      <c r="F142">
        <f>B142/E142</f>
        <v/>
      </c>
      <c r="G142">
        <f>C142/E142</f>
        <v/>
      </c>
      <c r="H142">
        <f>D142/E142</f>
        <v/>
      </c>
      <c r="I142">
        <f>G142+H142*2</f>
        <v/>
      </c>
      <c r="J142">
        <f>I142-J132</f>
        <v/>
      </c>
      <c r="K142" t="n">
        <v>5</v>
      </c>
      <c r="L142">
        <f>J142/K142*100/28.35/168</f>
        <v/>
      </c>
    </row>
    <row r="143" spans="1:12">
      <c r="A143" t="s">
        <v>27</v>
      </c>
      <c r="B143" t="n">
        <v>30016560</v>
      </c>
      <c r="C143" t="n">
        <v>65776520</v>
      </c>
      <c r="D143" t="n">
        <v>75666910</v>
      </c>
      <c r="E143">
        <f>sum(B143:D143)</f>
        <v/>
      </c>
      <c r="F143">
        <f>B143/E143</f>
        <v/>
      </c>
      <c r="G143">
        <f>C143/E143</f>
        <v/>
      </c>
      <c r="H143">
        <f>D143/E143</f>
        <v/>
      </c>
      <c r="I143">
        <f>G143+H143*2</f>
        <v/>
      </c>
      <c r="J143">
        <f>I143-J132</f>
        <v/>
      </c>
      <c r="K143" t="n">
        <v>5</v>
      </c>
      <c r="L143">
        <f>J143/K143*100/28.35/168</f>
        <v/>
      </c>
    </row>
    <row r="144" spans="1:12">
      <c r="A144" t="s"/>
    </row>
    <row r="145" spans="1:12">
      <c r="A145" t="s">
        <v>0</v>
      </c>
      <c r="B145" t="s">
        <v>1</v>
      </c>
      <c r="C145" t="s">
        <v>2</v>
      </c>
      <c r="D145" t="s">
        <v>3</v>
      </c>
    </row>
    <row r="146" spans="1:12">
      <c r="A146" t="s">
        <v>52</v>
      </c>
      <c r="B146" t="s">
        <v>53</v>
      </c>
      <c r="C146" t="s">
        <v>54</v>
      </c>
      <c r="D146" t="s">
        <v>51</v>
      </c>
    </row>
    <row r="147" spans="1:12">
      <c r="A147" t="s"/>
      <c r="B147" t="s">
        <v>8</v>
      </c>
      <c r="C147" t="s">
        <v>9</v>
      </c>
      <c r="D147" t="s">
        <v>10</v>
      </c>
      <c r="E147" t="s">
        <v>11</v>
      </c>
      <c r="F147" t="s">
        <v>8</v>
      </c>
      <c r="G147" t="s">
        <v>9</v>
      </c>
      <c r="H147" t="s">
        <v>10</v>
      </c>
      <c r="I147" t="s">
        <v>12</v>
      </c>
      <c r="J147" t="s">
        <v>13</v>
      </c>
      <c r="K147" t="s">
        <v>14</v>
      </c>
      <c r="L147" t="s">
        <v>15</v>
      </c>
    </row>
    <row r="148" spans="1:12">
      <c r="A148" t="s">
        <v>16</v>
      </c>
      <c r="B148" t="n">
        <v>12918150</v>
      </c>
      <c r="C148" t="n">
        <v>15202270</v>
      </c>
      <c r="D148" t="n">
        <v>9346277</v>
      </c>
      <c r="E148">
        <f>sum(B148:D148)</f>
        <v/>
      </c>
      <c r="F148">
        <f>B148/E148</f>
        <v/>
      </c>
      <c r="G148">
        <f>C148/E148</f>
        <v/>
      </c>
      <c r="H148">
        <f>D148/E148</f>
        <v/>
      </c>
      <c r="I148">
        <f>G148+H148*2</f>
        <v/>
      </c>
      <c r="J148">
        <f>average(I148:I149)</f>
        <v/>
      </c>
    </row>
    <row r="149" spans="1:12">
      <c r="A149" t="s">
        <v>17</v>
      </c>
      <c r="B149" t="n">
        <v>12161020</v>
      </c>
      <c r="C149" t="n">
        <v>14109030</v>
      </c>
      <c r="D149" t="n">
        <v>8093580</v>
      </c>
      <c r="E149">
        <f>sum(B149:D149)</f>
        <v/>
      </c>
      <c r="F149">
        <f>B149/E149</f>
        <v/>
      </c>
      <c r="G149">
        <f>C149/E149</f>
        <v/>
      </c>
      <c r="H149">
        <f>D149/E149</f>
        <v/>
      </c>
      <c r="I149">
        <f>G149+H149*2</f>
        <v/>
      </c>
    </row>
    <row r="150" spans="1:12">
      <c r="A150" t="s">
        <v>18</v>
      </c>
      <c r="B150" t="n">
        <v>11973760</v>
      </c>
      <c r="C150" t="n">
        <v>17657890</v>
      </c>
      <c r="D150" t="n">
        <v>13743320</v>
      </c>
      <c r="E150">
        <f>sum(B150:D150)</f>
        <v/>
      </c>
      <c r="F150">
        <f>B150/E150</f>
        <v/>
      </c>
      <c r="G150">
        <f>C150/E150</f>
        <v/>
      </c>
      <c r="H150">
        <f>D150/E150</f>
        <v/>
      </c>
      <c r="I150">
        <f>G150+H150*2</f>
        <v/>
      </c>
      <c r="J150">
        <f>I150-J148</f>
        <v/>
      </c>
      <c r="K150" t="n">
        <v>5</v>
      </c>
      <c r="L150">
        <f>J150/K150*100/28.35/8</f>
        <v/>
      </c>
    </row>
    <row r="151" spans="1:12">
      <c r="A151" t="s">
        <v>19</v>
      </c>
      <c r="B151" t="n">
        <v>11213180</v>
      </c>
      <c r="C151" t="n">
        <v>14676590</v>
      </c>
      <c r="D151" t="n">
        <v>13125180</v>
      </c>
      <c r="E151">
        <f>sum(B151:D151)</f>
        <v/>
      </c>
      <c r="F151">
        <f>B151/E151</f>
        <v/>
      </c>
      <c r="G151">
        <f>C151/E151</f>
        <v/>
      </c>
      <c r="H151">
        <f>D151/E151</f>
        <v/>
      </c>
      <c r="I151">
        <f>G151+H151*2</f>
        <v/>
      </c>
      <c r="J151">
        <f>I151-J148</f>
        <v/>
      </c>
      <c r="K151" t="n">
        <v>5</v>
      </c>
      <c r="L151">
        <f>J151/K151*100/28.35/8</f>
        <v/>
      </c>
    </row>
    <row r="152" spans="1:12">
      <c r="A152" t="s">
        <v>20</v>
      </c>
      <c r="B152" t="n">
        <v>7184140</v>
      </c>
      <c r="C152" t="n">
        <v>12689900</v>
      </c>
      <c r="D152" t="n">
        <v>12832170</v>
      </c>
      <c r="E152">
        <f>sum(B152:D152)</f>
        <v/>
      </c>
      <c r="F152">
        <f>B152/E152</f>
        <v/>
      </c>
      <c r="G152">
        <f>C152/E152</f>
        <v/>
      </c>
      <c r="H152">
        <f>D152/E152</f>
        <v/>
      </c>
      <c r="I152">
        <f>G152+H152*2</f>
        <v/>
      </c>
      <c r="J152">
        <f>I152-J148</f>
        <v/>
      </c>
      <c r="K152" t="n">
        <v>5</v>
      </c>
      <c r="L152">
        <f>J152/K152*100/28.35/24</f>
        <v/>
      </c>
    </row>
    <row r="153" spans="1:12">
      <c r="A153" t="s">
        <v>21</v>
      </c>
      <c r="B153" t="n">
        <v>6976184</v>
      </c>
      <c r="C153" t="n">
        <v>13090140</v>
      </c>
      <c r="D153" t="n">
        <v>13248630</v>
      </c>
      <c r="E153">
        <f>sum(B153:D153)</f>
        <v/>
      </c>
      <c r="F153">
        <f>B153/E153</f>
        <v/>
      </c>
      <c r="G153">
        <f>C153/E153</f>
        <v/>
      </c>
      <c r="H153">
        <f>D153/E153</f>
        <v/>
      </c>
      <c r="I153">
        <f>G153+H153*2</f>
        <v/>
      </c>
      <c r="J153">
        <f>I153-J148</f>
        <v/>
      </c>
      <c r="K153" t="n">
        <v>5</v>
      </c>
      <c r="L153">
        <f>J153/K153*100/28.35/24</f>
        <v/>
      </c>
    </row>
    <row r="154" spans="1:12">
      <c r="A154" t="s">
        <v>22</v>
      </c>
      <c r="B154" t="n">
        <v>6208264</v>
      </c>
      <c r="C154" t="n">
        <v>12542740</v>
      </c>
      <c r="D154" t="n">
        <v>13678690</v>
      </c>
      <c r="E154">
        <f>sum(B154:D154)</f>
        <v/>
      </c>
      <c r="F154">
        <f>B154/E154</f>
        <v/>
      </c>
      <c r="G154">
        <f>C154/E154</f>
        <v/>
      </c>
      <c r="H154">
        <f>D154/E154</f>
        <v/>
      </c>
      <c r="I154">
        <f>G154+H154*2</f>
        <v/>
      </c>
      <c r="J154">
        <f>I154-J148</f>
        <v/>
      </c>
      <c r="K154" t="n">
        <v>5</v>
      </c>
      <c r="L154">
        <f>J154/K154*100/28.35/48</f>
        <v/>
      </c>
    </row>
    <row r="155" spans="1:12">
      <c r="A155" t="s">
        <v>23</v>
      </c>
      <c r="B155" t="n">
        <v>4876349</v>
      </c>
      <c r="C155" t="n">
        <v>10598910</v>
      </c>
      <c r="D155" t="n">
        <v>11004770</v>
      </c>
      <c r="E155">
        <f>sum(B155:D155)</f>
        <v/>
      </c>
      <c r="F155">
        <f>B155/E155</f>
        <v/>
      </c>
      <c r="G155">
        <f>C155/E155</f>
        <v/>
      </c>
      <c r="H155">
        <f>D155/E155</f>
        <v/>
      </c>
      <c r="I155">
        <f>G155+H155*2</f>
        <v/>
      </c>
      <c r="J155">
        <f>I155-J148</f>
        <v/>
      </c>
      <c r="K155" t="n">
        <v>5</v>
      </c>
      <c r="L155">
        <f>J155/K155*100/28.35/48</f>
        <v/>
      </c>
    </row>
    <row r="156" spans="1:12">
      <c r="A156" t="s">
        <v>24</v>
      </c>
      <c r="B156" t="n">
        <v>6388380</v>
      </c>
      <c r="C156" t="n">
        <v>13515570</v>
      </c>
      <c r="D156" t="n">
        <v>14098710</v>
      </c>
      <c r="E156">
        <f>sum(B156:D156)</f>
        <v/>
      </c>
      <c r="F156">
        <f>B156/E156</f>
        <v/>
      </c>
      <c r="G156">
        <f>C156/E156</f>
        <v/>
      </c>
      <c r="H156">
        <f>D156/E156</f>
        <v/>
      </c>
      <c r="I156">
        <f>G156+H156*2</f>
        <v/>
      </c>
      <c r="J156">
        <f>I156-J148</f>
        <v/>
      </c>
      <c r="K156" t="n">
        <v>5</v>
      </c>
      <c r="L156">
        <f>J156/K156*100/28.35/96</f>
        <v/>
      </c>
    </row>
    <row r="157" spans="1:12">
      <c r="A157" t="s">
        <v>25</v>
      </c>
      <c r="B157" t="n">
        <v>7200800</v>
      </c>
      <c r="C157" t="n">
        <v>14447870</v>
      </c>
      <c r="D157" t="n">
        <v>15705580</v>
      </c>
      <c r="E157">
        <f>sum(B157:D157)</f>
        <v/>
      </c>
      <c r="F157">
        <f>B157/E157</f>
        <v/>
      </c>
      <c r="G157">
        <f>C157/E157</f>
        <v/>
      </c>
      <c r="H157">
        <f>D157/E157</f>
        <v/>
      </c>
      <c r="I157">
        <f>G157+H157*2</f>
        <v/>
      </c>
      <c r="J157">
        <f>I157-J148</f>
        <v/>
      </c>
      <c r="K157" t="n">
        <v>5</v>
      </c>
      <c r="L157">
        <f>J157/K157*100/28.35/96</f>
        <v/>
      </c>
    </row>
    <row r="158" spans="1:12">
      <c r="A158" t="s">
        <v>26</v>
      </c>
      <c r="B158" t="n">
        <v>10628820</v>
      </c>
      <c r="C158" t="n">
        <v>22625130</v>
      </c>
      <c r="D158" t="n">
        <v>25620470</v>
      </c>
      <c r="E158">
        <f>sum(B158:D158)</f>
        <v/>
      </c>
      <c r="F158">
        <f>B158/E158</f>
        <v/>
      </c>
      <c r="G158">
        <f>C158/E158</f>
        <v/>
      </c>
      <c r="H158">
        <f>D158/E158</f>
        <v/>
      </c>
      <c r="I158">
        <f>G158+H158*2</f>
        <v/>
      </c>
      <c r="J158">
        <f>I158-J148</f>
        <v/>
      </c>
      <c r="K158" t="n">
        <v>5</v>
      </c>
      <c r="L158">
        <f>J158/K158*100/28.35/168</f>
        <v/>
      </c>
    </row>
    <row r="159" spans="1:12">
      <c r="A159" t="s">
        <v>27</v>
      </c>
      <c r="B159" t="n">
        <v>6966483</v>
      </c>
      <c r="C159" t="n">
        <v>15588110</v>
      </c>
      <c r="D159" t="n">
        <v>18199020</v>
      </c>
      <c r="E159">
        <f>sum(B159:D159)</f>
        <v/>
      </c>
      <c r="F159">
        <f>B159/E159</f>
        <v/>
      </c>
      <c r="G159">
        <f>C159/E159</f>
        <v/>
      </c>
      <c r="H159">
        <f>D159/E159</f>
        <v/>
      </c>
      <c r="I159">
        <f>G159+H159*2</f>
        <v/>
      </c>
      <c r="J159">
        <f>I159-J148</f>
        <v/>
      </c>
      <c r="K159" t="n">
        <v>5</v>
      </c>
      <c r="L159">
        <f>J159/K159*100/28.35/168</f>
        <v/>
      </c>
    </row>
    <row r="160" spans="1:12">
      <c r="A160" t="s"/>
    </row>
    <row r="161" spans="1:12">
      <c r="A161" t="s">
        <v>0</v>
      </c>
      <c r="B161" t="s">
        <v>1</v>
      </c>
      <c r="C161" t="s">
        <v>2</v>
      </c>
      <c r="D161" t="s">
        <v>3</v>
      </c>
    </row>
    <row r="162" spans="1:12">
      <c r="A162" t="s">
        <v>55</v>
      </c>
      <c r="B162" t="s">
        <v>41</v>
      </c>
      <c r="C162" t="s">
        <v>56</v>
      </c>
      <c r="D162" t="s">
        <v>57</v>
      </c>
    </row>
    <row r="163" spans="1:12">
      <c r="A163" t="s"/>
      <c r="B163" t="s">
        <v>8</v>
      </c>
      <c r="C163" t="s">
        <v>9</v>
      </c>
      <c r="D163" t="s">
        <v>10</v>
      </c>
      <c r="E163" t="s">
        <v>11</v>
      </c>
      <c r="F163" t="s">
        <v>8</v>
      </c>
      <c r="G163" t="s">
        <v>9</v>
      </c>
      <c r="H163" t="s">
        <v>10</v>
      </c>
      <c r="I163" t="s">
        <v>12</v>
      </c>
      <c r="J163" t="s">
        <v>13</v>
      </c>
      <c r="K163" t="s">
        <v>14</v>
      </c>
      <c r="L163" t="s">
        <v>15</v>
      </c>
    </row>
    <row r="164" spans="1:12">
      <c r="A164" t="s">
        <v>16</v>
      </c>
      <c r="B164" t="n">
        <v>110029800</v>
      </c>
      <c r="C164" t="n">
        <v>130219400</v>
      </c>
      <c r="D164" t="n">
        <v>97461000</v>
      </c>
      <c r="E164">
        <f>sum(B164:D164)</f>
        <v/>
      </c>
      <c r="F164">
        <f>B164/E164</f>
        <v/>
      </c>
      <c r="G164">
        <f>C164/E164</f>
        <v/>
      </c>
      <c r="H164">
        <f>D164/E164</f>
        <v/>
      </c>
      <c r="I164">
        <f>G164+H164*2</f>
        <v/>
      </c>
      <c r="J164">
        <f>average(I164:I165)</f>
        <v/>
      </c>
    </row>
    <row r="165" spans="1:12">
      <c r="A165" t="s">
        <v>17</v>
      </c>
      <c r="B165" t="n">
        <v>82807610</v>
      </c>
      <c r="C165" t="n">
        <v>97470290</v>
      </c>
      <c r="D165" t="n">
        <v>73356840</v>
      </c>
      <c r="E165">
        <f>sum(B165:D165)</f>
        <v/>
      </c>
      <c r="F165">
        <f>B165/E165</f>
        <v/>
      </c>
      <c r="G165">
        <f>C165/E165</f>
        <v/>
      </c>
      <c r="H165">
        <f>D165/E165</f>
        <v/>
      </c>
      <c r="I165">
        <f>G165+H165*2</f>
        <v/>
      </c>
    </row>
    <row r="166" spans="1:12">
      <c r="A166" t="s">
        <v>18</v>
      </c>
      <c r="B166" t="n">
        <v>52270110</v>
      </c>
      <c r="C166" t="n">
        <v>79865220</v>
      </c>
      <c r="D166" t="n">
        <v>76797290</v>
      </c>
      <c r="E166">
        <f>sum(B166:D166)</f>
        <v/>
      </c>
      <c r="F166">
        <f>B166/E166</f>
        <v/>
      </c>
      <c r="G166">
        <f>C166/E166</f>
        <v/>
      </c>
      <c r="H166">
        <f>D166/E166</f>
        <v/>
      </c>
      <c r="I166">
        <f>G166+H166*2</f>
        <v/>
      </c>
      <c r="J166">
        <f>I166-J164</f>
        <v/>
      </c>
      <c r="K166" t="n">
        <v>5</v>
      </c>
      <c r="L166">
        <f>J166/K166*100/40.99/8</f>
        <v/>
      </c>
    </row>
    <row r="167" spans="1:12">
      <c r="A167" t="s">
        <v>19</v>
      </c>
      <c r="B167" t="n">
        <v>56452600</v>
      </c>
      <c r="C167" t="n">
        <v>85017060</v>
      </c>
      <c r="D167" t="n">
        <v>82535450</v>
      </c>
      <c r="E167">
        <f>sum(B167:D167)</f>
        <v/>
      </c>
      <c r="F167">
        <f>B167/E167</f>
        <v/>
      </c>
      <c r="G167">
        <f>C167/E167</f>
        <v/>
      </c>
      <c r="H167">
        <f>D167/E167</f>
        <v/>
      </c>
      <c r="I167">
        <f>G167+H167*2</f>
        <v/>
      </c>
      <c r="J167">
        <f>I167-J164</f>
        <v/>
      </c>
      <c r="K167" t="n">
        <v>5</v>
      </c>
      <c r="L167">
        <f>J167/K167*100/40.99/8</f>
        <v/>
      </c>
    </row>
    <row r="168" spans="1:12">
      <c r="A168" t="s">
        <v>20</v>
      </c>
      <c r="B168" t="n">
        <v>36865110</v>
      </c>
      <c r="C168" t="n">
        <v>73941290</v>
      </c>
      <c r="D168" t="n">
        <v>89448530</v>
      </c>
      <c r="E168">
        <f>sum(B168:D168)</f>
        <v/>
      </c>
      <c r="F168">
        <f>B168/E168</f>
        <v/>
      </c>
      <c r="G168">
        <f>C168/E168</f>
        <v/>
      </c>
      <c r="H168">
        <f>D168/E168</f>
        <v/>
      </c>
      <c r="I168">
        <f>G168+H168*2</f>
        <v/>
      </c>
      <c r="J168">
        <f>I168-J164</f>
        <v/>
      </c>
      <c r="K168" t="n">
        <v>5</v>
      </c>
      <c r="L168">
        <f>J168/K168*100/40.99/24</f>
        <v/>
      </c>
    </row>
    <row r="169" spans="1:12">
      <c r="A169" t="s">
        <v>21</v>
      </c>
      <c r="B169" t="n">
        <v>33574070</v>
      </c>
      <c r="C169" t="n">
        <v>68135380</v>
      </c>
      <c r="D169" t="n">
        <v>83444300</v>
      </c>
      <c r="E169">
        <f>sum(B169:D169)</f>
        <v/>
      </c>
      <c r="F169">
        <f>B169/E169</f>
        <v/>
      </c>
      <c r="G169">
        <f>C169/E169</f>
        <v/>
      </c>
      <c r="H169">
        <f>D169/E169</f>
        <v/>
      </c>
      <c r="I169">
        <f>G169+H169*2</f>
        <v/>
      </c>
      <c r="J169">
        <f>I169-J164</f>
        <v/>
      </c>
      <c r="K169" t="n">
        <v>5</v>
      </c>
      <c r="L169">
        <f>J169/K169*100/40.99/24</f>
        <v/>
      </c>
    </row>
    <row r="170" spans="1:12">
      <c r="A170" t="s">
        <v>22</v>
      </c>
      <c r="B170" t="n">
        <v>15173810</v>
      </c>
      <c r="C170" t="n">
        <v>37554580</v>
      </c>
      <c r="D170" t="n">
        <v>51235190</v>
      </c>
      <c r="E170">
        <f>sum(B170:D170)</f>
        <v/>
      </c>
      <c r="F170">
        <f>B170/E170</f>
        <v/>
      </c>
      <c r="G170">
        <f>C170/E170</f>
        <v/>
      </c>
      <c r="H170">
        <f>D170/E170</f>
        <v/>
      </c>
      <c r="I170">
        <f>G170+H170*2</f>
        <v/>
      </c>
      <c r="J170">
        <f>I170-J164</f>
        <v/>
      </c>
      <c r="K170" t="n">
        <v>5</v>
      </c>
      <c r="L170">
        <f>J170/K170*100/40.99/48</f>
        <v/>
      </c>
    </row>
    <row r="171" spans="1:12">
      <c r="A171" t="s">
        <v>23</v>
      </c>
      <c r="B171" t="n">
        <v>16440830</v>
      </c>
      <c r="C171" t="n">
        <v>40143400</v>
      </c>
      <c r="D171" t="n">
        <v>54443510</v>
      </c>
      <c r="E171">
        <f>sum(B171:D171)</f>
        <v/>
      </c>
      <c r="F171">
        <f>B171/E171</f>
        <v/>
      </c>
      <c r="G171">
        <f>C171/E171</f>
        <v/>
      </c>
      <c r="H171">
        <f>D171/E171</f>
        <v/>
      </c>
      <c r="I171">
        <f>G171+H171*2</f>
        <v/>
      </c>
      <c r="J171">
        <f>I171-J164</f>
        <v/>
      </c>
      <c r="K171" t="n">
        <v>5</v>
      </c>
      <c r="L171">
        <f>J171/K171*100/40.99/48</f>
        <v/>
      </c>
    </row>
    <row r="172" spans="1:12">
      <c r="A172" t="s">
        <v>24</v>
      </c>
      <c r="B172" t="n">
        <v>29991350</v>
      </c>
      <c r="C172" t="n">
        <v>76404740</v>
      </c>
      <c r="D172" t="n">
        <v>103351700</v>
      </c>
      <c r="E172">
        <f>sum(B172:D172)</f>
        <v/>
      </c>
      <c r="F172">
        <f>B172/E172</f>
        <v/>
      </c>
      <c r="G172">
        <f>C172/E172</f>
        <v/>
      </c>
      <c r="H172">
        <f>D172/E172</f>
        <v/>
      </c>
      <c r="I172">
        <f>G172+H172*2</f>
        <v/>
      </c>
      <c r="J172">
        <f>I172-J164</f>
        <v/>
      </c>
      <c r="K172" t="n">
        <v>5</v>
      </c>
      <c r="L172">
        <f>J172/K172*100/40.99/96</f>
        <v/>
      </c>
    </row>
    <row r="173" spans="1:12">
      <c r="A173" t="s">
        <v>25</v>
      </c>
      <c r="B173" t="n">
        <v>22696260</v>
      </c>
      <c r="C173" t="n">
        <v>57508500</v>
      </c>
      <c r="D173" t="n">
        <v>77831970</v>
      </c>
      <c r="E173">
        <f>sum(B173:D173)</f>
        <v/>
      </c>
      <c r="F173">
        <f>B173/E173</f>
        <v/>
      </c>
      <c r="G173">
        <f>C173/E173</f>
        <v/>
      </c>
      <c r="H173">
        <f>D173/E173</f>
        <v/>
      </c>
      <c r="I173">
        <f>G173+H173*2</f>
        <v/>
      </c>
      <c r="J173">
        <f>I173-J164</f>
        <v/>
      </c>
      <c r="K173" t="n">
        <v>5</v>
      </c>
      <c r="L173">
        <f>J173/K173*100/40.99/96</f>
        <v/>
      </c>
    </row>
    <row r="174" spans="1:12">
      <c r="A174" t="s">
        <v>26</v>
      </c>
      <c r="B174" t="n">
        <v>28026960</v>
      </c>
      <c r="C174" t="n">
        <v>75375750</v>
      </c>
      <c r="D174" t="n">
        <v>106325000</v>
      </c>
      <c r="E174">
        <f>sum(B174:D174)</f>
        <v/>
      </c>
      <c r="F174">
        <f>B174/E174</f>
        <v/>
      </c>
      <c r="G174">
        <f>C174/E174</f>
        <v/>
      </c>
      <c r="H174">
        <f>D174/E174</f>
        <v/>
      </c>
      <c r="I174">
        <f>G174+H174*2</f>
        <v/>
      </c>
      <c r="J174">
        <f>I174-J164</f>
        <v/>
      </c>
      <c r="K174" t="n">
        <v>5</v>
      </c>
      <c r="L174">
        <f>J174/K174*100/40.99/168</f>
        <v/>
      </c>
    </row>
    <row r="175" spans="1:12">
      <c r="A175" t="s">
        <v>27</v>
      </c>
      <c r="B175" t="n">
        <v>25545970</v>
      </c>
      <c r="C175" t="n">
        <v>69487490</v>
      </c>
      <c r="D175" t="n">
        <v>96007990</v>
      </c>
      <c r="E175">
        <f>sum(B175:D175)</f>
        <v/>
      </c>
      <c r="F175">
        <f>B175/E175</f>
        <v/>
      </c>
      <c r="G175">
        <f>C175/E175</f>
        <v/>
      </c>
      <c r="H175">
        <f>D175/E175</f>
        <v/>
      </c>
      <c r="I175">
        <f>G175+H175*2</f>
        <v/>
      </c>
      <c r="J175">
        <f>I175-J164</f>
        <v/>
      </c>
      <c r="K175" t="n">
        <v>5</v>
      </c>
      <c r="L175">
        <f>J175/K175*100/40.99/168</f>
        <v/>
      </c>
    </row>
    <row r="176" spans="1:12">
      <c r="A176" t="s"/>
    </row>
    <row r="177" spans="1:12">
      <c r="A177" t="s">
        <v>0</v>
      </c>
      <c r="B177" t="s">
        <v>1</v>
      </c>
      <c r="C177" t="s">
        <v>2</v>
      </c>
      <c r="D177" t="s">
        <v>3</v>
      </c>
    </row>
    <row r="178" spans="1:12">
      <c r="A178" t="s">
        <v>58</v>
      </c>
      <c r="B178" t="s">
        <v>5</v>
      </c>
      <c r="C178" t="s">
        <v>59</v>
      </c>
      <c r="D178" t="s">
        <v>60</v>
      </c>
    </row>
    <row r="179" spans="1:12">
      <c r="A179" t="s"/>
      <c r="B179" t="s">
        <v>8</v>
      </c>
      <c r="C179" t="s">
        <v>9</v>
      </c>
      <c r="D179" t="s">
        <v>10</v>
      </c>
      <c r="E179" t="s">
        <v>11</v>
      </c>
      <c r="F179" t="s">
        <v>8</v>
      </c>
      <c r="G179" t="s">
        <v>9</v>
      </c>
      <c r="H179" t="s">
        <v>10</v>
      </c>
      <c r="I179" t="s">
        <v>12</v>
      </c>
      <c r="J179" t="s">
        <v>13</v>
      </c>
      <c r="K179" t="s">
        <v>14</v>
      </c>
      <c r="L179" t="s">
        <v>15</v>
      </c>
    </row>
    <row r="180" spans="1:12">
      <c r="A180" t="s">
        <v>16</v>
      </c>
      <c r="B180" t="n">
        <v>5789387</v>
      </c>
      <c r="C180" t="n">
        <v>7021555</v>
      </c>
      <c r="D180" t="n">
        <v>4579724</v>
      </c>
      <c r="E180">
        <f>sum(B180:D180)</f>
        <v/>
      </c>
      <c r="F180">
        <f>B180/E180</f>
        <v/>
      </c>
      <c r="G180">
        <f>C180/E180</f>
        <v/>
      </c>
      <c r="H180">
        <f>D180/E180</f>
        <v/>
      </c>
      <c r="I180">
        <f>G180+H180*2</f>
        <v/>
      </c>
      <c r="J180">
        <f>average(I180:I181)</f>
        <v/>
      </c>
    </row>
    <row r="181" spans="1:12">
      <c r="A181" t="s">
        <v>17</v>
      </c>
      <c r="B181" t="n">
        <v>5222752</v>
      </c>
      <c r="C181" t="n">
        <v>6686893</v>
      </c>
      <c r="D181" t="n">
        <v>4141644</v>
      </c>
      <c r="E181">
        <f>sum(B181:D181)</f>
        <v/>
      </c>
      <c r="F181">
        <f>B181/E181</f>
        <v/>
      </c>
      <c r="G181">
        <f>C181/E181</f>
        <v/>
      </c>
      <c r="H181">
        <f>D181/E181</f>
        <v/>
      </c>
      <c r="I181">
        <f>G181+H181*2</f>
        <v/>
      </c>
    </row>
    <row r="182" spans="1:12">
      <c r="A182" t="s">
        <v>18</v>
      </c>
      <c r="B182" t="n">
        <v>3595864</v>
      </c>
      <c r="C182" t="n">
        <v>5541243</v>
      </c>
      <c r="D182" t="n">
        <v>5175162</v>
      </c>
      <c r="E182">
        <f>sum(B182:D182)</f>
        <v/>
      </c>
      <c r="F182">
        <f>B182/E182</f>
        <v/>
      </c>
      <c r="G182">
        <f>C182/E182</f>
        <v/>
      </c>
      <c r="H182">
        <f>D182/E182</f>
        <v/>
      </c>
      <c r="I182">
        <f>G182+H182*2</f>
        <v/>
      </c>
      <c r="J182">
        <f>I182-J180</f>
        <v/>
      </c>
      <c r="K182" t="n">
        <v>5</v>
      </c>
      <c r="L182">
        <f>J182/K182*100/39.57/8</f>
        <v/>
      </c>
    </row>
    <row r="183" spans="1:12">
      <c r="A183" t="s">
        <v>19</v>
      </c>
      <c r="B183" t="n">
        <v>3867054</v>
      </c>
      <c r="C183" t="n">
        <v>5610626</v>
      </c>
      <c r="D183" t="n">
        <v>5475764</v>
      </c>
      <c r="E183">
        <f>sum(B183:D183)</f>
        <v/>
      </c>
      <c r="F183">
        <f>B183/E183</f>
        <v/>
      </c>
      <c r="G183">
        <f>C183/E183</f>
        <v/>
      </c>
      <c r="H183">
        <f>D183/E183</f>
        <v/>
      </c>
      <c r="I183">
        <f>G183+H183*2</f>
        <v/>
      </c>
      <c r="J183">
        <f>I183-J180</f>
        <v/>
      </c>
      <c r="K183" t="n">
        <v>5</v>
      </c>
      <c r="L183">
        <f>J183/K183*100/39.57/8</f>
        <v/>
      </c>
    </row>
    <row r="184" spans="1:12">
      <c r="A184" t="s">
        <v>20</v>
      </c>
      <c r="B184" t="n">
        <v>2142247</v>
      </c>
      <c r="C184" t="n">
        <v>4689910</v>
      </c>
      <c r="D184" t="n">
        <v>6428872</v>
      </c>
      <c r="E184">
        <f>sum(B184:D184)</f>
        <v/>
      </c>
      <c r="F184">
        <f>B184/E184</f>
        <v/>
      </c>
      <c r="G184">
        <f>C184/E184</f>
        <v/>
      </c>
      <c r="H184">
        <f>D184/E184</f>
        <v/>
      </c>
      <c r="I184">
        <f>G184+H184*2</f>
        <v/>
      </c>
      <c r="J184">
        <f>I184-J180</f>
        <v/>
      </c>
      <c r="K184" t="n">
        <v>5</v>
      </c>
      <c r="L184">
        <f>J184/K184*100/39.57/24</f>
        <v/>
      </c>
    </row>
    <row r="185" spans="1:12">
      <c r="A185" t="s">
        <v>21</v>
      </c>
      <c r="B185" t="n">
        <v>1964145</v>
      </c>
      <c r="C185" t="n">
        <v>4530957</v>
      </c>
      <c r="D185" t="n">
        <v>5768878</v>
      </c>
      <c r="E185">
        <f>sum(B185:D185)</f>
        <v/>
      </c>
      <c r="F185">
        <f>B185/E185</f>
        <v/>
      </c>
      <c r="G185">
        <f>C185/E185</f>
        <v/>
      </c>
      <c r="H185">
        <f>D185/E185</f>
        <v/>
      </c>
      <c r="I185">
        <f>G185+H185*2</f>
        <v/>
      </c>
      <c r="J185">
        <f>I185-J180</f>
        <v/>
      </c>
      <c r="K185" t="n">
        <v>5</v>
      </c>
      <c r="L185">
        <f>J185/K185*100/39.57/24</f>
        <v/>
      </c>
    </row>
    <row r="186" spans="1:12">
      <c r="A186" t="s">
        <v>22</v>
      </c>
      <c r="B186" t="n">
        <v>85186</v>
      </c>
      <c r="C186" t="n">
        <v>402871</v>
      </c>
      <c r="D186" t="n">
        <v>576115</v>
      </c>
      <c r="E186">
        <f>sum(B186:D186)</f>
        <v/>
      </c>
      <c r="F186">
        <f>B186/E186</f>
        <v/>
      </c>
      <c r="G186">
        <f>C186/E186</f>
        <v/>
      </c>
      <c r="H186">
        <f>D186/E186</f>
        <v/>
      </c>
      <c r="I186">
        <f>G186+H186*2</f>
        <v/>
      </c>
      <c r="J186">
        <f>I186-J180</f>
        <v/>
      </c>
      <c r="K186" t="n">
        <v>5</v>
      </c>
      <c r="L186">
        <f>J186/K186*100/39.57/48</f>
        <v/>
      </c>
    </row>
    <row r="187" spans="1:12">
      <c r="A187" t="s">
        <v>23</v>
      </c>
      <c r="B187" t="n">
        <v>66598</v>
      </c>
      <c r="C187" t="n">
        <v>424884</v>
      </c>
      <c r="D187" t="n">
        <v>549073</v>
      </c>
      <c r="E187">
        <f>sum(B187:D187)</f>
        <v/>
      </c>
      <c r="F187">
        <f>B187/E187</f>
        <v/>
      </c>
      <c r="G187">
        <f>C187/E187</f>
        <v/>
      </c>
      <c r="H187">
        <f>D187/E187</f>
        <v/>
      </c>
      <c r="I187">
        <f>G187+H187*2</f>
        <v/>
      </c>
      <c r="J187">
        <f>I187-J180</f>
        <v/>
      </c>
      <c r="K187" t="n">
        <v>5</v>
      </c>
      <c r="L187">
        <f>J187/K187*100/39.57/48</f>
        <v/>
      </c>
    </row>
    <row r="188" spans="1:12">
      <c r="A188" t="s">
        <v>24</v>
      </c>
      <c r="B188" t="n">
        <v>762346</v>
      </c>
      <c r="C188" t="n">
        <v>2511575</v>
      </c>
      <c r="D188" t="n">
        <v>3706744</v>
      </c>
      <c r="E188">
        <f>sum(B188:D188)</f>
        <v/>
      </c>
      <c r="F188">
        <f>B188/E188</f>
        <v/>
      </c>
      <c r="G188">
        <f>C188/E188</f>
        <v/>
      </c>
      <c r="H188">
        <f>D188/E188</f>
        <v/>
      </c>
      <c r="I188">
        <f>G188+H188*2</f>
        <v/>
      </c>
      <c r="J188">
        <f>I188-J180</f>
        <v/>
      </c>
      <c r="K188" t="n">
        <v>5</v>
      </c>
      <c r="L188">
        <f>J188/K188*100/39.57/96</f>
        <v/>
      </c>
    </row>
    <row r="189" spans="1:12">
      <c r="A189" t="s">
        <v>25</v>
      </c>
      <c r="B189" t="n">
        <v>404630</v>
      </c>
      <c r="C189" t="n">
        <v>1274189</v>
      </c>
      <c r="D189" t="n">
        <v>1779340</v>
      </c>
      <c r="E189">
        <f>sum(B189:D189)</f>
        <v/>
      </c>
      <c r="F189">
        <f>B189/E189</f>
        <v/>
      </c>
      <c r="G189">
        <f>C189/E189</f>
        <v/>
      </c>
      <c r="H189">
        <f>D189/E189</f>
        <v/>
      </c>
      <c r="I189">
        <f>G189+H189*2</f>
        <v/>
      </c>
      <c r="J189">
        <f>I189-J180</f>
        <v/>
      </c>
      <c r="K189" t="n">
        <v>5</v>
      </c>
      <c r="L189">
        <f>J189/K189*100/39.57/96</f>
        <v/>
      </c>
    </row>
    <row r="190" spans="1:12">
      <c r="A190" t="s">
        <v>26</v>
      </c>
      <c r="B190" t="n">
        <v>228661</v>
      </c>
      <c r="C190" t="n">
        <v>978941</v>
      </c>
      <c r="D190" t="n">
        <v>1744628</v>
      </c>
      <c r="E190">
        <f>sum(B190:D190)</f>
        <v/>
      </c>
      <c r="F190">
        <f>B190/E190</f>
        <v/>
      </c>
      <c r="G190">
        <f>C190/E190</f>
        <v/>
      </c>
      <c r="H190">
        <f>D190/E190</f>
        <v/>
      </c>
      <c r="I190">
        <f>G190+H190*2</f>
        <v/>
      </c>
      <c r="J190">
        <f>I190-J180</f>
        <v/>
      </c>
      <c r="K190" t="n">
        <v>5</v>
      </c>
      <c r="L190">
        <f>J190/K190*100/39.57/168</f>
        <v/>
      </c>
    </row>
    <row r="191" spans="1:12">
      <c r="A191" t="s">
        <v>27</v>
      </c>
      <c r="B191" t="n">
        <v>104363</v>
      </c>
      <c r="C191" t="n">
        <v>550417</v>
      </c>
      <c r="D191" t="n">
        <v>836143</v>
      </c>
      <c r="E191">
        <f>sum(B191:D191)</f>
        <v/>
      </c>
      <c r="F191">
        <f>B191/E191</f>
        <v/>
      </c>
      <c r="G191">
        <f>C191/E191</f>
        <v/>
      </c>
      <c r="H191">
        <f>D191/E191</f>
        <v/>
      </c>
      <c r="I191">
        <f>G191+H191*2</f>
        <v/>
      </c>
      <c r="J191">
        <f>I191-J180</f>
        <v/>
      </c>
      <c r="K191" t="n">
        <v>5</v>
      </c>
      <c r="L191">
        <f>J191/K191*100/39.57/168</f>
        <v/>
      </c>
    </row>
    <row r="192" spans="1:12">
      <c r="A192" t="s"/>
    </row>
    <row r="193" spans="1:12">
      <c r="A193" t="s">
        <v>0</v>
      </c>
      <c r="B193" t="s">
        <v>1</v>
      </c>
      <c r="C193" t="s">
        <v>2</v>
      </c>
      <c r="D193" t="s">
        <v>3</v>
      </c>
    </row>
    <row r="194" spans="1:12">
      <c r="A194" t="s">
        <v>61</v>
      </c>
      <c r="B194" t="s">
        <v>41</v>
      </c>
      <c r="C194" t="s">
        <v>62</v>
      </c>
      <c r="D194" t="s">
        <v>60</v>
      </c>
    </row>
    <row r="195" spans="1:12">
      <c r="A195" t="s"/>
      <c r="B195" t="s">
        <v>8</v>
      </c>
      <c r="C195" t="s">
        <v>9</v>
      </c>
      <c r="D195" t="s">
        <v>10</v>
      </c>
      <c r="E195" t="s">
        <v>11</v>
      </c>
      <c r="F195" t="s">
        <v>8</v>
      </c>
      <c r="G195" t="s">
        <v>9</v>
      </c>
      <c r="H195" t="s">
        <v>10</v>
      </c>
      <c r="I195" t="s">
        <v>12</v>
      </c>
      <c r="J195" t="s">
        <v>13</v>
      </c>
      <c r="K195" t="s">
        <v>14</v>
      </c>
      <c r="L195" t="s">
        <v>15</v>
      </c>
    </row>
    <row r="196" spans="1:12">
      <c r="A196" t="s">
        <v>16</v>
      </c>
      <c r="B196" t="n">
        <v>997664</v>
      </c>
      <c r="C196" t="n">
        <v>1361214</v>
      </c>
      <c r="D196" t="n">
        <v>982293</v>
      </c>
      <c r="E196">
        <f>sum(B196:D196)</f>
        <v/>
      </c>
      <c r="F196">
        <f>B196/E196</f>
        <v/>
      </c>
      <c r="G196">
        <f>C196/E196</f>
        <v/>
      </c>
      <c r="H196">
        <f>D196/E196</f>
        <v/>
      </c>
      <c r="I196">
        <f>G196+H196*2</f>
        <v/>
      </c>
      <c r="J196">
        <f>average(I196:I197)</f>
        <v/>
      </c>
    </row>
    <row r="197" spans="1:12">
      <c r="A197" t="s">
        <v>17</v>
      </c>
      <c r="B197" t="n">
        <v>1791753</v>
      </c>
      <c r="C197" t="n">
        <v>2096638</v>
      </c>
      <c r="D197" t="n">
        <v>1448074</v>
      </c>
      <c r="E197">
        <f>sum(B197:D197)</f>
        <v/>
      </c>
      <c r="F197">
        <f>B197/E197</f>
        <v/>
      </c>
      <c r="G197">
        <f>C197/E197</f>
        <v/>
      </c>
      <c r="H197">
        <f>D197/E197</f>
        <v/>
      </c>
      <c r="I197">
        <f>G197+H197*2</f>
        <v/>
      </c>
    </row>
    <row r="198" spans="1:12">
      <c r="A198" t="s">
        <v>18</v>
      </c>
      <c r="B198" t="n">
        <v>1190197</v>
      </c>
      <c r="C198" t="n">
        <v>1984844</v>
      </c>
      <c r="D198" t="n">
        <v>1826664</v>
      </c>
      <c r="E198">
        <f>sum(B198:D198)</f>
        <v/>
      </c>
      <c r="F198">
        <f>B198/E198</f>
        <v/>
      </c>
      <c r="G198">
        <f>C198/E198</f>
        <v/>
      </c>
      <c r="H198">
        <f>D198/E198</f>
        <v/>
      </c>
      <c r="I198">
        <f>G198+H198*2</f>
        <v/>
      </c>
      <c r="J198">
        <f>I198-J196</f>
        <v/>
      </c>
      <c r="K198" t="n">
        <v>5</v>
      </c>
      <c r="L198">
        <f>J198/K198*100/39.57/8</f>
        <v/>
      </c>
    </row>
    <row r="199" spans="1:12">
      <c r="A199" t="s">
        <v>19</v>
      </c>
      <c r="B199" t="n">
        <v>161534</v>
      </c>
      <c r="C199" t="n">
        <v>311438</v>
      </c>
      <c r="D199" t="n">
        <v>359482</v>
      </c>
      <c r="E199">
        <f>sum(B199:D199)</f>
        <v/>
      </c>
      <c r="F199">
        <f>B199/E199</f>
        <v/>
      </c>
      <c r="G199">
        <f>C199/E199</f>
        <v/>
      </c>
      <c r="H199">
        <f>D199/E199</f>
        <v/>
      </c>
      <c r="I199">
        <f>G199+H199*2</f>
        <v/>
      </c>
      <c r="J199">
        <f>I199-J196</f>
        <v/>
      </c>
      <c r="K199" t="n">
        <v>5</v>
      </c>
      <c r="L199">
        <f>J199/K199*100/39.57/8</f>
        <v/>
      </c>
    </row>
    <row r="200" spans="1:12">
      <c r="A200" t="s">
        <v>20</v>
      </c>
      <c r="B200" t="n">
        <v>87636</v>
      </c>
      <c r="C200" t="n">
        <v>386201</v>
      </c>
      <c r="D200" t="n">
        <v>455428</v>
      </c>
      <c r="E200">
        <f>sum(B200:D200)</f>
        <v/>
      </c>
      <c r="F200">
        <f>B200/E200</f>
        <v/>
      </c>
      <c r="G200">
        <f>C200/E200</f>
        <v/>
      </c>
      <c r="H200">
        <f>D200/E200</f>
        <v/>
      </c>
      <c r="I200">
        <f>G200+H200*2</f>
        <v/>
      </c>
      <c r="J200">
        <f>I200-J196</f>
        <v/>
      </c>
      <c r="K200" t="n">
        <v>5</v>
      </c>
      <c r="L200">
        <f>J200/K200*100/39.57/24</f>
        <v/>
      </c>
    </row>
    <row r="201" spans="1:12">
      <c r="A201" t="s">
        <v>21</v>
      </c>
      <c r="B201" t="n">
        <v>98407</v>
      </c>
      <c r="C201" t="n">
        <v>191031</v>
      </c>
      <c r="D201" t="n">
        <v>307036</v>
      </c>
      <c r="E201">
        <f>sum(B201:D201)</f>
        <v/>
      </c>
      <c r="F201">
        <f>B201/E201</f>
        <v/>
      </c>
      <c r="G201">
        <f>C201/E201</f>
        <v/>
      </c>
      <c r="H201">
        <f>D201/E201</f>
        <v/>
      </c>
      <c r="I201">
        <f>G201+H201*2</f>
        <v/>
      </c>
      <c r="J201">
        <f>I201-J196</f>
        <v/>
      </c>
      <c r="K201" t="n">
        <v>5</v>
      </c>
      <c r="L201">
        <f>J201/K201*100/39.57/24</f>
        <v/>
      </c>
    </row>
    <row r="202" spans="1:12">
      <c r="A202" t="s">
        <v>22</v>
      </c>
      <c r="B202" t="n">
        <v>26853</v>
      </c>
      <c r="C202" t="n">
        <v>115559</v>
      </c>
      <c r="D202" t="n">
        <v>139088</v>
      </c>
      <c r="E202">
        <f>sum(B202:D202)</f>
        <v/>
      </c>
      <c r="F202">
        <f>B202/E202</f>
        <v/>
      </c>
      <c r="G202">
        <f>C202/E202</f>
        <v/>
      </c>
      <c r="H202">
        <f>D202/E202</f>
        <v/>
      </c>
      <c r="I202">
        <f>G202+H202*2</f>
        <v/>
      </c>
      <c r="J202">
        <f>I202-J196</f>
        <v/>
      </c>
      <c r="K202" t="n">
        <v>5</v>
      </c>
      <c r="L202">
        <f>J202/K202*100/39.57/48</f>
        <v/>
      </c>
    </row>
    <row r="203" spans="1:12">
      <c r="A203" t="s">
        <v>23</v>
      </c>
      <c r="B203" t="n">
        <v>92124</v>
      </c>
      <c r="C203" t="n">
        <v>157352</v>
      </c>
      <c r="D203" t="n">
        <v>224280</v>
      </c>
      <c r="E203">
        <f>sum(B203:D203)</f>
        <v/>
      </c>
      <c r="F203">
        <f>B203/E203</f>
        <v/>
      </c>
      <c r="G203">
        <f>C203/E203</f>
        <v/>
      </c>
      <c r="H203">
        <f>D203/E203</f>
        <v/>
      </c>
      <c r="I203">
        <f>G203+H203*2</f>
        <v/>
      </c>
      <c r="J203">
        <f>I203-J196</f>
        <v/>
      </c>
      <c r="K203" t="n">
        <v>5</v>
      </c>
      <c r="L203">
        <f>J203/K203*100/39.57/48</f>
        <v/>
      </c>
    </row>
    <row r="204" spans="1:12">
      <c r="A204" t="s">
        <v>24</v>
      </c>
      <c r="B204" t="n">
        <v>22571</v>
      </c>
      <c r="C204" t="n">
        <v>133907</v>
      </c>
      <c r="D204" t="n">
        <v>245608</v>
      </c>
      <c r="E204">
        <f>sum(B204:D204)</f>
        <v/>
      </c>
      <c r="F204">
        <f>B204/E204</f>
        <v/>
      </c>
      <c r="G204">
        <f>C204/E204</f>
        <v/>
      </c>
      <c r="H204">
        <f>D204/E204</f>
        <v/>
      </c>
      <c r="I204">
        <f>G204+H204*2</f>
        <v/>
      </c>
      <c r="J204">
        <f>I204-J196</f>
        <v/>
      </c>
      <c r="K204" t="n">
        <v>5</v>
      </c>
      <c r="L204">
        <f>J204/K204*100/39.57/96</f>
        <v/>
      </c>
    </row>
    <row r="205" spans="1:12">
      <c r="A205" t="s">
        <v>25</v>
      </c>
      <c r="B205" t="n">
        <v>32275</v>
      </c>
      <c r="C205" t="n">
        <v>270753</v>
      </c>
      <c r="D205" t="n">
        <v>209117</v>
      </c>
      <c r="E205">
        <f>sum(B205:D205)</f>
        <v/>
      </c>
      <c r="F205">
        <f>B205/E205</f>
        <v/>
      </c>
      <c r="G205">
        <f>C205/E205</f>
        <v/>
      </c>
      <c r="H205">
        <f>D205/E205</f>
        <v/>
      </c>
      <c r="I205">
        <f>G205+H205*2</f>
        <v/>
      </c>
      <c r="J205">
        <f>I205-J196</f>
        <v/>
      </c>
      <c r="K205" t="n">
        <v>5</v>
      </c>
      <c r="L205">
        <f>J205/K205*100/39.57/96</f>
        <v/>
      </c>
    </row>
    <row r="206" spans="1:12">
      <c r="A206" t="s">
        <v>26</v>
      </c>
      <c r="B206" t="n">
        <v>29036</v>
      </c>
      <c r="C206" t="n">
        <v>31972</v>
      </c>
      <c r="D206" t="n">
        <v>243149</v>
      </c>
      <c r="E206">
        <f>sum(B206:D206)</f>
        <v/>
      </c>
      <c r="F206">
        <f>B206/E206</f>
        <v/>
      </c>
      <c r="G206">
        <f>C206/E206</f>
        <v/>
      </c>
      <c r="H206">
        <f>D206/E206</f>
        <v/>
      </c>
      <c r="I206">
        <f>G206+H206*2</f>
        <v/>
      </c>
      <c r="J206">
        <f>I206-J196</f>
        <v/>
      </c>
      <c r="K206" t="n">
        <v>5</v>
      </c>
      <c r="L206">
        <f>J206/K206*100/39.57/168</f>
        <v/>
      </c>
    </row>
    <row r="207" spans="1:12">
      <c r="A207" t="s">
        <v>27</v>
      </c>
      <c r="B207" t="n">
        <v>0</v>
      </c>
      <c r="C207" t="n">
        <v>0</v>
      </c>
      <c r="D207" t="n">
        <v>0</v>
      </c>
      <c r="E207">
        <f>sum(B207:D207)</f>
        <v/>
      </c>
      <c r="F207">
        <f>B207/E207</f>
        <v/>
      </c>
      <c r="G207">
        <f>C207/E207</f>
        <v/>
      </c>
      <c r="H207">
        <f>D207/E207</f>
        <v/>
      </c>
      <c r="I207">
        <f>G207+H207*2</f>
        <v/>
      </c>
      <c r="J207">
        <f>I207-J196</f>
        <v/>
      </c>
      <c r="K207" t="n">
        <v>5</v>
      </c>
      <c r="L207">
        <f>J207/K207*100/39.57/168</f>
        <v/>
      </c>
    </row>
    <row r="208" spans="1:12">
      <c r="A208" t="s"/>
    </row>
    <row r="209" spans="1:12">
      <c r="A209" t="s">
        <v>0</v>
      </c>
      <c r="B209" t="s">
        <v>1</v>
      </c>
      <c r="C209" t="s">
        <v>2</v>
      </c>
      <c r="D209" t="s">
        <v>3</v>
      </c>
    </row>
    <row r="210" spans="1:12">
      <c r="A210" t="s">
        <v>63</v>
      </c>
      <c r="B210" t="s">
        <v>41</v>
      </c>
      <c r="C210" t="s">
        <v>64</v>
      </c>
      <c r="D210" t="s">
        <v>65</v>
      </c>
    </row>
    <row r="211" spans="1:12">
      <c r="A211" t="s"/>
      <c r="B211" t="s">
        <v>8</v>
      </c>
      <c r="C211" t="s">
        <v>9</v>
      </c>
      <c r="D211" t="s">
        <v>10</v>
      </c>
      <c r="E211" t="s">
        <v>11</v>
      </c>
      <c r="F211" t="s">
        <v>8</v>
      </c>
      <c r="G211" t="s">
        <v>9</v>
      </c>
      <c r="H211" t="s">
        <v>10</v>
      </c>
      <c r="I211" t="s">
        <v>12</v>
      </c>
      <c r="J211" t="s">
        <v>13</v>
      </c>
      <c r="K211" t="s">
        <v>14</v>
      </c>
      <c r="L211" t="s">
        <v>15</v>
      </c>
    </row>
    <row r="212" spans="1:12">
      <c r="A212" t="s">
        <v>16</v>
      </c>
      <c r="B212" t="n">
        <v>10347590</v>
      </c>
      <c r="C212" t="n">
        <v>12353620</v>
      </c>
      <c r="D212" t="n">
        <v>9539523</v>
      </c>
      <c r="E212">
        <f>sum(B212:D212)</f>
        <v/>
      </c>
      <c r="F212">
        <f>B212/E212</f>
        <v/>
      </c>
      <c r="G212">
        <f>C212/E212</f>
        <v/>
      </c>
      <c r="H212">
        <f>D212/E212</f>
        <v/>
      </c>
      <c r="I212">
        <f>G212+H212*2</f>
        <v/>
      </c>
      <c r="J212">
        <f>average(I212:I213)</f>
        <v/>
      </c>
    </row>
    <row r="213" spans="1:12">
      <c r="A213" t="s">
        <v>17</v>
      </c>
      <c r="B213" t="n">
        <v>10906260</v>
      </c>
      <c r="C213" t="n">
        <v>12637800</v>
      </c>
      <c r="D213" t="n">
        <v>10061230</v>
      </c>
      <c r="E213">
        <f>sum(B213:D213)</f>
        <v/>
      </c>
      <c r="F213">
        <f>B213/E213</f>
        <v/>
      </c>
      <c r="G213">
        <f>C213/E213</f>
        <v/>
      </c>
      <c r="H213">
        <f>D213/E213</f>
        <v/>
      </c>
      <c r="I213">
        <f>G213+H213*2</f>
        <v/>
      </c>
    </row>
    <row r="214" spans="1:12">
      <c r="A214" t="s">
        <v>18</v>
      </c>
      <c r="B214" t="n">
        <v>5370746</v>
      </c>
      <c r="C214" t="n">
        <v>7978611</v>
      </c>
      <c r="D214" t="n">
        <v>8095246</v>
      </c>
      <c r="E214">
        <f>sum(B214:D214)</f>
        <v/>
      </c>
      <c r="F214">
        <f>B214/E214</f>
        <v/>
      </c>
      <c r="G214">
        <f>C214/E214</f>
        <v/>
      </c>
      <c r="H214">
        <f>D214/E214</f>
        <v/>
      </c>
      <c r="I214">
        <f>G214+H214*2</f>
        <v/>
      </c>
      <c r="J214">
        <f>I214-J212</f>
        <v/>
      </c>
      <c r="K214" t="n">
        <v>5</v>
      </c>
      <c r="L214">
        <f>J214/K214*100/43.51/8</f>
        <v/>
      </c>
    </row>
    <row r="215" spans="1:12">
      <c r="A215" t="s">
        <v>19</v>
      </c>
      <c r="B215" t="n">
        <v>5499726</v>
      </c>
      <c r="C215" t="n">
        <v>8824938</v>
      </c>
      <c r="D215" t="n">
        <v>8754765</v>
      </c>
      <c r="E215">
        <f>sum(B215:D215)</f>
        <v/>
      </c>
      <c r="F215">
        <f>B215/E215</f>
        <v/>
      </c>
      <c r="G215">
        <f>C215/E215</f>
        <v/>
      </c>
      <c r="H215">
        <f>D215/E215</f>
        <v/>
      </c>
      <c r="I215">
        <f>G215+H215*2</f>
        <v/>
      </c>
      <c r="J215">
        <f>I215-J212</f>
        <v/>
      </c>
      <c r="K215" t="n">
        <v>5</v>
      </c>
      <c r="L215">
        <f>J215/K215*100/43.51/8</f>
        <v/>
      </c>
    </row>
    <row r="216" spans="1:12">
      <c r="A216" t="s">
        <v>20</v>
      </c>
      <c r="B216" t="n">
        <v>4068284</v>
      </c>
      <c r="C216" t="n">
        <v>9232966</v>
      </c>
      <c r="D216" t="n">
        <v>11739370</v>
      </c>
      <c r="E216">
        <f>sum(B216:D216)</f>
        <v/>
      </c>
      <c r="F216">
        <f>B216/E216</f>
        <v/>
      </c>
      <c r="G216">
        <f>C216/E216</f>
        <v/>
      </c>
      <c r="H216">
        <f>D216/E216</f>
        <v/>
      </c>
      <c r="I216">
        <f>G216+H216*2</f>
        <v/>
      </c>
      <c r="J216">
        <f>I216-J212</f>
        <v/>
      </c>
      <c r="K216" t="n">
        <v>5</v>
      </c>
      <c r="L216">
        <f>J216/K216*100/43.51/24</f>
        <v/>
      </c>
    </row>
    <row r="217" spans="1:12">
      <c r="A217" t="s">
        <v>21</v>
      </c>
      <c r="B217" t="n">
        <v>4496238</v>
      </c>
      <c r="C217" t="n">
        <v>9585924</v>
      </c>
      <c r="D217" t="n">
        <v>13263860</v>
      </c>
      <c r="E217">
        <f>sum(B217:D217)</f>
        <v/>
      </c>
      <c r="F217">
        <f>B217/E217</f>
        <v/>
      </c>
      <c r="G217">
        <f>C217/E217</f>
        <v/>
      </c>
      <c r="H217">
        <f>D217/E217</f>
        <v/>
      </c>
      <c r="I217">
        <f>G217+H217*2</f>
        <v/>
      </c>
      <c r="J217">
        <f>I217-J212</f>
        <v/>
      </c>
      <c r="K217" t="n">
        <v>5</v>
      </c>
      <c r="L217">
        <f>J217/K217*100/43.51/24</f>
        <v/>
      </c>
    </row>
    <row r="218" spans="1:12">
      <c r="A218" t="s">
        <v>22</v>
      </c>
      <c r="B218" t="n">
        <v>924724</v>
      </c>
      <c r="C218" t="n">
        <v>2921632</v>
      </c>
      <c r="D218" t="n">
        <v>4068470</v>
      </c>
      <c r="E218">
        <f>sum(B218:D218)</f>
        <v/>
      </c>
      <c r="F218">
        <f>B218/E218</f>
        <v/>
      </c>
      <c r="G218">
        <f>C218/E218</f>
        <v/>
      </c>
      <c r="H218">
        <f>D218/E218</f>
        <v/>
      </c>
      <c r="I218">
        <f>G218+H218*2</f>
        <v/>
      </c>
      <c r="J218">
        <f>I218-J212</f>
        <v/>
      </c>
      <c r="K218" t="n">
        <v>5</v>
      </c>
      <c r="L218">
        <f>J218/K218*100/43.51/48</f>
        <v/>
      </c>
    </row>
    <row r="219" spans="1:12">
      <c r="A219" t="s">
        <v>23</v>
      </c>
      <c r="B219" t="n">
        <v>740347</v>
      </c>
      <c r="C219" t="n">
        <v>2515818</v>
      </c>
      <c r="D219" t="n">
        <v>3531587</v>
      </c>
      <c r="E219">
        <f>sum(B219:D219)</f>
        <v/>
      </c>
      <c r="F219">
        <f>B219/E219</f>
        <v/>
      </c>
      <c r="G219">
        <f>C219/E219</f>
        <v/>
      </c>
      <c r="H219">
        <f>D219/E219</f>
        <v/>
      </c>
      <c r="I219">
        <f>G219+H219*2</f>
        <v/>
      </c>
      <c r="J219">
        <f>I219-J212</f>
        <v/>
      </c>
      <c r="K219" t="n">
        <v>5</v>
      </c>
      <c r="L219">
        <f>J219/K219*100/43.51/48</f>
        <v/>
      </c>
    </row>
    <row r="220" spans="1:12">
      <c r="A220" t="s">
        <v>24</v>
      </c>
      <c r="B220" t="n">
        <v>3127279</v>
      </c>
      <c r="C220" t="n">
        <v>9271912</v>
      </c>
      <c r="D220" t="n">
        <v>13805320</v>
      </c>
      <c r="E220">
        <f>sum(B220:D220)</f>
        <v/>
      </c>
      <c r="F220">
        <f>B220/E220</f>
        <v/>
      </c>
      <c r="G220">
        <f>C220/E220</f>
        <v/>
      </c>
      <c r="H220">
        <f>D220/E220</f>
        <v/>
      </c>
      <c r="I220">
        <f>G220+H220*2</f>
        <v/>
      </c>
      <c r="J220">
        <f>I220-J212</f>
        <v/>
      </c>
      <c r="K220" t="n">
        <v>5</v>
      </c>
      <c r="L220">
        <f>J220/K220*100/43.51/96</f>
        <v/>
      </c>
    </row>
    <row r="221" spans="1:12">
      <c r="A221" t="s">
        <v>25</v>
      </c>
      <c r="B221" t="n">
        <v>3047519</v>
      </c>
      <c r="C221" t="n">
        <v>8796132</v>
      </c>
      <c r="D221" t="n">
        <v>13453650</v>
      </c>
      <c r="E221">
        <f>sum(B221:D221)</f>
        <v/>
      </c>
      <c r="F221">
        <f>B221/E221</f>
        <v/>
      </c>
      <c r="G221">
        <f>C221/E221</f>
        <v/>
      </c>
      <c r="H221">
        <f>D221/E221</f>
        <v/>
      </c>
      <c r="I221">
        <f>G221+H221*2</f>
        <v/>
      </c>
      <c r="J221">
        <f>I221-J212</f>
        <v/>
      </c>
      <c r="K221" t="n">
        <v>5</v>
      </c>
      <c r="L221">
        <f>J221/K221*100/43.51/96</f>
        <v/>
      </c>
    </row>
    <row r="222" spans="1:12">
      <c r="A222" t="s">
        <v>26</v>
      </c>
      <c r="B222" t="n">
        <v>1146166</v>
      </c>
      <c r="C222" t="n">
        <v>3274864</v>
      </c>
      <c r="D222" t="n">
        <v>5511454</v>
      </c>
      <c r="E222">
        <f>sum(B222:D222)</f>
        <v/>
      </c>
      <c r="F222">
        <f>B222/E222</f>
        <v/>
      </c>
      <c r="G222">
        <f>C222/E222</f>
        <v/>
      </c>
      <c r="H222">
        <f>D222/E222</f>
        <v/>
      </c>
      <c r="I222">
        <f>G222+H222*2</f>
        <v/>
      </c>
      <c r="J222">
        <f>I222-J212</f>
        <v/>
      </c>
      <c r="K222" t="n">
        <v>5</v>
      </c>
      <c r="L222">
        <f>J222/K222*100/43.51/168</f>
        <v/>
      </c>
    </row>
    <row r="223" spans="1:12">
      <c r="A223" t="s">
        <v>27</v>
      </c>
      <c r="B223" t="n">
        <v>886180</v>
      </c>
      <c r="C223" t="n">
        <v>2831365</v>
      </c>
      <c r="D223" t="n">
        <v>4503977</v>
      </c>
      <c r="E223">
        <f>sum(B223:D223)</f>
        <v/>
      </c>
      <c r="F223">
        <f>B223/E223</f>
        <v/>
      </c>
      <c r="G223">
        <f>C223/E223</f>
        <v/>
      </c>
      <c r="H223">
        <f>D223/E223</f>
        <v/>
      </c>
      <c r="I223">
        <f>G223+H223*2</f>
        <v/>
      </c>
      <c r="J223">
        <f>I223-J212</f>
        <v/>
      </c>
      <c r="K223" t="n">
        <v>5</v>
      </c>
      <c r="L223">
        <f>J223/K223*100/43.51/168</f>
        <v/>
      </c>
    </row>
    <row r="224" spans="1:12">
      <c r="A224" t="s"/>
    </row>
    <row r="225" spans="1:12">
      <c r="A225" t="s">
        <v>0</v>
      </c>
      <c r="B225" t="s">
        <v>1</v>
      </c>
      <c r="C225" t="s">
        <v>2</v>
      </c>
      <c r="D225" t="s">
        <v>3</v>
      </c>
    </row>
    <row r="226" spans="1:12">
      <c r="A226" t="s">
        <v>66</v>
      </c>
      <c r="B226" t="s">
        <v>53</v>
      </c>
      <c r="C226" t="s">
        <v>67</v>
      </c>
      <c r="D226" t="s">
        <v>68</v>
      </c>
    </row>
    <row r="227" spans="1:12">
      <c r="A227" t="s"/>
      <c r="B227" t="s">
        <v>8</v>
      </c>
      <c r="C227" t="s">
        <v>9</v>
      </c>
      <c r="D227" t="s">
        <v>10</v>
      </c>
      <c r="E227" t="s">
        <v>11</v>
      </c>
      <c r="F227" t="s">
        <v>8</v>
      </c>
      <c r="G227" t="s">
        <v>9</v>
      </c>
      <c r="H227" t="s">
        <v>10</v>
      </c>
      <c r="I227" t="s">
        <v>12</v>
      </c>
      <c r="J227" t="s">
        <v>13</v>
      </c>
      <c r="K227" t="s">
        <v>14</v>
      </c>
      <c r="L227" t="s">
        <v>15</v>
      </c>
    </row>
    <row r="228" spans="1:12">
      <c r="A228" t="s">
        <v>16</v>
      </c>
      <c r="B228" t="n">
        <v>14741720</v>
      </c>
      <c r="C228" t="n">
        <v>19928360</v>
      </c>
      <c r="D228" t="n">
        <v>14305090</v>
      </c>
      <c r="E228">
        <f>sum(B228:D228)</f>
        <v/>
      </c>
      <c r="F228">
        <f>B228/E228</f>
        <v/>
      </c>
      <c r="G228">
        <f>C228/E228</f>
        <v/>
      </c>
      <c r="H228">
        <f>D228/E228</f>
        <v/>
      </c>
      <c r="I228">
        <f>G228+H228*2</f>
        <v/>
      </c>
      <c r="J228">
        <f>average(I228:I229)</f>
        <v/>
      </c>
    </row>
    <row r="229" spans="1:12">
      <c r="A229" t="s">
        <v>17</v>
      </c>
      <c r="B229" t="n">
        <v>12863880</v>
      </c>
      <c r="C229" t="n">
        <v>17621180</v>
      </c>
      <c r="D229" t="n">
        <v>12641830</v>
      </c>
      <c r="E229">
        <f>sum(B229:D229)</f>
        <v/>
      </c>
      <c r="F229">
        <f>B229/E229</f>
        <v/>
      </c>
      <c r="G229">
        <f>C229/E229</f>
        <v/>
      </c>
      <c r="H229">
        <f>D229/E229</f>
        <v/>
      </c>
      <c r="I229">
        <f>G229+H229*2</f>
        <v/>
      </c>
    </row>
    <row r="230" spans="1:12">
      <c r="A230" t="s">
        <v>18</v>
      </c>
      <c r="B230" t="n">
        <v>12443290</v>
      </c>
      <c r="C230" t="n">
        <v>20970110</v>
      </c>
      <c r="D230" t="n">
        <v>19623460</v>
      </c>
      <c r="E230">
        <f>sum(B230:D230)</f>
        <v/>
      </c>
      <c r="F230">
        <f>B230/E230</f>
        <v/>
      </c>
      <c r="G230">
        <f>C230/E230</f>
        <v/>
      </c>
      <c r="H230">
        <f>D230/E230</f>
        <v/>
      </c>
      <c r="I230">
        <f>G230+H230*2</f>
        <v/>
      </c>
      <c r="J230">
        <f>I230-J228</f>
        <v/>
      </c>
      <c r="K230" t="n">
        <v>5</v>
      </c>
      <c r="L230">
        <f>J230/K230*100/32.58/8</f>
        <v/>
      </c>
    </row>
    <row r="231" spans="1:12">
      <c r="A231" t="s">
        <v>19</v>
      </c>
      <c r="B231" t="n">
        <v>12348730</v>
      </c>
      <c r="C231" t="n">
        <v>20186250</v>
      </c>
      <c r="D231" t="n">
        <v>18643790</v>
      </c>
      <c r="E231">
        <f>sum(B231:D231)</f>
        <v/>
      </c>
      <c r="F231">
        <f>B231/E231</f>
        <v/>
      </c>
      <c r="G231">
        <f>C231/E231</f>
        <v/>
      </c>
      <c r="H231">
        <f>D231/E231</f>
        <v/>
      </c>
      <c r="I231">
        <f>G231+H231*2</f>
        <v/>
      </c>
      <c r="J231">
        <f>I231-J228</f>
        <v/>
      </c>
      <c r="K231" t="n">
        <v>5</v>
      </c>
      <c r="L231">
        <f>J231/K231*100/32.58/8</f>
        <v/>
      </c>
    </row>
    <row r="232" spans="1:12">
      <c r="A232" t="s">
        <v>20</v>
      </c>
      <c r="B232" t="n">
        <v>7640174</v>
      </c>
      <c r="C232" t="n">
        <v>16677510</v>
      </c>
      <c r="D232" t="n">
        <v>17382410</v>
      </c>
      <c r="E232">
        <f>sum(B232:D232)</f>
        <v/>
      </c>
      <c r="F232">
        <f>B232/E232</f>
        <v/>
      </c>
      <c r="G232">
        <f>C232/E232</f>
        <v/>
      </c>
      <c r="H232">
        <f>D232/E232</f>
        <v/>
      </c>
      <c r="I232">
        <f>G232+H232*2</f>
        <v/>
      </c>
      <c r="J232">
        <f>I232-J228</f>
        <v/>
      </c>
      <c r="K232" t="n">
        <v>5</v>
      </c>
      <c r="L232">
        <f>J232/K232*100/32.58/24</f>
        <v/>
      </c>
    </row>
    <row r="233" spans="1:12">
      <c r="A233" t="s">
        <v>21</v>
      </c>
      <c r="B233" t="n">
        <v>8049851</v>
      </c>
      <c r="C233" t="n">
        <v>16917200</v>
      </c>
      <c r="D233" t="n">
        <v>18603410</v>
      </c>
      <c r="E233">
        <f>sum(B233:D233)</f>
        <v/>
      </c>
      <c r="F233">
        <f>B233/E233</f>
        <v/>
      </c>
      <c r="G233">
        <f>C233/E233</f>
        <v/>
      </c>
      <c r="H233">
        <f>D233/E233</f>
        <v/>
      </c>
      <c r="I233">
        <f>G233+H233*2</f>
        <v/>
      </c>
      <c r="J233">
        <f>I233-J228</f>
        <v/>
      </c>
      <c r="K233" t="n">
        <v>5</v>
      </c>
      <c r="L233">
        <f>J233/K233*100/32.58/24</f>
        <v/>
      </c>
    </row>
    <row r="234" spans="1:12">
      <c r="A234" t="s">
        <v>22</v>
      </c>
      <c r="B234" t="n">
        <v>3822778</v>
      </c>
      <c r="C234" t="n">
        <v>8967110</v>
      </c>
      <c r="D234" t="n">
        <v>10735500</v>
      </c>
      <c r="E234">
        <f>sum(B234:D234)</f>
        <v/>
      </c>
      <c r="F234">
        <f>B234/E234</f>
        <v/>
      </c>
      <c r="G234">
        <f>C234/E234</f>
        <v/>
      </c>
      <c r="H234">
        <f>D234/E234</f>
        <v/>
      </c>
      <c r="I234">
        <f>G234+H234*2</f>
        <v/>
      </c>
      <c r="J234">
        <f>I234-J228</f>
        <v/>
      </c>
      <c r="K234" t="n">
        <v>5</v>
      </c>
      <c r="L234">
        <f>J234/K234*100/32.58/48</f>
        <v/>
      </c>
    </row>
    <row r="235" spans="1:12">
      <c r="A235" t="s">
        <v>23</v>
      </c>
      <c r="B235" t="n">
        <v>3670286</v>
      </c>
      <c r="C235" t="n">
        <v>8967031</v>
      </c>
      <c r="D235" t="n">
        <v>10967830</v>
      </c>
      <c r="E235">
        <f>sum(B235:D235)</f>
        <v/>
      </c>
      <c r="F235">
        <f>B235/E235</f>
        <v/>
      </c>
      <c r="G235">
        <f>C235/E235</f>
        <v/>
      </c>
      <c r="H235">
        <f>D235/E235</f>
        <v/>
      </c>
      <c r="I235">
        <f>G235+H235*2</f>
        <v/>
      </c>
      <c r="J235">
        <f>I235-J228</f>
        <v/>
      </c>
      <c r="K235" t="n">
        <v>5</v>
      </c>
      <c r="L235">
        <f>J235/K235*100/32.58/48</f>
        <v/>
      </c>
    </row>
    <row r="236" spans="1:12">
      <c r="A236" t="s">
        <v>24</v>
      </c>
      <c r="B236" t="n">
        <v>5534845</v>
      </c>
      <c r="C236" t="n">
        <v>14245870</v>
      </c>
      <c r="D236" t="n">
        <v>18506890</v>
      </c>
      <c r="E236">
        <f>sum(B236:D236)</f>
        <v/>
      </c>
      <c r="F236">
        <f>B236/E236</f>
        <v/>
      </c>
      <c r="G236">
        <f>C236/E236</f>
        <v/>
      </c>
      <c r="H236">
        <f>D236/E236</f>
        <v/>
      </c>
      <c r="I236">
        <f>G236+H236*2</f>
        <v/>
      </c>
      <c r="J236">
        <f>I236-J228</f>
        <v/>
      </c>
      <c r="K236" t="n">
        <v>5</v>
      </c>
      <c r="L236">
        <f>J236/K236*100/32.58/96</f>
        <v/>
      </c>
    </row>
    <row r="237" spans="1:12">
      <c r="A237" t="s">
        <v>25</v>
      </c>
      <c r="B237" t="n">
        <v>5799699</v>
      </c>
      <c r="C237" t="n">
        <v>15232920</v>
      </c>
      <c r="D237" t="n">
        <v>18092020</v>
      </c>
      <c r="E237">
        <f>sum(B237:D237)</f>
        <v/>
      </c>
      <c r="F237">
        <f>B237/E237</f>
        <v/>
      </c>
      <c r="G237">
        <f>C237/E237</f>
        <v/>
      </c>
      <c r="H237">
        <f>D237/E237</f>
        <v/>
      </c>
      <c r="I237">
        <f>G237+H237*2</f>
        <v/>
      </c>
      <c r="J237">
        <f>I237-J228</f>
        <v/>
      </c>
      <c r="K237" t="n">
        <v>5</v>
      </c>
      <c r="L237">
        <f>J237/K237*100/32.58/96</f>
        <v/>
      </c>
    </row>
    <row r="238" spans="1:12">
      <c r="A238" t="s">
        <v>26</v>
      </c>
      <c r="B238" t="n">
        <v>6733688</v>
      </c>
      <c r="C238" t="n">
        <v>16920090</v>
      </c>
      <c r="D238" t="n">
        <v>22026890</v>
      </c>
      <c r="E238">
        <f>sum(B238:D238)</f>
        <v/>
      </c>
      <c r="F238">
        <f>B238/E238</f>
        <v/>
      </c>
      <c r="G238">
        <f>C238/E238</f>
        <v/>
      </c>
      <c r="H238">
        <f>D238/E238</f>
        <v/>
      </c>
      <c r="I238">
        <f>G238+H238*2</f>
        <v/>
      </c>
      <c r="J238">
        <f>I238-J228</f>
        <v/>
      </c>
      <c r="K238" t="n">
        <v>5</v>
      </c>
      <c r="L238">
        <f>J238/K238*100/32.58/168</f>
        <v/>
      </c>
    </row>
    <row r="239" spans="1:12">
      <c r="A239" t="s">
        <v>27</v>
      </c>
      <c r="B239" t="n">
        <v>6314157</v>
      </c>
      <c r="C239" t="n">
        <v>16390550</v>
      </c>
      <c r="D239" t="n">
        <v>21474350</v>
      </c>
      <c r="E239">
        <f>sum(B239:D239)</f>
        <v/>
      </c>
      <c r="F239">
        <f>B239/E239</f>
        <v/>
      </c>
      <c r="G239">
        <f>C239/E239</f>
        <v/>
      </c>
      <c r="H239">
        <f>D239/E239</f>
        <v/>
      </c>
      <c r="I239">
        <f>G239+H239*2</f>
        <v/>
      </c>
      <c r="J239">
        <f>I239-J228</f>
        <v/>
      </c>
      <c r="K239" t="n">
        <v>5</v>
      </c>
      <c r="L239">
        <f>J239/K239*100/32.58/168</f>
        <v/>
      </c>
    </row>
    <row r="240" spans="1:12">
      <c r="A240" t="s"/>
    </row>
    <row r="241" spans="1:12">
      <c r="A241" t="s">
        <v>0</v>
      </c>
      <c r="B241" t="s">
        <v>1</v>
      </c>
      <c r="C241" t="s">
        <v>2</v>
      </c>
      <c r="D241" t="s">
        <v>3</v>
      </c>
    </row>
    <row r="242" spans="1:12">
      <c r="A242" t="s">
        <v>69</v>
      </c>
      <c r="B242" t="s">
        <v>41</v>
      </c>
      <c r="C242" t="s">
        <v>70</v>
      </c>
      <c r="D242" t="s">
        <v>71</v>
      </c>
    </row>
    <row r="243" spans="1:12">
      <c r="A243" t="s"/>
      <c r="B243" t="s">
        <v>8</v>
      </c>
      <c r="C243" t="s">
        <v>9</v>
      </c>
      <c r="D243" t="s">
        <v>10</v>
      </c>
      <c r="E243" t="s">
        <v>11</v>
      </c>
      <c r="F243" t="s">
        <v>8</v>
      </c>
      <c r="G243" t="s">
        <v>9</v>
      </c>
      <c r="H243" t="s">
        <v>10</v>
      </c>
      <c r="I243" t="s">
        <v>12</v>
      </c>
      <c r="J243" t="s">
        <v>13</v>
      </c>
      <c r="K243" t="s">
        <v>14</v>
      </c>
      <c r="L243" t="s">
        <v>15</v>
      </c>
    </row>
    <row r="244" spans="1:12">
      <c r="A244" t="s">
        <v>16</v>
      </c>
      <c r="B244" t="n">
        <v>8562473</v>
      </c>
      <c r="C244" t="n">
        <v>10176860</v>
      </c>
      <c r="D244" t="n">
        <v>7835046</v>
      </c>
      <c r="E244">
        <f>sum(B244:D244)</f>
        <v/>
      </c>
      <c r="F244">
        <f>B244/E244</f>
        <v/>
      </c>
      <c r="G244">
        <f>C244/E244</f>
        <v/>
      </c>
      <c r="H244">
        <f>D244/E244</f>
        <v/>
      </c>
      <c r="I244">
        <f>G244+H244*2</f>
        <v/>
      </c>
      <c r="J244">
        <f>average(I244:I245)</f>
        <v/>
      </c>
    </row>
    <row r="245" spans="1:12">
      <c r="A245" t="s">
        <v>17</v>
      </c>
      <c r="B245" t="n">
        <v>9101402</v>
      </c>
      <c r="C245" t="n">
        <v>11446520</v>
      </c>
      <c r="D245" t="n">
        <v>8951309</v>
      </c>
      <c r="E245">
        <f>sum(B245:D245)</f>
        <v/>
      </c>
      <c r="F245">
        <f>B245/E245</f>
        <v/>
      </c>
      <c r="G245">
        <f>C245/E245</f>
        <v/>
      </c>
      <c r="H245">
        <f>D245/E245</f>
        <v/>
      </c>
      <c r="I245">
        <f>G245+H245*2</f>
        <v/>
      </c>
    </row>
    <row r="246" spans="1:12">
      <c r="A246" t="s">
        <v>18</v>
      </c>
      <c r="B246" t="n">
        <v>5600526</v>
      </c>
      <c r="C246" t="n">
        <v>8408905</v>
      </c>
      <c r="D246" t="n">
        <v>8838262</v>
      </c>
      <c r="E246">
        <f>sum(B246:D246)</f>
        <v/>
      </c>
      <c r="F246">
        <f>B246/E246</f>
        <v/>
      </c>
      <c r="G246">
        <f>C246/E246</f>
        <v/>
      </c>
      <c r="H246">
        <f>D246/E246</f>
        <v/>
      </c>
      <c r="I246">
        <f>G246+H246*2</f>
        <v/>
      </c>
      <c r="J246">
        <f>I246-J244</f>
        <v/>
      </c>
      <c r="K246" t="n">
        <v>5</v>
      </c>
      <c r="L246">
        <f>J246/K246*100/41.36/8</f>
        <v/>
      </c>
    </row>
    <row r="247" spans="1:12">
      <c r="A247" t="s">
        <v>19</v>
      </c>
      <c r="B247" t="n">
        <v>5747690</v>
      </c>
      <c r="C247" t="n">
        <v>8939039</v>
      </c>
      <c r="D247" t="n">
        <v>9414111</v>
      </c>
      <c r="E247">
        <f>sum(B247:D247)</f>
        <v/>
      </c>
      <c r="F247">
        <f>B247/E247</f>
        <v/>
      </c>
      <c r="G247">
        <f>C247/E247</f>
        <v/>
      </c>
      <c r="H247">
        <f>D247/E247</f>
        <v/>
      </c>
      <c r="I247">
        <f>G247+H247*2</f>
        <v/>
      </c>
      <c r="J247">
        <f>I247-J244</f>
        <v/>
      </c>
      <c r="K247" t="n">
        <v>5</v>
      </c>
      <c r="L247">
        <f>J247/K247*100/41.36/8</f>
        <v/>
      </c>
    </row>
    <row r="248" spans="1:12">
      <c r="A248" t="s">
        <v>20</v>
      </c>
      <c r="B248" t="n">
        <v>3336082</v>
      </c>
      <c r="C248" t="n">
        <v>7520042</v>
      </c>
      <c r="D248" t="n">
        <v>10144590</v>
      </c>
      <c r="E248">
        <f>sum(B248:D248)</f>
        <v/>
      </c>
      <c r="F248">
        <f>B248/E248</f>
        <v/>
      </c>
      <c r="G248">
        <f>C248/E248</f>
        <v/>
      </c>
      <c r="H248">
        <f>D248/E248</f>
        <v/>
      </c>
      <c r="I248">
        <f>G248+H248*2</f>
        <v/>
      </c>
      <c r="J248">
        <f>I248-J244</f>
        <v/>
      </c>
      <c r="K248" t="n">
        <v>5</v>
      </c>
      <c r="L248">
        <f>J248/K248*100/41.36/24</f>
        <v/>
      </c>
    </row>
    <row r="249" spans="1:12">
      <c r="A249" t="s">
        <v>21</v>
      </c>
      <c r="B249" t="n">
        <v>3175751</v>
      </c>
      <c r="C249" t="n">
        <v>7392826</v>
      </c>
      <c r="D249" t="n">
        <v>9764609</v>
      </c>
      <c r="E249">
        <f>sum(B249:D249)</f>
        <v/>
      </c>
      <c r="F249">
        <f>B249/E249</f>
        <v/>
      </c>
      <c r="G249">
        <f>C249/E249</f>
        <v/>
      </c>
      <c r="H249">
        <f>D249/E249</f>
        <v/>
      </c>
      <c r="I249">
        <f>G249+H249*2</f>
        <v/>
      </c>
      <c r="J249">
        <f>I249-J244</f>
        <v/>
      </c>
      <c r="K249" t="n">
        <v>5</v>
      </c>
      <c r="L249">
        <f>J249/K249*100/41.36/24</f>
        <v/>
      </c>
    </row>
    <row r="250" spans="1:12">
      <c r="A250" t="s">
        <v>22</v>
      </c>
      <c r="B250" t="n">
        <v>1354738</v>
      </c>
      <c r="C250" t="n">
        <v>3921807</v>
      </c>
      <c r="D250" t="n">
        <v>6110196</v>
      </c>
      <c r="E250">
        <f>sum(B250:D250)</f>
        <v/>
      </c>
      <c r="F250">
        <f>B250/E250</f>
        <v/>
      </c>
      <c r="G250">
        <f>C250/E250</f>
        <v/>
      </c>
      <c r="H250">
        <f>D250/E250</f>
        <v/>
      </c>
      <c r="I250">
        <f>G250+H250*2</f>
        <v/>
      </c>
      <c r="J250">
        <f>I250-J244</f>
        <v/>
      </c>
      <c r="K250" t="n">
        <v>5</v>
      </c>
      <c r="L250">
        <f>J250/K250*100/41.36/48</f>
        <v/>
      </c>
    </row>
    <row r="251" spans="1:12">
      <c r="A251" t="s">
        <v>23</v>
      </c>
      <c r="B251" t="n">
        <v>1450011</v>
      </c>
      <c r="C251" t="n">
        <v>4450325</v>
      </c>
      <c r="D251" t="n">
        <v>6795193</v>
      </c>
      <c r="E251">
        <f>sum(B251:D251)</f>
        <v/>
      </c>
      <c r="F251">
        <f>B251/E251</f>
        <v/>
      </c>
      <c r="G251">
        <f>C251/E251</f>
        <v/>
      </c>
      <c r="H251">
        <f>D251/E251</f>
        <v/>
      </c>
      <c r="I251">
        <f>G251+H251*2</f>
        <v/>
      </c>
      <c r="J251">
        <f>I251-J244</f>
        <v/>
      </c>
      <c r="K251" t="n">
        <v>5</v>
      </c>
      <c r="L251">
        <f>J251/K251*100/41.36/48</f>
        <v/>
      </c>
    </row>
    <row r="252" spans="1:12">
      <c r="A252" t="s">
        <v>24</v>
      </c>
      <c r="B252" t="n">
        <v>2108800</v>
      </c>
      <c r="C252" t="n">
        <v>6849532</v>
      </c>
      <c r="D252" t="n">
        <v>10183470</v>
      </c>
      <c r="E252">
        <f>sum(B252:D252)</f>
        <v/>
      </c>
      <c r="F252">
        <f>B252/E252</f>
        <v/>
      </c>
      <c r="G252">
        <f>C252/E252</f>
        <v/>
      </c>
      <c r="H252">
        <f>D252/E252</f>
        <v/>
      </c>
      <c r="I252">
        <f>G252+H252*2</f>
        <v/>
      </c>
      <c r="J252">
        <f>I252-J244</f>
        <v/>
      </c>
      <c r="K252" t="n">
        <v>5</v>
      </c>
      <c r="L252">
        <f>J252/K252*100/41.36/96</f>
        <v/>
      </c>
    </row>
    <row r="253" spans="1:12">
      <c r="A253" t="s">
        <v>25</v>
      </c>
      <c r="B253" t="n">
        <v>1356822</v>
      </c>
      <c r="C253" t="n">
        <v>3926915</v>
      </c>
      <c r="D253" t="n">
        <v>5859769</v>
      </c>
      <c r="E253">
        <f>sum(B253:D253)</f>
        <v/>
      </c>
      <c r="F253">
        <f>B253/E253</f>
        <v/>
      </c>
      <c r="G253">
        <f>C253/E253</f>
        <v/>
      </c>
      <c r="H253">
        <f>D253/E253</f>
        <v/>
      </c>
      <c r="I253">
        <f>G253+H253*2</f>
        <v/>
      </c>
      <c r="J253">
        <f>I253-J244</f>
        <v/>
      </c>
      <c r="K253" t="n">
        <v>5</v>
      </c>
      <c r="L253">
        <f>J253/K253*100/41.36/96</f>
        <v/>
      </c>
    </row>
    <row r="254" spans="1:12">
      <c r="A254" t="s">
        <v>26</v>
      </c>
      <c r="B254" t="n">
        <v>1674061</v>
      </c>
      <c r="C254" t="n">
        <v>5406987</v>
      </c>
      <c r="D254" t="n">
        <v>8521673</v>
      </c>
      <c r="E254">
        <f>sum(B254:D254)</f>
        <v/>
      </c>
      <c r="F254">
        <f>B254/E254</f>
        <v/>
      </c>
      <c r="G254">
        <f>C254/E254</f>
        <v/>
      </c>
      <c r="H254">
        <f>D254/E254</f>
        <v/>
      </c>
      <c r="I254">
        <f>G254+H254*2</f>
        <v/>
      </c>
      <c r="J254">
        <f>I254-J244</f>
        <v/>
      </c>
      <c r="K254" t="n">
        <v>5</v>
      </c>
      <c r="L254">
        <f>J254/K254*100/41.36/168</f>
        <v/>
      </c>
    </row>
    <row r="255" spans="1:12">
      <c r="A255" t="s">
        <v>27</v>
      </c>
      <c r="B255" t="n">
        <v>2127180</v>
      </c>
      <c r="C255" t="n">
        <v>6257480</v>
      </c>
      <c r="D255" t="n">
        <v>10005030</v>
      </c>
      <c r="E255">
        <f>sum(B255:D255)</f>
        <v/>
      </c>
      <c r="F255">
        <f>B255/E255</f>
        <v/>
      </c>
      <c r="G255">
        <f>C255/E255</f>
        <v/>
      </c>
      <c r="H255">
        <f>D255/E255</f>
        <v/>
      </c>
      <c r="I255">
        <f>G255+H255*2</f>
        <v/>
      </c>
      <c r="J255">
        <f>I255-J244</f>
        <v/>
      </c>
      <c r="K255" t="n">
        <v>5</v>
      </c>
      <c r="L255">
        <f>J255/K255*100/41.36/168</f>
        <v/>
      </c>
    </row>
    <row r="256" spans="1:12">
      <c r="A256" t="s"/>
    </row>
    <row r="257" spans="1:12">
      <c r="A257" t="s">
        <v>0</v>
      </c>
      <c r="B257" t="s">
        <v>1</v>
      </c>
      <c r="C257" t="s">
        <v>2</v>
      </c>
      <c r="D257" t="s">
        <v>3</v>
      </c>
    </row>
    <row r="258" spans="1:12">
      <c r="A258" t="s">
        <v>72</v>
      </c>
      <c r="B258" t="s">
        <v>41</v>
      </c>
      <c r="C258" t="s">
        <v>73</v>
      </c>
      <c r="D258" t="s">
        <v>74</v>
      </c>
    </row>
    <row r="259" spans="1:12">
      <c r="A259" t="s"/>
      <c r="B259" t="s">
        <v>8</v>
      </c>
      <c r="C259" t="s">
        <v>9</v>
      </c>
      <c r="D259" t="s">
        <v>10</v>
      </c>
      <c r="E259" t="s">
        <v>11</v>
      </c>
      <c r="F259" t="s">
        <v>8</v>
      </c>
      <c r="G259" t="s">
        <v>9</v>
      </c>
      <c r="H259" t="s">
        <v>10</v>
      </c>
      <c r="I259" t="s">
        <v>12</v>
      </c>
      <c r="J259" t="s">
        <v>13</v>
      </c>
      <c r="K259" t="s">
        <v>14</v>
      </c>
      <c r="L259" t="s">
        <v>15</v>
      </c>
    </row>
    <row r="260" spans="1:12">
      <c r="A260" t="s">
        <v>16</v>
      </c>
      <c r="B260" t="n">
        <v>3018262</v>
      </c>
      <c r="C260" t="n">
        <v>3758075</v>
      </c>
      <c r="D260" t="n">
        <v>3001699</v>
      </c>
      <c r="E260">
        <f>sum(B260:D260)</f>
        <v/>
      </c>
      <c r="F260">
        <f>B260/E260</f>
        <v/>
      </c>
      <c r="G260">
        <f>C260/E260</f>
        <v/>
      </c>
      <c r="H260">
        <f>D260/E260</f>
        <v/>
      </c>
      <c r="I260">
        <f>G260+H260*2</f>
        <v/>
      </c>
      <c r="J260">
        <f>average(I260:I261)</f>
        <v/>
      </c>
    </row>
    <row r="261" spans="1:12">
      <c r="A261" t="s">
        <v>17</v>
      </c>
      <c r="B261" t="n">
        <v>3193739</v>
      </c>
      <c r="C261" t="n">
        <v>3857133</v>
      </c>
      <c r="D261" t="n">
        <v>2797416</v>
      </c>
      <c r="E261">
        <f>sum(B261:D261)</f>
        <v/>
      </c>
      <c r="F261">
        <f>B261/E261</f>
        <v/>
      </c>
      <c r="G261">
        <f>C261/E261</f>
        <v/>
      </c>
      <c r="H261">
        <f>D261/E261</f>
        <v/>
      </c>
      <c r="I261">
        <f>G261+H261*2</f>
        <v/>
      </c>
    </row>
    <row r="262" spans="1:12">
      <c r="A262" t="s">
        <v>18</v>
      </c>
      <c r="B262" t="n">
        <v>1357793</v>
      </c>
      <c r="C262" t="n">
        <v>1848186</v>
      </c>
      <c r="D262" t="n">
        <v>1885606</v>
      </c>
      <c r="E262">
        <f>sum(B262:D262)</f>
        <v/>
      </c>
      <c r="F262">
        <f>B262/E262</f>
        <v/>
      </c>
      <c r="G262">
        <f>C262/E262</f>
        <v/>
      </c>
      <c r="H262">
        <f>D262/E262</f>
        <v/>
      </c>
      <c r="I262">
        <f>G262+H262*2</f>
        <v/>
      </c>
      <c r="J262">
        <f>I262-J260</f>
        <v/>
      </c>
      <c r="K262" t="n">
        <v>5</v>
      </c>
      <c r="L262">
        <f>J262/K262*100/43.00/8</f>
        <v/>
      </c>
    </row>
    <row r="263" spans="1:12">
      <c r="A263" t="s">
        <v>19</v>
      </c>
      <c r="B263" t="n">
        <v>1746926</v>
      </c>
      <c r="C263" t="n">
        <v>2518271</v>
      </c>
      <c r="D263" t="n">
        <v>2566903</v>
      </c>
      <c r="E263">
        <f>sum(B263:D263)</f>
        <v/>
      </c>
      <c r="F263">
        <f>B263/E263</f>
        <v/>
      </c>
      <c r="G263">
        <f>C263/E263</f>
        <v/>
      </c>
      <c r="H263">
        <f>D263/E263</f>
        <v/>
      </c>
      <c r="I263">
        <f>G263+H263*2</f>
        <v/>
      </c>
      <c r="J263">
        <f>I263-J260</f>
        <v/>
      </c>
      <c r="K263" t="n">
        <v>5</v>
      </c>
      <c r="L263">
        <f>J263/K263*100/43.00/8</f>
        <v/>
      </c>
    </row>
    <row r="264" spans="1:12">
      <c r="A264" t="s">
        <v>20</v>
      </c>
      <c r="B264" t="n">
        <v>131920</v>
      </c>
      <c r="C264" t="n">
        <v>321703</v>
      </c>
      <c r="D264" t="n">
        <v>377173</v>
      </c>
      <c r="E264">
        <f>sum(B264:D264)</f>
        <v/>
      </c>
      <c r="F264">
        <f>B264/E264</f>
        <v/>
      </c>
      <c r="G264">
        <f>C264/E264</f>
        <v/>
      </c>
      <c r="H264">
        <f>D264/E264</f>
        <v/>
      </c>
      <c r="I264">
        <f>G264+H264*2</f>
        <v/>
      </c>
      <c r="J264">
        <f>I264-J260</f>
        <v/>
      </c>
      <c r="K264" t="n">
        <v>5</v>
      </c>
      <c r="L264">
        <f>J264/K264*100/43.00/24</f>
        <v/>
      </c>
    </row>
    <row r="265" spans="1:12">
      <c r="A265" t="s">
        <v>21</v>
      </c>
      <c r="B265" t="n">
        <v>251348</v>
      </c>
      <c r="C265" t="n">
        <v>450680</v>
      </c>
      <c r="D265" t="n">
        <v>1137620</v>
      </c>
      <c r="E265">
        <f>sum(B265:D265)</f>
        <v/>
      </c>
      <c r="F265">
        <f>B265/E265</f>
        <v/>
      </c>
      <c r="G265">
        <f>C265/E265</f>
        <v/>
      </c>
      <c r="H265">
        <f>D265/E265</f>
        <v/>
      </c>
      <c r="I265">
        <f>G265+H265*2</f>
        <v/>
      </c>
      <c r="J265">
        <f>I265-J260</f>
        <v/>
      </c>
      <c r="K265" t="n">
        <v>5</v>
      </c>
      <c r="L265">
        <f>J265/K265*100/43.00/24</f>
        <v/>
      </c>
    </row>
    <row r="266" spans="1:12">
      <c r="A266" t="s">
        <v>22</v>
      </c>
      <c r="B266" t="n">
        <v>110285</v>
      </c>
      <c r="C266" t="n">
        <v>93052</v>
      </c>
      <c r="D266" t="n">
        <v>203942</v>
      </c>
      <c r="E266">
        <f>sum(B266:D266)</f>
        <v/>
      </c>
      <c r="F266">
        <f>B266/E266</f>
        <v/>
      </c>
      <c r="G266">
        <f>C266/E266</f>
        <v/>
      </c>
      <c r="H266">
        <f>D266/E266</f>
        <v/>
      </c>
      <c r="I266">
        <f>G266+H266*2</f>
        <v/>
      </c>
      <c r="J266">
        <f>I266-J260</f>
        <v/>
      </c>
      <c r="K266" t="n">
        <v>5</v>
      </c>
      <c r="L266">
        <f>J266/K266*100/43.00/48</f>
        <v/>
      </c>
    </row>
    <row r="267" spans="1:12">
      <c r="A267" t="s">
        <v>23</v>
      </c>
      <c r="B267" t="n">
        <v>31205</v>
      </c>
      <c r="C267" t="n">
        <v>180134</v>
      </c>
      <c r="D267" t="n">
        <v>276326</v>
      </c>
      <c r="E267">
        <f>sum(B267:D267)</f>
        <v/>
      </c>
      <c r="F267">
        <f>B267/E267</f>
        <v/>
      </c>
      <c r="G267">
        <f>C267/E267</f>
        <v/>
      </c>
      <c r="H267">
        <f>D267/E267</f>
        <v/>
      </c>
      <c r="I267">
        <f>G267+H267*2</f>
        <v/>
      </c>
      <c r="J267">
        <f>I267-J260</f>
        <v/>
      </c>
      <c r="K267" t="n">
        <v>5</v>
      </c>
      <c r="L267">
        <f>J267/K267*100/43.00/48</f>
        <v/>
      </c>
    </row>
    <row r="268" spans="1:12">
      <c r="A268" t="s">
        <v>24</v>
      </c>
      <c r="B268" t="n">
        <v>35319</v>
      </c>
      <c r="C268" t="n">
        <v>64184</v>
      </c>
      <c r="D268" t="n">
        <v>104025</v>
      </c>
      <c r="E268">
        <f>sum(B268:D268)</f>
        <v/>
      </c>
      <c r="F268">
        <f>B268/E268</f>
        <v/>
      </c>
      <c r="G268">
        <f>C268/E268</f>
        <v/>
      </c>
      <c r="H268">
        <f>D268/E268</f>
        <v/>
      </c>
      <c r="I268">
        <f>G268+H268*2</f>
        <v/>
      </c>
      <c r="J268">
        <f>I268-J260</f>
        <v/>
      </c>
      <c r="K268" t="n">
        <v>5</v>
      </c>
      <c r="L268">
        <f>J268/K268*100/43.00/96</f>
        <v/>
      </c>
    </row>
    <row r="269" spans="1:12">
      <c r="A269" t="s">
        <v>25</v>
      </c>
      <c r="B269" t="n">
        <v>0</v>
      </c>
      <c r="C269" t="n">
        <v>0</v>
      </c>
      <c r="D269" t="n">
        <v>0</v>
      </c>
      <c r="E269">
        <f>sum(B269:D269)</f>
        <v/>
      </c>
      <c r="F269">
        <f>B269/E269</f>
        <v/>
      </c>
      <c r="G269">
        <f>C269/E269</f>
        <v/>
      </c>
      <c r="H269">
        <f>D269/E269</f>
        <v/>
      </c>
      <c r="I269">
        <f>G269+H269*2</f>
        <v/>
      </c>
      <c r="J269">
        <f>I269-J260</f>
        <v/>
      </c>
      <c r="K269" t="n">
        <v>5</v>
      </c>
      <c r="L269">
        <f>J269/K269*100/43.00/96</f>
        <v/>
      </c>
    </row>
    <row r="270" spans="1:12">
      <c r="A270" t="s">
        <v>26</v>
      </c>
      <c r="B270" t="n">
        <v>91927</v>
      </c>
      <c r="C270" t="n">
        <v>82468</v>
      </c>
      <c r="D270" t="n">
        <v>227090</v>
      </c>
      <c r="E270">
        <f>sum(B270:D270)</f>
        <v/>
      </c>
      <c r="F270">
        <f>B270/E270</f>
        <v/>
      </c>
      <c r="G270">
        <f>C270/E270</f>
        <v/>
      </c>
      <c r="H270">
        <f>D270/E270</f>
        <v/>
      </c>
      <c r="I270">
        <f>G270+H270*2</f>
        <v/>
      </c>
      <c r="J270">
        <f>I270-J260</f>
        <v/>
      </c>
      <c r="K270" t="n">
        <v>5</v>
      </c>
      <c r="L270">
        <f>J270/K270*100/43.00/168</f>
        <v/>
      </c>
    </row>
    <row r="271" spans="1:12">
      <c r="A271" t="s">
        <v>27</v>
      </c>
      <c r="B271" t="n">
        <v>35514</v>
      </c>
      <c r="C271" t="n">
        <v>286057</v>
      </c>
      <c r="D271" t="n">
        <v>446508</v>
      </c>
      <c r="E271">
        <f>sum(B271:D271)</f>
        <v/>
      </c>
      <c r="F271">
        <f>B271/E271</f>
        <v/>
      </c>
      <c r="G271">
        <f>C271/E271</f>
        <v/>
      </c>
      <c r="H271">
        <f>D271/E271</f>
        <v/>
      </c>
      <c r="I271">
        <f>G271+H271*2</f>
        <v/>
      </c>
      <c r="J271">
        <f>I271-J260</f>
        <v/>
      </c>
      <c r="K271" t="n">
        <v>5</v>
      </c>
      <c r="L271">
        <f>J271/K271*100/43.00/168</f>
        <v/>
      </c>
    </row>
    <row r="272" spans="1:12">
      <c r="A272" t="s"/>
    </row>
    <row r="273" spans="1:12">
      <c r="A273" t="s">
        <v>0</v>
      </c>
      <c r="B273" t="s">
        <v>1</v>
      </c>
      <c r="C273" t="s">
        <v>2</v>
      </c>
      <c r="D273" t="s">
        <v>3</v>
      </c>
    </row>
    <row r="274" spans="1:12">
      <c r="A274" t="s">
        <v>75</v>
      </c>
      <c r="B274" t="s">
        <v>76</v>
      </c>
      <c r="C274" t="s">
        <v>77</v>
      </c>
      <c r="D274" t="s">
        <v>78</v>
      </c>
    </row>
    <row r="275" spans="1:12">
      <c r="A275" t="s"/>
      <c r="B275" t="s">
        <v>8</v>
      </c>
      <c r="C275" t="s">
        <v>9</v>
      </c>
      <c r="D275" t="s">
        <v>10</v>
      </c>
      <c r="E275" t="s">
        <v>11</v>
      </c>
      <c r="F275" t="s">
        <v>8</v>
      </c>
      <c r="G275" t="s">
        <v>9</v>
      </c>
      <c r="H275" t="s">
        <v>10</v>
      </c>
      <c r="I275" t="s">
        <v>12</v>
      </c>
      <c r="J275" t="s">
        <v>13</v>
      </c>
      <c r="K275" t="s">
        <v>14</v>
      </c>
      <c r="L275" t="s">
        <v>15</v>
      </c>
    </row>
    <row r="276" spans="1:12">
      <c r="A276" t="s">
        <v>16</v>
      </c>
      <c r="B276" t="n">
        <v>66352640</v>
      </c>
      <c r="C276" t="n">
        <v>96403330</v>
      </c>
      <c r="D276" t="n">
        <v>72824100</v>
      </c>
      <c r="E276">
        <f>sum(B276:D276)</f>
        <v/>
      </c>
      <c r="F276">
        <f>B276/E276</f>
        <v/>
      </c>
      <c r="G276">
        <f>C276/E276</f>
        <v/>
      </c>
      <c r="H276">
        <f>D276/E276</f>
        <v/>
      </c>
      <c r="I276">
        <f>G276+H276*2</f>
        <v/>
      </c>
      <c r="J276">
        <f>average(I276:I277)</f>
        <v/>
      </c>
    </row>
    <row r="277" spans="1:12">
      <c r="A277" t="s">
        <v>17</v>
      </c>
      <c r="B277" t="n">
        <v>61045670</v>
      </c>
      <c r="C277" t="n">
        <v>86324540</v>
      </c>
      <c r="D277" t="n">
        <v>67602560</v>
      </c>
      <c r="E277">
        <f>sum(B277:D277)</f>
        <v/>
      </c>
      <c r="F277">
        <f>B277/E277</f>
        <v/>
      </c>
      <c r="G277">
        <f>C277/E277</f>
        <v/>
      </c>
      <c r="H277">
        <f>D277/E277</f>
        <v/>
      </c>
      <c r="I277">
        <f>G277+H277*2</f>
        <v/>
      </c>
    </row>
    <row r="278" spans="1:12">
      <c r="A278" t="s">
        <v>18</v>
      </c>
      <c r="B278" t="n">
        <v>44953820</v>
      </c>
      <c r="C278" t="n">
        <v>76277070</v>
      </c>
      <c r="D278" t="n">
        <v>76409890</v>
      </c>
      <c r="E278">
        <f>sum(B278:D278)</f>
        <v/>
      </c>
      <c r="F278">
        <f>B278/E278</f>
        <v/>
      </c>
      <c r="G278">
        <f>C278/E278</f>
        <v/>
      </c>
      <c r="H278">
        <f>D278/E278</f>
        <v/>
      </c>
      <c r="I278">
        <f>G278+H278*2</f>
        <v/>
      </c>
      <c r="J278">
        <f>I278-J276</f>
        <v/>
      </c>
      <c r="K278" t="n">
        <v>5</v>
      </c>
      <c r="L278">
        <f>J278/K278*100/42.82/8</f>
        <v/>
      </c>
    </row>
    <row r="279" spans="1:12">
      <c r="A279" t="s">
        <v>19</v>
      </c>
      <c r="B279" t="n">
        <v>46606130</v>
      </c>
      <c r="C279" t="n">
        <v>79577380</v>
      </c>
      <c r="D279" t="n">
        <v>79768680</v>
      </c>
      <c r="E279">
        <f>sum(B279:D279)</f>
        <v/>
      </c>
      <c r="F279">
        <f>B279/E279</f>
        <v/>
      </c>
      <c r="G279">
        <f>C279/E279</f>
        <v/>
      </c>
      <c r="H279">
        <f>D279/E279</f>
        <v/>
      </c>
      <c r="I279">
        <f>G279+H279*2</f>
        <v/>
      </c>
      <c r="J279">
        <f>I279-J276</f>
        <v/>
      </c>
      <c r="K279" t="n">
        <v>5</v>
      </c>
      <c r="L279">
        <f>J279/K279*100/42.82/8</f>
        <v/>
      </c>
    </row>
    <row r="280" spans="1:12">
      <c r="A280" t="s">
        <v>20</v>
      </c>
      <c r="B280" t="n">
        <v>24937230</v>
      </c>
      <c r="C280" t="n">
        <v>57119290</v>
      </c>
      <c r="D280" t="n">
        <v>73623740</v>
      </c>
      <c r="E280">
        <f>sum(B280:D280)</f>
        <v/>
      </c>
      <c r="F280">
        <f>B280/E280</f>
        <v/>
      </c>
      <c r="G280">
        <f>C280/E280</f>
        <v/>
      </c>
      <c r="H280">
        <f>D280/E280</f>
        <v/>
      </c>
      <c r="I280">
        <f>G280+H280*2</f>
        <v/>
      </c>
      <c r="J280">
        <f>I280-J276</f>
        <v/>
      </c>
      <c r="K280" t="n">
        <v>5</v>
      </c>
      <c r="L280">
        <f>J280/K280*100/42.82/24</f>
        <v/>
      </c>
    </row>
    <row r="281" spans="1:12">
      <c r="A281" t="s">
        <v>21</v>
      </c>
      <c r="B281" t="n">
        <v>23859680</v>
      </c>
      <c r="C281" t="n">
        <v>54965110</v>
      </c>
      <c r="D281" t="n">
        <v>70612410</v>
      </c>
      <c r="E281">
        <f>sum(B281:D281)</f>
        <v/>
      </c>
      <c r="F281">
        <f>B281/E281</f>
        <v/>
      </c>
      <c r="G281">
        <f>C281/E281</f>
        <v/>
      </c>
      <c r="H281">
        <f>D281/E281</f>
        <v/>
      </c>
      <c r="I281">
        <f>G281+H281*2</f>
        <v/>
      </c>
      <c r="J281">
        <f>I281-J276</f>
        <v/>
      </c>
      <c r="K281" t="n">
        <v>5</v>
      </c>
      <c r="L281">
        <f>J281/K281*100/42.82/24</f>
        <v/>
      </c>
    </row>
    <row r="282" spans="1:12">
      <c r="A282" t="s">
        <v>22</v>
      </c>
      <c r="B282" t="n">
        <v>16974330</v>
      </c>
      <c r="C282" t="n">
        <v>47467500</v>
      </c>
      <c r="D282" t="n">
        <v>67183130</v>
      </c>
      <c r="E282">
        <f>sum(B282:D282)</f>
        <v/>
      </c>
      <c r="F282">
        <f>B282/E282</f>
        <v/>
      </c>
      <c r="G282">
        <f>C282/E282</f>
        <v/>
      </c>
      <c r="H282">
        <f>D282/E282</f>
        <v/>
      </c>
      <c r="I282">
        <f>G282+H282*2</f>
        <v/>
      </c>
      <c r="J282">
        <f>I282-J276</f>
        <v/>
      </c>
      <c r="K282" t="n">
        <v>5</v>
      </c>
      <c r="L282">
        <f>J282/K282*100/42.82/48</f>
        <v/>
      </c>
    </row>
    <row r="283" spans="1:12">
      <c r="A283" t="s">
        <v>23</v>
      </c>
      <c r="B283" t="n">
        <v>16261960</v>
      </c>
      <c r="C283" t="n">
        <v>46640730</v>
      </c>
      <c r="D283" t="n">
        <v>65711530</v>
      </c>
      <c r="E283">
        <f>sum(B283:D283)</f>
        <v/>
      </c>
      <c r="F283">
        <f>B283/E283</f>
        <v/>
      </c>
      <c r="G283">
        <f>C283/E283</f>
        <v/>
      </c>
      <c r="H283">
        <f>D283/E283</f>
        <v/>
      </c>
      <c r="I283">
        <f>G283+H283*2</f>
        <v/>
      </c>
      <c r="J283">
        <f>I283-J276</f>
        <v/>
      </c>
      <c r="K283" t="n">
        <v>5</v>
      </c>
      <c r="L283">
        <f>J283/K283*100/42.82/48</f>
        <v/>
      </c>
    </row>
    <row r="284" spans="1:12">
      <c r="A284" t="s">
        <v>24</v>
      </c>
      <c r="B284" t="n">
        <v>23420410</v>
      </c>
      <c r="C284" t="n">
        <v>68743640</v>
      </c>
      <c r="D284" t="n">
        <v>95445800</v>
      </c>
      <c r="E284">
        <f>sum(B284:D284)</f>
        <v/>
      </c>
      <c r="F284">
        <f>B284/E284</f>
        <v/>
      </c>
      <c r="G284">
        <f>C284/E284</f>
        <v/>
      </c>
      <c r="H284">
        <f>D284/E284</f>
        <v/>
      </c>
      <c r="I284">
        <f>G284+H284*2</f>
        <v/>
      </c>
      <c r="J284">
        <f>I284-J276</f>
        <v/>
      </c>
      <c r="K284" t="n">
        <v>5</v>
      </c>
      <c r="L284">
        <f>J284/K284*100/42.82/96</f>
        <v/>
      </c>
    </row>
    <row r="285" spans="1:12">
      <c r="A285" t="s">
        <v>25</v>
      </c>
      <c r="B285" t="n">
        <v>19769260</v>
      </c>
      <c r="C285" t="n">
        <v>56926330</v>
      </c>
      <c r="D285" t="n">
        <v>82947270</v>
      </c>
      <c r="E285">
        <f>sum(B285:D285)</f>
        <v/>
      </c>
      <c r="F285">
        <f>B285/E285</f>
        <v/>
      </c>
      <c r="G285">
        <f>C285/E285</f>
        <v/>
      </c>
      <c r="H285">
        <f>D285/E285</f>
        <v/>
      </c>
      <c r="I285">
        <f>G285+H285*2</f>
        <v/>
      </c>
      <c r="J285">
        <f>I285-J276</f>
        <v/>
      </c>
      <c r="K285" t="n">
        <v>5</v>
      </c>
      <c r="L285">
        <f>J285/K285*100/42.82/96</f>
        <v/>
      </c>
    </row>
    <row r="286" spans="1:12">
      <c r="A286" t="s">
        <v>26</v>
      </c>
      <c r="B286" t="n">
        <v>22578760</v>
      </c>
      <c r="C286" t="n">
        <v>63300020</v>
      </c>
      <c r="D286" t="n">
        <v>94377920</v>
      </c>
      <c r="E286">
        <f>sum(B286:D286)</f>
        <v/>
      </c>
      <c r="F286">
        <f>B286/E286</f>
        <v/>
      </c>
      <c r="G286">
        <f>C286/E286</f>
        <v/>
      </c>
      <c r="H286">
        <f>D286/E286</f>
        <v/>
      </c>
      <c r="I286">
        <f>G286+H286*2</f>
        <v/>
      </c>
      <c r="J286">
        <f>I286-J276</f>
        <v/>
      </c>
      <c r="K286" t="n">
        <v>5</v>
      </c>
      <c r="L286">
        <f>J286/K286*100/42.82/168</f>
        <v/>
      </c>
    </row>
    <row r="287" spans="1:12">
      <c r="A287" t="s">
        <v>27</v>
      </c>
      <c r="B287" t="n">
        <v>18088700</v>
      </c>
      <c r="C287" t="n">
        <v>53642680</v>
      </c>
      <c r="D287" t="n">
        <v>79651500</v>
      </c>
      <c r="E287">
        <f>sum(B287:D287)</f>
        <v/>
      </c>
      <c r="F287">
        <f>B287/E287</f>
        <v/>
      </c>
      <c r="G287">
        <f>C287/E287</f>
        <v/>
      </c>
      <c r="H287">
        <f>D287/E287</f>
        <v/>
      </c>
      <c r="I287">
        <f>G287+H287*2</f>
        <v/>
      </c>
      <c r="J287">
        <f>I287-J276</f>
        <v/>
      </c>
      <c r="K287" t="n">
        <v>5</v>
      </c>
      <c r="L287">
        <f>J287/K287*100/42.82/168</f>
        <v/>
      </c>
    </row>
    <row r="288" spans="1:12">
      <c r="A288" t="s"/>
    </row>
    <row r="289" spans="1:12">
      <c r="A289" t="s">
        <v>0</v>
      </c>
      <c r="B289" t="s">
        <v>1</v>
      </c>
      <c r="C289" t="s">
        <v>2</v>
      </c>
      <c r="D289" t="s">
        <v>3</v>
      </c>
    </row>
    <row r="290" spans="1:12">
      <c r="A290" t="s">
        <v>79</v>
      </c>
      <c r="B290" t="s">
        <v>53</v>
      </c>
      <c r="C290" t="s">
        <v>80</v>
      </c>
      <c r="D290" t="s">
        <v>78</v>
      </c>
    </row>
    <row r="291" spans="1:12">
      <c r="A291" t="s"/>
      <c r="B291" t="s">
        <v>8</v>
      </c>
      <c r="C291" t="s">
        <v>9</v>
      </c>
      <c r="D291" t="s">
        <v>10</v>
      </c>
      <c r="E291" t="s">
        <v>11</v>
      </c>
      <c r="F291" t="s">
        <v>8</v>
      </c>
      <c r="G291" t="s">
        <v>9</v>
      </c>
      <c r="H291" t="s">
        <v>10</v>
      </c>
      <c r="I291" t="s">
        <v>12</v>
      </c>
      <c r="J291" t="s">
        <v>13</v>
      </c>
      <c r="K291" t="s">
        <v>14</v>
      </c>
      <c r="L291" t="s">
        <v>15</v>
      </c>
    </row>
    <row r="292" spans="1:12">
      <c r="A292" t="s">
        <v>16</v>
      </c>
      <c r="B292" t="n">
        <v>62748830</v>
      </c>
      <c r="C292" t="n">
        <v>86003210</v>
      </c>
      <c r="D292" t="n">
        <v>68087260</v>
      </c>
      <c r="E292">
        <f>sum(B292:D292)</f>
        <v/>
      </c>
      <c r="F292">
        <f>B292/E292</f>
        <v/>
      </c>
      <c r="G292">
        <f>C292/E292</f>
        <v/>
      </c>
      <c r="H292">
        <f>D292/E292</f>
        <v/>
      </c>
      <c r="I292">
        <f>G292+H292*2</f>
        <v/>
      </c>
      <c r="J292">
        <f>average(I292:I293)</f>
        <v/>
      </c>
    </row>
    <row r="293" spans="1:12">
      <c r="A293" t="s">
        <v>17</v>
      </c>
      <c r="B293" t="n">
        <v>60857940</v>
      </c>
      <c r="C293" t="n">
        <v>83529520</v>
      </c>
      <c r="D293" t="n">
        <v>65112260</v>
      </c>
      <c r="E293">
        <f>sum(B293:D293)</f>
        <v/>
      </c>
      <c r="F293">
        <f>B293/E293</f>
        <v/>
      </c>
      <c r="G293">
        <f>C293/E293</f>
        <v/>
      </c>
      <c r="H293">
        <f>D293/E293</f>
        <v/>
      </c>
      <c r="I293">
        <f>G293+H293*2</f>
        <v/>
      </c>
    </row>
    <row r="294" spans="1:12">
      <c r="A294" t="s">
        <v>18</v>
      </c>
      <c r="B294" t="n">
        <v>39627310</v>
      </c>
      <c r="C294" t="n">
        <v>68600310</v>
      </c>
      <c r="D294" t="n">
        <v>69997950</v>
      </c>
      <c r="E294">
        <f>sum(B294:D294)</f>
        <v/>
      </c>
      <c r="F294">
        <f>B294/E294</f>
        <v/>
      </c>
      <c r="G294">
        <f>C294/E294</f>
        <v/>
      </c>
      <c r="H294">
        <f>D294/E294</f>
        <v/>
      </c>
      <c r="I294">
        <f>G294+H294*2</f>
        <v/>
      </c>
      <c r="J294">
        <f>I294-J292</f>
        <v/>
      </c>
      <c r="K294" t="n">
        <v>5</v>
      </c>
      <c r="L294">
        <f>J294/K294*100/42.82/8</f>
        <v/>
      </c>
    </row>
    <row r="295" spans="1:12">
      <c r="A295" t="s">
        <v>19</v>
      </c>
      <c r="B295" t="n">
        <v>41701880</v>
      </c>
      <c r="C295" t="n">
        <v>69904060</v>
      </c>
      <c r="D295" t="n">
        <v>73039180</v>
      </c>
      <c r="E295">
        <f>sum(B295:D295)</f>
        <v/>
      </c>
      <c r="F295">
        <f>B295/E295</f>
        <v/>
      </c>
      <c r="G295">
        <f>C295/E295</f>
        <v/>
      </c>
      <c r="H295">
        <f>D295/E295</f>
        <v/>
      </c>
      <c r="I295">
        <f>G295+H295*2</f>
        <v/>
      </c>
      <c r="J295">
        <f>I295-J292</f>
        <v/>
      </c>
      <c r="K295" t="n">
        <v>5</v>
      </c>
      <c r="L295">
        <f>J295/K295*100/42.82/8</f>
        <v/>
      </c>
    </row>
    <row r="296" spans="1:12">
      <c r="A296" t="s">
        <v>20</v>
      </c>
      <c r="B296" t="n">
        <v>24388420</v>
      </c>
      <c r="C296" t="n">
        <v>55777860</v>
      </c>
      <c r="D296" t="n">
        <v>71283360</v>
      </c>
      <c r="E296">
        <f>sum(B296:D296)</f>
        <v/>
      </c>
      <c r="F296">
        <f>B296/E296</f>
        <v/>
      </c>
      <c r="G296">
        <f>C296/E296</f>
        <v/>
      </c>
      <c r="H296">
        <f>D296/E296</f>
        <v/>
      </c>
      <c r="I296">
        <f>G296+H296*2</f>
        <v/>
      </c>
      <c r="J296">
        <f>I296-J292</f>
        <v/>
      </c>
      <c r="K296" t="n">
        <v>5</v>
      </c>
      <c r="L296">
        <f>J296/K296*100/42.82/24</f>
        <v/>
      </c>
    </row>
    <row r="297" spans="1:12">
      <c r="A297" t="s">
        <v>21</v>
      </c>
      <c r="B297" t="n">
        <v>23496750</v>
      </c>
      <c r="C297" t="n">
        <v>51912250</v>
      </c>
      <c r="D297" t="n">
        <v>67489290</v>
      </c>
      <c r="E297">
        <f>sum(B297:D297)</f>
        <v/>
      </c>
      <c r="F297">
        <f>B297/E297</f>
        <v/>
      </c>
      <c r="G297">
        <f>C297/E297</f>
        <v/>
      </c>
      <c r="H297">
        <f>D297/E297</f>
        <v/>
      </c>
      <c r="I297">
        <f>G297+H297*2</f>
        <v/>
      </c>
      <c r="J297">
        <f>I297-J292</f>
        <v/>
      </c>
      <c r="K297" t="n">
        <v>5</v>
      </c>
      <c r="L297">
        <f>J297/K297*100/42.82/24</f>
        <v/>
      </c>
    </row>
    <row r="298" spans="1:12">
      <c r="A298" t="s">
        <v>22</v>
      </c>
      <c r="B298" t="n">
        <v>16734630</v>
      </c>
      <c r="C298" t="n">
        <v>44724830</v>
      </c>
      <c r="D298" t="n">
        <v>66809310</v>
      </c>
      <c r="E298">
        <f>sum(B298:D298)</f>
        <v/>
      </c>
      <c r="F298">
        <f>B298/E298</f>
        <v/>
      </c>
      <c r="G298">
        <f>C298/E298</f>
        <v/>
      </c>
      <c r="H298">
        <f>D298/E298</f>
        <v/>
      </c>
      <c r="I298">
        <f>G298+H298*2</f>
        <v/>
      </c>
      <c r="J298">
        <f>I298-J292</f>
        <v/>
      </c>
      <c r="K298" t="n">
        <v>5</v>
      </c>
      <c r="L298">
        <f>J298/K298*100/42.82/48</f>
        <v/>
      </c>
    </row>
    <row r="299" spans="1:12">
      <c r="A299" t="s">
        <v>23</v>
      </c>
      <c r="B299" t="n">
        <v>16062920</v>
      </c>
      <c r="C299" t="n">
        <v>43249990</v>
      </c>
      <c r="D299" t="n">
        <v>64167750</v>
      </c>
      <c r="E299">
        <f>sum(B299:D299)</f>
        <v/>
      </c>
      <c r="F299">
        <f>B299/E299</f>
        <v/>
      </c>
      <c r="G299">
        <f>C299/E299</f>
        <v/>
      </c>
      <c r="H299">
        <f>D299/E299</f>
        <v/>
      </c>
      <c r="I299">
        <f>G299+H299*2</f>
        <v/>
      </c>
      <c r="J299">
        <f>I299-J292</f>
        <v/>
      </c>
      <c r="K299" t="n">
        <v>5</v>
      </c>
      <c r="L299">
        <f>J299/K299*100/42.82/48</f>
        <v/>
      </c>
    </row>
    <row r="300" spans="1:12">
      <c r="A300" t="s">
        <v>24</v>
      </c>
      <c r="B300" t="n">
        <v>21959740</v>
      </c>
      <c r="C300" t="n">
        <v>63424560</v>
      </c>
      <c r="D300" t="n">
        <v>94532670</v>
      </c>
      <c r="E300">
        <f>sum(B300:D300)</f>
        <v/>
      </c>
      <c r="F300">
        <f>B300/E300</f>
        <v/>
      </c>
      <c r="G300">
        <f>C300/E300</f>
        <v/>
      </c>
      <c r="H300">
        <f>D300/E300</f>
        <v/>
      </c>
      <c r="I300">
        <f>G300+H300*2</f>
        <v/>
      </c>
      <c r="J300">
        <f>I300-J292</f>
        <v/>
      </c>
      <c r="K300" t="n">
        <v>5</v>
      </c>
      <c r="L300">
        <f>J300/K300*100/42.82/96</f>
        <v/>
      </c>
    </row>
    <row r="301" spans="1:12">
      <c r="A301" t="s">
        <v>25</v>
      </c>
      <c r="B301" t="n">
        <v>18273860</v>
      </c>
      <c r="C301" t="n">
        <v>52531460</v>
      </c>
      <c r="D301" t="n">
        <v>82515880</v>
      </c>
      <c r="E301">
        <f>sum(B301:D301)</f>
        <v/>
      </c>
      <c r="F301">
        <f>B301/E301</f>
        <v/>
      </c>
      <c r="G301">
        <f>C301/E301</f>
        <v/>
      </c>
      <c r="H301">
        <f>D301/E301</f>
        <v/>
      </c>
      <c r="I301">
        <f>G301+H301*2</f>
        <v/>
      </c>
      <c r="J301">
        <f>I301-J292</f>
        <v/>
      </c>
      <c r="K301" t="n">
        <v>5</v>
      </c>
      <c r="L301">
        <f>J301/K301*100/42.82/96</f>
        <v/>
      </c>
    </row>
    <row r="302" spans="1:12">
      <c r="A302" t="s">
        <v>26</v>
      </c>
      <c r="B302" t="n">
        <v>16227090</v>
      </c>
      <c r="C302" t="n">
        <v>48196460</v>
      </c>
      <c r="D302" t="n">
        <v>72294260</v>
      </c>
      <c r="E302">
        <f>sum(B302:D302)</f>
        <v/>
      </c>
      <c r="F302">
        <f>B302/E302</f>
        <v/>
      </c>
      <c r="G302">
        <f>C302/E302</f>
        <v/>
      </c>
      <c r="H302">
        <f>D302/E302</f>
        <v/>
      </c>
      <c r="I302">
        <f>G302+H302*2</f>
        <v/>
      </c>
      <c r="J302">
        <f>I302-J292</f>
        <v/>
      </c>
      <c r="K302" t="n">
        <v>5</v>
      </c>
      <c r="L302">
        <f>J302/K302*100/42.82/168</f>
        <v/>
      </c>
    </row>
    <row r="303" spans="1:12">
      <c r="A303" t="s">
        <v>27</v>
      </c>
      <c r="B303" t="n">
        <v>17037640</v>
      </c>
      <c r="C303" t="n">
        <v>52365880</v>
      </c>
      <c r="D303" t="n">
        <v>82849610</v>
      </c>
      <c r="E303">
        <f>sum(B303:D303)</f>
        <v/>
      </c>
      <c r="F303">
        <f>B303/E303</f>
        <v/>
      </c>
      <c r="G303">
        <f>C303/E303</f>
        <v/>
      </c>
      <c r="H303">
        <f>D303/E303</f>
        <v/>
      </c>
      <c r="I303">
        <f>G303+H303*2</f>
        <v/>
      </c>
      <c r="J303">
        <f>I303-J292</f>
        <v/>
      </c>
      <c r="K303" t="n">
        <v>5</v>
      </c>
      <c r="L303">
        <f>J303/K303*100/42.82/168</f>
        <v/>
      </c>
    </row>
    <row r="304" spans="1:12">
      <c r="A304" t="s"/>
    </row>
    <row r="305" spans="1:12">
      <c r="A305" t="s">
        <v>0</v>
      </c>
      <c r="B305" t="s">
        <v>1</v>
      </c>
      <c r="C305" t="s">
        <v>2</v>
      </c>
      <c r="D305" t="s">
        <v>3</v>
      </c>
    </row>
    <row r="306" spans="1:12">
      <c r="A306" t="s">
        <v>81</v>
      </c>
      <c r="B306" t="s">
        <v>41</v>
      </c>
      <c r="C306" t="s">
        <v>82</v>
      </c>
      <c r="D306" t="s">
        <v>83</v>
      </c>
    </row>
    <row r="307" spans="1:12">
      <c r="A307" t="s"/>
      <c r="B307" t="s">
        <v>8</v>
      </c>
      <c r="C307" t="s">
        <v>9</v>
      </c>
      <c r="D307" t="s">
        <v>10</v>
      </c>
      <c r="E307" t="s">
        <v>11</v>
      </c>
      <c r="F307" t="s">
        <v>8</v>
      </c>
      <c r="G307" t="s">
        <v>9</v>
      </c>
      <c r="H307" t="s">
        <v>10</v>
      </c>
      <c r="I307" t="s">
        <v>12</v>
      </c>
      <c r="J307" t="s">
        <v>13</v>
      </c>
      <c r="K307" t="s">
        <v>14</v>
      </c>
      <c r="L307" t="s">
        <v>15</v>
      </c>
    </row>
    <row r="308" spans="1:12">
      <c r="A308" t="s">
        <v>16</v>
      </c>
      <c r="B308" t="n">
        <v>10203990</v>
      </c>
      <c r="C308" t="n">
        <v>10410330</v>
      </c>
      <c r="D308" t="n">
        <v>5729698</v>
      </c>
      <c r="E308">
        <f>sum(B308:D308)</f>
        <v/>
      </c>
      <c r="F308">
        <f>B308/E308</f>
        <v/>
      </c>
      <c r="G308">
        <f>C308/E308</f>
        <v/>
      </c>
      <c r="H308">
        <f>D308/E308</f>
        <v/>
      </c>
      <c r="I308">
        <f>G308+H308*2</f>
        <v/>
      </c>
      <c r="J308">
        <f>average(I308:I309)</f>
        <v/>
      </c>
    </row>
    <row r="309" spans="1:12">
      <c r="A309" t="s">
        <v>17</v>
      </c>
      <c r="B309" t="n">
        <v>5784440</v>
      </c>
      <c r="C309" t="n">
        <v>6821152</v>
      </c>
      <c r="D309" t="n">
        <v>4389284</v>
      </c>
      <c r="E309">
        <f>sum(B309:D309)</f>
        <v/>
      </c>
      <c r="F309">
        <f>B309/E309</f>
        <v/>
      </c>
      <c r="G309">
        <f>C309/E309</f>
        <v/>
      </c>
      <c r="H309">
        <f>D309/E309</f>
        <v/>
      </c>
      <c r="I309">
        <f>G309+H309*2</f>
        <v/>
      </c>
    </row>
    <row r="310" spans="1:12">
      <c r="A310" t="s">
        <v>18</v>
      </c>
      <c r="B310" t="n">
        <v>12220380</v>
      </c>
      <c r="C310" t="n">
        <v>11869940</v>
      </c>
      <c r="D310" t="n">
        <v>7438241</v>
      </c>
      <c r="E310">
        <f>sum(B310:D310)</f>
        <v/>
      </c>
      <c r="F310">
        <f>B310/E310</f>
        <v/>
      </c>
      <c r="G310">
        <f>C310/E310</f>
        <v/>
      </c>
      <c r="H310">
        <f>D310/E310</f>
        <v/>
      </c>
      <c r="I310">
        <f>G310+H310*2</f>
        <v/>
      </c>
      <c r="J310">
        <f>I310-J308</f>
        <v/>
      </c>
      <c r="K310" t="n">
        <v>5</v>
      </c>
      <c r="L310">
        <f>J310/K310*100/42.16/8</f>
        <v/>
      </c>
    </row>
    <row r="311" spans="1:12">
      <c r="A311" t="s">
        <v>19</v>
      </c>
      <c r="B311" t="n">
        <v>73495</v>
      </c>
      <c r="C311" t="n">
        <v>166705</v>
      </c>
      <c r="D311" t="n">
        <v>0</v>
      </c>
      <c r="E311">
        <f>sum(B311:D311)</f>
        <v/>
      </c>
      <c r="F311">
        <f>B311/E311</f>
        <v/>
      </c>
      <c r="G311">
        <f>C311/E311</f>
        <v/>
      </c>
      <c r="H311">
        <f>D311/E311</f>
        <v/>
      </c>
      <c r="I311">
        <f>G311+H311*2</f>
        <v/>
      </c>
      <c r="J311">
        <f>I311-J308</f>
        <v/>
      </c>
      <c r="K311" t="n">
        <v>5</v>
      </c>
      <c r="L311">
        <f>J311/K311*100/42.16/8</f>
        <v/>
      </c>
    </row>
    <row r="312" spans="1:12">
      <c r="A312" t="s">
        <v>20</v>
      </c>
      <c r="B312" t="n">
        <v>2013798</v>
      </c>
      <c r="C312" t="n">
        <v>3146333</v>
      </c>
      <c r="D312" t="n">
        <v>2774806</v>
      </c>
      <c r="E312">
        <f>sum(B312:D312)</f>
        <v/>
      </c>
      <c r="F312">
        <f>B312/E312</f>
        <v/>
      </c>
      <c r="G312">
        <f>C312/E312</f>
        <v/>
      </c>
      <c r="H312">
        <f>D312/E312</f>
        <v/>
      </c>
      <c r="I312">
        <f>G312+H312*2</f>
        <v/>
      </c>
      <c r="J312">
        <f>I312-J308</f>
        <v/>
      </c>
      <c r="K312" t="n">
        <v>5</v>
      </c>
      <c r="L312">
        <f>J312/K312*100/42.16/24</f>
        <v/>
      </c>
    </row>
    <row r="313" spans="1:12">
      <c r="A313" t="s">
        <v>21</v>
      </c>
      <c r="B313" t="n">
        <v>2899512</v>
      </c>
      <c r="C313" t="n">
        <v>4648334</v>
      </c>
      <c r="D313" t="n">
        <v>4690471</v>
      </c>
      <c r="E313">
        <f>sum(B313:D313)</f>
        <v/>
      </c>
      <c r="F313">
        <f>B313/E313</f>
        <v/>
      </c>
      <c r="G313">
        <f>C313/E313</f>
        <v/>
      </c>
      <c r="H313">
        <f>D313/E313</f>
        <v/>
      </c>
      <c r="I313">
        <f>G313+H313*2</f>
        <v/>
      </c>
      <c r="J313">
        <f>I313-J308</f>
        <v/>
      </c>
      <c r="K313" t="n">
        <v>5</v>
      </c>
      <c r="L313">
        <f>J313/K313*100/42.16/24</f>
        <v/>
      </c>
    </row>
    <row r="314" spans="1:12">
      <c r="A314" t="s">
        <v>22</v>
      </c>
      <c r="B314" t="n">
        <v>11963630</v>
      </c>
      <c r="C314" t="n">
        <v>11071530</v>
      </c>
      <c r="D314" t="n">
        <v>8596487</v>
      </c>
      <c r="E314">
        <f>sum(B314:D314)</f>
        <v/>
      </c>
      <c r="F314">
        <f>B314/E314</f>
        <v/>
      </c>
      <c r="G314">
        <f>C314/E314</f>
        <v/>
      </c>
      <c r="H314">
        <f>D314/E314</f>
        <v/>
      </c>
      <c r="I314">
        <f>G314+H314*2</f>
        <v/>
      </c>
      <c r="J314">
        <f>I314-J308</f>
        <v/>
      </c>
      <c r="K314" t="n">
        <v>5</v>
      </c>
      <c r="L314">
        <f>J314/K314*100/42.16/48</f>
        <v/>
      </c>
    </row>
    <row r="315" spans="1:12">
      <c r="A315" t="s">
        <v>23</v>
      </c>
      <c r="B315" t="n">
        <v>11705510</v>
      </c>
      <c r="C315" t="n">
        <v>13055630</v>
      </c>
      <c r="D315" t="n">
        <v>9020426</v>
      </c>
      <c r="E315">
        <f>sum(B315:D315)</f>
        <v/>
      </c>
      <c r="F315">
        <f>B315/E315</f>
        <v/>
      </c>
      <c r="G315">
        <f>C315/E315</f>
        <v/>
      </c>
      <c r="H315">
        <f>D315/E315</f>
        <v/>
      </c>
      <c r="I315">
        <f>G315+H315*2</f>
        <v/>
      </c>
      <c r="J315">
        <f>I315-J308</f>
        <v/>
      </c>
      <c r="K315" t="n">
        <v>5</v>
      </c>
      <c r="L315">
        <f>J315/K315*100/42.16/48</f>
        <v/>
      </c>
    </row>
    <row r="316" spans="1:12">
      <c r="A316" t="s">
        <v>24</v>
      </c>
      <c r="B316" t="n">
        <v>5793165</v>
      </c>
      <c r="C316" t="n">
        <v>6957544</v>
      </c>
      <c r="D316" t="n">
        <v>6730681</v>
      </c>
      <c r="E316">
        <f>sum(B316:D316)</f>
        <v/>
      </c>
      <c r="F316">
        <f>B316/E316</f>
        <v/>
      </c>
      <c r="G316">
        <f>C316/E316</f>
        <v/>
      </c>
      <c r="H316">
        <f>D316/E316</f>
        <v/>
      </c>
      <c r="I316">
        <f>G316+H316*2</f>
        <v/>
      </c>
      <c r="J316">
        <f>I316-J308</f>
        <v/>
      </c>
      <c r="K316" t="n">
        <v>5</v>
      </c>
      <c r="L316">
        <f>J316/K316*100/42.16/96</f>
        <v/>
      </c>
    </row>
    <row r="317" spans="1:12">
      <c r="A317" t="s">
        <v>25</v>
      </c>
      <c r="B317" t="n">
        <v>6917481</v>
      </c>
      <c r="C317" t="n">
        <v>19543500</v>
      </c>
      <c r="D317" t="n">
        <v>7670766</v>
      </c>
      <c r="E317">
        <f>sum(B317:D317)</f>
        <v/>
      </c>
      <c r="F317">
        <f>B317/E317</f>
        <v/>
      </c>
      <c r="G317">
        <f>C317/E317</f>
        <v/>
      </c>
      <c r="H317">
        <f>D317/E317</f>
        <v/>
      </c>
      <c r="I317">
        <f>G317+H317*2</f>
        <v/>
      </c>
      <c r="J317">
        <f>I317-J308</f>
        <v/>
      </c>
      <c r="K317" t="n">
        <v>5</v>
      </c>
      <c r="L317">
        <f>J317/K317*100/42.16/96</f>
        <v/>
      </c>
    </row>
    <row r="318" spans="1:12">
      <c r="A318" t="s">
        <v>26</v>
      </c>
      <c r="B318" t="n">
        <v>17244920</v>
      </c>
      <c r="C318" t="n">
        <v>19513820</v>
      </c>
      <c r="D318" t="n">
        <v>13582860</v>
      </c>
      <c r="E318">
        <f>sum(B318:D318)</f>
        <v/>
      </c>
      <c r="F318">
        <f>B318/E318</f>
        <v/>
      </c>
      <c r="G318">
        <f>C318/E318</f>
        <v/>
      </c>
      <c r="H318">
        <f>D318/E318</f>
        <v/>
      </c>
      <c r="I318">
        <f>G318+H318*2</f>
        <v/>
      </c>
      <c r="J318">
        <f>I318-J308</f>
        <v/>
      </c>
      <c r="K318" t="n">
        <v>5</v>
      </c>
      <c r="L318">
        <f>J318/K318*100/42.16/168</f>
        <v/>
      </c>
    </row>
    <row r="319" spans="1:12">
      <c r="A319" t="s">
        <v>27</v>
      </c>
      <c r="B319" t="n">
        <v>129233</v>
      </c>
      <c r="C319" t="n">
        <v>331264</v>
      </c>
      <c r="D319" t="n">
        <v>94393</v>
      </c>
      <c r="E319">
        <f>sum(B319:D319)</f>
        <v/>
      </c>
      <c r="F319">
        <f>B319/E319</f>
        <v/>
      </c>
      <c r="G319">
        <f>C319/E319</f>
        <v/>
      </c>
      <c r="H319">
        <f>D319/E319</f>
        <v/>
      </c>
      <c r="I319">
        <f>G319+H319*2</f>
        <v/>
      </c>
      <c r="J319">
        <f>I319-J308</f>
        <v/>
      </c>
      <c r="K319" t="n">
        <v>5</v>
      </c>
      <c r="L319">
        <f>J319/K319*100/42.16/168</f>
        <v/>
      </c>
    </row>
    <row r="320" spans="1:12">
      <c r="A320" t="s"/>
    </row>
    <row r="321" spans="1:12">
      <c r="A321" t="s">
        <v>0</v>
      </c>
      <c r="B321" t="s">
        <v>1</v>
      </c>
      <c r="C321" t="s">
        <v>2</v>
      </c>
      <c r="D321" t="s">
        <v>3</v>
      </c>
    </row>
    <row r="322" spans="1:12">
      <c r="A322" t="s">
        <v>84</v>
      </c>
      <c r="B322" t="s">
        <v>41</v>
      </c>
      <c r="C322" t="s">
        <v>85</v>
      </c>
      <c r="D322" t="s">
        <v>86</v>
      </c>
    </row>
    <row r="323" spans="1:12">
      <c r="A323" t="s"/>
      <c r="B323" t="s">
        <v>8</v>
      </c>
      <c r="C323" t="s">
        <v>9</v>
      </c>
      <c r="D323" t="s">
        <v>10</v>
      </c>
      <c r="E323" t="s">
        <v>11</v>
      </c>
      <c r="F323" t="s">
        <v>8</v>
      </c>
      <c r="G323" t="s">
        <v>9</v>
      </c>
      <c r="H323" t="s">
        <v>10</v>
      </c>
      <c r="I323" t="s">
        <v>12</v>
      </c>
      <c r="J323" t="s">
        <v>13</v>
      </c>
      <c r="K323" t="s">
        <v>14</v>
      </c>
      <c r="L323" t="s">
        <v>15</v>
      </c>
    </row>
    <row r="324" spans="1:12">
      <c r="A324" t="s">
        <v>16</v>
      </c>
      <c r="B324" t="n">
        <v>47149520</v>
      </c>
      <c r="C324" t="n">
        <v>69494640</v>
      </c>
      <c r="D324" t="n">
        <v>60748320</v>
      </c>
      <c r="E324">
        <f>sum(B324:D324)</f>
        <v/>
      </c>
      <c r="F324">
        <f>B324/E324</f>
        <v/>
      </c>
      <c r="G324">
        <f>C324/E324</f>
        <v/>
      </c>
      <c r="H324">
        <f>D324/E324</f>
        <v/>
      </c>
      <c r="I324">
        <f>G324+H324*2</f>
        <v/>
      </c>
      <c r="J324">
        <f>average(I324:I325)</f>
        <v/>
      </c>
    </row>
    <row r="325" spans="1:12">
      <c r="A325" t="s">
        <v>17</v>
      </c>
      <c r="B325" t="n">
        <v>50812830</v>
      </c>
      <c r="C325" t="n">
        <v>74725420</v>
      </c>
      <c r="D325" t="n">
        <v>66673820</v>
      </c>
      <c r="E325">
        <f>sum(B325:D325)</f>
        <v/>
      </c>
      <c r="F325">
        <f>B325/E325</f>
        <v/>
      </c>
      <c r="G325">
        <f>C325/E325</f>
        <v/>
      </c>
      <c r="H325">
        <f>D325/E325</f>
        <v/>
      </c>
      <c r="I325">
        <f>G325+H325*2</f>
        <v/>
      </c>
    </row>
    <row r="326" spans="1:12">
      <c r="A326" t="s">
        <v>18</v>
      </c>
      <c r="B326" t="n">
        <v>31105900</v>
      </c>
      <c r="C326" t="n">
        <v>53190670</v>
      </c>
      <c r="D326" t="n">
        <v>60048960</v>
      </c>
      <c r="E326">
        <f>sum(B326:D326)</f>
        <v/>
      </c>
      <c r="F326">
        <f>B326/E326</f>
        <v/>
      </c>
      <c r="G326">
        <f>C326/E326</f>
        <v/>
      </c>
      <c r="H326">
        <f>D326/E326</f>
        <v/>
      </c>
      <c r="I326">
        <f>G326+H326*2</f>
        <v/>
      </c>
      <c r="J326">
        <f>I326-J324</f>
        <v/>
      </c>
      <c r="K326" t="n">
        <v>5</v>
      </c>
      <c r="L326">
        <f>J326/K326*100/54.98/8</f>
        <v/>
      </c>
    </row>
    <row r="327" spans="1:12">
      <c r="A327" t="s">
        <v>19</v>
      </c>
      <c r="B327" t="n">
        <v>28214970</v>
      </c>
      <c r="C327" t="n">
        <v>49505300</v>
      </c>
      <c r="D327" t="n">
        <v>54885070</v>
      </c>
      <c r="E327">
        <f>sum(B327:D327)</f>
        <v/>
      </c>
      <c r="F327">
        <f>B327/E327</f>
        <v/>
      </c>
      <c r="G327">
        <f>C327/E327</f>
        <v/>
      </c>
      <c r="H327">
        <f>D327/E327</f>
        <v/>
      </c>
      <c r="I327">
        <f>G327+H327*2</f>
        <v/>
      </c>
      <c r="J327">
        <f>I327-J324</f>
        <v/>
      </c>
      <c r="K327" t="n">
        <v>5</v>
      </c>
      <c r="L327">
        <f>J327/K327*100/54.98/8</f>
        <v/>
      </c>
    </row>
    <row r="328" spans="1:12">
      <c r="A328" t="s">
        <v>20</v>
      </c>
      <c r="B328" t="n">
        <v>18406830</v>
      </c>
      <c r="C328" t="n">
        <v>45781810</v>
      </c>
      <c r="D328" t="n">
        <v>64281420</v>
      </c>
      <c r="E328">
        <f>sum(B328:D328)</f>
        <v/>
      </c>
      <c r="F328">
        <f>B328/E328</f>
        <v/>
      </c>
      <c r="G328">
        <f>C328/E328</f>
        <v/>
      </c>
      <c r="H328">
        <f>D328/E328</f>
        <v/>
      </c>
      <c r="I328">
        <f>G328+H328*2</f>
        <v/>
      </c>
      <c r="J328">
        <f>I328-J324</f>
        <v/>
      </c>
      <c r="K328" t="n">
        <v>5</v>
      </c>
      <c r="L328">
        <f>J328/K328*100/54.98/24</f>
        <v/>
      </c>
    </row>
    <row r="329" spans="1:12">
      <c r="A329" t="s">
        <v>21</v>
      </c>
      <c r="B329" t="n">
        <v>19529490</v>
      </c>
      <c r="C329" t="n">
        <v>45949390</v>
      </c>
      <c r="D329" t="n">
        <v>68458260</v>
      </c>
      <c r="E329">
        <f>sum(B329:D329)</f>
        <v/>
      </c>
      <c r="F329">
        <f>B329/E329</f>
        <v/>
      </c>
      <c r="G329">
        <f>C329/E329</f>
        <v/>
      </c>
      <c r="H329">
        <f>D329/E329</f>
        <v/>
      </c>
      <c r="I329">
        <f>G329+H329*2</f>
        <v/>
      </c>
      <c r="J329">
        <f>I329-J324</f>
        <v/>
      </c>
      <c r="K329" t="n">
        <v>5</v>
      </c>
      <c r="L329">
        <f>J329/K329*100/54.98/24</f>
        <v/>
      </c>
    </row>
    <row r="330" spans="1:12">
      <c r="A330" t="s">
        <v>22</v>
      </c>
      <c r="B330" t="n">
        <v>7149015</v>
      </c>
      <c r="C330" t="n">
        <v>22691520</v>
      </c>
      <c r="D330" t="n">
        <v>37881260</v>
      </c>
      <c r="E330">
        <f>sum(B330:D330)</f>
        <v/>
      </c>
      <c r="F330">
        <f>B330/E330</f>
        <v/>
      </c>
      <c r="G330">
        <f>C330/E330</f>
        <v/>
      </c>
      <c r="H330">
        <f>D330/E330</f>
        <v/>
      </c>
      <c r="I330">
        <f>G330+H330*2</f>
        <v/>
      </c>
      <c r="J330">
        <f>I330-J324</f>
        <v/>
      </c>
      <c r="K330" t="n">
        <v>5</v>
      </c>
      <c r="L330">
        <f>J330/K330*100/54.98/48</f>
        <v/>
      </c>
    </row>
    <row r="331" spans="1:12">
      <c r="A331" t="s">
        <v>23</v>
      </c>
      <c r="B331" t="n">
        <v>5918374</v>
      </c>
      <c r="C331" t="n">
        <v>18007930</v>
      </c>
      <c r="D331" t="n">
        <v>30455360</v>
      </c>
      <c r="E331">
        <f>sum(B331:D331)</f>
        <v/>
      </c>
      <c r="F331">
        <f>B331/E331</f>
        <v/>
      </c>
      <c r="G331">
        <f>C331/E331</f>
        <v/>
      </c>
      <c r="H331">
        <f>D331/E331</f>
        <v/>
      </c>
      <c r="I331">
        <f>G331+H331*2</f>
        <v/>
      </c>
      <c r="J331">
        <f>I331-J324</f>
        <v/>
      </c>
      <c r="K331" t="n">
        <v>5</v>
      </c>
      <c r="L331">
        <f>J331/K331*100/54.98/48</f>
        <v/>
      </c>
    </row>
    <row r="332" spans="1:12">
      <c r="A332" t="s">
        <v>24</v>
      </c>
      <c r="B332" t="n">
        <v>11394620</v>
      </c>
      <c r="C332" t="n">
        <v>38070630</v>
      </c>
      <c r="D332" t="n">
        <v>66773940</v>
      </c>
      <c r="E332">
        <f>sum(B332:D332)</f>
        <v/>
      </c>
      <c r="F332">
        <f>B332/E332</f>
        <v/>
      </c>
      <c r="G332">
        <f>C332/E332</f>
        <v/>
      </c>
      <c r="H332">
        <f>D332/E332</f>
        <v/>
      </c>
      <c r="I332">
        <f>G332+H332*2</f>
        <v/>
      </c>
      <c r="J332">
        <f>I332-J324</f>
        <v/>
      </c>
      <c r="K332" t="n">
        <v>5</v>
      </c>
      <c r="L332">
        <f>J332/K332*100/54.98/96</f>
        <v/>
      </c>
    </row>
    <row r="333" spans="1:12">
      <c r="A333" t="s">
        <v>25</v>
      </c>
      <c r="B333" t="n">
        <v>10451550</v>
      </c>
      <c r="C333" t="n">
        <v>35593020</v>
      </c>
      <c r="D333" t="n">
        <v>61444080</v>
      </c>
      <c r="E333">
        <f>sum(B333:D333)</f>
        <v/>
      </c>
      <c r="F333">
        <f>B333/E333</f>
        <v/>
      </c>
      <c r="G333">
        <f>C333/E333</f>
        <v/>
      </c>
      <c r="H333">
        <f>D333/E333</f>
        <v/>
      </c>
      <c r="I333">
        <f>G333+H333*2</f>
        <v/>
      </c>
      <c r="J333">
        <f>I333-J324</f>
        <v/>
      </c>
      <c r="K333" t="n">
        <v>5</v>
      </c>
      <c r="L333">
        <f>J333/K333*100/54.98/96</f>
        <v/>
      </c>
    </row>
    <row r="334" spans="1:12">
      <c r="A334" t="s">
        <v>26</v>
      </c>
      <c r="B334" t="n">
        <v>7970640</v>
      </c>
      <c r="C334" t="n">
        <v>27019910</v>
      </c>
      <c r="D334" t="n">
        <v>47620210</v>
      </c>
      <c r="E334">
        <f>sum(B334:D334)</f>
        <v/>
      </c>
      <c r="F334">
        <f>B334/E334</f>
        <v/>
      </c>
      <c r="G334">
        <f>C334/E334</f>
        <v/>
      </c>
      <c r="H334">
        <f>D334/E334</f>
        <v/>
      </c>
      <c r="I334">
        <f>G334+H334*2</f>
        <v/>
      </c>
      <c r="J334">
        <f>I334-J324</f>
        <v/>
      </c>
      <c r="K334" t="n">
        <v>5</v>
      </c>
      <c r="L334">
        <f>J334/K334*100/54.98/168</f>
        <v/>
      </c>
    </row>
    <row r="335" spans="1:12">
      <c r="A335" t="s">
        <v>27</v>
      </c>
      <c r="B335" t="n">
        <v>8629782</v>
      </c>
      <c r="C335" t="n">
        <v>30631250</v>
      </c>
      <c r="D335" t="n">
        <v>53373080</v>
      </c>
      <c r="E335">
        <f>sum(B335:D335)</f>
        <v/>
      </c>
      <c r="F335">
        <f>B335/E335</f>
        <v/>
      </c>
      <c r="G335">
        <f>C335/E335</f>
        <v/>
      </c>
      <c r="H335">
        <f>D335/E335</f>
        <v/>
      </c>
      <c r="I335">
        <f>G335+H335*2</f>
        <v/>
      </c>
      <c r="J335">
        <f>I335-J324</f>
        <v/>
      </c>
      <c r="K335" t="n">
        <v>5</v>
      </c>
      <c r="L335">
        <f>J335/K335*100/54.98/168</f>
        <v/>
      </c>
    </row>
    <row r="336" spans="1:12">
      <c r="A336" t="s"/>
    </row>
    <row r="337" spans="1:12">
      <c r="A337" t="s">
        <v>0</v>
      </c>
      <c r="B337" t="s">
        <v>1</v>
      </c>
      <c r="C337" t="s">
        <v>2</v>
      </c>
      <c r="D337" t="s">
        <v>3</v>
      </c>
    </row>
    <row r="338" spans="1:12">
      <c r="A338" t="s">
        <v>87</v>
      </c>
      <c r="B338" t="s">
        <v>53</v>
      </c>
      <c r="C338" t="s">
        <v>88</v>
      </c>
      <c r="D338" t="s">
        <v>86</v>
      </c>
    </row>
    <row r="339" spans="1:12">
      <c r="A339" t="s"/>
      <c r="B339" t="s">
        <v>8</v>
      </c>
      <c r="C339" t="s">
        <v>9</v>
      </c>
      <c r="D339" t="s">
        <v>10</v>
      </c>
      <c r="E339" t="s">
        <v>11</v>
      </c>
      <c r="F339" t="s">
        <v>8</v>
      </c>
      <c r="G339" t="s">
        <v>9</v>
      </c>
      <c r="H339" t="s">
        <v>10</v>
      </c>
      <c r="I339" t="s">
        <v>12</v>
      </c>
      <c r="J339" t="s">
        <v>13</v>
      </c>
      <c r="K339" t="s">
        <v>14</v>
      </c>
      <c r="L339" t="s">
        <v>15</v>
      </c>
    </row>
    <row r="340" spans="1:12">
      <c r="A340" t="s">
        <v>16</v>
      </c>
      <c r="B340" t="n">
        <v>125822500</v>
      </c>
      <c r="C340" t="n">
        <v>183011800</v>
      </c>
      <c r="D340" t="n">
        <v>168543600</v>
      </c>
      <c r="E340">
        <f>sum(B340:D340)</f>
        <v/>
      </c>
      <c r="F340">
        <f>B340/E340</f>
        <v/>
      </c>
      <c r="G340">
        <f>C340/E340</f>
        <v/>
      </c>
      <c r="H340">
        <f>D340/E340</f>
        <v/>
      </c>
      <c r="I340">
        <f>G340+H340*2</f>
        <v/>
      </c>
      <c r="J340">
        <f>average(I340:I341)</f>
        <v/>
      </c>
    </row>
    <row r="341" spans="1:12">
      <c r="A341" t="s">
        <v>17</v>
      </c>
      <c r="B341" t="n">
        <v>141736400</v>
      </c>
      <c r="C341" t="n">
        <v>207753100</v>
      </c>
      <c r="D341" t="n">
        <v>184930300</v>
      </c>
      <c r="E341">
        <f>sum(B341:D341)</f>
        <v/>
      </c>
      <c r="F341">
        <f>B341/E341</f>
        <v/>
      </c>
      <c r="G341">
        <f>C341/E341</f>
        <v/>
      </c>
      <c r="H341">
        <f>D341/E341</f>
        <v/>
      </c>
      <c r="I341">
        <f>G341+H341*2</f>
        <v/>
      </c>
    </row>
    <row r="342" spans="1:12">
      <c r="A342" t="s">
        <v>18</v>
      </c>
      <c r="B342" t="n">
        <v>76076010</v>
      </c>
      <c r="C342" t="n">
        <v>140112400</v>
      </c>
      <c r="D342" t="n">
        <v>162221700</v>
      </c>
      <c r="E342">
        <f>sum(B342:D342)</f>
        <v/>
      </c>
      <c r="F342">
        <f>B342/E342</f>
        <v/>
      </c>
      <c r="G342">
        <f>C342/E342</f>
        <v/>
      </c>
      <c r="H342">
        <f>D342/E342</f>
        <v/>
      </c>
      <c r="I342">
        <f>G342+H342*2</f>
        <v/>
      </c>
      <c r="J342">
        <f>I342-J340</f>
        <v/>
      </c>
      <c r="K342" t="n">
        <v>5</v>
      </c>
      <c r="L342">
        <f>J342/K342*100/54.98/8</f>
        <v/>
      </c>
    </row>
    <row r="343" spans="1:12">
      <c r="A343" t="s">
        <v>19</v>
      </c>
      <c r="B343" t="n">
        <v>74674750</v>
      </c>
      <c r="C343" t="n">
        <v>131621100</v>
      </c>
      <c r="D343" t="n">
        <v>147862300</v>
      </c>
      <c r="E343">
        <f>sum(B343:D343)</f>
        <v/>
      </c>
      <c r="F343">
        <f>B343/E343</f>
        <v/>
      </c>
      <c r="G343">
        <f>C343/E343</f>
        <v/>
      </c>
      <c r="H343">
        <f>D343/E343</f>
        <v/>
      </c>
      <c r="I343">
        <f>G343+H343*2</f>
        <v/>
      </c>
      <c r="J343">
        <f>I343-J340</f>
        <v/>
      </c>
      <c r="K343" t="n">
        <v>5</v>
      </c>
      <c r="L343">
        <f>J343/K343*100/54.98/8</f>
        <v/>
      </c>
    </row>
    <row r="344" spans="1:12">
      <c r="A344" t="s">
        <v>20</v>
      </c>
      <c r="B344" t="n">
        <v>44111150</v>
      </c>
      <c r="C344" t="n">
        <v>107787100</v>
      </c>
      <c r="D344" t="n">
        <v>161150700</v>
      </c>
      <c r="E344">
        <f>sum(B344:D344)</f>
        <v/>
      </c>
      <c r="F344">
        <f>B344/E344</f>
        <v/>
      </c>
      <c r="G344">
        <f>C344/E344</f>
        <v/>
      </c>
      <c r="H344">
        <f>D344/E344</f>
        <v/>
      </c>
      <c r="I344">
        <f>G344+H344*2</f>
        <v/>
      </c>
      <c r="J344">
        <f>I344-J340</f>
        <v/>
      </c>
      <c r="K344" t="n">
        <v>5</v>
      </c>
      <c r="L344">
        <f>J344/K344*100/54.98/24</f>
        <v/>
      </c>
    </row>
    <row r="345" spans="1:12">
      <c r="A345" t="s">
        <v>21</v>
      </c>
      <c r="B345" t="n">
        <v>46890800</v>
      </c>
      <c r="C345" t="n">
        <v>111769500</v>
      </c>
      <c r="D345" t="n">
        <v>170466200</v>
      </c>
      <c r="E345">
        <f>sum(B345:D345)</f>
        <v/>
      </c>
      <c r="F345">
        <f>B345/E345</f>
        <v/>
      </c>
      <c r="G345">
        <f>C345/E345</f>
        <v/>
      </c>
      <c r="H345">
        <f>D345/E345</f>
        <v/>
      </c>
      <c r="I345">
        <f>G345+H345*2</f>
        <v/>
      </c>
      <c r="J345">
        <f>I345-J340</f>
        <v/>
      </c>
      <c r="K345" t="n">
        <v>5</v>
      </c>
      <c r="L345">
        <f>J345/K345*100/54.98/24</f>
        <v/>
      </c>
    </row>
    <row r="346" spans="1:12">
      <c r="A346" t="s">
        <v>22</v>
      </c>
      <c r="B346" t="n">
        <v>17328990</v>
      </c>
      <c r="C346" t="n">
        <v>51451590</v>
      </c>
      <c r="D346" t="n">
        <v>90281410</v>
      </c>
      <c r="E346">
        <f>sum(B346:D346)</f>
        <v/>
      </c>
      <c r="F346">
        <f>B346/E346</f>
        <v/>
      </c>
      <c r="G346">
        <f>C346/E346</f>
        <v/>
      </c>
      <c r="H346">
        <f>D346/E346</f>
        <v/>
      </c>
      <c r="I346">
        <f>G346+H346*2</f>
        <v/>
      </c>
      <c r="J346">
        <f>I346-J340</f>
        <v/>
      </c>
      <c r="K346" t="n">
        <v>5</v>
      </c>
      <c r="L346">
        <f>J346/K346*100/54.98/48</f>
        <v/>
      </c>
    </row>
    <row r="347" spans="1:12">
      <c r="A347" t="s">
        <v>23</v>
      </c>
      <c r="B347" t="n">
        <v>15024860</v>
      </c>
      <c r="C347" t="n">
        <v>47424620</v>
      </c>
      <c r="D347" t="n">
        <v>83509990</v>
      </c>
      <c r="E347">
        <f>sum(B347:D347)</f>
        <v/>
      </c>
      <c r="F347">
        <f>B347/E347</f>
        <v/>
      </c>
      <c r="G347">
        <f>C347/E347</f>
        <v/>
      </c>
      <c r="H347">
        <f>D347/E347</f>
        <v/>
      </c>
      <c r="I347">
        <f>G347+H347*2</f>
        <v/>
      </c>
      <c r="J347">
        <f>I347-J340</f>
        <v/>
      </c>
      <c r="K347" t="n">
        <v>5</v>
      </c>
      <c r="L347">
        <f>J347/K347*100/54.98/48</f>
        <v/>
      </c>
    </row>
    <row r="348" spans="1:12">
      <c r="A348" t="s">
        <v>24</v>
      </c>
      <c r="B348" t="n">
        <v>28761230</v>
      </c>
      <c r="C348" t="n">
        <v>93242760</v>
      </c>
      <c r="D348" t="n">
        <v>167999200</v>
      </c>
      <c r="E348">
        <f>sum(B348:D348)</f>
        <v/>
      </c>
      <c r="F348">
        <f>B348/E348</f>
        <v/>
      </c>
      <c r="G348">
        <f>C348/E348</f>
        <v/>
      </c>
      <c r="H348">
        <f>D348/E348</f>
        <v/>
      </c>
      <c r="I348">
        <f>G348+H348*2</f>
        <v/>
      </c>
      <c r="J348">
        <f>I348-J340</f>
        <v/>
      </c>
      <c r="K348" t="n">
        <v>5</v>
      </c>
      <c r="L348">
        <f>J348/K348*100/54.98/96</f>
        <v/>
      </c>
    </row>
    <row r="349" spans="1:12">
      <c r="A349" t="s">
        <v>25</v>
      </c>
      <c r="B349" t="n">
        <v>25811290</v>
      </c>
      <c r="C349" t="n">
        <v>85439410</v>
      </c>
      <c r="D349" t="n">
        <v>153620300</v>
      </c>
      <c r="E349">
        <f>sum(B349:D349)</f>
        <v/>
      </c>
      <c r="F349">
        <f>B349/E349</f>
        <v/>
      </c>
      <c r="G349">
        <f>C349/E349</f>
        <v/>
      </c>
      <c r="H349">
        <f>D349/E349</f>
        <v/>
      </c>
      <c r="I349">
        <f>G349+H349*2</f>
        <v/>
      </c>
      <c r="J349">
        <f>I349-J340</f>
        <v/>
      </c>
      <c r="K349" t="n">
        <v>5</v>
      </c>
      <c r="L349">
        <f>J349/K349*100/54.98/96</f>
        <v/>
      </c>
    </row>
    <row r="350" spans="1:12">
      <c r="A350" t="s">
        <v>26</v>
      </c>
      <c r="B350" t="n">
        <v>27182410</v>
      </c>
      <c r="C350" t="n">
        <v>94828210</v>
      </c>
      <c r="D350" t="n">
        <v>172048800</v>
      </c>
      <c r="E350">
        <f>sum(B350:D350)</f>
        <v/>
      </c>
      <c r="F350">
        <f>B350/E350</f>
        <v/>
      </c>
      <c r="G350">
        <f>C350/E350</f>
        <v/>
      </c>
      <c r="H350">
        <f>D350/E350</f>
        <v/>
      </c>
      <c r="I350">
        <f>G350+H350*2</f>
        <v/>
      </c>
      <c r="J350">
        <f>I350-J340</f>
        <v/>
      </c>
      <c r="K350" t="n">
        <v>5</v>
      </c>
      <c r="L350">
        <f>J350/K350*100/54.98/168</f>
        <v/>
      </c>
    </row>
    <row r="351" spans="1:12">
      <c r="A351" t="s">
        <v>27</v>
      </c>
      <c r="B351" t="n">
        <v>22557400</v>
      </c>
      <c r="C351" t="n">
        <v>75658650</v>
      </c>
      <c r="D351" t="n">
        <v>135422500</v>
      </c>
      <c r="E351">
        <f>sum(B351:D351)</f>
        <v/>
      </c>
      <c r="F351">
        <f>B351/E351</f>
        <v/>
      </c>
      <c r="G351">
        <f>C351/E351</f>
        <v/>
      </c>
      <c r="H351">
        <f>D351/E351</f>
        <v/>
      </c>
      <c r="I351">
        <f>G351+H351*2</f>
        <v/>
      </c>
      <c r="J351">
        <f>I351-J340</f>
        <v/>
      </c>
      <c r="K351" t="n">
        <v>5</v>
      </c>
      <c r="L351">
        <f>J351/K351*100/54.98/168</f>
        <v/>
      </c>
    </row>
    <row r="352" spans="1:12">
      <c r="A352" t="s"/>
    </row>
    <row r="353" spans="1:12">
      <c r="A353" t="s">
        <v>0</v>
      </c>
      <c r="B353" t="s">
        <v>1</v>
      </c>
      <c r="C353" t="s">
        <v>2</v>
      </c>
      <c r="D353" t="s">
        <v>3</v>
      </c>
    </row>
    <row r="354" spans="1:12">
      <c r="A354" t="s">
        <v>89</v>
      </c>
      <c r="B354" t="s">
        <v>41</v>
      </c>
      <c r="C354" t="s">
        <v>90</v>
      </c>
      <c r="D354" t="s">
        <v>91</v>
      </c>
    </row>
    <row r="355" spans="1:12">
      <c r="A355" t="s"/>
      <c r="B355" t="s">
        <v>8</v>
      </c>
      <c r="C355" t="s">
        <v>9</v>
      </c>
      <c r="D355" t="s">
        <v>10</v>
      </c>
      <c r="E355" t="s">
        <v>11</v>
      </c>
      <c r="F355" t="s">
        <v>8</v>
      </c>
      <c r="G355" t="s">
        <v>9</v>
      </c>
      <c r="H355" t="s">
        <v>10</v>
      </c>
      <c r="I355" t="s">
        <v>12</v>
      </c>
      <c r="J355" t="s">
        <v>13</v>
      </c>
      <c r="K355" t="s">
        <v>14</v>
      </c>
      <c r="L355" t="s">
        <v>15</v>
      </c>
    </row>
    <row r="356" spans="1:12">
      <c r="A356" t="s">
        <v>16</v>
      </c>
      <c r="B356" t="n">
        <v>9172540</v>
      </c>
      <c r="C356" t="n">
        <v>12340590</v>
      </c>
      <c r="D356" t="n">
        <v>10976200</v>
      </c>
      <c r="E356">
        <f>sum(B356:D356)</f>
        <v/>
      </c>
      <c r="F356">
        <f>B356/E356</f>
        <v/>
      </c>
      <c r="G356">
        <f>C356/E356</f>
        <v/>
      </c>
      <c r="H356">
        <f>D356/E356</f>
        <v/>
      </c>
      <c r="I356">
        <f>G356+H356*2</f>
        <v/>
      </c>
      <c r="J356">
        <f>average(I356:I357)</f>
        <v/>
      </c>
    </row>
    <row r="357" spans="1:12">
      <c r="A357" t="s">
        <v>17</v>
      </c>
      <c r="B357" t="n">
        <v>7861317</v>
      </c>
      <c r="C357" t="n">
        <v>11565670</v>
      </c>
      <c r="D357" t="n">
        <v>9436213</v>
      </c>
      <c r="E357">
        <f>sum(B357:D357)</f>
        <v/>
      </c>
      <c r="F357">
        <f>B357/E357</f>
        <v/>
      </c>
      <c r="G357">
        <f>C357/E357</f>
        <v/>
      </c>
      <c r="H357">
        <f>D357/E357</f>
        <v/>
      </c>
      <c r="I357">
        <f>G357+H357*2</f>
        <v/>
      </c>
    </row>
    <row r="358" spans="1:12">
      <c r="A358" t="s">
        <v>18</v>
      </c>
      <c r="B358" t="n">
        <v>5532150</v>
      </c>
      <c r="C358" t="n">
        <v>9310891</v>
      </c>
      <c r="D358" t="n">
        <v>10618650</v>
      </c>
      <c r="E358">
        <f>sum(B358:D358)</f>
        <v/>
      </c>
      <c r="F358">
        <f>B358/E358</f>
        <v/>
      </c>
      <c r="G358">
        <f>C358/E358</f>
        <v/>
      </c>
      <c r="H358">
        <f>D358/E358</f>
        <v/>
      </c>
      <c r="I358">
        <f>G358+H358*2</f>
        <v/>
      </c>
      <c r="J358">
        <f>I358-J356</f>
        <v/>
      </c>
      <c r="K358" t="n">
        <v>5</v>
      </c>
      <c r="L358">
        <f>J358/K358*100/45.59/8</f>
        <v/>
      </c>
    </row>
    <row r="359" spans="1:12">
      <c r="A359" t="s">
        <v>19</v>
      </c>
      <c r="B359" t="n">
        <v>4924408</v>
      </c>
      <c r="C359" t="n">
        <v>8762586</v>
      </c>
      <c r="D359" t="n">
        <v>9686390</v>
      </c>
      <c r="E359">
        <f>sum(B359:D359)</f>
        <v/>
      </c>
      <c r="F359">
        <f>B359/E359</f>
        <v/>
      </c>
      <c r="G359">
        <f>C359/E359</f>
        <v/>
      </c>
      <c r="H359">
        <f>D359/E359</f>
        <v/>
      </c>
      <c r="I359">
        <f>G359+H359*2</f>
        <v/>
      </c>
      <c r="J359">
        <f>I359-J356</f>
        <v/>
      </c>
      <c r="K359" t="n">
        <v>5</v>
      </c>
      <c r="L359">
        <f>J359/K359*100/45.59/8</f>
        <v/>
      </c>
    </row>
    <row r="360" spans="1:12">
      <c r="A360" t="s">
        <v>20</v>
      </c>
      <c r="B360" t="n">
        <v>2548701</v>
      </c>
      <c r="C360" t="n">
        <v>6679052</v>
      </c>
      <c r="D360" t="n">
        <v>9153481</v>
      </c>
      <c r="E360">
        <f>sum(B360:D360)</f>
        <v/>
      </c>
      <c r="F360">
        <f>B360/E360</f>
        <v/>
      </c>
      <c r="G360">
        <f>C360/E360</f>
        <v/>
      </c>
      <c r="H360">
        <f>D360/E360</f>
        <v/>
      </c>
      <c r="I360">
        <f>G360+H360*2</f>
        <v/>
      </c>
      <c r="J360">
        <f>I360-J356</f>
        <v/>
      </c>
      <c r="K360" t="n">
        <v>5</v>
      </c>
      <c r="L360">
        <f>J360/K360*100/45.59/24</f>
        <v/>
      </c>
    </row>
    <row r="361" spans="1:12">
      <c r="A361" t="s">
        <v>21</v>
      </c>
      <c r="B361" t="n">
        <v>3101938</v>
      </c>
      <c r="C361" t="n">
        <v>7767282</v>
      </c>
      <c r="D361" t="n">
        <v>10740560</v>
      </c>
      <c r="E361">
        <f>sum(B361:D361)</f>
        <v/>
      </c>
      <c r="F361">
        <f>B361/E361</f>
        <v/>
      </c>
      <c r="G361">
        <f>C361/E361</f>
        <v/>
      </c>
      <c r="H361">
        <f>D361/E361</f>
        <v/>
      </c>
      <c r="I361">
        <f>G361+H361*2</f>
        <v/>
      </c>
      <c r="J361">
        <f>I361-J356</f>
        <v/>
      </c>
      <c r="K361" t="n">
        <v>5</v>
      </c>
      <c r="L361">
        <f>J361/K361*100/45.59/24</f>
        <v/>
      </c>
    </row>
    <row r="362" spans="1:12">
      <c r="A362" t="s">
        <v>22</v>
      </c>
      <c r="B362" t="n">
        <v>955155</v>
      </c>
      <c r="C362" t="n">
        <v>3239559</v>
      </c>
      <c r="D362" t="n">
        <v>5237219</v>
      </c>
      <c r="E362">
        <f>sum(B362:D362)</f>
        <v/>
      </c>
      <c r="F362">
        <f>B362/E362</f>
        <v/>
      </c>
      <c r="G362">
        <f>C362/E362</f>
        <v/>
      </c>
      <c r="H362">
        <f>D362/E362</f>
        <v/>
      </c>
      <c r="I362">
        <f>G362+H362*2</f>
        <v/>
      </c>
      <c r="J362">
        <f>I362-J356</f>
        <v/>
      </c>
      <c r="K362" t="n">
        <v>5</v>
      </c>
      <c r="L362">
        <f>J362/K362*100/45.59/48</f>
        <v/>
      </c>
    </row>
    <row r="363" spans="1:12">
      <c r="A363" t="s">
        <v>23</v>
      </c>
      <c r="B363" t="n">
        <v>529365</v>
      </c>
      <c r="C363" t="n">
        <v>1864170</v>
      </c>
      <c r="D363" t="n">
        <v>3250703</v>
      </c>
      <c r="E363">
        <f>sum(B363:D363)</f>
        <v/>
      </c>
      <c r="F363">
        <f>B363/E363</f>
        <v/>
      </c>
      <c r="G363">
        <f>C363/E363</f>
        <v/>
      </c>
      <c r="H363">
        <f>D363/E363</f>
        <v/>
      </c>
      <c r="I363">
        <f>G363+H363*2</f>
        <v/>
      </c>
      <c r="J363">
        <f>I363-J356</f>
        <v/>
      </c>
      <c r="K363" t="n">
        <v>5</v>
      </c>
      <c r="L363">
        <f>J363/K363*100/45.59/48</f>
        <v/>
      </c>
    </row>
    <row r="364" spans="1:12">
      <c r="A364" t="s">
        <v>24</v>
      </c>
      <c r="B364" t="n">
        <v>221793</v>
      </c>
      <c r="C364" t="n">
        <v>818592</v>
      </c>
      <c r="D364" t="n">
        <v>1350514</v>
      </c>
      <c r="E364">
        <f>sum(B364:D364)</f>
        <v/>
      </c>
      <c r="F364">
        <f>B364/E364</f>
        <v/>
      </c>
      <c r="G364">
        <f>C364/E364</f>
        <v/>
      </c>
      <c r="H364">
        <f>D364/E364</f>
        <v/>
      </c>
      <c r="I364">
        <f>G364+H364*2</f>
        <v/>
      </c>
      <c r="J364">
        <f>I364-J356</f>
        <v/>
      </c>
      <c r="K364" t="n">
        <v>5</v>
      </c>
      <c r="L364">
        <f>J364/K364*100/45.59/96</f>
        <v/>
      </c>
    </row>
    <row r="365" spans="1:12">
      <c r="A365" t="s">
        <v>25</v>
      </c>
      <c r="B365" t="n">
        <v>592593</v>
      </c>
      <c r="C365" t="n">
        <v>2069537</v>
      </c>
      <c r="D365" t="n">
        <v>3898960</v>
      </c>
      <c r="E365">
        <f>sum(B365:D365)</f>
        <v/>
      </c>
      <c r="F365">
        <f>B365/E365</f>
        <v/>
      </c>
      <c r="G365">
        <f>C365/E365</f>
        <v/>
      </c>
      <c r="H365">
        <f>D365/E365</f>
        <v/>
      </c>
      <c r="I365">
        <f>G365+H365*2</f>
        <v/>
      </c>
      <c r="J365">
        <f>I365-J356</f>
        <v/>
      </c>
      <c r="K365" t="n">
        <v>5</v>
      </c>
      <c r="L365">
        <f>J365/K365*100/45.59/96</f>
        <v/>
      </c>
    </row>
    <row r="366" spans="1:12">
      <c r="A366" t="s">
        <v>26</v>
      </c>
      <c r="B366" t="n">
        <v>1105199</v>
      </c>
      <c r="C366" t="n">
        <v>3833087</v>
      </c>
      <c r="D366" t="n">
        <v>7227046</v>
      </c>
      <c r="E366">
        <f>sum(B366:D366)</f>
        <v/>
      </c>
      <c r="F366">
        <f>B366/E366</f>
        <v/>
      </c>
      <c r="G366">
        <f>C366/E366</f>
        <v/>
      </c>
      <c r="H366">
        <f>D366/E366</f>
        <v/>
      </c>
      <c r="I366">
        <f>G366+H366*2</f>
        <v/>
      </c>
      <c r="J366">
        <f>I366-J356</f>
        <v/>
      </c>
      <c r="K366" t="n">
        <v>5</v>
      </c>
      <c r="L366">
        <f>J366/K366*100/45.59/168</f>
        <v/>
      </c>
    </row>
    <row r="367" spans="1:12">
      <c r="A367" t="s">
        <v>27</v>
      </c>
      <c r="B367" t="n">
        <v>472272</v>
      </c>
      <c r="C367" t="n">
        <v>1904187</v>
      </c>
      <c r="D367" t="n">
        <v>3724288</v>
      </c>
      <c r="E367">
        <f>sum(B367:D367)</f>
        <v/>
      </c>
      <c r="F367">
        <f>B367/E367</f>
        <v/>
      </c>
      <c r="G367">
        <f>C367/E367</f>
        <v/>
      </c>
      <c r="H367">
        <f>D367/E367</f>
        <v/>
      </c>
      <c r="I367">
        <f>G367+H367*2</f>
        <v/>
      </c>
      <c r="J367">
        <f>I367-J356</f>
        <v/>
      </c>
      <c r="K367" t="n">
        <v>5</v>
      </c>
      <c r="L367">
        <f>J367/K367*100/45.59/168</f>
        <v/>
      </c>
    </row>
    <row r="368" spans="1:12">
      <c r="A368" t="s"/>
    </row>
    <row r="369" spans="1:12">
      <c r="A369" t="s">
        <v>0</v>
      </c>
      <c r="B369" t="s">
        <v>1</v>
      </c>
      <c r="C369" t="s">
        <v>2</v>
      </c>
      <c r="D369" t="s">
        <v>3</v>
      </c>
    </row>
    <row r="370" spans="1:12">
      <c r="A370" t="s">
        <v>92</v>
      </c>
      <c r="B370" t="s">
        <v>53</v>
      </c>
      <c r="C370" t="s">
        <v>93</v>
      </c>
      <c r="D370" t="s">
        <v>91</v>
      </c>
    </row>
    <row r="371" spans="1:12">
      <c r="A371" t="s"/>
      <c r="B371" t="s">
        <v>8</v>
      </c>
      <c r="C371" t="s">
        <v>9</v>
      </c>
      <c r="D371" t="s">
        <v>10</v>
      </c>
      <c r="E371" t="s">
        <v>11</v>
      </c>
      <c r="F371" t="s">
        <v>8</v>
      </c>
      <c r="G371" t="s">
        <v>9</v>
      </c>
      <c r="H371" t="s">
        <v>10</v>
      </c>
      <c r="I371" t="s">
        <v>12</v>
      </c>
      <c r="J371" t="s">
        <v>13</v>
      </c>
      <c r="K371" t="s">
        <v>14</v>
      </c>
      <c r="L371" t="s">
        <v>15</v>
      </c>
    </row>
    <row r="372" spans="1:12">
      <c r="A372" t="s">
        <v>16</v>
      </c>
      <c r="B372" t="n">
        <v>30415080</v>
      </c>
      <c r="C372" t="n">
        <v>42307480</v>
      </c>
      <c r="D372" t="n">
        <v>40820540</v>
      </c>
      <c r="E372">
        <f>sum(B372:D372)</f>
        <v/>
      </c>
      <c r="F372">
        <f>B372/E372</f>
        <v/>
      </c>
      <c r="G372">
        <f>C372/E372</f>
        <v/>
      </c>
      <c r="H372">
        <f>D372/E372</f>
        <v/>
      </c>
      <c r="I372">
        <f>G372+H372*2</f>
        <v/>
      </c>
      <c r="J372">
        <f>average(I372:I373)</f>
        <v/>
      </c>
    </row>
    <row r="373" spans="1:12">
      <c r="A373" t="s">
        <v>17</v>
      </c>
      <c r="B373" t="n">
        <v>29639780</v>
      </c>
      <c r="C373" t="n">
        <v>42057300</v>
      </c>
      <c r="D373" t="n">
        <v>40926150</v>
      </c>
      <c r="E373">
        <f>sum(B373:D373)</f>
        <v/>
      </c>
      <c r="F373">
        <f>B373/E373</f>
        <v/>
      </c>
      <c r="G373">
        <f>C373/E373</f>
        <v/>
      </c>
      <c r="H373">
        <f>D373/E373</f>
        <v/>
      </c>
      <c r="I373">
        <f>G373+H373*2</f>
        <v/>
      </c>
    </row>
    <row r="374" spans="1:12">
      <c r="A374" t="s">
        <v>18</v>
      </c>
      <c r="B374" t="n">
        <v>19077290</v>
      </c>
      <c r="C374" t="n">
        <v>33676330</v>
      </c>
      <c r="D374" t="n">
        <v>43299970</v>
      </c>
      <c r="E374">
        <f>sum(B374:D374)</f>
        <v/>
      </c>
      <c r="F374">
        <f>B374/E374</f>
        <v/>
      </c>
      <c r="G374">
        <f>C374/E374</f>
        <v/>
      </c>
      <c r="H374">
        <f>D374/E374</f>
        <v/>
      </c>
      <c r="I374">
        <f>G374+H374*2</f>
        <v/>
      </c>
      <c r="J374">
        <f>I374-J372</f>
        <v/>
      </c>
      <c r="K374" t="n">
        <v>5</v>
      </c>
      <c r="L374">
        <f>J374/K374*100/45.59/8</f>
        <v/>
      </c>
    </row>
    <row r="375" spans="1:12">
      <c r="A375" t="s">
        <v>19</v>
      </c>
      <c r="B375" t="n">
        <v>19958260</v>
      </c>
      <c r="C375" t="n">
        <v>36213520</v>
      </c>
      <c r="D375" t="n">
        <v>45595890</v>
      </c>
      <c r="E375">
        <f>sum(B375:D375)</f>
        <v/>
      </c>
      <c r="F375">
        <f>B375/E375</f>
        <v/>
      </c>
      <c r="G375">
        <f>C375/E375</f>
        <v/>
      </c>
      <c r="H375">
        <f>D375/E375</f>
        <v/>
      </c>
      <c r="I375">
        <f>G375+H375*2</f>
        <v/>
      </c>
      <c r="J375">
        <f>I375-J372</f>
        <v/>
      </c>
      <c r="K375" t="n">
        <v>5</v>
      </c>
      <c r="L375">
        <f>J375/K375*100/45.59/8</f>
        <v/>
      </c>
    </row>
    <row r="376" spans="1:12">
      <c r="A376" t="s">
        <v>20</v>
      </c>
      <c r="B376" t="n">
        <v>11233910</v>
      </c>
      <c r="C376" t="n">
        <v>26265100</v>
      </c>
      <c r="D376" t="n">
        <v>42009920</v>
      </c>
      <c r="E376">
        <f>sum(B376:D376)</f>
        <v/>
      </c>
      <c r="F376">
        <f>B376/E376</f>
        <v/>
      </c>
      <c r="G376">
        <f>C376/E376</f>
        <v/>
      </c>
      <c r="H376">
        <f>D376/E376</f>
        <v/>
      </c>
      <c r="I376">
        <f>G376+H376*2</f>
        <v/>
      </c>
      <c r="J376">
        <f>I376-J372</f>
        <v/>
      </c>
      <c r="K376" t="n">
        <v>5</v>
      </c>
      <c r="L376">
        <f>J376/K376*100/45.59/24</f>
        <v/>
      </c>
    </row>
    <row r="377" spans="1:12">
      <c r="A377" t="s">
        <v>21</v>
      </c>
      <c r="B377" t="n">
        <v>11734450</v>
      </c>
      <c r="C377" t="n">
        <v>27786130</v>
      </c>
      <c r="D377" t="n">
        <v>45193470</v>
      </c>
      <c r="E377">
        <f>sum(B377:D377)</f>
        <v/>
      </c>
      <c r="F377">
        <f>B377/E377</f>
        <v/>
      </c>
      <c r="G377">
        <f>C377/E377</f>
        <v/>
      </c>
      <c r="H377">
        <f>D377/E377</f>
        <v/>
      </c>
      <c r="I377">
        <f>G377+H377*2</f>
        <v/>
      </c>
      <c r="J377">
        <f>I377-J372</f>
        <v/>
      </c>
      <c r="K377" t="n">
        <v>5</v>
      </c>
      <c r="L377">
        <f>J377/K377*100/45.59/24</f>
        <v/>
      </c>
    </row>
    <row r="378" spans="1:12">
      <c r="A378" t="s">
        <v>22</v>
      </c>
      <c r="B378" t="n">
        <v>6621609</v>
      </c>
      <c r="C378" t="n">
        <v>18134100</v>
      </c>
      <c r="D378" t="n">
        <v>35207030</v>
      </c>
      <c r="E378">
        <f>sum(B378:D378)</f>
        <v/>
      </c>
      <c r="F378">
        <f>B378/E378</f>
        <v/>
      </c>
      <c r="G378">
        <f>C378/E378</f>
        <v/>
      </c>
      <c r="H378">
        <f>D378/E378</f>
        <v/>
      </c>
      <c r="I378">
        <f>G378+H378*2</f>
        <v/>
      </c>
      <c r="J378">
        <f>I378-J372</f>
        <v/>
      </c>
      <c r="K378" t="n">
        <v>5</v>
      </c>
      <c r="L378">
        <f>J378/K378*100/45.59/48</f>
        <v/>
      </c>
    </row>
    <row r="379" spans="1:12">
      <c r="A379" t="s">
        <v>23</v>
      </c>
      <c r="B379" t="n">
        <v>5639604</v>
      </c>
      <c r="C379" t="n">
        <v>17570600</v>
      </c>
      <c r="D379" t="n">
        <v>33260730</v>
      </c>
      <c r="E379">
        <f>sum(B379:D379)</f>
        <v/>
      </c>
      <c r="F379">
        <f>B379/E379</f>
        <v/>
      </c>
      <c r="G379">
        <f>C379/E379</f>
        <v/>
      </c>
      <c r="H379">
        <f>D379/E379</f>
        <v/>
      </c>
      <c r="I379">
        <f>G379+H379*2</f>
        <v/>
      </c>
      <c r="J379">
        <f>I379-J372</f>
        <v/>
      </c>
      <c r="K379" t="n">
        <v>5</v>
      </c>
      <c r="L379">
        <f>J379/K379*100/45.59/48</f>
        <v/>
      </c>
    </row>
    <row r="380" spans="1:12">
      <c r="A380" t="s">
        <v>24</v>
      </c>
      <c r="B380" t="n">
        <v>8675210</v>
      </c>
      <c r="C380" t="n">
        <v>26924090</v>
      </c>
      <c r="D380" t="n">
        <v>47937190</v>
      </c>
      <c r="E380">
        <f>sum(B380:D380)</f>
        <v/>
      </c>
      <c r="F380">
        <f>B380/E380</f>
        <v/>
      </c>
      <c r="G380">
        <f>C380/E380</f>
        <v/>
      </c>
      <c r="H380">
        <f>D380/E380</f>
        <v/>
      </c>
      <c r="I380">
        <f>G380+H380*2</f>
        <v/>
      </c>
      <c r="J380">
        <f>I380-J372</f>
        <v/>
      </c>
      <c r="K380" t="n">
        <v>5</v>
      </c>
      <c r="L380">
        <f>J380/K380*100/45.59/96</f>
        <v/>
      </c>
    </row>
    <row r="381" spans="1:12">
      <c r="A381" t="s">
        <v>25</v>
      </c>
      <c r="B381" t="n">
        <v>7520863</v>
      </c>
      <c r="C381" t="n">
        <v>24379200</v>
      </c>
      <c r="D381" t="n">
        <v>44251920</v>
      </c>
      <c r="E381">
        <f>sum(B381:D381)</f>
        <v/>
      </c>
      <c r="F381">
        <f>B381/E381</f>
        <v/>
      </c>
      <c r="G381">
        <f>C381/E381</f>
        <v/>
      </c>
      <c r="H381">
        <f>D381/E381</f>
        <v/>
      </c>
      <c r="I381">
        <f>G381+H381*2</f>
        <v/>
      </c>
      <c r="J381">
        <f>I381-J372</f>
        <v/>
      </c>
      <c r="K381" t="n">
        <v>5</v>
      </c>
      <c r="L381">
        <f>J381/K381*100/45.59/96</f>
        <v/>
      </c>
    </row>
    <row r="382" spans="1:12">
      <c r="A382" t="s">
        <v>26</v>
      </c>
      <c r="B382" t="n">
        <v>6255476</v>
      </c>
      <c r="C382" t="n">
        <v>19752150</v>
      </c>
      <c r="D382" t="n">
        <v>35792440</v>
      </c>
      <c r="E382">
        <f>sum(B382:D382)</f>
        <v/>
      </c>
      <c r="F382">
        <f>B382/E382</f>
        <v/>
      </c>
      <c r="G382">
        <f>C382/E382</f>
        <v/>
      </c>
      <c r="H382">
        <f>D382/E382</f>
        <v/>
      </c>
      <c r="I382">
        <f>G382+H382*2</f>
        <v/>
      </c>
      <c r="J382">
        <f>I382-J372</f>
        <v/>
      </c>
      <c r="K382" t="n">
        <v>5</v>
      </c>
      <c r="L382">
        <f>J382/K382*100/45.59/168</f>
        <v/>
      </c>
    </row>
    <row r="383" spans="1:12">
      <c r="A383" t="s">
        <v>27</v>
      </c>
      <c r="B383" t="n">
        <v>6559297</v>
      </c>
      <c r="C383" t="n">
        <v>20720380</v>
      </c>
      <c r="D383" t="n">
        <v>40642880</v>
      </c>
      <c r="E383">
        <f>sum(B383:D383)</f>
        <v/>
      </c>
      <c r="F383">
        <f>B383/E383</f>
        <v/>
      </c>
      <c r="G383">
        <f>C383/E383</f>
        <v/>
      </c>
      <c r="H383">
        <f>D383/E383</f>
        <v/>
      </c>
      <c r="I383">
        <f>G383+H383*2</f>
        <v/>
      </c>
      <c r="J383">
        <f>I383-J372</f>
        <v/>
      </c>
      <c r="K383" t="n">
        <v>5</v>
      </c>
      <c r="L383">
        <f>J383/K383*100/45.59/168</f>
        <v/>
      </c>
    </row>
    <row r="384" spans="1:12">
      <c r="A384" t="s"/>
    </row>
    <row r="385" spans="1:12">
      <c r="A385" t="s">
        <v>0</v>
      </c>
      <c r="B385" t="s">
        <v>1</v>
      </c>
      <c r="C385" t="s">
        <v>2</v>
      </c>
      <c r="D385" t="s">
        <v>3</v>
      </c>
    </row>
    <row r="386" spans="1:12">
      <c r="A386" t="s">
        <v>94</v>
      </c>
      <c r="B386" t="s">
        <v>41</v>
      </c>
      <c r="C386" t="s">
        <v>95</v>
      </c>
      <c r="D386" t="s">
        <v>96</v>
      </c>
    </row>
    <row r="387" spans="1:12">
      <c r="A387" t="s"/>
      <c r="B387" t="s">
        <v>8</v>
      </c>
      <c r="C387" t="s">
        <v>9</v>
      </c>
      <c r="D387" t="s">
        <v>10</v>
      </c>
      <c r="E387" t="s">
        <v>11</v>
      </c>
      <c r="F387" t="s">
        <v>8</v>
      </c>
      <c r="G387" t="s">
        <v>9</v>
      </c>
      <c r="H387" t="s">
        <v>10</v>
      </c>
      <c r="I387" t="s">
        <v>12</v>
      </c>
      <c r="J387" t="s">
        <v>13</v>
      </c>
      <c r="K387" t="s">
        <v>14</v>
      </c>
      <c r="L387" t="s">
        <v>15</v>
      </c>
    </row>
    <row r="388" spans="1:12">
      <c r="A388" t="s">
        <v>16</v>
      </c>
      <c r="B388" t="n">
        <v>14037110</v>
      </c>
      <c r="C388" t="n">
        <v>22147120</v>
      </c>
      <c r="D388" t="n">
        <v>17278660</v>
      </c>
      <c r="E388">
        <f>sum(B388:D388)</f>
        <v/>
      </c>
      <c r="F388">
        <f>B388/E388</f>
        <v/>
      </c>
      <c r="G388">
        <f>C388/E388</f>
        <v/>
      </c>
      <c r="H388">
        <f>D388/E388</f>
        <v/>
      </c>
      <c r="I388">
        <f>G388+H388*2</f>
        <v/>
      </c>
      <c r="J388">
        <f>average(I388:I389)</f>
        <v/>
      </c>
    </row>
    <row r="389" spans="1:12">
      <c r="A389" t="s">
        <v>17</v>
      </c>
      <c r="B389" t="n">
        <v>13477560</v>
      </c>
      <c r="C389" t="n">
        <v>20452490</v>
      </c>
      <c r="D389" t="n">
        <v>16775460</v>
      </c>
      <c r="E389">
        <f>sum(B389:D389)</f>
        <v/>
      </c>
      <c r="F389">
        <f>B389/E389</f>
        <v/>
      </c>
      <c r="G389">
        <f>C389/E389</f>
        <v/>
      </c>
      <c r="H389">
        <f>D389/E389</f>
        <v/>
      </c>
      <c r="I389">
        <f>G389+H389*2</f>
        <v/>
      </c>
    </row>
    <row r="390" spans="1:12">
      <c r="A390" t="s">
        <v>18</v>
      </c>
      <c r="B390" t="n">
        <v>12528600</v>
      </c>
      <c r="C390" t="n">
        <v>23345160</v>
      </c>
      <c r="D390" t="n">
        <v>23587020</v>
      </c>
      <c r="E390">
        <f>sum(B390:D390)</f>
        <v/>
      </c>
      <c r="F390">
        <f>B390/E390</f>
        <v/>
      </c>
      <c r="G390">
        <f>C390/E390</f>
        <v/>
      </c>
      <c r="H390">
        <f>D390/E390</f>
        <v/>
      </c>
      <c r="I390">
        <f>G390+H390*2</f>
        <v/>
      </c>
      <c r="J390">
        <f>I390-J388</f>
        <v/>
      </c>
      <c r="K390" t="n">
        <v>5</v>
      </c>
      <c r="L390">
        <f>J390/K390*100/51.07/8</f>
        <v/>
      </c>
    </row>
    <row r="391" spans="1:12">
      <c r="A391" t="s">
        <v>19</v>
      </c>
      <c r="B391" t="n">
        <v>11915220</v>
      </c>
      <c r="C391" t="n">
        <v>22043880</v>
      </c>
      <c r="D391" t="n">
        <v>22870690</v>
      </c>
      <c r="E391">
        <f>sum(B391:D391)</f>
        <v/>
      </c>
      <c r="F391">
        <f>B391/E391</f>
        <v/>
      </c>
      <c r="G391">
        <f>C391/E391</f>
        <v/>
      </c>
      <c r="H391">
        <f>D391/E391</f>
        <v/>
      </c>
      <c r="I391">
        <f>G391+H391*2</f>
        <v/>
      </c>
      <c r="J391">
        <f>I391-J388</f>
        <v/>
      </c>
      <c r="K391" t="n">
        <v>5</v>
      </c>
      <c r="L391">
        <f>J391/K391*100/51.07/8</f>
        <v/>
      </c>
    </row>
    <row r="392" spans="1:12">
      <c r="A392" t="s">
        <v>20</v>
      </c>
      <c r="B392" t="n">
        <v>250339</v>
      </c>
      <c r="C392" t="n">
        <v>24147</v>
      </c>
      <c r="D392" t="n">
        <v>56502</v>
      </c>
      <c r="E392">
        <f>sum(B392:D392)</f>
        <v/>
      </c>
      <c r="F392">
        <f>B392/E392</f>
        <v/>
      </c>
      <c r="G392">
        <f>C392/E392</f>
        <v/>
      </c>
      <c r="H392">
        <f>D392/E392</f>
        <v/>
      </c>
      <c r="I392">
        <f>G392+H392*2</f>
        <v/>
      </c>
      <c r="J392">
        <f>I392-J388</f>
        <v/>
      </c>
      <c r="K392" t="n">
        <v>5</v>
      </c>
      <c r="L392">
        <f>J392/K392*100/51.07/24</f>
        <v/>
      </c>
    </row>
    <row r="393" spans="1:12">
      <c r="A393" t="s">
        <v>21</v>
      </c>
      <c r="B393" t="n">
        <v>6276924</v>
      </c>
      <c r="C393" t="n">
        <v>15929590</v>
      </c>
      <c r="D393" t="n">
        <v>22244060</v>
      </c>
      <c r="E393">
        <f>sum(B393:D393)</f>
        <v/>
      </c>
      <c r="F393">
        <f>B393/E393</f>
        <v/>
      </c>
      <c r="G393">
        <f>C393/E393</f>
        <v/>
      </c>
      <c r="H393">
        <f>D393/E393</f>
        <v/>
      </c>
      <c r="I393">
        <f>G393+H393*2</f>
        <v/>
      </c>
      <c r="J393">
        <f>I393-J388</f>
        <v/>
      </c>
      <c r="K393" t="n">
        <v>5</v>
      </c>
      <c r="L393">
        <f>J393/K393*100/51.07/24</f>
        <v/>
      </c>
    </row>
    <row r="394" spans="1:12">
      <c r="A394" t="s">
        <v>22</v>
      </c>
      <c r="B394" t="n">
        <v>4847811</v>
      </c>
      <c r="C394" t="n">
        <v>15750670</v>
      </c>
      <c r="D394" t="n">
        <v>26275130</v>
      </c>
      <c r="E394">
        <f>sum(B394:D394)</f>
        <v/>
      </c>
      <c r="F394">
        <f>B394/E394</f>
        <v/>
      </c>
      <c r="G394">
        <f>C394/E394</f>
        <v/>
      </c>
      <c r="H394">
        <f>D394/E394</f>
        <v/>
      </c>
      <c r="I394">
        <f>G394+H394*2</f>
        <v/>
      </c>
      <c r="J394">
        <f>I394-J388</f>
        <v/>
      </c>
      <c r="K394" t="n">
        <v>5</v>
      </c>
      <c r="L394">
        <f>J394/K394*100/51.07/48</f>
        <v/>
      </c>
    </row>
    <row r="395" spans="1:12">
      <c r="A395" t="s">
        <v>23</v>
      </c>
      <c r="B395" t="n">
        <v>983585</v>
      </c>
      <c r="C395" t="n">
        <v>3508845</v>
      </c>
      <c r="D395" t="n">
        <v>6043727</v>
      </c>
      <c r="E395">
        <f>sum(B395:D395)</f>
        <v/>
      </c>
      <c r="F395">
        <f>B395/E395</f>
        <v/>
      </c>
      <c r="G395">
        <f>C395/E395</f>
        <v/>
      </c>
      <c r="H395">
        <f>D395/E395</f>
        <v/>
      </c>
      <c r="I395">
        <f>G395+H395*2</f>
        <v/>
      </c>
      <c r="J395">
        <f>I395-J388</f>
        <v/>
      </c>
      <c r="K395" t="n">
        <v>5</v>
      </c>
      <c r="L395">
        <f>J395/K395*100/51.07/48</f>
        <v/>
      </c>
    </row>
    <row r="396" spans="1:12">
      <c r="A396" t="s">
        <v>24</v>
      </c>
      <c r="B396" t="n">
        <v>2964884</v>
      </c>
      <c r="C396" t="n">
        <v>9219055</v>
      </c>
      <c r="D396" t="n">
        <v>17430530</v>
      </c>
      <c r="E396">
        <f>sum(B396:D396)</f>
        <v/>
      </c>
      <c r="F396">
        <f>B396/E396</f>
        <v/>
      </c>
      <c r="G396">
        <f>C396/E396</f>
        <v/>
      </c>
      <c r="H396">
        <f>D396/E396</f>
        <v/>
      </c>
      <c r="I396">
        <f>G396+H396*2</f>
        <v/>
      </c>
      <c r="J396">
        <f>I396-J388</f>
        <v/>
      </c>
      <c r="K396" t="n">
        <v>5</v>
      </c>
      <c r="L396">
        <f>J396/K396*100/51.07/96</f>
        <v/>
      </c>
    </row>
    <row r="397" spans="1:12">
      <c r="A397" t="s">
        <v>25</v>
      </c>
      <c r="B397" t="n">
        <v>155320</v>
      </c>
      <c r="C397" t="n">
        <v>550129</v>
      </c>
      <c r="D397" t="n">
        <v>854413</v>
      </c>
      <c r="E397">
        <f>sum(B397:D397)</f>
        <v/>
      </c>
      <c r="F397">
        <f>B397/E397</f>
        <v/>
      </c>
      <c r="G397">
        <f>C397/E397</f>
        <v/>
      </c>
      <c r="H397">
        <f>D397/E397</f>
        <v/>
      </c>
      <c r="I397">
        <f>G397+H397*2</f>
        <v/>
      </c>
      <c r="J397">
        <f>I397-J388</f>
        <v/>
      </c>
      <c r="K397" t="n">
        <v>5</v>
      </c>
      <c r="L397">
        <f>J397/K397*100/51.07/96</f>
        <v/>
      </c>
    </row>
    <row r="398" spans="1:12">
      <c r="A398" t="s">
        <v>26</v>
      </c>
      <c r="B398" t="n">
        <v>3148442</v>
      </c>
      <c r="C398" t="n">
        <v>11575650</v>
      </c>
      <c r="D398" t="n">
        <v>20802060</v>
      </c>
      <c r="E398">
        <f>sum(B398:D398)</f>
        <v/>
      </c>
      <c r="F398">
        <f>B398/E398</f>
        <v/>
      </c>
      <c r="G398">
        <f>C398/E398</f>
        <v/>
      </c>
      <c r="H398">
        <f>D398/E398</f>
        <v/>
      </c>
      <c r="I398">
        <f>G398+H398*2</f>
        <v/>
      </c>
      <c r="J398">
        <f>I398-J388</f>
        <v/>
      </c>
      <c r="K398" t="n">
        <v>5</v>
      </c>
      <c r="L398">
        <f>J398/K398*100/51.07/168</f>
        <v/>
      </c>
    </row>
    <row r="399" spans="1:12">
      <c r="A399" t="s">
        <v>27</v>
      </c>
      <c r="B399" t="n">
        <v>343628</v>
      </c>
      <c r="C399" t="n">
        <v>1687722</v>
      </c>
      <c r="D399" t="n">
        <v>2763275</v>
      </c>
      <c r="E399">
        <f>sum(B399:D399)</f>
        <v/>
      </c>
      <c r="F399">
        <f>B399/E399</f>
        <v/>
      </c>
      <c r="G399">
        <f>C399/E399</f>
        <v/>
      </c>
      <c r="H399">
        <f>D399/E399</f>
        <v/>
      </c>
      <c r="I399">
        <f>G399+H399*2</f>
        <v/>
      </c>
      <c r="J399">
        <f>I399-J388</f>
        <v/>
      </c>
      <c r="K399" t="n">
        <v>5</v>
      </c>
      <c r="L399">
        <f>J399/K399*100/51.07/168</f>
        <v/>
      </c>
    </row>
    <row r="400" spans="1:12">
      <c r="A400" t="s"/>
    </row>
    <row r="401" spans="1:12">
      <c r="A401" t="s">
        <v>0</v>
      </c>
      <c r="B401" t="s">
        <v>1</v>
      </c>
      <c r="C401" t="s">
        <v>2</v>
      </c>
      <c r="D401" t="s">
        <v>3</v>
      </c>
    </row>
    <row r="402" spans="1:12">
      <c r="A402" t="s">
        <v>97</v>
      </c>
      <c r="B402" t="s">
        <v>41</v>
      </c>
      <c r="C402" t="s">
        <v>98</v>
      </c>
      <c r="D402" t="s">
        <v>99</v>
      </c>
    </row>
    <row r="403" spans="1:12">
      <c r="A403" t="s"/>
      <c r="B403" t="s">
        <v>8</v>
      </c>
      <c r="C403" t="s">
        <v>9</v>
      </c>
      <c r="D403" t="s">
        <v>10</v>
      </c>
      <c r="E403" t="s">
        <v>11</v>
      </c>
      <c r="F403" t="s">
        <v>8</v>
      </c>
      <c r="G403" t="s">
        <v>9</v>
      </c>
      <c r="H403" t="s">
        <v>10</v>
      </c>
      <c r="I403" t="s">
        <v>12</v>
      </c>
      <c r="J403" t="s">
        <v>13</v>
      </c>
      <c r="K403" t="s">
        <v>14</v>
      </c>
      <c r="L403" t="s">
        <v>15</v>
      </c>
    </row>
    <row r="404" spans="1:12">
      <c r="A404" t="s">
        <v>16</v>
      </c>
      <c r="B404" t="n">
        <v>11038970</v>
      </c>
      <c r="C404" t="n">
        <v>15719030</v>
      </c>
      <c r="D404" t="n">
        <v>14249790</v>
      </c>
      <c r="E404">
        <f>sum(B404:D404)</f>
        <v/>
      </c>
      <c r="F404">
        <f>B404/E404</f>
        <v/>
      </c>
      <c r="G404">
        <f>C404/E404</f>
        <v/>
      </c>
      <c r="H404">
        <f>D404/E404</f>
        <v/>
      </c>
      <c r="I404">
        <f>G404+H404*2</f>
        <v/>
      </c>
      <c r="J404">
        <f>average(I404:I405)</f>
        <v/>
      </c>
    </row>
    <row r="405" spans="1:12">
      <c r="A405" t="s">
        <v>17</v>
      </c>
      <c r="B405" t="n">
        <v>9919944</v>
      </c>
      <c r="C405" t="n">
        <v>14314360</v>
      </c>
      <c r="D405" t="n">
        <v>13324020</v>
      </c>
      <c r="E405">
        <f>sum(B405:D405)</f>
        <v/>
      </c>
      <c r="F405">
        <f>B405/E405</f>
        <v/>
      </c>
      <c r="G405">
        <f>C405/E405</f>
        <v/>
      </c>
      <c r="H405">
        <f>D405/E405</f>
        <v/>
      </c>
      <c r="I405">
        <f>G405+H405*2</f>
        <v/>
      </c>
    </row>
    <row r="406" spans="1:12">
      <c r="A406" t="s">
        <v>18</v>
      </c>
      <c r="B406" t="n">
        <v>6002293</v>
      </c>
      <c r="C406" t="n">
        <v>10235190</v>
      </c>
      <c r="D406" t="n">
        <v>10661010</v>
      </c>
      <c r="E406">
        <f>sum(B406:D406)</f>
        <v/>
      </c>
      <c r="F406">
        <f>B406/E406</f>
        <v/>
      </c>
      <c r="G406">
        <f>C406/E406</f>
        <v/>
      </c>
      <c r="H406">
        <f>D406/E406</f>
        <v/>
      </c>
      <c r="I406">
        <f>G406+H406*2</f>
        <v/>
      </c>
      <c r="J406">
        <f>I406-J404</f>
        <v/>
      </c>
      <c r="K406" t="n">
        <v>5</v>
      </c>
      <c r="L406">
        <f>J406/K406*100/52.06/8</f>
        <v/>
      </c>
    </row>
    <row r="407" spans="1:12">
      <c r="A407" t="s">
        <v>19</v>
      </c>
      <c r="B407" t="n">
        <v>6868225</v>
      </c>
      <c r="C407" t="n">
        <v>10032670</v>
      </c>
      <c r="D407" t="n">
        <v>11500840</v>
      </c>
      <c r="E407">
        <f>sum(B407:D407)</f>
        <v/>
      </c>
      <c r="F407">
        <f>B407/E407</f>
        <v/>
      </c>
      <c r="G407">
        <f>C407/E407</f>
        <v/>
      </c>
      <c r="H407">
        <f>D407/E407</f>
        <v/>
      </c>
      <c r="I407">
        <f>G407+H407*2</f>
        <v/>
      </c>
      <c r="J407">
        <f>I407-J404</f>
        <v/>
      </c>
      <c r="K407" t="n">
        <v>5</v>
      </c>
      <c r="L407">
        <f>J407/K407*100/52.06/8</f>
        <v/>
      </c>
    </row>
    <row r="408" spans="1:12">
      <c r="A408" t="s">
        <v>20</v>
      </c>
      <c r="B408" t="n">
        <v>3394544</v>
      </c>
      <c r="C408" t="n">
        <v>9140213</v>
      </c>
      <c r="D408" t="n">
        <v>13070910</v>
      </c>
      <c r="E408">
        <f>sum(B408:D408)</f>
        <v/>
      </c>
      <c r="F408">
        <f>B408/E408</f>
        <v/>
      </c>
      <c r="G408">
        <f>C408/E408</f>
        <v/>
      </c>
      <c r="H408">
        <f>D408/E408</f>
        <v/>
      </c>
      <c r="I408">
        <f>G408+H408*2</f>
        <v/>
      </c>
      <c r="J408">
        <f>I408-J404</f>
        <v/>
      </c>
      <c r="K408" t="n">
        <v>5</v>
      </c>
      <c r="L408">
        <f>J408/K408*100/52.06/24</f>
        <v/>
      </c>
    </row>
    <row r="409" spans="1:12">
      <c r="A409" t="s">
        <v>21</v>
      </c>
      <c r="B409" t="n">
        <v>3217069</v>
      </c>
      <c r="C409" t="n">
        <v>7454565</v>
      </c>
      <c r="D409" t="n">
        <v>10946340</v>
      </c>
      <c r="E409">
        <f>sum(B409:D409)</f>
        <v/>
      </c>
      <c r="F409">
        <f>B409/E409</f>
        <v/>
      </c>
      <c r="G409">
        <f>C409/E409</f>
        <v/>
      </c>
      <c r="H409">
        <f>D409/E409</f>
        <v/>
      </c>
      <c r="I409">
        <f>G409+H409*2</f>
        <v/>
      </c>
      <c r="J409">
        <f>I409-J404</f>
        <v/>
      </c>
      <c r="K409" t="n">
        <v>5</v>
      </c>
      <c r="L409">
        <f>J409/K409*100/52.06/24</f>
        <v/>
      </c>
    </row>
    <row r="410" spans="1:12">
      <c r="A410" t="s">
        <v>22</v>
      </c>
      <c r="B410" t="n">
        <v>456543</v>
      </c>
      <c r="C410" t="n">
        <v>1790347</v>
      </c>
      <c r="D410" t="n">
        <v>3176924</v>
      </c>
      <c r="E410">
        <f>sum(B410:D410)</f>
        <v/>
      </c>
      <c r="F410">
        <f>B410/E410</f>
        <v/>
      </c>
      <c r="G410">
        <f>C410/E410</f>
        <v/>
      </c>
      <c r="H410">
        <f>D410/E410</f>
        <v/>
      </c>
      <c r="I410">
        <f>G410+H410*2</f>
        <v/>
      </c>
      <c r="J410">
        <f>I410-J404</f>
        <v/>
      </c>
      <c r="K410" t="n">
        <v>5</v>
      </c>
      <c r="L410">
        <f>J410/K410*100/52.06/48</f>
        <v/>
      </c>
    </row>
    <row r="411" spans="1:12">
      <c r="A411" t="s">
        <v>23</v>
      </c>
      <c r="B411" t="n">
        <v>156426</v>
      </c>
      <c r="C411" t="n">
        <v>812405</v>
      </c>
      <c r="D411" t="n">
        <v>1092092</v>
      </c>
      <c r="E411">
        <f>sum(B411:D411)</f>
        <v/>
      </c>
      <c r="F411">
        <f>B411/E411</f>
        <v/>
      </c>
      <c r="G411">
        <f>C411/E411</f>
        <v/>
      </c>
      <c r="H411">
        <f>D411/E411</f>
        <v/>
      </c>
      <c r="I411">
        <f>G411+H411*2</f>
        <v/>
      </c>
      <c r="J411">
        <f>I411-J404</f>
        <v/>
      </c>
      <c r="K411" t="n">
        <v>5</v>
      </c>
      <c r="L411">
        <f>J411/K411*100/52.06/48</f>
        <v/>
      </c>
    </row>
    <row r="412" spans="1:12">
      <c r="A412" t="s">
        <v>24</v>
      </c>
      <c r="B412" t="n">
        <v>668173</v>
      </c>
      <c r="C412" t="n">
        <v>3264344</v>
      </c>
      <c r="D412" t="n">
        <v>5539087</v>
      </c>
      <c r="E412">
        <f>sum(B412:D412)</f>
        <v/>
      </c>
      <c r="F412">
        <f>B412/E412</f>
        <v/>
      </c>
      <c r="G412">
        <f>C412/E412</f>
        <v/>
      </c>
      <c r="H412">
        <f>D412/E412</f>
        <v/>
      </c>
      <c r="I412">
        <f>G412+H412*2</f>
        <v/>
      </c>
      <c r="J412">
        <f>I412-J404</f>
        <v/>
      </c>
      <c r="K412" t="n">
        <v>5</v>
      </c>
      <c r="L412">
        <f>J412/K412*100/52.06/96</f>
        <v/>
      </c>
    </row>
    <row r="413" spans="1:12">
      <c r="A413" t="s">
        <v>25</v>
      </c>
      <c r="B413" t="n">
        <v>1173447</v>
      </c>
      <c r="C413" t="n">
        <v>3639777</v>
      </c>
      <c r="D413" t="n">
        <v>6513277</v>
      </c>
      <c r="E413">
        <f>sum(B413:D413)</f>
        <v/>
      </c>
      <c r="F413">
        <f>B413/E413</f>
        <v/>
      </c>
      <c r="G413">
        <f>C413/E413</f>
        <v/>
      </c>
      <c r="H413">
        <f>D413/E413</f>
        <v/>
      </c>
      <c r="I413">
        <f>G413+H413*2</f>
        <v/>
      </c>
      <c r="J413">
        <f>I413-J404</f>
        <v/>
      </c>
      <c r="K413" t="n">
        <v>5</v>
      </c>
      <c r="L413">
        <f>J413/K413*100/52.06/96</f>
        <v/>
      </c>
    </row>
    <row r="414" spans="1:12">
      <c r="A414" t="s">
        <v>26</v>
      </c>
      <c r="B414" t="n">
        <v>867760</v>
      </c>
      <c r="C414" t="n">
        <v>3220571</v>
      </c>
      <c r="D414" t="n">
        <v>5475768</v>
      </c>
      <c r="E414">
        <f>sum(B414:D414)</f>
        <v/>
      </c>
      <c r="F414">
        <f>B414/E414</f>
        <v/>
      </c>
      <c r="G414">
        <f>C414/E414</f>
        <v/>
      </c>
      <c r="H414">
        <f>D414/E414</f>
        <v/>
      </c>
      <c r="I414">
        <f>G414+H414*2</f>
        <v/>
      </c>
      <c r="J414">
        <f>I414-J404</f>
        <v/>
      </c>
      <c r="K414" t="n">
        <v>5</v>
      </c>
      <c r="L414">
        <f>J414/K414*100/52.06/168</f>
        <v/>
      </c>
    </row>
    <row r="415" spans="1:12">
      <c r="A415" t="s">
        <v>27</v>
      </c>
      <c r="B415" t="n">
        <v>1065055</v>
      </c>
      <c r="C415" t="n">
        <v>3560868</v>
      </c>
      <c r="D415" t="n">
        <v>6050750</v>
      </c>
      <c r="E415">
        <f>sum(B415:D415)</f>
        <v/>
      </c>
      <c r="F415">
        <f>B415/E415</f>
        <v/>
      </c>
      <c r="G415">
        <f>C415/E415</f>
        <v/>
      </c>
      <c r="H415">
        <f>D415/E415</f>
        <v/>
      </c>
      <c r="I415">
        <f>G415+H415*2</f>
        <v/>
      </c>
      <c r="J415">
        <f>I415-J404</f>
        <v/>
      </c>
      <c r="K415" t="n">
        <v>5</v>
      </c>
      <c r="L415">
        <f>J415/K415*100/52.06/168</f>
        <v/>
      </c>
    </row>
    <row r="416" spans="1:12">
      <c r="A416" t="s"/>
    </row>
    <row r="417" spans="1:12">
      <c r="A417" t="s">
        <v>0</v>
      </c>
      <c r="B417" t="s">
        <v>1</v>
      </c>
      <c r="C417" t="s">
        <v>2</v>
      </c>
      <c r="D417" t="s">
        <v>3</v>
      </c>
    </row>
    <row r="418" spans="1:12">
      <c r="A418" t="s">
        <v>100</v>
      </c>
      <c r="B418" t="s">
        <v>53</v>
      </c>
      <c r="C418" t="s">
        <v>101</v>
      </c>
      <c r="D418" t="s">
        <v>99</v>
      </c>
    </row>
    <row r="419" spans="1:12">
      <c r="A419" t="s"/>
      <c r="B419" t="s">
        <v>8</v>
      </c>
      <c r="C419" t="s">
        <v>9</v>
      </c>
      <c r="D419" t="s">
        <v>10</v>
      </c>
      <c r="E419" t="s">
        <v>11</v>
      </c>
      <c r="F419" t="s">
        <v>8</v>
      </c>
      <c r="G419" t="s">
        <v>9</v>
      </c>
      <c r="H419" t="s">
        <v>10</v>
      </c>
      <c r="I419" t="s">
        <v>12</v>
      </c>
      <c r="J419" t="s">
        <v>13</v>
      </c>
      <c r="K419" t="s">
        <v>14</v>
      </c>
      <c r="L419" t="s">
        <v>15</v>
      </c>
    </row>
    <row r="420" spans="1:12">
      <c r="A420" t="s">
        <v>16</v>
      </c>
      <c r="B420" t="n">
        <v>12856900</v>
      </c>
      <c r="C420" t="n">
        <v>20351110</v>
      </c>
      <c r="D420" t="n">
        <v>19137720</v>
      </c>
      <c r="E420">
        <f>sum(B420:D420)</f>
        <v/>
      </c>
      <c r="F420">
        <f>B420/E420</f>
        <v/>
      </c>
      <c r="G420">
        <f>C420/E420</f>
        <v/>
      </c>
      <c r="H420">
        <f>D420/E420</f>
        <v/>
      </c>
      <c r="I420">
        <f>G420+H420*2</f>
        <v/>
      </c>
      <c r="J420">
        <f>average(I420:I421)</f>
        <v/>
      </c>
    </row>
    <row r="421" spans="1:12">
      <c r="A421" t="s">
        <v>17</v>
      </c>
      <c r="B421" t="n">
        <v>13445080</v>
      </c>
      <c r="C421" t="n">
        <v>21562460</v>
      </c>
      <c r="D421" t="n">
        <v>18445650</v>
      </c>
      <c r="E421">
        <f>sum(B421:D421)</f>
        <v/>
      </c>
      <c r="F421">
        <f>B421/E421</f>
        <v/>
      </c>
      <c r="G421">
        <f>C421/E421</f>
        <v/>
      </c>
      <c r="H421">
        <f>D421/E421</f>
        <v/>
      </c>
      <c r="I421">
        <f>G421+H421*2</f>
        <v/>
      </c>
    </row>
    <row r="422" spans="1:12">
      <c r="A422" t="s">
        <v>18</v>
      </c>
      <c r="B422" t="n">
        <v>8438688</v>
      </c>
      <c r="C422" t="n">
        <v>16256020</v>
      </c>
      <c r="D422" t="n">
        <v>18819810</v>
      </c>
      <c r="E422">
        <f>sum(B422:D422)</f>
        <v/>
      </c>
      <c r="F422">
        <f>B422/E422</f>
        <v/>
      </c>
      <c r="G422">
        <f>C422/E422</f>
        <v/>
      </c>
      <c r="H422">
        <f>D422/E422</f>
        <v/>
      </c>
      <c r="I422">
        <f>G422+H422*2</f>
        <v/>
      </c>
      <c r="J422">
        <f>I422-J420</f>
        <v/>
      </c>
      <c r="K422" t="n">
        <v>5</v>
      </c>
      <c r="L422">
        <f>J422/K422*100/52.06/8</f>
        <v/>
      </c>
    </row>
    <row r="423" spans="1:12">
      <c r="A423" t="s">
        <v>19</v>
      </c>
      <c r="B423" t="n">
        <v>9824966</v>
      </c>
      <c r="C423" t="n">
        <v>19256680</v>
      </c>
      <c r="D423" t="n">
        <v>22106640</v>
      </c>
      <c r="E423">
        <f>sum(B423:D423)</f>
        <v/>
      </c>
      <c r="F423">
        <f>B423/E423</f>
        <v/>
      </c>
      <c r="G423">
        <f>C423/E423</f>
        <v/>
      </c>
      <c r="H423">
        <f>D423/E423</f>
        <v/>
      </c>
      <c r="I423">
        <f>G423+H423*2</f>
        <v/>
      </c>
      <c r="J423">
        <f>I423-J420</f>
        <v/>
      </c>
      <c r="K423" t="n">
        <v>5</v>
      </c>
      <c r="L423">
        <f>J423/K423*100/52.06/8</f>
        <v/>
      </c>
    </row>
    <row r="424" spans="1:12">
      <c r="A424" t="s">
        <v>20</v>
      </c>
      <c r="B424" t="n">
        <v>4491239</v>
      </c>
      <c r="C424" t="n">
        <v>11613900</v>
      </c>
      <c r="D424" t="n">
        <v>18158630</v>
      </c>
      <c r="E424">
        <f>sum(B424:D424)</f>
        <v/>
      </c>
      <c r="F424">
        <f>B424/E424</f>
        <v/>
      </c>
      <c r="G424">
        <f>C424/E424</f>
        <v/>
      </c>
      <c r="H424">
        <f>D424/E424</f>
        <v/>
      </c>
      <c r="I424">
        <f>G424+H424*2</f>
        <v/>
      </c>
      <c r="J424">
        <f>I424-J420</f>
        <v/>
      </c>
      <c r="K424" t="n">
        <v>5</v>
      </c>
      <c r="L424">
        <f>J424/K424*100/52.06/24</f>
        <v/>
      </c>
    </row>
    <row r="425" spans="1:12">
      <c r="A425" t="s">
        <v>21</v>
      </c>
      <c r="B425" t="n">
        <v>4799326</v>
      </c>
      <c r="C425" t="n">
        <v>11299200</v>
      </c>
      <c r="D425" t="n">
        <v>17064840</v>
      </c>
      <c r="E425">
        <f>sum(B425:D425)</f>
        <v/>
      </c>
      <c r="F425">
        <f>B425/E425</f>
        <v/>
      </c>
      <c r="G425">
        <f>C425/E425</f>
        <v/>
      </c>
      <c r="H425">
        <f>D425/E425</f>
        <v/>
      </c>
      <c r="I425">
        <f>G425+H425*2</f>
        <v/>
      </c>
      <c r="J425">
        <f>I425-J420</f>
        <v/>
      </c>
      <c r="K425" t="n">
        <v>5</v>
      </c>
      <c r="L425">
        <f>J425/K425*100/52.06/24</f>
        <v/>
      </c>
    </row>
    <row r="426" spans="1:12">
      <c r="A426" t="s">
        <v>22</v>
      </c>
      <c r="B426" t="n">
        <v>1004524</v>
      </c>
      <c r="C426" t="n">
        <v>3627156</v>
      </c>
      <c r="D426" t="n">
        <v>6211419</v>
      </c>
      <c r="E426">
        <f>sum(B426:D426)</f>
        <v/>
      </c>
      <c r="F426">
        <f>B426/E426</f>
        <v/>
      </c>
      <c r="G426">
        <f>C426/E426</f>
        <v/>
      </c>
      <c r="H426">
        <f>D426/E426</f>
        <v/>
      </c>
      <c r="I426">
        <f>G426+H426*2</f>
        <v/>
      </c>
      <c r="J426">
        <f>I426-J420</f>
        <v/>
      </c>
      <c r="K426" t="n">
        <v>5</v>
      </c>
      <c r="L426">
        <f>J426/K426*100/52.06/48</f>
        <v/>
      </c>
    </row>
    <row r="427" spans="1:12">
      <c r="A427" t="s">
        <v>23</v>
      </c>
      <c r="B427" t="n">
        <v>713136</v>
      </c>
      <c r="C427" t="n">
        <v>2528059</v>
      </c>
      <c r="D427" t="n">
        <v>4622423</v>
      </c>
      <c r="E427">
        <f>sum(B427:D427)</f>
        <v/>
      </c>
      <c r="F427">
        <f>B427/E427</f>
        <v/>
      </c>
      <c r="G427">
        <f>C427/E427</f>
        <v/>
      </c>
      <c r="H427">
        <f>D427/E427</f>
        <v/>
      </c>
      <c r="I427">
        <f>G427+H427*2</f>
        <v/>
      </c>
      <c r="J427">
        <f>I427-J420</f>
        <v/>
      </c>
      <c r="K427" t="n">
        <v>5</v>
      </c>
      <c r="L427">
        <f>J427/K427*100/52.06/48</f>
        <v/>
      </c>
    </row>
    <row r="428" spans="1:12">
      <c r="A428" t="s">
        <v>24</v>
      </c>
      <c r="B428" t="n">
        <v>1457405</v>
      </c>
      <c r="C428" t="n">
        <v>6913182</v>
      </c>
      <c r="D428" t="n">
        <v>12485810</v>
      </c>
      <c r="E428">
        <f>sum(B428:D428)</f>
        <v/>
      </c>
      <c r="F428">
        <f>B428/E428</f>
        <v/>
      </c>
      <c r="G428">
        <f>C428/E428</f>
        <v/>
      </c>
      <c r="H428">
        <f>D428/E428</f>
        <v/>
      </c>
      <c r="I428">
        <f>G428+H428*2</f>
        <v/>
      </c>
      <c r="J428">
        <f>I428-J420</f>
        <v/>
      </c>
      <c r="K428" t="n">
        <v>5</v>
      </c>
      <c r="L428">
        <f>J428/K428*100/52.06/96</f>
        <v/>
      </c>
    </row>
    <row r="429" spans="1:12">
      <c r="A429" t="s">
        <v>25</v>
      </c>
      <c r="B429" t="n">
        <v>2645189</v>
      </c>
      <c r="C429" t="n">
        <v>10016660</v>
      </c>
      <c r="D429" t="n">
        <v>17590510</v>
      </c>
      <c r="E429">
        <f>sum(B429:D429)</f>
        <v/>
      </c>
      <c r="F429">
        <f>B429/E429</f>
        <v/>
      </c>
      <c r="G429">
        <f>C429/E429</f>
        <v/>
      </c>
      <c r="H429">
        <f>D429/E429</f>
        <v/>
      </c>
      <c r="I429">
        <f>G429+H429*2</f>
        <v/>
      </c>
      <c r="J429">
        <f>I429-J420</f>
        <v/>
      </c>
      <c r="K429" t="n">
        <v>5</v>
      </c>
      <c r="L429">
        <f>J429/K429*100/52.06/96</f>
        <v/>
      </c>
    </row>
    <row r="430" spans="1:12">
      <c r="A430" t="s">
        <v>26</v>
      </c>
      <c r="B430" t="n">
        <v>2701577</v>
      </c>
      <c r="C430" t="n">
        <v>12635300</v>
      </c>
      <c r="D430" t="n">
        <v>23017250</v>
      </c>
      <c r="E430">
        <f>sum(B430:D430)</f>
        <v/>
      </c>
      <c r="F430">
        <f>B430/E430</f>
        <v/>
      </c>
      <c r="G430">
        <f>C430/E430</f>
        <v/>
      </c>
      <c r="H430">
        <f>D430/E430</f>
        <v/>
      </c>
      <c r="I430">
        <f>G430+H430*2</f>
        <v/>
      </c>
      <c r="J430">
        <f>I430-J420</f>
        <v/>
      </c>
      <c r="K430" t="n">
        <v>5</v>
      </c>
      <c r="L430">
        <f>J430/K430*100/52.06/168</f>
        <v/>
      </c>
    </row>
    <row r="431" spans="1:12">
      <c r="A431" t="s">
        <v>27</v>
      </c>
      <c r="B431" t="n">
        <v>2372652</v>
      </c>
      <c r="C431" t="n">
        <v>8912515</v>
      </c>
      <c r="D431" t="n">
        <v>16670780</v>
      </c>
      <c r="E431">
        <f>sum(B431:D431)</f>
        <v/>
      </c>
      <c r="F431">
        <f>B431/E431</f>
        <v/>
      </c>
      <c r="G431">
        <f>C431/E431</f>
        <v/>
      </c>
      <c r="H431">
        <f>D431/E431</f>
        <v/>
      </c>
      <c r="I431">
        <f>G431+H431*2</f>
        <v/>
      </c>
      <c r="J431">
        <f>I431-J420</f>
        <v/>
      </c>
      <c r="K431" t="n">
        <v>5</v>
      </c>
      <c r="L431">
        <f>J431/K431*100/52.06/168</f>
        <v/>
      </c>
    </row>
    <row r="432" spans="1:12">
      <c r="A432" t="s"/>
    </row>
    <row r="433" spans="1:12">
      <c r="A433" t="s">
        <v>0</v>
      </c>
      <c r="B433" t="s">
        <v>1</v>
      </c>
      <c r="C433" t="s">
        <v>2</v>
      </c>
      <c r="D433" t="s">
        <v>3</v>
      </c>
    </row>
    <row r="434" spans="1:12">
      <c r="A434" t="s">
        <v>102</v>
      </c>
      <c r="B434" t="s">
        <v>53</v>
      </c>
      <c r="C434" t="s">
        <v>103</v>
      </c>
      <c r="D434" t="s">
        <v>104</v>
      </c>
    </row>
    <row r="435" spans="1:12">
      <c r="A435" t="s"/>
      <c r="B435" t="s">
        <v>8</v>
      </c>
      <c r="C435" t="s">
        <v>9</v>
      </c>
      <c r="D435" t="s">
        <v>10</v>
      </c>
      <c r="E435" t="s">
        <v>11</v>
      </c>
      <c r="F435" t="s">
        <v>8</v>
      </c>
      <c r="G435" t="s">
        <v>9</v>
      </c>
      <c r="H435" t="s">
        <v>10</v>
      </c>
      <c r="I435" t="s">
        <v>12</v>
      </c>
      <c r="J435" t="s">
        <v>13</v>
      </c>
      <c r="K435" t="s">
        <v>14</v>
      </c>
      <c r="L435" t="s">
        <v>15</v>
      </c>
    </row>
    <row r="436" spans="1:12">
      <c r="A436" t="s">
        <v>16</v>
      </c>
      <c r="B436" t="n">
        <v>11505430</v>
      </c>
      <c r="C436" t="n">
        <v>22359130</v>
      </c>
      <c r="D436" t="n">
        <v>19058370</v>
      </c>
      <c r="E436">
        <f>sum(B436:D436)</f>
        <v/>
      </c>
      <c r="F436">
        <f>B436/E436</f>
        <v/>
      </c>
      <c r="G436">
        <f>C436/E436</f>
        <v/>
      </c>
      <c r="H436">
        <f>D436/E436</f>
        <v/>
      </c>
      <c r="I436">
        <f>G436+H436*2</f>
        <v/>
      </c>
      <c r="J436">
        <f>average(I436:I437)</f>
        <v/>
      </c>
    </row>
    <row r="437" spans="1:12">
      <c r="A437" t="s">
        <v>17</v>
      </c>
      <c r="B437" t="n">
        <v>14213900</v>
      </c>
      <c r="C437" t="n">
        <v>21427010</v>
      </c>
      <c r="D437" t="n">
        <v>20388760</v>
      </c>
      <c r="E437">
        <f>sum(B437:D437)</f>
        <v/>
      </c>
      <c r="F437">
        <f>B437/E437</f>
        <v/>
      </c>
      <c r="G437">
        <f>C437/E437</f>
        <v/>
      </c>
      <c r="H437">
        <f>D437/E437</f>
        <v/>
      </c>
      <c r="I437">
        <f>G437+H437*2</f>
        <v/>
      </c>
    </row>
    <row r="438" spans="1:12">
      <c r="A438" t="s">
        <v>18</v>
      </c>
      <c r="B438" t="n">
        <v>4926084</v>
      </c>
      <c r="C438" t="n">
        <v>11079550</v>
      </c>
      <c r="D438" t="n">
        <v>12370280</v>
      </c>
      <c r="E438">
        <f>sum(B438:D438)</f>
        <v/>
      </c>
      <c r="F438">
        <f>B438/E438</f>
        <v/>
      </c>
      <c r="G438">
        <f>C438/E438</f>
        <v/>
      </c>
      <c r="H438">
        <f>D438/E438</f>
        <v/>
      </c>
      <c r="I438">
        <f>G438+H438*2</f>
        <v/>
      </c>
      <c r="J438">
        <f>I438-J436</f>
        <v/>
      </c>
      <c r="K438" t="n">
        <v>5</v>
      </c>
      <c r="L438">
        <f>J438/K438*100/46.80/8</f>
        <v/>
      </c>
    </row>
    <row r="439" spans="1:12">
      <c r="A439" t="s">
        <v>19</v>
      </c>
      <c r="B439" t="n">
        <v>5767774</v>
      </c>
      <c r="C439" t="n">
        <v>13066360</v>
      </c>
      <c r="D439" t="n">
        <v>14818240</v>
      </c>
      <c r="E439">
        <f>sum(B439:D439)</f>
        <v/>
      </c>
      <c r="F439">
        <f>B439/E439</f>
        <v/>
      </c>
      <c r="G439">
        <f>C439/E439</f>
        <v/>
      </c>
      <c r="H439">
        <f>D439/E439</f>
        <v/>
      </c>
      <c r="I439">
        <f>G439+H439*2</f>
        <v/>
      </c>
      <c r="J439">
        <f>I439-J436</f>
        <v/>
      </c>
      <c r="K439" t="n">
        <v>5</v>
      </c>
      <c r="L439">
        <f>J439/K439*100/46.80/8</f>
        <v/>
      </c>
    </row>
    <row r="440" spans="1:12">
      <c r="A440" t="s">
        <v>20</v>
      </c>
      <c r="B440" t="n">
        <v>2385364</v>
      </c>
      <c r="C440" t="n">
        <v>6612667</v>
      </c>
      <c r="D440" t="n">
        <v>10357810</v>
      </c>
      <c r="E440">
        <f>sum(B440:D440)</f>
        <v/>
      </c>
      <c r="F440">
        <f>B440/E440</f>
        <v/>
      </c>
      <c r="G440">
        <f>C440/E440</f>
        <v/>
      </c>
      <c r="H440">
        <f>D440/E440</f>
        <v/>
      </c>
      <c r="I440">
        <f>G440+H440*2</f>
        <v/>
      </c>
      <c r="J440">
        <f>I440-J436</f>
        <v/>
      </c>
      <c r="K440" t="n">
        <v>5</v>
      </c>
      <c r="L440">
        <f>J440/K440*100/46.80/24</f>
        <v/>
      </c>
    </row>
    <row r="441" spans="1:12">
      <c r="A441" t="s">
        <v>21</v>
      </c>
      <c r="B441" t="n">
        <v>2180161</v>
      </c>
      <c r="C441" t="n">
        <v>5739935</v>
      </c>
      <c r="D441" t="n">
        <v>8805248</v>
      </c>
      <c r="E441">
        <f>sum(B441:D441)</f>
        <v/>
      </c>
      <c r="F441">
        <f>B441/E441</f>
        <v/>
      </c>
      <c r="G441">
        <f>C441/E441</f>
        <v/>
      </c>
      <c r="H441">
        <f>D441/E441</f>
        <v/>
      </c>
      <c r="I441">
        <f>G441+H441*2</f>
        <v/>
      </c>
      <c r="J441">
        <f>I441-J436</f>
        <v/>
      </c>
      <c r="K441" t="n">
        <v>5</v>
      </c>
      <c r="L441">
        <f>J441/K441*100/46.80/24</f>
        <v/>
      </c>
    </row>
    <row r="442" spans="1:12">
      <c r="A442" t="s">
        <v>22</v>
      </c>
      <c r="B442" t="n">
        <v>46585</v>
      </c>
      <c r="C442" t="n">
        <v>5110</v>
      </c>
      <c r="D442" t="n">
        <v>36298</v>
      </c>
      <c r="E442">
        <f>sum(B442:D442)</f>
        <v/>
      </c>
      <c r="F442">
        <f>B442/E442</f>
        <v/>
      </c>
      <c r="G442">
        <f>C442/E442</f>
        <v/>
      </c>
      <c r="H442">
        <f>D442/E442</f>
        <v/>
      </c>
      <c r="I442">
        <f>G442+H442*2</f>
        <v/>
      </c>
      <c r="J442">
        <f>I442-J436</f>
        <v/>
      </c>
      <c r="K442" t="n">
        <v>5</v>
      </c>
      <c r="L442">
        <f>J442/K442*100/46.80/48</f>
        <v/>
      </c>
    </row>
    <row r="443" spans="1:12">
      <c r="A443" t="s">
        <v>23</v>
      </c>
      <c r="B443" t="n">
        <v>384472</v>
      </c>
      <c r="C443" t="n">
        <v>657802</v>
      </c>
      <c r="D443" t="n">
        <v>1757824</v>
      </c>
      <c r="E443">
        <f>sum(B443:D443)</f>
        <v/>
      </c>
      <c r="F443">
        <f>B443/E443</f>
        <v/>
      </c>
      <c r="G443">
        <f>C443/E443</f>
        <v/>
      </c>
      <c r="H443">
        <f>D443/E443</f>
        <v/>
      </c>
      <c r="I443">
        <f>G443+H443*2</f>
        <v/>
      </c>
      <c r="J443">
        <f>I443-J436</f>
        <v/>
      </c>
      <c r="K443" t="n">
        <v>5</v>
      </c>
      <c r="L443">
        <f>J443/K443*100/46.80/48</f>
        <v/>
      </c>
    </row>
    <row r="444" spans="1:12">
      <c r="A444" t="s">
        <v>24</v>
      </c>
      <c r="B444" t="n">
        <v>1124188</v>
      </c>
      <c r="C444" t="n">
        <v>4042719</v>
      </c>
      <c r="D444" t="n">
        <v>8116091</v>
      </c>
      <c r="E444">
        <f>sum(B444:D444)</f>
        <v/>
      </c>
      <c r="F444">
        <f>B444/E444</f>
        <v/>
      </c>
      <c r="G444">
        <f>C444/E444</f>
        <v/>
      </c>
      <c r="H444">
        <f>D444/E444</f>
        <v/>
      </c>
      <c r="I444">
        <f>G444+H444*2</f>
        <v/>
      </c>
      <c r="J444">
        <f>I444-J436</f>
        <v/>
      </c>
      <c r="K444" t="n">
        <v>5</v>
      </c>
      <c r="L444">
        <f>J444/K444*100/46.80/96</f>
        <v/>
      </c>
    </row>
    <row r="445" spans="1:12">
      <c r="A445" t="s">
        <v>25</v>
      </c>
      <c r="B445" t="n">
        <v>2515959</v>
      </c>
      <c r="C445" t="n">
        <v>10384410</v>
      </c>
      <c r="D445" t="n">
        <v>19674710</v>
      </c>
      <c r="E445">
        <f>sum(B445:D445)</f>
        <v/>
      </c>
      <c r="F445">
        <f>B445/E445</f>
        <v/>
      </c>
      <c r="G445">
        <f>C445/E445</f>
        <v/>
      </c>
      <c r="H445">
        <f>D445/E445</f>
        <v/>
      </c>
      <c r="I445">
        <f>G445+H445*2</f>
        <v/>
      </c>
      <c r="J445">
        <f>I445-J436</f>
        <v/>
      </c>
      <c r="K445" t="n">
        <v>5</v>
      </c>
      <c r="L445">
        <f>J445/K445*100/46.80/96</f>
        <v/>
      </c>
    </row>
    <row r="446" spans="1:12">
      <c r="A446" t="s">
        <v>26</v>
      </c>
      <c r="B446" t="n">
        <v>445800</v>
      </c>
      <c r="C446" t="n">
        <v>1342889</v>
      </c>
      <c r="D446" t="n">
        <v>2544777</v>
      </c>
      <c r="E446">
        <f>sum(B446:D446)</f>
        <v/>
      </c>
      <c r="F446">
        <f>B446/E446</f>
        <v/>
      </c>
      <c r="G446">
        <f>C446/E446</f>
        <v/>
      </c>
      <c r="H446">
        <f>D446/E446</f>
        <v/>
      </c>
      <c r="I446">
        <f>G446+H446*2</f>
        <v/>
      </c>
      <c r="J446">
        <f>I446-J436</f>
        <v/>
      </c>
      <c r="K446" t="n">
        <v>5</v>
      </c>
      <c r="L446">
        <f>J446/K446*100/46.80/168</f>
        <v/>
      </c>
    </row>
    <row r="447" spans="1:12">
      <c r="A447" t="s">
        <v>27</v>
      </c>
      <c r="B447" t="n">
        <v>206899</v>
      </c>
      <c r="C447" t="n">
        <v>430453</v>
      </c>
      <c r="D447" t="n">
        <v>948289</v>
      </c>
      <c r="E447">
        <f>sum(B447:D447)</f>
        <v/>
      </c>
      <c r="F447">
        <f>B447/E447</f>
        <v/>
      </c>
      <c r="G447">
        <f>C447/E447</f>
        <v/>
      </c>
      <c r="H447">
        <f>D447/E447</f>
        <v/>
      </c>
      <c r="I447">
        <f>G447+H447*2</f>
        <v/>
      </c>
      <c r="J447">
        <f>I447-J436</f>
        <v/>
      </c>
      <c r="K447" t="n">
        <v>5</v>
      </c>
      <c r="L447">
        <f>J447/K447*100/46.80/168</f>
        <v/>
      </c>
    </row>
    <row r="448" spans="1:12">
      <c r="A448" t="s"/>
    </row>
    <row r="449" spans="1:12">
      <c r="A449" t="s">
        <v>0</v>
      </c>
      <c r="B449" t="s">
        <v>1</v>
      </c>
      <c r="C449" t="s">
        <v>2</v>
      </c>
      <c r="D449" t="s">
        <v>3</v>
      </c>
    </row>
    <row r="450" spans="1:12">
      <c r="A450" t="s">
        <v>105</v>
      </c>
      <c r="B450" t="s">
        <v>76</v>
      </c>
      <c r="C450" t="s">
        <v>106</v>
      </c>
      <c r="D450" t="s">
        <v>107</v>
      </c>
    </row>
    <row r="451" spans="1:12">
      <c r="A451" t="s"/>
      <c r="B451" t="s">
        <v>8</v>
      </c>
      <c r="C451" t="s">
        <v>9</v>
      </c>
      <c r="D451" t="s">
        <v>10</v>
      </c>
      <c r="E451" t="s">
        <v>11</v>
      </c>
      <c r="F451" t="s">
        <v>8</v>
      </c>
      <c r="G451" t="s">
        <v>9</v>
      </c>
      <c r="H451" t="s">
        <v>10</v>
      </c>
      <c r="I451" t="s">
        <v>12</v>
      </c>
      <c r="J451" t="s">
        <v>13</v>
      </c>
      <c r="K451" t="s">
        <v>14</v>
      </c>
      <c r="L451" t="s">
        <v>15</v>
      </c>
    </row>
    <row r="452" spans="1:12">
      <c r="A452" t="s">
        <v>16</v>
      </c>
      <c r="B452" t="n">
        <v>32043510</v>
      </c>
      <c r="C452" t="n">
        <v>54621830</v>
      </c>
      <c r="D452" t="n">
        <v>54195130</v>
      </c>
      <c r="E452">
        <f>sum(B452:D452)</f>
        <v/>
      </c>
      <c r="F452">
        <f>B452/E452</f>
        <v/>
      </c>
      <c r="G452">
        <f>C452/E452</f>
        <v/>
      </c>
      <c r="H452">
        <f>D452/E452</f>
        <v/>
      </c>
      <c r="I452">
        <f>G452+H452*2</f>
        <v/>
      </c>
      <c r="J452">
        <f>average(I452:I453)</f>
        <v/>
      </c>
    </row>
    <row r="453" spans="1:12">
      <c r="A453" t="s">
        <v>17</v>
      </c>
      <c r="B453" t="n">
        <v>41110630</v>
      </c>
      <c r="C453" t="n">
        <v>66884240</v>
      </c>
      <c r="D453" t="n">
        <v>66522820</v>
      </c>
      <c r="E453">
        <f>sum(B453:D453)</f>
        <v/>
      </c>
      <c r="F453">
        <f>B453/E453</f>
        <v/>
      </c>
      <c r="G453">
        <f>C453/E453</f>
        <v/>
      </c>
      <c r="H453">
        <f>D453/E453</f>
        <v/>
      </c>
      <c r="I453">
        <f>G453+H453*2</f>
        <v/>
      </c>
    </row>
    <row r="454" spans="1:12">
      <c r="A454" t="s">
        <v>18</v>
      </c>
      <c r="B454" t="n">
        <v>16445930</v>
      </c>
      <c r="C454" t="n">
        <v>34773340</v>
      </c>
      <c r="D454" t="n">
        <v>41399150</v>
      </c>
      <c r="E454">
        <f>sum(B454:D454)</f>
        <v/>
      </c>
      <c r="F454">
        <f>B454/E454</f>
        <v/>
      </c>
      <c r="G454">
        <f>C454/E454</f>
        <v/>
      </c>
      <c r="H454">
        <f>D454/E454</f>
        <v/>
      </c>
      <c r="I454">
        <f>G454+H454*2</f>
        <v/>
      </c>
      <c r="J454">
        <f>I454-J452</f>
        <v/>
      </c>
      <c r="K454" t="n">
        <v>5</v>
      </c>
      <c r="L454">
        <f>J454/K454*100/47.34/8</f>
        <v/>
      </c>
    </row>
    <row r="455" spans="1:12">
      <c r="A455" t="s">
        <v>19</v>
      </c>
      <c r="B455" t="n">
        <v>16803200</v>
      </c>
      <c r="C455" t="n">
        <v>32616590</v>
      </c>
      <c r="D455" t="n">
        <v>42666110</v>
      </c>
      <c r="E455">
        <f>sum(B455:D455)</f>
        <v/>
      </c>
      <c r="F455">
        <f>B455/E455</f>
        <v/>
      </c>
      <c r="G455">
        <f>C455/E455</f>
        <v/>
      </c>
      <c r="H455">
        <f>D455/E455</f>
        <v/>
      </c>
      <c r="I455">
        <f>G455+H455*2</f>
        <v/>
      </c>
      <c r="J455">
        <f>I455-J452</f>
        <v/>
      </c>
      <c r="K455" t="n">
        <v>5</v>
      </c>
      <c r="L455">
        <f>J455/K455*100/47.34/8</f>
        <v/>
      </c>
    </row>
    <row r="456" spans="1:12">
      <c r="A456" t="s">
        <v>20</v>
      </c>
      <c r="B456" t="n">
        <v>9127080</v>
      </c>
      <c r="C456" t="n">
        <v>26121080</v>
      </c>
      <c r="D456" t="n">
        <v>45427220</v>
      </c>
      <c r="E456">
        <f>sum(B456:D456)</f>
        <v/>
      </c>
      <c r="F456">
        <f>B456/E456</f>
        <v/>
      </c>
      <c r="G456">
        <f>C456/E456</f>
        <v/>
      </c>
      <c r="H456">
        <f>D456/E456</f>
        <v/>
      </c>
      <c r="I456">
        <f>G456+H456*2</f>
        <v/>
      </c>
      <c r="J456">
        <f>I456-J452</f>
        <v/>
      </c>
      <c r="K456" t="n">
        <v>5</v>
      </c>
      <c r="L456">
        <f>J456/K456*100/47.34/24</f>
        <v/>
      </c>
    </row>
    <row r="457" spans="1:12">
      <c r="A457" t="s">
        <v>21</v>
      </c>
      <c r="B457" t="n">
        <v>11346410</v>
      </c>
      <c r="C457" t="n">
        <v>30122340</v>
      </c>
      <c r="D457" t="n">
        <v>51457760</v>
      </c>
      <c r="E457">
        <f>sum(B457:D457)</f>
        <v/>
      </c>
      <c r="F457">
        <f>B457/E457</f>
        <v/>
      </c>
      <c r="G457">
        <f>C457/E457</f>
        <v/>
      </c>
      <c r="H457">
        <f>D457/E457</f>
        <v/>
      </c>
      <c r="I457">
        <f>G457+H457*2</f>
        <v/>
      </c>
      <c r="J457">
        <f>I457-J452</f>
        <v/>
      </c>
      <c r="K457" t="n">
        <v>5</v>
      </c>
      <c r="L457">
        <f>J457/K457*100/47.34/24</f>
        <v/>
      </c>
    </row>
    <row r="458" spans="1:12">
      <c r="A458" t="s">
        <v>22</v>
      </c>
      <c r="B458" t="n">
        <v>1193894</v>
      </c>
      <c r="C458" t="n">
        <v>4983111</v>
      </c>
      <c r="D458" t="n">
        <v>9635252</v>
      </c>
      <c r="E458">
        <f>sum(B458:D458)</f>
        <v/>
      </c>
      <c r="F458">
        <f>B458/E458</f>
        <v/>
      </c>
      <c r="G458">
        <f>C458/E458</f>
        <v/>
      </c>
      <c r="H458">
        <f>D458/E458</f>
        <v/>
      </c>
      <c r="I458">
        <f>G458+H458*2</f>
        <v/>
      </c>
      <c r="J458">
        <f>I458-J452</f>
        <v/>
      </c>
      <c r="K458" t="n">
        <v>5</v>
      </c>
      <c r="L458">
        <f>J458/K458*100/47.34/48</f>
        <v/>
      </c>
    </row>
    <row r="459" spans="1:12">
      <c r="A459" t="s">
        <v>23</v>
      </c>
      <c r="B459" t="n">
        <v>2345424</v>
      </c>
      <c r="C459" t="n">
        <v>12443130</v>
      </c>
      <c r="D459" t="n">
        <v>19632650</v>
      </c>
      <c r="E459">
        <f>sum(B459:D459)</f>
        <v/>
      </c>
      <c r="F459">
        <f>B459/E459</f>
        <v/>
      </c>
      <c r="G459">
        <f>C459/E459</f>
        <v/>
      </c>
      <c r="H459">
        <f>D459/E459</f>
        <v/>
      </c>
      <c r="I459">
        <f>G459+H459*2</f>
        <v/>
      </c>
      <c r="J459">
        <f>I459-J452</f>
        <v/>
      </c>
      <c r="K459" t="n">
        <v>5</v>
      </c>
      <c r="L459">
        <f>J459/K459*100/47.34/48</f>
        <v/>
      </c>
    </row>
    <row r="460" spans="1:12">
      <c r="A460" t="s">
        <v>24</v>
      </c>
      <c r="B460" t="n">
        <v>5021450</v>
      </c>
      <c r="C460" t="n">
        <v>19847030</v>
      </c>
      <c r="D460" t="n">
        <v>36765280</v>
      </c>
      <c r="E460">
        <f>sum(B460:D460)</f>
        <v/>
      </c>
      <c r="F460">
        <f>B460/E460</f>
        <v/>
      </c>
      <c r="G460">
        <f>C460/E460</f>
        <v/>
      </c>
      <c r="H460">
        <f>D460/E460</f>
        <v/>
      </c>
      <c r="I460">
        <f>G460+H460*2</f>
        <v/>
      </c>
      <c r="J460">
        <f>I460-J452</f>
        <v/>
      </c>
      <c r="K460" t="n">
        <v>5</v>
      </c>
      <c r="L460">
        <f>J460/K460*100/47.34/96</f>
        <v/>
      </c>
    </row>
    <row r="461" spans="1:12">
      <c r="A461" t="s">
        <v>25</v>
      </c>
      <c r="B461" t="n">
        <v>6625342</v>
      </c>
      <c r="C461" t="n">
        <v>27074530</v>
      </c>
      <c r="D461" t="n">
        <v>50566380</v>
      </c>
      <c r="E461">
        <f>sum(B461:D461)</f>
        <v/>
      </c>
      <c r="F461">
        <f>B461/E461</f>
        <v/>
      </c>
      <c r="G461">
        <f>C461/E461</f>
        <v/>
      </c>
      <c r="H461">
        <f>D461/E461</f>
        <v/>
      </c>
      <c r="I461">
        <f>G461+H461*2</f>
        <v/>
      </c>
      <c r="J461">
        <f>I461-J452</f>
        <v/>
      </c>
      <c r="K461" t="n">
        <v>5</v>
      </c>
      <c r="L461">
        <f>J461/K461*100/47.34/96</f>
        <v/>
      </c>
    </row>
    <row r="462" spans="1:12">
      <c r="A462" t="s">
        <v>26</v>
      </c>
      <c r="B462" t="n">
        <v>3043095</v>
      </c>
      <c r="C462" t="n">
        <v>15683840</v>
      </c>
      <c r="D462" t="n">
        <v>30499170</v>
      </c>
      <c r="E462">
        <f>sum(B462:D462)</f>
        <v/>
      </c>
      <c r="F462">
        <f>B462/E462</f>
        <v/>
      </c>
      <c r="G462">
        <f>C462/E462</f>
        <v/>
      </c>
      <c r="H462">
        <f>D462/E462</f>
        <v/>
      </c>
      <c r="I462">
        <f>G462+H462*2</f>
        <v/>
      </c>
      <c r="J462">
        <f>I462-J452</f>
        <v/>
      </c>
      <c r="K462" t="n">
        <v>5</v>
      </c>
      <c r="L462">
        <f>J462/K462*100/47.34/168</f>
        <v/>
      </c>
    </row>
    <row r="463" spans="1:12">
      <c r="A463" t="s">
        <v>27</v>
      </c>
      <c r="B463" t="n">
        <v>3713074</v>
      </c>
      <c r="C463" t="n">
        <v>15283030</v>
      </c>
      <c r="D463" t="n">
        <v>31664700</v>
      </c>
      <c r="E463">
        <f>sum(B463:D463)</f>
        <v/>
      </c>
      <c r="F463">
        <f>B463/E463</f>
        <v/>
      </c>
      <c r="G463">
        <f>C463/E463</f>
        <v/>
      </c>
      <c r="H463">
        <f>D463/E463</f>
        <v/>
      </c>
      <c r="I463">
        <f>G463+H463*2</f>
        <v/>
      </c>
      <c r="J463">
        <f>I463-J452</f>
        <v/>
      </c>
      <c r="K463" t="n">
        <v>5</v>
      </c>
      <c r="L463">
        <f>J463/K463*100/47.34/168</f>
        <v/>
      </c>
    </row>
    <row r="464" spans="1:12">
      <c r="A464" t="s"/>
    </row>
    <row r="465" spans="1:12">
      <c r="A465" t="s">
        <v>0</v>
      </c>
      <c r="B465" t="s">
        <v>1</v>
      </c>
      <c r="C465" t="s">
        <v>2</v>
      </c>
      <c r="D465" t="s">
        <v>3</v>
      </c>
    </row>
    <row r="466" spans="1:12">
      <c r="A466" t="s">
        <v>108</v>
      </c>
      <c r="B466" t="s">
        <v>53</v>
      </c>
      <c r="C466" t="s">
        <v>109</v>
      </c>
      <c r="D466" t="s">
        <v>110</v>
      </c>
    </row>
    <row r="467" spans="1:12">
      <c r="A467" t="s"/>
      <c r="B467" t="s">
        <v>8</v>
      </c>
      <c r="C467" t="s">
        <v>9</v>
      </c>
      <c r="D467" t="s">
        <v>10</v>
      </c>
      <c r="E467" t="s">
        <v>11</v>
      </c>
      <c r="F467" t="s">
        <v>8</v>
      </c>
      <c r="G467" t="s">
        <v>9</v>
      </c>
      <c r="H467" t="s">
        <v>10</v>
      </c>
      <c r="I467" t="s">
        <v>12</v>
      </c>
      <c r="J467" t="s">
        <v>13</v>
      </c>
      <c r="K467" t="s">
        <v>14</v>
      </c>
      <c r="L467" t="s">
        <v>15</v>
      </c>
    </row>
    <row r="468" spans="1:12">
      <c r="A468" t="s">
        <v>16</v>
      </c>
      <c r="B468" t="n">
        <v>26657530</v>
      </c>
      <c r="C468" t="n">
        <v>49708610</v>
      </c>
      <c r="D468" t="n">
        <v>53245640</v>
      </c>
      <c r="E468">
        <f>sum(B468:D468)</f>
        <v/>
      </c>
      <c r="F468">
        <f>B468/E468</f>
        <v/>
      </c>
      <c r="G468">
        <f>C468/E468</f>
        <v/>
      </c>
      <c r="H468">
        <f>D468/E468</f>
        <v/>
      </c>
      <c r="I468">
        <f>G468+H468*2</f>
        <v/>
      </c>
      <c r="J468">
        <f>average(I468:I469)</f>
        <v/>
      </c>
    </row>
    <row r="469" spans="1:12">
      <c r="A469" t="s">
        <v>17</v>
      </c>
      <c r="B469" t="n">
        <v>27104780</v>
      </c>
      <c r="C469" t="n">
        <v>47884570</v>
      </c>
      <c r="D469" t="n">
        <v>51267070</v>
      </c>
      <c r="E469">
        <f>sum(B469:D469)</f>
        <v/>
      </c>
      <c r="F469">
        <f>B469/E469</f>
        <v/>
      </c>
      <c r="G469">
        <f>C469/E469</f>
        <v/>
      </c>
      <c r="H469">
        <f>D469/E469</f>
        <v/>
      </c>
      <c r="I469">
        <f>G469+H469*2</f>
        <v/>
      </c>
    </row>
    <row r="470" spans="1:12">
      <c r="A470" t="s">
        <v>18</v>
      </c>
      <c r="B470" t="n">
        <v>16554710</v>
      </c>
      <c r="C470" t="n">
        <v>34153550</v>
      </c>
      <c r="D470" t="n">
        <v>44774010</v>
      </c>
      <c r="E470">
        <f>sum(B470:D470)</f>
        <v/>
      </c>
      <c r="F470">
        <f>B470/E470</f>
        <v/>
      </c>
      <c r="G470">
        <f>C470/E470</f>
        <v/>
      </c>
      <c r="H470">
        <f>D470/E470</f>
        <v/>
      </c>
      <c r="I470">
        <f>G470+H470*2</f>
        <v/>
      </c>
      <c r="J470">
        <f>I470-J468</f>
        <v/>
      </c>
      <c r="K470" t="n">
        <v>5</v>
      </c>
      <c r="L470">
        <f>J470/K470*100/66.05/8</f>
        <v/>
      </c>
    </row>
    <row r="471" spans="1:12">
      <c r="A471" t="s">
        <v>19</v>
      </c>
      <c r="B471" t="n">
        <v>17739300</v>
      </c>
      <c r="C471" t="n">
        <v>37458730</v>
      </c>
      <c r="D471" t="n">
        <v>48421230</v>
      </c>
      <c r="E471">
        <f>sum(B471:D471)</f>
        <v/>
      </c>
      <c r="F471">
        <f>B471/E471</f>
        <v/>
      </c>
      <c r="G471">
        <f>C471/E471</f>
        <v/>
      </c>
      <c r="H471">
        <f>D471/E471</f>
        <v/>
      </c>
      <c r="I471">
        <f>G471+H471*2</f>
        <v/>
      </c>
      <c r="J471">
        <f>I471-J468</f>
        <v/>
      </c>
      <c r="K471" t="n">
        <v>5</v>
      </c>
      <c r="L471">
        <f>J471/K471*100/66.05/8</f>
        <v/>
      </c>
    </row>
    <row r="472" spans="1:12">
      <c r="A472" t="s">
        <v>20</v>
      </c>
      <c r="B472" t="n">
        <v>7550511</v>
      </c>
      <c r="C472" t="n">
        <v>20850600</v>
      </c>
      <c r="D472" t="n">
        <v>35670710</v>
      </c>
      <c r="E472">
        <f>sum(B472:D472)</f>
        <v/>
      </c>
      <c r="F472">
        <f>B472/E472</f>
        <v/>
      </c>
      <c r="G472">
        <f>C472/E472</f>
        <v/>
      </c>
      <c r="H472">
        <f>D472/E472</f>
        <v/>
      </c>
      <c r="I472">
        <f>G472+H472*2</f>
        <v/>
      </c>
      <c r="J472">
        <f>I472-J468</f>
        <v/>
      </c>
      <c r="K472" t="n">
        <v>5</v>
      </c>
      <c r="L472">
        <f>J472/K472*100/66.05/24</f>
        <v/>
      </c>
    </row>
    <row r="473" spans="1:12">
      <c r="A473" t="s">
        <v>21</v>
      </c>
      <c r="B473" t="n">
        <v>7052925</v>
      </c>
      <c r="C473" t="n">
        <v>20053440</v>
      </c>
      <c r="D473" t="n">
        <v>32938430</v>
      </c>
      <c r="E473">
        <f>sum(B473:D473)</f>
        <v/>
      </c>
      <c r="F473">
        <f>B473/E473</f>
        <v/>
      </c>
      <c r="G473">
        <f>C473/E473</f>
        <v/>
      </c>
      <c r="H473">
        <f>D473/E473</f>
        <v/>
      </c>
      <c r="I473">
        <f>G473+H473*2</f>
        <v/>
      </c>
      <c r="J473">
        <f>I473-J468</f>
        <v/>
      </c>
      <c r="K473" t="n">
        <v>5</v>
      </c>
      <c r="L473">
        <f>J473/K473*100/66.05/24</f>
        <v/>
      </c>
    </row>
    <row r="474" spans="1:12">
      <c r="A474" t="s">
        <v>22</v>
      </c>
      <c r="B474" t="n">
        <v>2354958</v>
      </c>
      <c r="C474" t="n">
        <v>9202329</v>
      </c>
      <c r="D474" t="n">
        <v>19115450</v>
      </c>
      <c r="E474">
        <f>sum(B474:D474)</f>
        <v/>
      </c>
      <c r="F474">
        <f>B474/E474</f>
        <v/>
      </c>
      <c r="G474">
        <f>C474/E474</f>
        <v/>
      </c>
      <c r="H474">
        <f>D474/E474</f>
        <v/>
      </c>
      <c r="I474">
        <f>G474+H474*2</f>
        <v/>
      </c>
      <c r="J474">
        <f>I474-J468</f>
        <v/>
      </c>
      <c r="K474" t="n">
        <v>5</v>
      </c>
      <c r="L474">
        <f>J474/K474*100/66.05/48</f>
        <v/>
      </c>
    </row>
    <row r="475" spans="1:12">
      <c r="A475" t="s">
        <v>23</v>
      </c>
      <c r="B475" t="n">
        <v>2766868</v>
      </c>
      <c r="C475" t="n">
        <v>9727024</v>
      </c>
      <c r="D475" t="n">
        <v>21503890</v>
      </c>
      <c r="E475">
        <f>sum(B475:D475)</f>
        <v/>
      </c>
      <c r="F475">
        <f>B475/E475</f>
        <v/>
      </c>
      <c r="G475">
        <f>C475/E475</f>
        <v/>
      </c>
      <c r="H475">
        <f>D475/E475</f>
        <v/>
      </c>
      <c r="I475">
        <f>G475+H475*2</f>
        <v/>
      </c>
      <c r="J475">
        <f>I475-J468</f>
        <v/>
      </c>
      <c r="K475" t="n">
        <v>5</v>
      </c>
      <c r="L475">
        <f>J475/K475*100/66.05/48</f>
        <v/>
      </c>
    </row>
    <row r="476" spans="1:12">
      <c r="A476" t="s">
        <v>24</v>
      </c>
      <c r="B476" t="n">
        <v>3192848</v>
      </c>
      <c r="C476" t="n">
        <v>15087040</v>
      </c>
      <c r="D476" t="n">
        <v>31882800</v>
      </c>
      <c r="E476">
        <f>sum(B476:D476)</f>
        <v/>
      </c>
      <c r="F476">
        <f>B476/E476</f>
        <v/>
      </c>
      <c r="G476">
        <f>C476/E476</f>
        <v/>
      </c>
      <c r="H476">
        <f>D476/E476</f>
        <v/>
      </c>
      <c r="I476">
        <f>G476+H476*2</f>
        <v/>
      </c>
      <c r="J476">
        <f>I476-J468</f>
        <v/>
      </c>
      <c r="K476" t="n">
        <v>5</v>
      </c>
      <c r="L476">
        <f>J476/K476*100/66.05/96</f>
        <v/>
      </c>
    </row>
    <row r="477" spans="1:12">
      <c r="A477" t="s">
        <v>25</v>
      </c>
      <c r="B477" t="n">
        <v>2864772</v>
      </c>
      <c r="C477" t="n">
        <v>13703020</v>
      </c>
      <c r="D477" t="n">
        <v>30166170</v>
      </c>
      <c r="E477">
        <f>sum(B477:D477)</f>
        <v/>
      </c>
      <c r="F477">
        <f>B477/E477</f>
        <v/>
      </c>
      <c r="G477">
        <f>C477/E477</f>
        <v/>
      </c>
      <c r="H477">
        <f>D477/E477</f>
        <v/>
      </c>
      <c r="I477">
        <f>G477+H477*2</f>
        <v/>
      </c>
      <c r="J477">
        <f>I477-J468</f>
        <v/>
      </c>
      <c r="K477" t="n">
        <v>5</v>
      </c>
      <c r="L477">
        <f>J477/K477*100/66.05/96</f>
        <v/>
      </c>
    </row>
    <row r="478" spans="1:12">
      <c r="A478" t="s">
        <v>26</v>
      </c>
      <c r="B478" t="n">
        <v>3814362</v>
      </c>
      <c r="C478" t="n">
        <v>16376130</v>
      </c>
      <c r="D478" t="n">
        <v>37472260</v>
      </c>
      <c r="E478">
        <f>sum(B478:D478)</f>
        <v/>
      </c>
      <c r="F478">
        <f>B478/E478</f>
        <v/>
      </c>
      <c r="G478">
        <f>C478/E478</f>
        <v/>
      </c>
      <c r="H478">
        <f>D478/E478</f>
        <v/>
      </c>
      <c r="I478">
        <f>G478+H478*2</f>
        <v/>
      </c>
      <c r="J478">
        <f>I478-J468</f>
        <v/>
      </c>
      <c r="K478" t="n">
        <v>5</v>
      </c>
      <c r="L478">
        <f>J478/K478*100/66.05/168</f>
        <v/>
      </c>
    </row>
    <row r="479" spans="1:12">
      <c r="A479" t="s">
        <v>27</v>
      </c>
      <c r="B479" t="n">
        <v>3226879</v>
      </c>
      <c r="C479" t="n">
        <v>14506760</v>
      </c>
      <c r="D479" t="n">
        <v>31639040</v>
      </c>
      <c r="E479">
        <f>sum(B479:D479)</f>
        <v/>
      </c>
      <c r="F479">
        <f>B479/E479</f>
        <v/>
      </c>
      <c r="G479">
        <f>C479/E479</f>
        <v/>
      </c>
      <c r="H479">
        <f>D479/E479</f>
        <v/>
      </c>
      <c r="I479">
        <f>G479+H479*2</f>
        <v/>
      </c>
      <c r="J479">
        <f>I479-J468</f>
        <v/>
      </c>
      <c r="K479" t="n">
        <v>5</v>
      </c>
      <c r="L479">
        <f>J479/K479*100/66.05/168</f>
        <v/>
      </c>
    </row>
    <row r="480" spans="1:12">
      <c r="A480" t="s"/>
    </row>
    <row r="481" spans="1:12">
      <c r="A481" t="s">
        <v>0</v>
      </c>
      <c r="B481" t="s">
        <v>1</v>
      </c>
      <c r="C481" t="s">
        <v>2</v>
      </c>
      <c r="D481" t="s">
        <v>3</v>
      </c>
    </row>
    <row r="482" spans="1:12">
      <c r="A482" t="s">
        <v>111</v>
      </c>
      <c r="B482" t="s">
        <v>53</v>
      </c>
      <c r="C482" t="s">
        <v>112</v>
      </c>
      <c r="D482" t="s">
        <v>113</v>
      </c>
    </row>
    <row r="483" spans="1:12">
      <c r="A483" t="s"/>
      <c r="B483" t="s">
        <v>8</v>
      </c>
      <c r="C483" t="s">
        <v>9</v>
      </c>
      <c r="D483" t="s">
        <v>10</v>
      </c>
      <c r="E483" t="s">
        <v>11</v>
      </c>
      <c r="F483" t="s">
        <v>8</v>
      </c>
      <c r="G483" t="s">
        <v>9</v>
      </c>
      <c r="H483" t="s">
        <v>10</v>
      </c>
      <c r="I483" t="s">
        <v>12</v>
      </c>
      <c r="J483" t="s">
        <v>13</v>
      </c>
      <c r="K483" t="s">
        <v>14</v>
      </c>
      <c r="L483" t="s">
        <v>15</v>
      </c>
    </row>
    <row r="484" spans="1:12">
      <c r="A484" t="s">
        <v>16</v>
      </c>
      <c r="B484" t="n">
        <v>11291700</v>
      </c>
      <c r="C484" t="n">
        <v>22854010</v>
      </c>
      <c r="D484" t="n">
        <v>24020910</v>
      </c>
      <c r="E484">
        <f>sum(B484:D484)</f>
        <v/>
      </c>
      <c r="F484">
        <f>B484/E484</f>
        <v/>
      </c>
      <c r="G484">
        <f>C484/E484</f>
        <v/>
      </c>
      <c r="H484">
        <f>D484/E484</f>
        <v/>
      </c>
      <c r="I484">
        <f>G484+H484*2</f>
        <v/>
      </c>
      <c r="J484">
        <f>average(I484:I485)</f>
        <v/>
      </c>
    </row>
    <row r="485" spans="1:12">
      <c r="A485" t="s">
        <v>17</v>
      </c>
      <c r="B485" t="n">
        <v>13075790</v>
      </c>
      <c r="C485" t="n">
        <v>24855470</v>
      </c>
      <c r="D485" t="n">
        <v>26577370</v>
      </c>
      <c r="E485">
        <f>sum(B485:D485)</f>
        <v/>
      </c>
      <c r="F485">
        <f>B485/E485</f>
        <v/>
      </c>
      <c r="G485">
        <f>C485/E485</f>
        <v/>
      </c>
      <c r="H485">
        <f>D485/E485</f>
        <v/>
      </c>
      <c r="I485">
        <f>G485+H485*2</f>
        <v/>
      </c>
    </row>
    <row r="486" spans="1:12">
      <c r="A486" t="s">
        <v>18</v>
      </c>
      <c r="B486" t="n">
        <v>7415702</v>
      </c>
      <c r="C486" t="n">
        <v>15474130</v>
      </c>
      <c r="D486" t="n">
        <v>21255140</v>
      </c>
      <c r="E486">
        <f>sum(B486:D486)</f>
        <v/>
      </c>
      <c r="F486">
        <f>B486/E486</f>
        <v/>
      </c>
      <c r="G486">
        <f>C486/E486</f>
        <v/>
      </c>
      <c r="H486">
        <f>D486/E486</f>
        <v/>
      </c>
      <c r="I486">
        <f>G486+H486*2</f>
        <v/>
      </c>
      <c r="J486">
        <f>I486-J484</f>
        <v/>
      </c>
      <c r="K486" t="n">
        <v>5</v>
      </c>
      <c r="L486">
        <f>J486/K486*100/54.63/8</f>
        <v/>
      </c>
    </row>
    <row r="487" spans="1:12">
      <c r="A487" t="s">
        <v>19</v>
      </c>
      <c r="B487" t="n">
        <v>6828534</v>
      </c>
      <c r="C487" t="n">
        <v>15448580</v>
      </c>
      <c r="D487" t="n">
        <v>20073030</v>
      </c>
      <c r="E487">
        <f>sum(B487:D487)</f>
        <v/>
      </c>
      <c r="F487">
        <f>B487/E487</f>
        <v/>
      </c>
      <c r="G487">
        <f>C487/E487</f>
        <v/>
      </c>
      <c r="H487">
        <f>D487/E487</f>
        <v/>
      </c>
      <c r="I487">
        <f>G487+H487*2</f>
        <v/>
      </c>
      <c r="J487">
        <f>I487-J484</f>
        <v/>
      </c>
      <c r="K487" t="n">
        <v>5</v>
      </c>
      <c r="L487">
        <f>J487/K487*100/54.63/8</f>
        <v/>
      </c>
    </row>
    <row r="488" spans="1:12">
      <c r="A488" t="s">
        <v>20</v>
      </c>
      <c r="B488" t="n">
        <v>4055943</v>
      </c>
      <c r="C488" t="n">
        <v>12519350</v>
      </c>
      <c r="D488" t="n">
        <v>21761730</v>
      </c>
      <c r="E488">
        <f>sum(B488:D488)</f>
        <v/>
      </c>
      <c r="F488">
        <f>B488/E488</f>
        <v/>
      </c>
      <c r="G488">
        <f>C488/E488</f>
        <v/>
      </c>
      <c r="H488">
        <f>D488/E488</f>
        <v/>
      </c>
      <c r="I488">
        <f>G488+H488*2</f>
        <v/>
      </c>
      <c r="J488">
        <f>I488-J484</f>
        <v/>
      </c>
      <c r="K488" t="n">
        <v>5</v>
      </c>
      <c r="L488">
        <f>J488/K488*100/54.63/24</f>
        <v/>
      </c>
    </row>
    <row r="489" spans="1:12">
      <c r="A489" t="s">
        <v>21</v>
      </c>
      <c r="B489" t="n">
        <v>4109875</v>
      </c>
      <c r="C489" t="n">
        <v>13306730</v>
      </c>
      <c r="D489" t="n">
        <v>22421720</v>
      </c>
      <c r="E489">
        <f>sum(B489:D489)</f>
        <v/>
      </c>
      <c r="F489">
        <f>B489/E489</f>
        <v/>
      </c>
      <c r="G489">
        <f>C489/E489</f>
        <v/>
      </c>
      <c r="H489">
        <f>D489/E489</f>
        <v/>
      </c>
      <c r="I489">
        <f>G489+H489*2</f>
        <v/>
      </c>
      <c r="J489">
        <f>I489-J484</f>
        <v/>
      </c>
      <c r="K489" t="n">
        <v>5</v>
      </c>
      <c r="L489">
        <f>J489/K489*100/54.63/24</f>
        <v/>
      </c>
    </row>
    <row r="490" spans="1:12">
      <c r="A490" t="s">
        <v>22</v>
      </c>
      <c r="B490" t="n">
        <v>513552</v>
      </c>
      <c r="C490" t="n">
        <v>2301835</v>
      </c>
      <c r="D490" t="n">
        <v>4164651</v>
      </c>
      <c r="E490">
        <f>sum(B490:D490)</f>
        <v/>
      </c>
      <c r="F490">
        <f>B490/E490</f>
        <v/>
      </c>
      <c r="G490">
        <f>C490/E490</f>
        <v/>
      </c>
      <c r="H490">
        <f>D490/E490</f>
        <v/>
      </c>
      <c r="I490">
        <f>G490+H490*2</f>
        <v/>
      </c>
      <c r="J490">
        <f>I490-J484</f>
        <v/>
      </c>
      <c r="K490" t="n">
        <v>5</v>
      </c>
      <c r="L490">
        <f>J490/K490*100/54.63/48</f>
        <v/>
      </c>
    </row>
    <row r="491" spans="1:12">
      <c r="A491" t="s">
        <v>23</v>
      </c>
      <c r="B491" t="n">
        <v>996683</v>
      </c>
      <c r="C491" t="n">
        <v>2988763</v>
      </c>
      <c r="D491" t="n">
        <v>6387719</v>
      </c>
      <c r="E491">
        <f>sum(B491:D491)</f>
        <v/>
      </c>
      <c r="F491">
        <f>B491/E491</f>
        <v/>
      </c>
      <c r="G491">
        <f>C491/E491</f>
        <v/>
      </c>
      <c r="H491">
        <f>D491/E491</f>
        <v/>
      </c>
      <c r="I491">
        <f>G491+H491*2</f>
        <v/>
      </c>
      <c r="J491">
        <f>I491-J484</f>
        <v/>
      </c>
      <c r="K491" t="n">
        <v>5</v>
      </c>
      <c r="L491">
        <f>J491/K491*100/54.63/48</f>
        <v/>
      </c>
    </row>
    <row r="492" spans="1:12">
      <c r="A492" t="s">
        <v>24</v>
      </c>
      <c r="B492" t="n">
        <v>1779257</v>
      </c>
      <c r="C492" t="n">
        <v>8426709</v>
      </c>
      <c r="D492" t="n">
        <v>16960290</v>
      </c>
      <c r="E492">
        <f>sum(B492:D492)</f>
        <v/>
      </c>
      <c r="F492">
        <f>B492/E492</f>
        <v/>
      </c>
      <c r="G492">
        <f>C492/E492</f>
        <v/>
      </c>
      <c r="H492">
        <f>D492/E492</f>
        <v/>
      </c>
      <c r="I492">
        <f>G492+H492*2</f>
        <v/>
      </c>
      <c r="J492">
        <f>I492-J484</f>
        <v/>
      </c>
      <c r="K492" t="n">
        <v>5</v>
      </c>
      <c r="L492">
        <f>J492/K492*100/54.63/96</f>
        <v/>
      </c>
    </row>
    <row r="493" spans="1:12">
      <c r="A493" t="s">
        <v>25</v>
      </c>
      <c r="B493" t="n">
        <v>1386446</v>
      </c>
      <c r="C493" t="n">
        <v>6140642</v>
      </c>
      <c r="D493" t="n">
        <v>12355490</v>
      </c>
      <c r="E493">
        <f>sum(B493:D493)</f>
        <v/>
      </c>
      <c r="F493">
        <f>B493/E493</f>
        <v/>
      </c>
      <c r="G493">
        <f>C493/E493</f>
        <v/>
      </c>
      <c r="H493">
        <f>D493/E493</f>
        <v/>
      </c>
      <c r="I493">
        <f>G493+H493*2</f>
        <v/>
      </c>
      <c r="J493">
        <f>I493-J484</f>
        <v/>
      </c>
      <c r="K493" t="n">
        <v>5</v>
      </c>
      <c r="L493">
        <f>J493/K493*100/54.63/96</f>
        <v/>
      </c>
    </row>
    <row r="494" spans="1:12">
      <c r="A494" t="s">
        <v>26</v>
      </c>
      <c r="B494" t="n">
        <v>909765</v>
      </c>
      <c r="C494" t="n">
        <v>4445848</v>
      </c>
      <c r="D494" t="n">
        <v>9183235</v>
      </c>
      <c r="E494">
        <f>sum(B494:D494)</f>
        <v/>
      </c>
      <c r="F494">
        <f>B494/E494</f>
        <v/>
      </c>
      <c r="G494">
        <f>C494/E494</f>
        <v/>
      </c>
      <c r="H494">
        <f>D494/E494</f>
        <v/>
      </c>
      <c r="I494">
        <f>G494+H494*2</f>
        <v/>
      </c>
      <c r="J494">
        <f>I494-J484</f>
        <v/>
      </c>
      <c r="K494" t="n">
        <v>5</v>
      </c>
      <c r="L494">
        <f>J494/K494*100/54.63/168</f>
        <v/>
      </c>
    </row>
    <row r="495" spans="1:12">
      <c r="A495" t="s">
        <v>27</v>
      </c>
      <c r="B495" t="n">
        <v>991311</v>
      </c>
      <c r="C495" t="n">
        <v>4829945</v>
      </c>
      <c r="D495" t="n">
        <v>10255590</v>
      </c>
      <c r="E495">
        <f>sum(B495:D495)</f>
        <v/>
      </c>
      <c r="F495">
        <f>B495/E495</f>
        <v/>
      </c>
      <c r="G495">
        <f>C495/E495</f>
        <v/>
      </c>
      <c r="H495">
        <f>D495/E495</f>
        <v/>
      </c>
      <c r="I495">
        <f>G495+H495*2</f>
        <v/>
      </c>
      <c r="J495">
        <f>I495-J484</f>
        <v/>
      </c>
      <c r="K495" t="n">
        <v>5</v>
      </c>
      <c r="L495">
        <f>J495/K495*100/54.63/168</f>
        <v/>
      </c>
    </row>
    <row r="496" spans="1:12">
      <c r="A496" t="s"/>
    </row>
    <row r="497" spans="1:12">
      <c r="A497" t="s">
        <v>0</v>
      </c>
      <c r="B497" t="s">
        <v>1</v>
      </c>
      <c r="C497" t="s">
        <v>2</v>
      </c>
      <c r="D497" t="s">
        <v>3</v>
      </c>
    </row>
    <row r="498" spans="1:12">
      <c r="A498" t="s">
        <v>114</v>
      </c>
      <c r="B498" t="s">
        <v>76</v>
      </c>
      <c r="C498" t="s">
        <v>115</v>
      </c>
      <c r="D498" t="s">
        <v>113</v>
      </c>
    </row>
    <row r="499" spans="1:12">
      <c r="A499" t="s"/>
      <c r="B499" t="s">
        <v>8</v>
      </c>
      <c r="C499" t="s">
        <v>9</v>
      </c>
      <c r="D499" t="s">
        <v>10</v>
      </c>
      <c r="E499" t="s">
        <v>11</v>
      </c>
      <c r="F499" t="s">
        <v>8</v>
      </c>
      <c r="G499" t="s">
        <v>9</v>
      </c>
      <c r="H499" t="s">
        <v>10</v>
      </c>
      <c r="I499" t="s">
        <v>12</v>
      </c>
      <c r="J499" t="s">
        <v>13</v>
      </c>
      <c r="K499" t="s">
        <v>14</v>
      </c>
      <c r="L499" t="s">
        <v>15</v>
      </c>
    </row>
    <row r="500" spans="1:12">
      <c r="A500" t="s">
        <v>16</v>
      </c>
      <c r="B500" t="n">
        <v>15366550</v>
      </c>
      <c r="C500" t="n">
        <v>27960100</v>
      </c>
      <c r="D500" t="n">
        <v>30350090</v>
      </c>
      <c r="E500">
        <f>sum(B500:D500)</f>
        <v/>
      </c>
      <c r="F500">
        <f>B500/E500</f>
        <v/>
      </c>
      <c r="G500">
        <f>C500/E500</f>
        <v/>
      </c>
      <c r="H500">
        <f>D500/E500</f>
        <v/>
      </c>
      <c r="I500">
        <f>G500+H500*2</f>
        <v/>
      </c>
      <c r="J500">
        <f>average(I500:I501)</f>
        <v/>
      </c>
    </row>
    <row r="501" spans="1:12">
      <c r="A501" t="s">
        <v>17</v>
      </c>
      <c r="B501" t="n">
        <v>16490430</v>
      </c>
      <c r="C501" t="n">
        <v>30412180</v>
      </c>
      <c r="D501" t="n">
        <v>32395890</v>
      </c>
      <c r="E501">
        <f>sum(B501:D501)</f>
        <v/>
      </c>
      <c r="F501">
        <f>B501/E501</f>
        <v/>
      </c>
      <c r="G501">
        <f>C501/E501</f>
        <v/>
      </c>
      <c r="H501">
        <f>D501/E501</f>
        <v/>
      </c>
      <c r="I501">
        <f>G501+H501*2</f>
        <v/>
      </c>
    </row>
    <row r="502" spans="1:12">
      <c r="A502" t="s">
        <v>18</v>
      </c>
      <c r="B502" t="n">
        <v>8428205</v>
      </c>
      <c r="C502" t="n">
        <v>17132550</v>
      </c>
      <c r="D502" t="n">
        <v>21805760</v>
      </c>
      <c r="E502">
        <f>sum(B502:D502)</f>
        <v/>
      </c>
      <c r="F502">
        <f>B502/E502</f>
        <v/>
      </c>
      <c r="G502">
        <f>C502/E502</f>
        <v/>
      </c>
      <c r="H502">
        <f>D502/E502</f>
        <v/>
      </c>
      <c r="I502">
        <f>G502+H502*2</f>
        <v/>
      </c>
      <c r="J502">
        <f>I502-J500</f>
        <v/>
      </c>
      <c r="K502" t="n">
        <v>5</v>
      </c>
      <c r="L502">
        <f>J502/K502*100/54.63/8</f>
        <v/>
      </c>
    </row>
    <row r="503" spans="1:12">
      <c r="A503" t="s">
        <v>19</v>
      </c>
      <c r="B503" t="n">
        <v>8944505</v>
      </c>
      <c r="C503" t="n">
        <v>17763470</v>
      </c>
      <c r="D503" t="n">
        <v>22810950</v>
      </c>
      <c r="E503">
        <f>sum(B503:D503)</f>
        <v/>
      </c>
      <c r="F503">
        <f>B503/E503</f>
        <v/>
      </c>
      <c r="G503">
        <f>C503/E503</f>
        <v/>
      </c>
      <c r="H503">
        <f>D503/E503</f>
        <v/>
      </c>
      <c r="I503">
        <f>G503+H503*2</f>
        <v/>
      </c>
      <c r="J503">
        <f>I503-J500</f>
        <v/>
      </c>
      <c r="K503" t="n">
        <v>5</v>
      </c>
      <c r="L503">
        <f>J503/K503*100/54.63/8</f>
        <v/>
      </c>
    </row>
    <row r="504" spans="1:12">
      <c r="A504" t="s">
        <v>20</v>
      </c>
      <c r="B504" t="n">
        <v>5543808</v>
      </c>
      <c r="C504" t="n">
        <v>13678630</v>
      </c>
      <c r="D504" t="n">
        <v>23011580</v>
      </c>
      <c r="E504">
        <f>sum(B504:D504)</f>
        <v/>
      </c>
      <c r="F504">
        <f>B504/E504</f>
        <v/>
      </c>
      <c r="G504">
        <f>C504/E504</f>
        <v/>
      </c>
      <c r="H504">
        <f>D504/E504</f>
        <v/>
      </c>
      <c r="I504">
        <f>G504+H504*2</f>
        <v/>
      </c>
      <c r="J504">
        <f>I504-J500</f>
        <v/>
      </c>
      <c r="K504" t="n">
        <v>5</v>
      </c>
      <c r="L504">
        <f>J504/K504*100/54.63/24</f>
        <v/>
      </c>
    </row>
    <row r="505" spans="1:12">
      <c r="A505" t="s">
        <v>21</v>
      </c>
      <c r="B505" t="n">
        <v>5214684</v>
      </c>
      <c r="C505" t="n">
        <v>13642800</v>
      </c>
      <c r="D505" t="n">
        <v>23565870</v>
      </c>
      <c r="E505">
        <f>sum(B505:D505)</f>
        <v/>
      </c>
      <c r="F505">
        <f>B505/E505</f>
        <v/>
      </c>
      <c r="G505">
        <f>C505/E505</f>
        <v/>
      </c>
      <c r="H505">
        <f>D505/E505</f>
        <v/>
      </c>
      <c r="I505">
        <f>G505+H505*2</f>
        <v/>
      </c>
      <c r="J505">
        <f>I505-J500</f>
        <v/>
      </c>
      <c r="K505" t="n">
        <v>5</v>
      </c>
      <c r="L505">
        <f>J505/K505*100/54.63/24</f>
        <v/>
      </c>
    </row>
    <row r="506" spans="1:12">
      <c r="A506" t="s">
        <v>22</v>
      </c>
      <c r="B506" t="n">
        <v>2455286</v>
      </c>
      <c r="C506" t="n">
        <v>7275790</v>
      </c>
      <c r="D506" t="n">
        <v>16087290</v>
      </c>
      <c r="E506">
        <f>sum(B506:D506)</f>
        <v/>
      </c>
      <c r="F506">
        <f>B506/E506</f>
        <v/>
      </c>
      <c r="G506">
        <f>C506/E506</f>
        <v/>
      </c>
      <c r="H506">
        <f>D506/E506</f>
        <v/>
      </c>
      <c r="I506">
        <f>G506+H506*2</f>
        <v/>
      </c>
      <c r="J506">
        <f>I506-J500</f>
        <v/>
      </c>
      <c r="K506" t="n">
        <v>5</v>
      </c>
      <c r="L506">
        <f>J506/K506*100/54.63/48</f>
        <v/>
      </c>
    </row>
    <row r="507" spans="1:12">
      <c r="A507" t="s">
        <v>23</v>
      </c>
      <c r="B507" t="n">
        <v>3413855</v>
      </c>
      <c r="C507" t="n">
        <v>8228599</v>
      </c>
      <c r="D507" t="n">
        <v>17417300</v>
      </c>
      <c r="E507">
        <f>sum(B507:D507)</f>
        <v/>
      </c>
      <c r="F507">
        <f>B507/E507</f>
        <v/>
      </c>
      <c r="G507">
        <f>C507/E507</f>
        <v/>
      </c>
      <c r="H507">
        <f>D507/E507</f>
        <v/>
      </c>
      <c r="I507">
        <f>G507+H507*2</f>
        <v/>
      </c>
      <c r="J507">
        <f>I507-J500</f>
        <v/>
      </c>
      <c r="K507" t="n">
        <v>5</v>
      </c>
      <c r="L507">
        <f>J507/K507*100/54.63/48</f>
        <v/>
      </c>
    </row>
    <row r="508" spans="1:12">
      <c r="A508" t="s">
        <v>24</v>
      </c>
      <c r="B508" t="n">
        <v>3505319</v>
      </c>
      <c r="C508" t="n">
        <v>11581450</v>
      </c>
      <c r="D508" t="n">
        <v>24980340</v>
      </c>
      <c r="E508">
        <f>sum(B508:D508)</f>
        <v/>
      </c>
      <c r="F508">
        <f>B508/E508</f>
        <v/>
      </c>
      <c r="G508">
        <f>C508/E508</f>
        <v/>
      </c>
      <c r="H508">
        <f>D508/E508</f>
        <v/>
      </c>
      <c r="I508">
        <f>G508+H508*2</f>
        <v/>
      </c>
      <c r="J508">
        <f>I508-J500</f>
        <v/>
      </c>
      <c r="K508" t="n">
        <v>5</v>
      </c>
      <c r="L508">
        <f>J508/K508*100/54.63/96</f>
        <v/>
      </c>
    </row>
    <row r="509" spans="1:12">
      <c r="A509" t="s">
        <v>25</v>
      </c>
      <c r="B509" t="n">
        <v>4044776</v>
      </c>
      <c r="C509" t="n">
        <v>12394940</v>
      </c>
      <c r="D509" t="n">
        <v>27617420</v>
      </c>
      <c r="E509">
        <f>sum(B509:D509)</f>
        <v/>
      </c>
      <c r="F509">
        <f>B509/E509</f>
        <v/>
      </c>
      <c r="G509">
        <f>C509/E509</f>
        <v/>
      </c>
      <c r="H509">
        <f>D509/E509</f>
        <v/>
      </c>
      <c r="I509">
        <f>G509+H509*2</f>
        <v/>
      </c>
      <c r="J509">
        <f>I509-J500</f>
        <v/>
      </c>
      <c r="K509" t="n">
        <v>5</v>
      </c>
      <c r="L509">
        <f>J509/K509*100/54.63/96</f>
        <v/>
      </c>
    </row>
    <row r="510" spans="1:12">
      <c r="A510" t="s">
        <v>26</v>
      </c>
      <c r="B510" t="n">
        <v>2946317</v>
      </c>
      <c r="C510" t="n">
        <v>9072986</v>
      </c>
      <c r="D510" t="n">
        <v>19312100</v>
      </c>
      <c r="E510">
        <f>sum(B510:D510)</f>
        <v/>
      </c>
      <c r="F510">
        <f>B510/E510</f>
        <v/>
      </c>
      <c r="G510">
        <f>C510/E510</f>
        <v/>
      </c>
      <c r="H510">
        <f>D510/E510</f>
        <v/>
      </c>
      <c r="I510">
        <f>G510+H510*2</f>
        <v/>
      </c>
      <c r="J510">
        <f>I510-J500</f>
        <v/>
      </c>
      <c r="K510" t="n">
        <v>5</v>
      </c>
      <c r="L510">
        <f>J510/K510*100/54.63/168</f>
        <v/>
      </c>
    </row>
    <row r="511" spans="1:12">
      <c r="A511" t="s">
        <v>27</v>
      </c>
      <c r="B511" t="n">
        <v>2894922</v>
      </c>
      <c r="C511" t="n">
        <v>9306021</v>
      </c>
      <c r="D511" t="n">
        <v>19871950</v>
      </c>
      <c r="E511">
        <f>sum(B511:D511)</f>
        <v/>
      </c>
      <c r="F511">
        <f>B511/E511</f>
        <v/>
      </c>
      <c r="G511">
        <f>C511/E511</f>
        <v/>
      </c>
      <c r="H511">
        <f>D511/E511</f>
        <v/>
      </c>
      <c r="I511">
        <f>G511+H511*2</f>
        <v/>
      </c>
      <c r="J511">
        <f>I511-J500</f>
        <v/>
      </c>
      <c r="K511" t="n">
        <v>5</v>
      </c>
      <c r="L511">
        <f>J511/K511*100/54.63/168</f>
        <v/>
      </c>
    </row>
    <row r="512" spans="1:12">
      <c r="A512" t="s"/>
    </row>
    <row r="513" spans="1:12">
      <c r="A513" t="s">
        <v>0</v>
      </c>
      <c r="B513" t="s">
        <v>1</v>
      </c>
      <c r="C513" t="s">
        <v>2</v>
      </c>
      <c r="D513" t="s">
        <v>3</v>
      </c>
    </row>
    <row r="514" spans="1:12">
      <c r="A514" t="s">
        <v>116</v>
      </c>
      <c r="B514" t="s">
        <v>53</v>
      </c>
      <c r="C514" t="s">
        <v>117</v>
      </c>
      <c r="D514" t="s">
        <v>118</v>
      </c>
    </row>
    <row r="515" spans="1:12">
      <c r="A515" t="s"/>
      <c r="B515" t="s">
        <v>8</v>
      </c>
      <c r="C515" t="s">
        <v>9</v>
      </c>
      <c r="D515" t="s">
        <v>10</v>
      </c>
      <c r="E515" t="s">
        <v>11</v>
      </c>
      <c r="F515" t="s">
        <v>8</v>
      </c>
      <c r="G515" t="s">
        <v>9</v>
      </c>
      <c r="H515" t="s">
        <v>10</v>
      </c>
      <c r="I515" t="s">
        <v>12</v>
      </c>
      <c r="J515" t="s">
        <v>13</v>
      </c>
      <c r="K515" t="s">
        <v>14</v>
      </c>
      <c r="L515" t="s">
        <v>15</v>
      </c>
    </row>
    <row r="516" spans="1:12">
      <c r="A516" t="s">
        <v>16</v>
      </c>
      <c r="B516" t="n">
        <v>580461</v>
      </c>
      <c r="C516" t="n">
        <v>812873</v>
      </c>
      <c r="D516" t="n">
        <v>1291654</v>
      </c>
      <c r="E516">
        <f>sum(B516:D516)</f>
        <v/>
      </c>
      <c r="F516">
        <f>B516/E516</f>
        <v/>
      </c>
      <c r="G516">
        <f>C516/E516</f>
        <v/>
      </c>
      <c r="H516">
        <f>D516/E516</f>
        <v/>
      </c>
      <c r="I516">
        <f>G516+H516*2</f>
        <v/>
      </c>
      <c r="J516">
        <f>average(I516:I517)</f>
        <v/>
      </c>
    </row>
    <row r="517" spans="1:12">
      <c r="A517" t="s">
        <v>17</v>
      </c>
      <c r="B517" t="n">
        <v>655710</v>
      </c>
      <c r="C517" t="n">
        <v>1708412</v>
      </c>
      <c r="D517" t="n">
        <v>2124534</v>
      </c>
      <c r="E517">
        <f>sum(B517:D517)</f>
        <v/>
      </c>
      <c r="F517">
        <f>B517/E517</f>
        <v/>
      </c>
      <c r="G517">
        <f>C517/E517</f>
        <v/>
      </c>
      <c r="H517">
        <f>D517/E517</f>
        <v/>
      </c>
      <c r="I517">
        <f>G517+H517*2</f>
        <v/>
      </c>
    </row>
    <row r="518" spans="1:12">
      <c r="A518" t="s">
        <v>18</v>
      </c>
      <c r="B518" t="n">
        <v>37728</v>
      </c>
      <c r="C518" t="n">
        <v>183910</v>
      </c>
      <c r="D518" t="n">
        <v>176058</v>
      </c>
      <c r="E518">
        <f>sum(B518:D518)</f>
        <v/>
      </c>
      <c r="F518">
        <f>B518/E518</f>
        <v/>
      </c>
      <c r="G518">
        <f>C518/E518</f>
        <v/>
      </c>
      <c r="H518">
        <f>D518/E518</f>
        <v/>
      </c>
      <c r="I518">
        <f>G518+H518*2</f>
        <v/>
      </c>
      <c r="J518">
        <f>I518-J516</f>
        <v/>
      </c>
      <c r="K518" t="n">
        <v>5</v>
      </c>
      <c r="L518">
        <f>J518/K518*100/71.08/8</f>
        <v/>
      </c>
    </row>
    <row r="519" spans="1:12">
      <c r="A519" t="s">
        <v>19</v>
      </c>
      <c r="B519" t="n">
        <v>70798</v>
      </c>
      <c r="C519" t="n">
        <v>234077</v>
      </c>
      <c r="D519" t="n">
        <v>389263</v>
      </c>
      <c r="E519">
        <f>sum(B519:D519)</f>
        <v/>
      </c>
      <c r="F519">
        <f>B519/E519</f>
        <v/>
      </c>
      <c r="G519">
        <f>C519/E519</f>
        <v/>
      </c>
      <c r="H519">
        <f>D519/E519</f>
        <v/>
      </c>
      <c r="I519">
        <f>G519+H519*2</f>
        <v/>
      </c>
      <c r="J519">
        <f>I519-J516</f>
        <v/>
      </c>
      <c r="K519" t="n">
        <v>5</v>
      </c>
      <c r="L519">
        <f>J519/K519*100/71.08/8</f>
        <v/>
      </c>
    </row>
    <row r="520" spans="1:12">
      <c r="A520" t="s">
        <v>20</v>
      </c>
      <c r="B520" t="n">
        <v>108710</v>
      </c>
      <c r="C520" t="n">
        <v>37026</v>
      </c>
      <c r="D520" t="n">
        <v>159297</v>
      </c>
      <c r="E520">
        <f>sum(B520:D520)</f>
        <v/>
      </c>
      <c r="F520">
        <f>B520/E520</f>
        <v/>
      </c>
      <c r="G520">
        <f>C520/E520</f>
        <v/>
      </c>
      <c r="H520">
        <f>D520/E520</f>
        <v/>
      </c>
      <c r="I520">
        <f>G520+H520*2</f>
        <v/>
      </c>
      <c r="J520">
        <f>I520-J516</f>
        <v/>
      </c>
      <c r="K520" t="n">
        <v>5</v>
      </c>
      <c r="L520">
        <f>J520/K520*100/71.08/24</f>
        <v/>
      </c>
    </row>
    <row r="521" spans="1:12">
      <c r="A521" t="s">
        <v>21</v>
      </c>
      <c r="B521" t="n">
        <v>0</v>
      </c>
      <c r="C521" t="n">
        <v>0</v>
      </c>
      <c r="D521" t="n">
        <v>0</v>
      </c>
      <c r="E521">
        <f>sum(B521:D521)</f>
        <v/>
      </c>
      <c r="F521">
        <f>B521/E521</f>
        <v/>
      </c>
      <c r="G521">
        <f>C521/E521</f>
        <v/>
      </c>
      <c r="H521">
        <f>D521/E521</f>
        <v/>
      </c>
      <c r="I521">
        <f>G521+H521*2</f>
        <v/>
      </c>
      <c r="J521">
        <f>I521-J516</f>
        <v/>
      </c>
      <c r="K521" t="n">
        <v>5</v>
      </c>
      <c r="L521">
        <f>J521/K521*100/71.08/24</f>
        <v/>
      </c>
    </row>
    <row r="522" spans="1:12">
      <c r="A522" t="s">
        <v>22</v>
      </c>
      <c r="B522" t="n">
        <v>47679</v>
      </c>
      <c r="C522" t="n">
        <v>33629</v>
      </c>
      <c r="D522" t="n">
        <v>0</v>
      </c>
      <c r="E522">
        <f>sum(B522:D522)</f>
        <v/>
      </c>
      <c r="F522">
        <f>B522/E522</f>
        <v/>
      </c>
      <c r="G522">
        <f>C522/E522</f>
        <v/>
      </c>
      <c r="H522">
        <f>D522/E522</f>
        <v/>
      </c>
      <c r="I522">
        <f>G522+H522*2</f>
        <v/>
      </c>
      <c r="J522">
        <f>I522-J516</f>
        <v/>
      </c>
      <c r="K522" t="n">
        <v>5</v>
      </c>
      <c r="L522">
        <f>J522/K522*100/71.08/48</f>
        <v/>
      </c>
    </row>
    <row r="523" spans="1:12">
      <c r="A523" t="s">
        <v>23</v>
      </c>
      <c r="B523" t="n">
        <v>48098</v>
      </c>
      <c r="C523" t="n">
        <v>38152</v>
      </c>
      <c r="D523" t="n">
        <v>0</v>
      </c>
      <c r="E523">
        <f>sum(B523:D523)</f>
        <v/>
      </c>
      <c r="F523">
        <f>B523/E523</f>
        <v/>
      </c>
      <c r="G523">
        <f>C523/E523</f>
        <v/>
      </c>
      <c r="H523">
        <f>D523/E523</f>
        <v/>
      </c>
      <c r="I523">
        <f>G523+H523*2</f>
        <v/>
      </c>
      <c r="J523">
        <f>I523-J516</f>
        <v/>
      </c>
      <c r="K523" t="n">
        <v>5</v>
      </c>
      <c r="L523">
        <f>J523/K523*100/71.08/48</f>
        <v/>
      </c>
    </row>
    <row r="524" spans="1:12">
      <c r="A524" t="s">
        <v>24</v>
      </c>
      <c r="B524" t="n">
        <v>0</v>
      </c>
      <c r="C524" t="n">
        <v>0</v>
      </c>
      <c r="D524" t="n">
        <v>0</v>
      </c>
      <c r="E524">
        <f>sum(B524:D524)</f>
        <v/>
      </c>
      <c r="F524">
        <f>B524/E524</f>
        <v/>
      </c>
      <c r="G524">
        <f>C524/E524</f>
        <v/>
      </c>
      <c r="H524">
        <f>D524/E524</f>
        <v/>
      </c>
      <c r="I524">
        <f>G524+H524*2</f>
        <v/>
      </c>
      <c r="J524">
        <f>I524-J516</f>
        <v/>
      </c>
      <c r="K524" t="n">
        <v>5</v>
      </c>
      <c r="L524">
        <f>J524/K524*100/71.08/96</f>
        <v/>
      </c>
    </row>
    <row r="525" spans="1:12">
      <c r="A525" t="s">
        <v>25</v>
      </c>
      <c r="B525" t="n">
        <v>57072</v>
      </c>
      <c r="C525" t="n">
        <v>0</v>
      </c>
      <c r="D525" t="n">
        <v>0</v>
      </c>
      <c r="E525">
        <f>sum(B525:D525)</f>
        <v/>
      </c>
      <c r="F525">
        <f>B525/E525</f>
        <v/>
      </c>
      <c r="G525">
        <f>C525/E525</f>
        <v/>
      </c>
      <c r="H525">
        <f>D525/E525</f>
        <v/>
      </c>
      <c r="I525">
        <f>G525+H525*2</f>
        <v/>
      </c>
      <c r="J525">
        <f>I525-J516</f>
        <v/>
      </c>
      <c r="K525" t="n">
        <v>5</v>
      </c>
      <c r="L525">
        <f>J525/K525*100/71.08/96</f>
        <v/>
      </c>
    </row>
    <row r="526" spans="1:12">
      <c r="A526" t="s">
        <v>26</v>
      </c>
      <c r="B526" t="n">
        <v>40510</v>
      </c>
      <c r="C526" t="n">
        <v>34675</v>
      </c>
      <c r="D526" t="n">
        <v>0</v>
      </c>
      <c r="E526">
        <f>sum(B526:D526)</f>
        <v/>
      </c>
      <c r="F526">
        <f>B526/E526</f>
        <v/>
      </c>
      <c r="G526">
        <f>C526/E526</f>
        <v/>
      </c>
      <c r="H526">
        <f>D526/E526</f>
        <v/>
      </c>
      <c r="I526">
        <f>G526+H526*2</f>
        <v/>
      </c>
      <c r="J526">
        <f>I526-J516</f>
        <v/>
      </c>
      <c r="K526" t="n">
        <v>5</v>
      </c>
      <c r="L526">
        <f>J526/K526*100/71.08/168</f>
        <v/>
      </c>
    </row>
    <row r="527" spans="1:12">
      <c r="A527" t="s">
        <v>27</v>
      </c>
      <c r="B527" t="n">
        <v>198572</v>
      </c>
      <c r="C527" t="n">
        <v>842</v>
      </c>
      <c r="D527" t="n">
        <v>33305</v>
      </c>
      <c r="E527">
        <f>sum(B527:D527)</f>
        <v/>
      </c>
      <c r="F527">
        <f>B527/E527</f>
        <v/>
      </c>
      <c r="G527">
        <f>C527/E527</f>
        <v/>
      </c>
      <c r="H527">
        <f>D527/E527</f>
        <v/>
      </c>
      <c r="I527">
        <f>G527+H527*2</f>
        <v/>
      </c>
      <c r="J527">
        <f>I527-J516</f>
        <v/>
      </c>
      <c r="K527" t="n">
        <v>5</v>
      </c>
      <c r="L527">
        <f>J527/K527*100/71.08/168</f>
        <v/>
      </c>
    </row>
    <row r="528" spans="1:12">
      <c r="A528" t="s"/>
    </row>
    <row r="529" spans="1:12">
      <c r="A529" t="s">
        <v>0</v>
      </c>
      <c r="B529" t="s">
        <v>1</v>
      </c>
      <c r="C529" t="s">
        <v>2</v>
      </c>
      <c r="D529" t="s">
        <v>3</v>
      </c>
    </row>
    <row r="530" spans="1:12">
      <c r="A530" t="s">
        <v>119</v>
      </c>
      <c r="B530" t="s">
        <v>41</v>
      </c>
      <c r="C530" t="s">
        <v>120</v>
      </c>
      <c r="D530" t="s">
        <v>121</v>
      </c>
    </row>
    <row r="531" spans="1:12">
      <c r="A531" t="s"/>
      <c r="B531" t="s">
        <v>8</v>
      </c>
      <c r="C531" t="s">
        <v>9</v>
      </c>
      <c r="D531" t="s">
        <v>10</v>
      </c>
      <c r="E531" t="s">
        <v>11</v>
      </c>
      <c r="F531" t="s">
        <v>8</v>
      </c>
      <c r="G531" t="s">
        <v>9</v>
      </c>
      <c r="H531" t="s">
        <v>10</v>
      </c>
      <c r="I531" t="s">
        <v>12</v>
      </c>
      <c r="J531" t="s">
        <v>13</v>
      </c>
      <c r="K531" t="s">
        <v>14</v>
      </c>
      <c r="L531" t="s">
        <v>15</v>
      </c>
    </row>
    <row r="532" spans="1:12">
      <c r="A532" t="s">
        <v>16</v>
      </c>
      <c r="B532" t="n">
        <v>13198440</v>
      </c>
      <c r="C532" t="n">
        <v>20341640</v>
      </c>
      <c r="D532" t="n">
        <v>18088740</v>
      </c>
      <c r="E532">
        <f>sum(B532:D532)</f>
        <v/>
      </c>
      <c r="F532">
        <f>B532/E532</f>
        <v/>
      </c>
      <c r="G532">
        <f>C532/E532</f>
        <v/>
      </c>
      <c r="H532">
        <f>D532/E532</f>
        <v/>
      </c>
      <c r="I532">
        <f>G532+H532*2</f>
        <v/>
      </c>
      <c r="J532">
        <f>average(I532:I533)</f>
        <v/>
      </c>
    </row>
    <row r="533" spans="1:12">
      <c r="A533" t="s">
        <v>17</v>
      </c>
      <c r="B533" t="n">
        <v>13349930</v>
      </c>
      <c r="C533" t="n">
        <v>20358640</v>
      </c>
      <c r="D533" t="n">
        <v>18137420</v>
      </c>
      <c r="E533">
        <f>sum(B533:D533)</f>
        <v/>
      </c>
      <c r="F533">
        <f>B533/E533</f>
        <v/>
      </c>
      <c r="G533">
        <f>C533/E533</f>
        <v/>
      </c>
      <c r="H533">
        <f>D533/E533</f>
        <v/>
      </c>
      <c r="I533">
        <f>G533+H533*2</f>
        <v/>
      </c>
    </row>
    <row r="534" spans="1:12">
      <c r="A534" t="s">
        <v>18</v>
      </c>
      <c r="B534" t="n">
        <v>6281134</v>
      </c>
      <c r="C534" t="n">
        <v>10249850</v>
      </c>
      <c r="D534" t="n">
        <v>11791040</v>
      </c>
      <c r="E534">
        <f>sum(B534:D534)</f>
        <v/>
      </c>
      <c r="F534">
        <f>B534/E534</f>
        <v/>
      </c>
      <c r="G534">
        <f>C534/E534</f>
        <v/>
      </c>
      <c r="H534">
        <f>D534/E534</f>
        <v/>
      </c>
      <c r="I534">
        <f>G534+H534*2</f>
        <v/>
      </c>
      <c r="J534">
        <f>I534-J532</f>
        <v/>
      </c>
      <c r="K534" t="n">
        <v>5</v>
      </c>
      <c r="L534">
        <f>J534/K534*100/50.55/8</f>
        <v/>
      </c>
    </row>
    <row r="535" spans="1:12">
      <c r="A535" t="s">
        <v>19</v>
      </c>
      <c r="B535" t="n">
        <v>6658870</v>
      </c>
      <c r="C535" t="n">
        <v>13214600</v>
      </c>
      <c r="D535" t="n">
        <v>17767310</v>
      </c>
      <c r="E535">
        <f>sum(B535:D535)</f>
        <v/>
      </c>
      <c r="F535">
        <f>B535/E535</f>
        <v/>
      </c>
      <c r="G535">
        <f>C535/E535</f>
        <v/>
      </c>
      <c r="H535">
        <f>D535/E535</f>
        <v/>
      </c>
      <c r="I535">
        <f>G535+H535*2</f>
        <v/>
      </c>
      <c r="J535">
        <f>I535-J532</f>
        <v/>
      </c>
      <c r="K535" t="n">
        <v>5</v>
      </c>
      <c r="L535">
        <f>J535/K535*100/50.55/8</f>
        <v/>
      </c>
    </row>
    <row r="536" spans="1:12">
      <c r="A536" t="s">
        <v>20</v>
      </c>
      <c r="B536" t="n">
        <v>2289037</v>
      </c>
      <c r="C536" t="n">
        <v>7212689</v>
      </c>
      <c r="D536" t="n">
        <v>10685730</v>
      </c>
      <c r="E536">
        <f>sum(B536:D536)</f>
        <v/>
      </c>
      <c r="F536">
        <f>B536/E536</f>
        <v/>
      </c>
      <c r="G536">
        <f>C536/E536</f>
        <v/>
      </c>
      <c r="H536">
        <f>D536/E536</f>
        <v/>
      </c>
      <c r="I536">
        <f>G536+H536*2</f>
        <v/>
      </c>
      <c r="J536">
        <f>I536-J532</f>
        <v/>
      </c>
      <c r="K536" t="n">
        <v>5</v>
      </c>
      <c r="L536">
        <f>J536/K536*100/50.55/24</f>
        <v/>
      </c>
    </row>
    <row r="537" spans="1:12">
      <c r="A537" t="s">
        <v>21</v>
      </c>
      <c r="B537" t="n">
        <v>2709394</v>
      </c>
      <c r="C537" t="n">
        <v>7945543</v>
      </c>
      <c r="D537" t="n">
        <v>11339260</v>
      </c>
      <c r="E537">
        <f>sum(B537:D537)</f>
        <v/>
      </c>
      <c r="F537">
        <f>B537/E537</f>
        <v/>
      </c>
      <c r="G537">
        <f>C537/E537</f>
        <v/>
      </c>
      <c r="H537">
        <f>D537/E537</f>
        <v/>
      </c>
      <c r="I537">
        <f>G537+H537*2</f>
        <v/>
      </c>
      <c r="J537">
        <f>I537-J532</f>
        <v/>
      </c>
      <c r="K537" t="n">
        <v>5</v>
      </c>
      <c r="L537">
        <f>J537/K537*100/50.55/24</f>
        <v/>
      </c>
    </row>
    <row r="538" spans="1:12">
      <c r="A538" t="s">
        <v>22</v>
      </c>
      <c r="B538" t="n">
        <v>916367</v>
      </c>
      <c r="C538" t="n">
        <v>3094921</v>
      </c>
      <c r="D538" t="n">
        <v>5466528</v>
      </c>
      <c r="E538">
        <f>sum(B538:D538)</f>
        <v/>
      </c>
      <c r="F538">
        <f>B538/E538</f>
        <v/>
      </c>
      <c r="G538">
        <f>C538/E538</f>
        <v/>
      </c>
      <c r="H538">
        <f>D538/E538</f>
        <v/>
      </c>
      <c r="I538">
        <f>G538+H538*2</f>
        <v/>
      </c>
      <c r="J538">
        <f>I538-J532</f>
        <v/>
      </c>
      <c r="K538" t="n">
        <v>5</v>
      </c>
      <c r="L538">
        <f>J538/K538*100/50.55/48</f>
        <v/>
      </c>
    </row>
    <row r="539" spans="1:12">
      <c r="A539" t="s">
        <v>23</v>
      </c>
      <c r="B539" t="n">
        <v>1680307</v>
      </c>
      <c r="C539" t="n">
        <v>3840331</v>
      </c>
      <c r="D539" t="n">
        <v>7311420</v>
      </c>
      <c r="E539">
        <f>sum(B539:D539)</f>
        <v/>
      </c>
      <c r="F539">
        <f>B539/E539</f>
        <v/>
      </c>
      <c r="G539">
        <f>C539/E539</f>
        <v/>
      </c>
      <c r="H539">
        <f>D539/E539</f>
        <v/>
      </c>
      <c r="I539">
        <f>G539+H539*2</f>
        <v/>
      </c>
      <c r="J539">
        <f>I539-J532</f>
        <v/>
      </c>
      <c r="K539" t="n">
        <v>5</v>
      </c>
      <c r="L539">
        <f>J539/K539*100/50.55/48</f>
        <v/>
      </c>
    </row>
    <row r="540" spans="1:12">
      <c r="A540" t="s">
        <v>24</v>
      </c>
      <c r="B540" t="n">
        <v>94300</v>
      </c>
      <c r="C540" t="n">
        <v>132620</v>
      </c>
      <c r="D540" t="n">
        <v>190370</v>
      </c>
      <c r="E540">
        <f>sum(B540:D540)</f>
        <v/>
      </c>
      <c r="F540">
        <f>B540/E540</f>
        <v/>
      </c>
      <c r="G540">
        <f>C540/E540</f>
        <v/>
      </c>
      <c r="H540">
        <f>D540/E540</f>
        <v/>
      </c>
      <c r="I540">
        <f>G540+H540*2</f>
        <v/>
      </c>
      <c r="J540">
        <f>I540-J532</f>
        <v/>
      </c>
      <c r="K540" t="n">
        <v>5</v>
      </c>
      <c r="L540">
        <f>J540/K540*100/50.55/96</f>
        <v/>
      </c>
    </row>
    <row r="541" spans="1:12">
      <c r="A541" t="s">
        <v>25</v>
      </c>
      <c r="B541" t="n">
        <v>184756</v>
      </c>
      <c r="C541" t="n">
        <v>292265</v>
      </c>
      <c r="D541" t="n">
        <v>610844</v>
      </c>
      <c r="E541">
        <f>sum(B541:D541)</f>
        <v/>
      </c>
      <c r="F541">
        <f>B541/E541</f>
        <v/>
      </c>
      <c r="G541">
        <f>C541/E541</f>
        <v/>
      </c>
      <c r="H541">
        <f>D541/E541</f>
        <v/>
      </c>
      <c r="I541">
        <f>G541+H541*2</f>
        <v/>
      </c>
      <c r="J541">
        <f>I541-J532</f>
        <v/>
      </c>
      <c r="K541" t="n">
        <v>5</v>
      </c>
      <c r="L541">
        <f>J541/K541*100/50.55/96</f>
        <v/>
      </c>
    </row>
    <row r="542" spans="1:12">
      <c r="A542" t="s">
        <v>26</v>
      </c>
      <c r="B542" t="n">
        <v>857245</v>
      </c>
      <c r="C542" t="n">
        <v>3873544</v>
      </c>
      <c r="D542" t="n">
        <v>6532324</v>
      </c>
      <c r="E542">
        <f>sum(B542:D542)</f>
        <v/>
      </c>
      <c r="F542">
        <f>B542/E542</f>
        <v/>
      </c>
      <c r="G542">
        <f>C542/E542</f>
        <v/>
      </c>
      <c r="H542">
        <f>D542/E542</f>
        <v/>
      </c>
      <c r="I542">
        <f>G542+H542*2</f>
        <v/>
      </c>
      <c r="J542">
        <f>I542-J532</f>
        <v/>
      </c>
      <c r="K542" t="n">
        <v>5</v>
      </c>
      <c r="L542">
        <f>J542/K542*100/50.55/168</f>
        <v/>
      </c>
    </row>
    <row r="543" spans="1:12">
      <c r="A543" t="s">
        <v>27</v>
      </c>
      <c r="B543" t="n">
        <v>109296</v>
      </c>
      <c r="C543" t="n">
        <v>74652</v>
      </c>
      <c r="D543" t="n">
        <v>240913</v>
      </c>
      <c r="E543">
        <f>sum(B543:D543)</f>
        <v/>
      </c>
      <c r="F543">
        <f>B543/E543</f>
        <v/>
      </c>
      <c r="G543">
        <f>C543/E543</f>
        <v/>
      </c>
      <c r="H543">
        <f>D543/E543</f>
        <v/>
      </c>
      <c r="I543">
        <f>G543+H543*2</f>
        <v/>
      </c>
      <c r="J543">
        <f>I543-J532</f>
        <v/>
      </c>
      <c r="K543" t="n">
        <v>5</v>
      </c>
      <c r="L543">
        <f>J543/K543*100/50.55/168</f>
        <v/>
      </c>
    </row>
    <row r="544" spans="1:12">
      <c r="A544" t="s"/>
    </row>
    <row r="545" spans="1:12">
      <c r="A545" t="s">
        <v>0</v>
      </c>
      <c r="B545" t="s">
        <v>1</v>
      </c>
      <c r="C545" t="s">
        <v>2</v>
      </c>
      <c r="D545" t="s">
        <v>3</v>
      </c>
    </row>
    <row r="546" spans="1:12">
      <c r="A546" t="s">
        <v>122</v>
      </c>
      <c r="B546" t="s">
        <v>53</v>
      </c>
      <c r="C546" t="s">
        <v>123</v>
      </c>
      <c r="D546" t="s">
        <v>107</v>
      </c>
    </row>
    <row r="547" spans="1:12">
      <c r="A547" t="s"/>
      <c r="B547" t="s">
        <v>8</v>
      </c>
      <c r="C547" t="s">
        <v>9</v>
      </c>
      <c r="D547" t="s">
        <v>10</v>
      </c>
      <c r="E547" t="s">
        <v>11</v>
      </c>
      <c r="F547" t="s">
        <v>8</v>
      </c>
      <c r="G547" t="s">
        <v>9</v>
      </c>
      <c r="H547" t="s">
        <v>10</v>
      </c>
      <c r="I547" t="s">
        <v>12</v>
      </c>
      <c r="J547" t="s">
        <v>13</v>
      </c>
      <c r="K547" t="s">
        <v>14</v>
      </c>
      <c r="L547" t="s">
        <v>15</v>
      </c>
    </row>
    <row r="548" spans="1:12">
      <c r="A548" t="s">
        <v>16</v>
      </c>
      <c r="B548" t="n">
        <v>31716410</v>
      </c>
      <c r="C548" t="n">
        <v>53223900</v>
      </c>
      <c r="D548" t="n">
        <v>50866280</v>
      </c>
      <c r="E548">
        <f>sum(B548:D548)</f>
        <v/>
      </c>
      <c r="F548">
        <f>B548/E548</f>
        <v/>
      </c>
      <c r="G548">
        <f>C548/E548</f>
        <v/>
      </c>
      <c r="H548">
        <f>D548/E548</f>
        <v/>
      </c>
      <c r="I548">
        <f>G548+H548*2</f>
        <v/>
      </c>
      <c r="J548">
        <f>average(I548:I549)</f>
        <v/>
      </c>
    </row>
    <row r="549" spans="1:12">
      <c r="A549" t="s">
        <v>17</v>
      </c>
      <c r="B549" t="n">
        <v>37201720</v>
      </c>
      <c r="C549" t="n">
        <v>60140770</v>
      </c>
      <c r="D549" t="n">
        <v>60297730</v>
      </c>
      <c r="E549">
        <f>sum(B549:D549)</f>
        <v/>
      </c>
      <c r="F549">
        <f>B549/E549</f>
        <v/>
      </c>
      <c r="G549">
        <f>C549/E549</f>
        <v/>
      </c>
      <c r="H549">
        <f>D549/E549</f>
        <v/>
      </c>
      <c r="I549">
        <f>G549+H549*2</f>
        <v/>
      </c>
    </row>
    <row r="550" spans="1:12">
      <c r="A550" t="s">
        <v>18</v>
      </c>
      <c r="B550" t="n">
        <v>14275530</v>
      </c>
      <c r="C550" t="n">
        <v>31061320</v>
      </c>
      <c r="D550" t="n">
        <v>37535180</v>
      </c>
      <c r="E550">
        <f>sum(B550:D550)</f>
        <v/>
      </c>
      <c r="F550">
        <f>B550/E550</f>
        <v/>
      </c>
      <c r="G550">
        <f>C550/E550</f>
        <v/>
      </c>
      <c r="H550">
        <f>D550/E550</f>
        <v/>
      </c>
      <c r="I550">
        <f>G550+H550*2</f>
        <v/>
      </c>
      <c r="J550">
        <f>I550-J548</f>
        <v/>
      </c>
      <c r="K550" t="n">
        <v>5</v>
      </c>
      <c r="L550">
        <f>J550/K550*100/47.34/8</f>
        <v/>
      </c>
    </row>
    <row r="551" spans="1:12">
      <c r="A551" t="s">
        <v>19</v>
      </c>
      <c r="B551" t="n">
        <v>16017920</v>
      </c>
      <c r="C551" t="n">
        <v>31588430</v>
      </c>
      <c r="D551" t="n">
        <v>36525280</v>
      </c>
      <c r="E551">
        <f>sum(B551:D551)</f>
        <v/>
      </c>
      <c r="F551">
        <f>B551/E551</f>
        <v/>
      </c>
      <c r="G551">
        <f>C551/E551</f>
        <v/>
      </c>
      <c r="H551">
        <f>D551/E551</f>
        <v/>
      </c>
      <c r="I551">
        <f>G551+H551*2</f>
        <v/>
      </c>
      <c r="J551">
        <f>I551-J548</f>
        <v/>
      </c>
      <c r="K551" t="n">
        <v>5</v>
      </c>
      <c r="L551">
        <f>J551/K551*100/47.34/8</f>
        <v/>
      </c>
    </row>
    <row r="552" spans="1:12">
      <c r="A552" t="s">
        <v>20</v>
      </c>
      <c r="B552" t="n">
        <v>10728920</v>
      </c>
      <c r="C552" t="n">
        <v>28716200</v>
      </c>
      <c r="D552" t="n">
        <v>43403550</v>
      </c>
      <c r="E552">
        <f>sum(B552:D552)</f>
        <v/>
      </c>
      <c r="F552">
        <f>B552/E552</f>
        <v/>
      </c>
      <c r="G552">
        <f>C552/E552</f>
        <v/>
      </c>
      <c r="H552">
        <f>D552/E552</f>
        <v/>
      </c>
      <c r="I552">
        <f>G552+H552*2</f>
        <v/>
      </c>
      <c r="J552">
        <f>I552-J548</f>
        <v/>
      </c>
      <c r="K552" t="n">
        <v>5</v>
      </c>
      <c r="L552">
        <f>J552/K552*100/47.34/24</f>
        <v/>
      </c>
    </row>
    <row r="553" spans="1:12">
      <c r="A553" t="s">
        <v>21</v>
      </c>
      <c r="B553" t="n">
        <v>8360687</v>
      </c>
      <c r="C553" t="n">
        <v>26094570</v>
      </c>
      <c r="D553" t="n">
        <v>38419250</v>
      </c>
      <c r="E553">
        <f>sum(B553:D553)</f>
        <v/>
      </c>
      <c r="F553">
        <f>B553/E553</f>
        <v/>
      </c>
      <c r="G553">
        <f>C553/E553</f>
        <v/>
      </c>
      <c r="H553">
        <f>D553/E553</f>
        <v/>
      </c>
      <c r="I553">
        <f>G553+H553*2</f>
        <v/>
      </c>
      <c r="J553">
        <f>I553-J548</f>
        <v/>
      </c>
      <c r="K553" t="n">
        <v>5</v>
      </c>
      <c r="L553">
        <f>J553/K553*100/47.34/24</f>
        <v/>
      </c>
    </row>
    <row r="554" spans="1:12">
      <c r="A554" t="s">
        <v>22</v>
      </c>
      <c r="B554" t="n">
        <v>182916</v>
      </c>
      <c r="C554" t="n">
        <v>1152348</v>
      </c>
      <c r="D554" t="n">
        <v>2312311</v>
      </c>
      <c r="E554">
        <f>sum(B554:D554)</f>
        <v/>
      </c>
      <c r="F554">
        <f>B554/E554</f>
        <v/>
      </c>
      <c r="G554">
        <f>C554/E554</f>
        <v/>
      </c>
      <c r="H554">
        <f>D554/E554</f>
        <v/>
      </c>
      <c r="I554">
        <f>G554+H554*2</f>
        <v/>
      </c>
      <c r="J554">
        <f>I554-J548</f>
        <v/>
      </c>
      <c r="K554" t="n">
        <v>5</v>
      </c>
      <c r="L554">
        <f>J554/K554*100/47.34/48</f>
        <v/>
      </c>
    </row>
    <row r="555" spans="1:12">
      <c r="A555" t="s">
        <v>23</v>
      </c>
      <c r="B555" t="n">
        <v>215007</v>
      </c>
      <c r="C555" t="n">
        <v>856927</v>
      </c>
      <c r="D555" t="n">
        <v>1741340</v>
      </c>
      <c r="E555">
        <f>sum(B555:D555)</f>
        <v/>
      </c>
      <c r="F555">
        <f>B555/E555</f>
        <v/>
      </c>
      <c r="G555">
        <f>C555/E555</f>
        <v/>
      </c>
      <c r="H555">
        <f>D555/E555</f>
        <v/>
      </c>
      <c r="I555">
        <f>G555+H555*2</f>
        <v/>
      </c>
      <c r="J555">
        <f>I555-J548</f>
        <v/>
      </c>
      <c r="K555" t="n">
        <v>5</v>
      </c>
      <c r="L555">
        <f>J555/K555*100/47.34/48</f>
        <v/>
      </c>
    </row>
    <row r="556" spans="1:12">
      <c r="A556" t="s">
        <v>24</v>
      </c>
      <c r="B556" t="n">
        <v>5324885</v>
      </c>
      <c r="C556" t="n">
        <v>22863560</v>
      </c>
      <c r="D556" t="n">
        <v>41705240</v>
      </c>
      <c r="E556">
        <f>sum(B556:D556)</f>
        <v/>
      </c>
      <c r="F556">
        <f>B556/E556</f>
        <v/>
      </c>
      <c r="G556">
        <f>C556/E556</f>
        <v/>
      </c>
      <c r="H556">
        <f>D556/E556</f>
        <v/>
      </c>
      <c r="I556">
        <f>G556+H556*2</f>
        <v/>
      </c>
      <c r="J556">
        <f>I556-J548</f>
        <v/>
      </c>
      <c r="K556" t="n">
        <v>5</v>
      </c>
      <c r="L556">
        <f>J556/K556*100/47.34/96</f>
        <v/>
      </c>
    </row>
    <row r="557" spans="1:12">
      <c r="A557" t="s">
        <v>25</v>
      </c>
      <c r="B557" t="n">
        <v>5862732</v>
      </c>
      <c r="C557" t="n">
        <v>24769440</v>
      </c>
      <c r="D557" t="n">
        <v>46382860</v>
      </c>
      <c r="E557">
        <f>sum(B557:D557)</f>
        <v/>
      </c>
      <c r="F557">
        <f>B557/E557</f>
        <v/>
      </c>
      <c r="G557">
        <f>C557/E557</f>
        <v/>
      </c>
      <c r="H557">
        <f>D557/E557</f>
        <v/>
      </c>
      <c r="I557">
        <f>G557+H557*2</f>
        <v/>
      </c>
      <c r="J557">
        <f>I557-J548</f>
        <v/>
      </c>
      <c r="K557" t="n">
        <v>5</v>
      </c>
      <c r="L557">
        <f>J557/K557*100/47.34/96</f>
        <v/>
      </c>
    </row>
    <row r="558" spans="1:12">
      <c r="A558" t="s">
        <v>26</v>
      </c>
      <c r="B558" t="n">
        <v>958457</v>
      </c>
      <c r="C558" t="n">
        <v>4231777</v>
      </c>
      <c r="D558" t="n">
        <v>6924253</v>
      </c>
      <c r="E558">
        <f>sum(B558:D558)</f>
        <v/>
      </c>
      <c r="F558">
        <f>B558/E558</f>
        <v/>
      </c>
      <c r="G558">
        <f>C558/E558</f>
        <v/>
      </c>
      <c r="H558">
        <f>D558/E558</f>
        <v/>
      </c>
      <c r="I558">
        <f>G558+H558*2</f>
        <v/>
      </c>
      <c r="J558">
        <f>I558-J548</f>
        <v/>
      </c>
      <c r="K558" t="n">
        <v>5</v>
      </c>
      <c r="L558">
        <f>J558/K558*100/47.34/168</f>
        <v/>
      </c>
    </row>
    <row r="559" spans="1:12">
      <c r="A559" t="s">
        <v>27</v>
      </c>
      <c r="B559" t="n">
        <v>2772782</v>
      </c>
      <c r="C559" t="n">
        <v>8508936</v>
      </c>
      <c r="D559" t="n">
        <v>16893790</v>
      </c>
      <c r="E559">
        <f>sum(B559:D559)</f>
        <v/>
      </c>
      <c r="F559">
        <f>B559/E559</f>
        <v/>
      </c>
      <c r="G559">
        <f>C559/E559</f>
        <v/>
      </c>
      <c r="H559">
        <f>D559/E559</f>
        <v/>
      </c>
      <c r="I559">
        <f>G559+H559*2</f>
        <v/>
      </c>
      <c r="J559">
        <f>I559-J548</f>
        <v/>
      </c>
      <c r="K559" t="n">
        <v>5</v>
      </c>
      <c r="L559">
        <f>J559/K559*100/47.34/168</f>
        <v/>
      </c>
    </row>
    <row r="560" spans="1:12">
      <c r="A560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