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Macros\"/>
    </mc:Choice>
  </mc:AlternateContent>
  <xr:revisionPtr revIDLastSave="0" documentId="8_{29E0486F-379A-4F47-960D-2FC3CDA09997}" xr6:coauthVersionLast="47" xr6:coauthVersionMax="47" xr10:uidLastSave="{00000000-0000-0000-0000-000000000000}"/>
  <bookViews>
    <workbookView xWindow="-120" yWindow="-120" windowWidth="20730" windowHeight="11160" tabRatio="704" activeTab="9" xr2:uid="{1FD619C1-1B30-416D-84F4-7687CA6945BD}"/>
  </bookViews>
  <sheets>
    <sheet name="Modulo 102" sheetId="18" r:id="rId1"/>
    <sheet name="Modulo 103" sheetId="17" r:id="rId2"/>
    <sheet name="Modulo 105" sheetId="24" r:id="rId3"/>
    <sheet name="Modulo 106" sheetId="27" r:id="rId4"/>
    <sheet name="Modulo 110" sheetId="26" r:id="rId5"/>
    <sheet name="Modulo 118" sheetId="28" r:id="rId6"/>
    <sheet name="Modulo 133" sheetId="29" r:id="rId7"/>
    <sheet name="Modulo 200" sheetId="30" r:id="rId8"/>
    <sheet name="Inf NAVE 1" sheetId="2" r:id="rId9"/>
    <sheet name="INFORME DIARIO" sheetId="34" r:id="rId10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0" l="1"/>
  <c r="A2" i="29"/>
  <c r="A2" i="28"/>
  <c r="A2" i="26"/>
  <c r="A2" i="27"/>
  <c r="A2" i="24"/>
  <c r="A2" i="18"/>
  <c r="A2" i="17"/>
  <c r="J64" i="2" l="1"/>
  <c r="H64" i="2"/>
  <c r="F64" i="2"/>
  <c r="D64" i="2"/>
  <c r="J62" i="2"/>
  <c r="K62" i="2"/>
  <c r="I62" i="2"/>
  <c r="H62" i="2"/>
  <c r="G62" i="2"/>
  <c r="F62" i="2"/>
  <c r="E62" i="2"/>
  <c r="D62" i="2"/>
  <c r="C62" i="2"/>
  <c r="B62" i="2"/>
  <c r="B61" i="2"/>
  <c r="K59" i="2"/>
  <c r="H59" i="2"/>
  <c r="A59" i="2"/>
  <c r="F13" i="30"/>
  <c r="K61" i="2" s="1"/>
  <c r="E13" i="30"/>
  <c r="K64" i="2" s="1"/>
  <c r="F12" i="30"/>
  <c r="J61" i="2" s="1"/>
  <c r="E12" i="30"/>
  <c r="F11" i="30"/>
  <c r="I61" i="2" s="1"/>
  <c r="E11" i="30"/>
  <c r="I64" i="2" s="1"/>
  <c r="F10" i="30"/>
  <c r="H61" i="2" s="1"/>
  <c r="E10" i="30"/>
  <c r="F9" i="30"/>
  <c r="G61" i="2" s="1"/>
  <c r="E9" i="30"/>
  <c r="G64" i="2" s="1"/>
  <c r="F8" i="30"/>
  <c r="F61" i="2" s="1"/>
  <c r="E8" i="30"/>
  <c r="F7" i="30"/>
  <c r="E61" i="2" s="1"/>
  <c r="E7" i="30"/>
  <c r="E64" i="2" s="1"/>
  <c r="F6" i="30"/>
  <c r="D61" i="2" s="1"/>
  <c r="E6" i="30"/>
  <c r="F5" i="30"/>
  <c r="C61" i="2" s="1"/>
  <c r="E5" i="30"/>
  <c r="C5" i="30"/>
  <c r="C6" i="30" s="1"/>
  <c r="F4" i="30"/>
  <c r="E4" i="30"/>
  <c r="B64" i="2" s="1"/>
  <c r="C4" i="30"/>
  <c r="J56" i="2"/>
  <c r="I56" i="2"/>
  <c r="F56" i="2"/>
  <c r="E56" i="2"/>
  <c r="B56" i="2"/>
  <c r="K54" i="2"/>
  <c r="J54" i="2"/>
  <c r="I54" i="2"/>
  <c r="H54" i="2"/>
  <c r="G54" i="2"/>
  <c r="F54" i="2"/>
  <c r="E54" i="2"/>
  <c r="D54" i="2"/>
  <c r="C54" i="2"/>
  <c r="B54" i="2"/>
  <c r="K53" i="2"/>
  <c r="G53" i="2"/>
  <c r="C53" i="2"/>
  <c r="K51" i="2"/>
  <c r="H51" i="2"/>
  <c r="A51" i="2"/>
  <c r="K46" i="2"/>
  <c r="J46" i="2"/>
  <c r="I46" i="2"/>
  <c r="H46" i="2"/>
  <c r="G46" i="2"/>
  <c r="F46" i="2"/>
  <c r="E46" i="2"/>
  <c r="D46" i="2"/>
  <c r="C46" i="2"/>
  <c r="B46" i="2"/>
  <c r="K43" i="2"/>
  <c r="H43" i="2"/>
  <c r="A43" i="2"/>
  <c r="F13" i="29"/>
  <c r="E13" i="29"/>
  <c r="K56" i="2" s="1"/>
  <c r="F12" i="29"/>
  <c r="J53" i="2" s="1"/>
  <c r="E12" i="29"/>
  <c r="F11" i="29"/>
  <c r="I53" i="2" s="1"/>
  <c r="E11" i="29"/>
  <c r="F10" i="29"/>
  <c r="H53" i="2" s="1"/>
  <c r="E10" i="29"/>
  <c r="H56" i="2" s="1"/>
  <c r="F9" i="29"/>
  <c r="E9" i="29"/>
  <c r="G56" i="2" s="1"/>
  <c r="F8" i="29"/>
  <c r="F53" i="2" s="1"/>
  <c r="E8" i="29"/>
  <c r="F7" i="29"/>
  <c r="E53" i="2" s="1"/>
  <c r="E7" i="29"/>
  <c r="F6" i="29"/>
  <c r="D53" i="2" s="1"/>
  <c r="E6" i="29"/>
  <c r="D56" i="2" s="1"/>
  <c r="F5" i="29"/>
  <c r="E5" i="29"/>
  <c r="C56" i="2" s="1"/>
  <c r="F4" i="29"/>
  <c r="B53" i="2" s="1"/>
  <c r="E4" i="29"/>
  <c r="C4" i="29"/>
  <c r="C5" i="29" s="1"/>
  <c r="F13" i="28"/>
  <c r="K45" i="2" s="1"/>
  <c r="E13" i="28"/>
  <c r="K48" i="2" s="1"/>
  <c r="F12" i="28"/>
  <c r="J45" i="2" s="1"/>
  <c r="E12" i="28"/>
  <c r="J48" i="2" s="1"/>
  <c r="F11" i="28"/>
  <c r="I45" i="2" s="1"/>
  <c r="E11" i="28"/>
  <c r="I48" i="2" s="1"/>
  <c r="F10" i="28"/>
  <c r="H45" i="2" s="1"/>
  <c r="E10" i="28"/>
  <c r="H48" i="2" s="1"/>
  <c r="F9" i="28"/>
  <c r="G45" i="2" s="1"/>
  <c r="E9" i="28"/>
  <c r="G48" i="2" s="1"/>
  <c r="F8" i="28"/>
  <c r="F45" i="2" s="1"/>
  <c r="E8" i="28"/>
  <c r="F48" i="2" s="1"/>
  <c r="F7" i="28"/>
  <c r="E45" i="2" s="1"/>
  <c r="E7" i="28"/>
  <c r="E48" i="2" s="1"/>
  <c r="F6" i="28"/>
  <c r="D45" i="2" s="1"/>
  <c r="E6" i="28"/>
  <c r="D48" i="2" s="1"/>
  <c r="F5" i="28"/>
  <c r="C45" i="2" s="1"/>
  <c r="E5" i="28"/>
  <c r="C48" i="2" s="1"/>
  <c r="F4" i="28"/>
  <c r="B45" i="2" s="1"/>
  <c r="E4" i="28"/>
  <c r="B48" i="2" s="1"/>
  <c r="C4" i="28"/>
  <c r="C5" i="28" s="1"/>
  <c r="E5" i="24"/>
  <c r="E6" i="24"/>
  <c r="E7" i="24"/>
  <c r="E8" i="24"/>
  <c r="E9" i="24"/>
  <c r="E10" i="24"/>
  <c r="E11" i="24"/>
  <c r="E12" i="24"/>
  <c r="E13" i="24"/>
  <c r="E4" i="24"/>
  <c r="E4" i="18"/>
  <c r="E5" i="18"/>
  <c r="E6" i="18"/>
  <c r="E7" i="18"/>
  <c r="E8" i="18"/>
  <c r="E9" i="18"/>
  <c r="E10" i="18"/>
  <c r="E11" i="18"/>
  <c r="E12" i="18"/>
  <c r="E13" i="18"/>
  <c r="G5" i="30" l="1"/>
  <c r="C63" i="2" s="1"/>
  <c r="G4" i="30"/>
  <c r="B63" i="2" s="1"/>
  <c r="C64" i="2"/>
  <c r="G4" i="28"/>
  <c r="B47" i="2" s="1"/>
  <c r="L61" i="2"/>
  <c r="G6" i="30"/>
  <c r="D63" i="2" s="1"/>
  <c r="C7" i="30"/>
  <c r="C8" i="30" s="1"/>
  <c r="L53" i="2"/>
  <c r="L45" i="2"/>
  <c r="C6" i="29"/>
  <c r="G5" i="29"/>
  <c r="C55" i="2" s="1"/>
  <c r="G4" i="29"/>
  <c r="B55" i="2" s="1"/>
  <c r="C6" i="28"/>
  <c r="G5" i="28"/>
  <c r="C47" i="2" s="1"/>
  <c r="K38" i="2"/>
  <c r="J38" i="2"/>
  <c r="I38" i="2"/>
  <c r="H38" i="2"/>
  <c r="G38" i="2"/>
  <c r="F38" i="2"/>
  <c r="E38" i="2"/>
  <c r="D38" i="2"/>
  <c r="C38" i="2"/>
  <c r="B38" i="2"/>
  <c r="K35" i="2"/>
  <c r="H35" i="2"/>
  <c r="A35" i="2"/>
  <c r="K30" i="2"/>
  <c r="J30" i="2"/>
  <c r="I30" i="2"/>
  <c r="H30" i="2"/>
  <c r="G30" i="2"/>
  <c r="F30" i="2"/>
  <c r="E30" i="2"/>
  <c r="D30" i="2"/>
  <c r="C30" i="2"/>
  <c r="B30" i="2"/>
  <c r="K27" i="2"/>
  <c r="H27" i="2"/>
  <c r="A27" i="2"/>
  <c r="K19" i="2"/>
  <c r="H19" i="2"/>
  <c r="K11" i="2"/>
  <c r="H11" i="2"/>
  <c r="K3" i="2"/>
  <c r="H3" i="2"/>
  <c r="G8" i="30" l="1"/>
  <c r="F63" i="2" s="1"/>
  <c r="C9" i="30"/>
  <c r="G7" i="30"/>
  <c r="E63" i="2" s="1"/>
  <c r="C7" i="29"/>
  <c r="G6" i="29"/>
  <c r="D55" i="2" s="1"/>
  <c r="G6" i="28"/>
  <c r="D47" i="2" s="1"/>
  <c r="C7" i="28"/>
  <c r="L37" i="2"/>
  <c r="L29" i="2"/>
  <c r="H24" i="2"/>
  <c r="G24" i="2"/>
  <c r="F24" i="2"/>
  <c r="C24" i="2"/>
  <c r="B24" i="2"/>
  <c r="K22" i="2"/>
  <c r="J22" i="2"/>
  <c r="I22" i="2"/>
  <c r="H22" i="2"/>
  <c r="G22" i="2"/>
  <c r="F22" i="2"/>
  <c r="E22" i="2"/>
  <c r="D22" i="2"/>
  <c r="C22" i="2"/>
  <c r="B22" i="2"/>
  <c r="A19" i="2"/>
  <c r="K14" i="2"/>
  <c r="J14" i="2"/>
  <c r="I14" i="2"/>
  <c r="H14" i="2"/>
  <c r="G14" i="2"/>
  <c r="F14" i="2"/>
  <c r="E14" i="2"/>
  <c r="D14" i="2"/>
  <c r="C14" i="2"/>
  <c r="B14" i="2"/>
  <c r="A11" i="2"/>
  <c r="A3" i="2"/>
  <c r="F8" i="2"/>
  <c r="B8" i="2"/>
  <c r="K6" i="2"/>
  <c r="J6" i="2"/>
  <c r="H6" i="2"/>
  <c r="I6" i="2"/>
  <c r="G6" i="2"/>
  <c r="F6" i="2"/>
  <c r="E6" i="2"/>
  <c r="D6" i="2"/>
  <c r="C6" i="2"/>
  <c r="B6" i="2"/>
  <c r="F13" i="27"/>
  <c r="K29" i="2" s="1"/>
  <c r="E13" i="27"/>
  <c r="K32" i="2" s="1"/>
  <c r="F12" i="27"/>
  <c r="J29" i="2" s="1"/>
  <c r="E12" i="27"/>
  <c r="J32" i="2" s="1"/>
  <c r="F11" i="27"/>
  <c r="I29" i="2" s="1"/>
  <c r="E11" i="27"/>
  <c r="I32" i="2" s="1"/>
  <c r="F10" i="27"/>
  <c r="H29" i="2" s="1"/>
  <c r="E10" i="27"/>
  <c r="H32" i="2" s="1"/>
  <c r="F9" i="27"/>
  <c r="G29" i="2" s="1"/>
  <c r="E9" i="27"/>
  <c r="G32" i="2" s="1"/>
  <c r="F8" i="27"/>
  <c r="F29" i="2" s="1"/>
  <c r="E8" i="27"/>
  <c r="F32" i="2" s="1"/>
  <c r="F7" i="27"/>
  <c r="E29" i="2" s="1"/>
  <c r="E7" i="27"/>
  <c r="E32" i="2" s="1"/>
  <c r="F6" i="27"/>
  <c r="D29" i="2" s="1"/>
  <c r="E6" i="27"/>
  <c r="D32" i="2" s="1"/>
  <c r="F5" i="27"/>
  <c r="C29" i="2" s="1"/>
  <c r="E5" i="27"/>
  <c r="C32" i="2" s="1"/>
  <c r="F4" i="27"/>
  <c r="B29" i="2" s="1"/>
  <c r="E4" i="27"/>
  <c r="B32" i="2" s="1"/>
  <c r="C4" i="27"/>
  <c r="C5" i="27" s="1"/>
  <c r="F13" i="26"/>
  <c r="K37" i="2" s="1"/>
  <c r="E13" i="26"/>
  <c r="F12" i="26"/>
  <c r="J37" i="2" s="1"/>
  <c r="E12" i="26"/>
  <c r="J40" i="2" s="1"/>
  <c r="F11" i="26"/>
  <c r="I37" i="2" s="1"/>
  <c r="E11" i="26"/>
  <c r="F10" i="26"/>
  <c r="H37" i="2" s="1"/>
  <c r="E10" i="26"/>
  <c r="F9" i="26"/>
  <c r="G37" i="2" s="1"/>
  <c r="E9" i="26"/>
  <c r="F8" i="26"/>
  <c r="F37" i="2" s="1"/>
  <c r="E8" i="26"/>
  <c r="F7" i="26"/>
  <c r="E37" i="2" s="1"/>
  <c r="E7" i="26"/>
  <c r="F6" i="26"/>
  <c r="D37" i="2" s="1"/>
  <c r="E6" i="26"/>
  <c r="F5" i="26"/>
  <c r="C37" i="2" s="1"/>
  <c r="E5" i="26"/>
  <c r="F4" i="26"/>
  <c r="B37" i="2" s="1"/>
  <c r="E4" i="26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F13" i="24"/>
  <c r="K21" i="2" s="1"/>
  <c r="K24" i="2"/>
  <c r="F12" i="24"/>
  <c r="J21" i="2" s="1"/>
  <c r="J24" i="2"/>
  <c r="F11" i="24"/>
  <c r="I21" i="2" s="1"/>
  <c r="I24" i="2"/>
  <c r="F10" i="24"/>
  <c r="H21" i="2" s="1"/>
  <c r="F9" i="24"/>
  <c r="G21" i="2" s="1"/>
  <c r="F8" i="24"/>
  <c r="F21" i="2" s="1"/>
  <c r="F7" i="24"/>
  <c r="E21" i="2" s="1"/>
  <c r="E24" i="2"/>
  <c r="F6" i="24"/>
  <c r="D21" i="2" s="1"/>
  <c r="D24" i="2"/>
  <c r="F5" i="24"/>
  <c r="C21" i="2" s="1"/>
  <c r="F4" i="24"/>
  <c r="B21" i="2" s="1"/>
  <c r="C4" i="24"/>
  <c r="C5" i="24" s="1"/>
  <c r="F13" i="18"/>
  <c r="K5" i="2" s="1"/>
  <c r="K8" i="2"/>
  <c r="F12" i="18"/>
  <c r="J5" i="2" s="1"/>
  <c r="J8" i="2"/>
  <c r="F11" i="18"/>
  <c r="I5" i="2" s="1"/>
  <c r="I8" i="2"/>
  <c r="F10" i="18"/>
  <c r="H5" i="2" s="1"/>
  <c r="H8" i="2"/>
  <c r="F9" i="18"/>
  <c r="G5" i="2" s="1"/>
  <c r="G8" i="2"/>
  <c r="F8" i="18"/>
  <c r="F5" i="2" s="1"/>
  <c r="F7" i="18"/>
  <c r="E5" i="2" s="1"/>
  <c r="E8" i="2"/>
  <c r="F6" i="18"/>
  <c r="D5" i="2" s="1"/>
  <c r="D8" i="2"/>
  <c r="F5" i="18"/>
  <c r="C5" i="2" s="1"/>
  <c r="C8" i="2"/>
  <c r="F4" i="18"/>
  <c r="B5" i="2" s="1"/>
  <c r="C4" i="18"/>
  <c r="C5" i="18" s="1"/>
  <c r="F13" i="17"/>
  <c r="K13" i="2" s="1"/>
  <c r="E13" i="17"/>
  <c r="K16" i="2" s="1"/>
  <c r="F12" i="17"/>
  <c r="J13" i="2" s="1"/>
  <c r="E12" i="17"/>
  <c r="J16" i="2" s="1"/>
  <c r="F11" i="17"/>
  <c r="E11" i="17"/>
  <c r="I16" i="2" s="1"/>
  <c r="F10" i="17"/>
  <c r="I13" i="2" s="1"/>
  <c r="E10" i="17"/>
  <c r="F9" i="17"/>
  <c r="G13" i="2" s="1"/>
  <c r="E9" i="17"/>
  <c r="G16" i="2" s="1"/>
  <c r="F8" i="17"/>
  <c r="F13" i="2" s="1"/>
  <c r="E8" i="17"/>
  <c r="F16" i="2" s="1"/>
  <c r="F7" i="17"/>
  <c r="E13" i="2" s="1"/>
  <c r="E7" i="17"/>
  <c r="E16" i="2" s="1"/>
  <c r="F6" i="17"/>
  <c r="D13" i="2" s="1"/>
  <c r="E6" i="17"/>
  <c r="D16" i="2" s="1"/>
  <c r="F5" i="17"/>
  <c r="C13" i="2" s="1"/>
  <c r="E5" i="17"/>
  <c r="C16" i="2" s="1"/>
  <c r="F4" i="17"/>
  <c r="B13" i="2" s="1"/>
  <c r="E4" i="17"/>
  <c r="C4" i="17"/>
  <c r="C5" i="17" s="1"/>
  <c r="G10" i="26" l="1"/>
  <c r="H39" i="2" s="1"/>
  <c r="G4" i="17"/>
  <c r="B15" i="2" s="1"/>
  <c r="C10" i="30"/>
  <c r="G9" i="30"/>
  <c r="G63" i="2" s="1"/>
  <c r="C8" i="29"/>
  <c r="G7" i="29"/>
  <c r="E55" i="2" s="1"/>
  <c r="C8" i="28"/>
  <c r="G7" i="28"/>
  <c r="E47" i="2" s="1"/>
  <c r="G7" i="26"/>
  <c r="E39" i="2" s="1"/>
  <c r="E40" i="2"/>
  <c r="G11" i="26"/>
  <c r="I39" i="2" s="1"/>
  <c r="I40" i="2"/>
  <c r="H40" i="2"/>
  <c r="F40" i="2"/>
  <c r="G4" i="26"/>
  <c r="B39" i="2" s="1"/>
  <c r="B40" i="2"/>
  <c r="G5" i="26"/>
  <c r="C39" i="2" s="1"/>
  <c r="C40" i="2"/>
  <c r="G9" i="26"/>
  <c r="G39" i="2" s="1"/>
  <c r="G40" i="2"/>
  <c r="G13" i="26"/>
  <c r="K39" i="2" s="1"/>
  <c r="K40" i="2"/>
  <c r="G6" i="26"/>
  <c r="D39" i="2" s="1"/>
  <c r="D40" i="2"/>
  <c r="L39" i="2"/>
  <c r="H13" i="2"/>
  <c r="B16" i="2"/>
  <c r="H16" i="2"/>
  <c r="L21" i="2"/>
  <c r="L13" i="2"/>
  <c r="G5" i="27"/>
  <c r="C31" i="2" s="1"/>
  <c r="C6" i="27"/>
  <c r="G4" i="27"/>
  <c r="B31" i="2" s="1"/>
  <c r="G8" i="26"/>
  <c r="F39" i="2" s="1"/>
  <c r="G12" i="26"/>
  <c r="J39" i="2" s="1"/>
  <c r="G5" i="24"/>
  <c r="C23" i="2" s="1"/>
  <c r="C6" i="24"/>
  <c r="G4" i="24"/>
  <c r="B23" i="2" s="1"/>
  <c r="G5" i="18"/>
  <c r="C7" i="2" s="1"/>
  <c r="C6" i="18"/>
  <c r="G4" i="18"/>
  <c r="B7" i="2" s="1"/>
  <c r="G5" i="17"/>
  <c r="C15" i="2" s="1"/>
  <c r="C6" i="17"/>
  <c r="C7" i="17" s="1"/>
  <c r="G6" i="17" l="1"/>
  <c r="D15" i="2" s="1"/>
  <c r="G10" i="30"/>
  <c r="H63" i="2" s="1"/>
  <c r="C11" i="30"/>
  <c r="C9" i="29"/>
  <c r="G8" i="29"/>
  <c r="F55" i="2" s="1"/>
  <c r="C9" i="28"/>
  <c r="G8" i="28"/>
  <c r="F47" i="2" s="1"/>
  <c r="C7" i="27"/>
  <c r="G6" i="27"/>
  <c r="D31" i="2" s="1"/>
  <c r="C7" i="24"/>
  <c r="G6" i="24"/>
  <c r="D23" i="2" s="1"/>
  <c r="C7" i="18"/>
  <c r="G6" i="18"/>
  <c r="D7" i="2" s="1"/>
  <c r="G7" i="17"/>
  <c r="E15" i="2" s="1"/>
  <c r="C8" i="17"/>
  <c r="C12" i="30" l="1"/>
  <c r="G11" i="30"/>
  <c r="I63" i="2" s="1"/>
  <c r="C10" i="29"/>
  <c r="G9" i="29"/>
  <c r="G55" i="2" s="1"/>
  <c r="C10" i="28"/>
  <c r="G9" i="28"/>
  <c r="G47" i="2" s="1"/>
  <c r="G7" i="27"/>
  <c r="E31" i="2" s="1"/>
  <c r="C8" i="27"/>
  <c r="G7" i="24"/>
  <c r="E23" i="2" s="1"/>
  <c r="C8" i="24"/>
  <c r="G7" i="18"/>
  <c r="E7" i="2" s="1"/>
  <c r="C8" i="18"/>
  <c r="C9" i="17"/>
  <c r="G8" i="17"/>
  <c r="F15" i="2" s="1"/>
  <c r="C13" i="30" l="1"/>
  <c r="G12" i="30"/>
  <c r="J63" i="2" s="1"/>
  <c r="G10" i="29"/>
  <c r="H55" i="2" s="1"/>
  <c r="C11" i="29"/>
  <c r="G10" i="28"/>
  <c r="H47" i="2" s="1"/>
  <c r="C11" i="28"/>
  <c r="C9" i="27"/>
  <c r="G8" i="27"/>
  <c r="F31" i="2" s="1"/>
  <c r="C9" i="24"/>
  <c r="G8" i="24"/>
  <c r="F23" i="2" s="1"/>
  <c r="C9" i="18"/>
  <c r="G8" i="18"/>
  <c r="F7" i="2" s="1"/>
  <c r="G9" i="17"/>
  <c r="G15" i="2" s="1"/>
  <c r="C10" i="17"/>
  <c r="G13" i="30" l="1"/>
  <c r="K63" i="2" s="1"/>
  <c r="L63" i="2"/>
  <c r="C12" i="29"/>
  <c r="G11" i="29"/>
  <c r="I55" i="2" s="1"/>
  <c r="C12" i="28"/>
  <c r="G11" i="28"/>
  <c r="I47" i="2" s="1"/>
  <c r="G9" i="27"/>
  <c r="G31" i="2" s="1"/>
  <c r="C10" i="27"/>
  <c r="G9" i="24"/>
  <c r="G23" i="2" s="1"/>
  <c r="C10" i="24"/>
  <c r="G9" i="18"/>
  <c r="G7" i="2" s="1"/>
  <c r="C10" i="18"/>
  <c r="C11" i="17"/>
  <c r="G10" i="17"/>
  <c r="H15" i="2" s="1"/>
  <c r="C13" i="29" l="1"/>
  <c r="G12" i="29"/>
  <c r="J55" i="2" s="1"/>
  <c r="C13" i="28"/>
  <c r="G12" i="28"/>
  <c r="J47" i="2" s="1"/>
  <c r="C11" i="27"/>
  <c r="G10" i="27"/>
  <c r="H31" i="2" s="1"/>
  <c r="C11" i="24"/>
  <c r="G10" i="24"/>
  <c r="H23" i="2" s="1"/>
  <c r="C11" i="18"/>
  <c r="G10" i="18"/>
  <c r="H7" i="2" s="1"/>
  <c r="G11" i="17"/>
  <c r="I15" i="2" s="1"/>
  <c r="C12" i="17"/>
  <c r="G13" i="29" l="1"/>
  <c r="K55" i="2" s="1"/>
  <c r="L55" i="2"/>
  <c r="G13" i="28"/>
  <c r="K47" i="2" s="1"/>
  <c r="L47" i="2"/>
  <c r="G11" i="27"/>
  <c r="I31" i="2" s="1"/>
  <c r="C12" i="27"/>
  <c r="G11" i="24"/>
  <c r="I23" i="2" s="1"/>
  <c r="C12" i="24"/>
  <c r="G11" i="18"/>
  <c r="I7" i="2" s="1"/>
  <c r="C12" i="18"/>
  <c r="C13" i="17"/>
  <c r="G12" i="17"/>
  <c r="J15" i="2" s="1"/>
  <c r="G13" i="17" l="1"/>
  <c r="K15" i="2" s="1"/>
  <c r="L15" i="2"/>
  <c r="C13" i="27"/>
  <c r="G12" i="27"/>
  <c r="J31" i="2" s="1"/>
  <c r="C13" i="24"/>
  <c r="G12" i="24"/>
  <c r="J23" i="2" s="1"/>
  <c r="C13" i="18"/>
  <c r="G13" i="18" s="1"/>
  <c r="K7" i="2" s="1"/>
  <c r="G12" i="18"/>
  <c r="J7" i="2" s="1"/>
  <c r="G13" i="27" l="1"/>
  <c r="K31" i="2" s="1"/>
  <c r="L31" i="2"/>
  <c r="G13" i="24"/>
  <c r="K23" i="2" s="1"/>
  <c r="L23" i="2"/>
  <c r="L5" i="2"/>
  <c r="E2" i="2" s="1"/>
  <c r="L7" i="2" l="1"/>
  <c r="J2" i="2"/>
</calcChain>
</file>

<file path=xl/sharedStrings.xml><?xml version="1.0" encoding="utf-8"?>
<sst xmlns="http://schemas.openxmlformats.org/spreadsheetml/2006/main" count="183" uniqueCount="34">
  <si>
    <t>MÓDULO 102</t>
  </si>
  <si>
    <t>HORA</t>
  </si>
  <si>
    <t>UDS X HORA</t>
  </si>
  <si>
    <t>ACUMULADO</t>
  </si>
  <si>
    <t>UDS FABRICADAS</t>
  </si>
  <si>
    <t>UDS ACUM</t>
  </si>
  <si>
    <t>%PARCIAL</t>
  </si>
  <si>
    <t>%ACUM</t>
  </si>
  <si>
    <t>REF</t>
  </si>
  <si>
    <t>PO</t>
  </si>
  <si>
    <t>#PERSONAS</t>
  </si>
  <si>
    <t>COLOR</t>
  </si>
  <si>
    <t>COCOA</t>
  </si>
  <si>
    <t>MÓDULO 103</t>
  </si>
  <si>
    <t>MÓDULO 105</t>
  </si>
  <si>
    <t>MÓDULO 106</t>
  </si>
  <si>
    <t>MÓDULO 110</t>
  </si>
  <si>
    <t>MÓDULO 118</t>
  </si>
  <si>
    <t>MÓDULO 133</t>
  </si>
  <si>
    <t>MÓDULO 200</t>
  </si>
  <si>
    <t>UNIDADES A PRODUCIR X DÍA</t>
  </si>
  <si>
    <t>UNIDADES REALES PRODUCIDAS EN EL DÍA</t>
  </si>
  <si>
    <t>%</t>
  </si>
  <si>
    <t>Total uds Día</t>
  </si>
  <si>
    <t>REFERENCIA</t>
  </si>
  <si>
    <t>MODULO</t>
  </si>
  <si>
    <t>N P MODULO</t>
  </si>
  <si>
    <t xml:space="preserve">FECHA </t>
  </si>
  <si>
    <t>U X H</t>
  </si>
  <si>
    <t>U ACUM</t>
  </si>
  <si>
    <t>U FABRI</t>
  </si>
  <si>
    <t>ACUM FABRI</t>
  </si>
  <si>
    <t>% PARCIAL</t>
  </si>
  <si>
    <t>% 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</si>
</sst>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rgb="FFFFFFFF"/>
      <name val="Oswald"/>
    </font>
    <font>
      <sz val="10"/>
      <color theme="1"/>
      <name val="Arial"/>
      <family val="2"/>
    </font>
    <font>
      <b/>
      <sz val="14"/>
      <color rgb="FFFFFFFF"/>
      <name val="Oswald"/>
    </font>
    <font>
      <b/>
      <sz val="14"/>
      <color theme="1"/>
      <name val="Oswald"/>
    </font>
    <font>
      <b/>
      <sz val="14"/>
      <color rgb="FF34A853"/>
      <name val="Oswald"/>
    </font>
    <font>
      <b/>
      <sz val="36"/>
      <color rgb="FFFFFF00"/>
      <name val="Oswald"/>
    </font>
    <font>
      <b/>
      <sz val="36"/>
      <color rgb="FFFFFFFF"/>
      <name val="Oswald"/>
    </font>
    <font>
      <b/>
      <sz val="18"/>
      <color theme="1"/>
      <name val="Oswald"/>
    </font>
    <font>
      <b/>
      <sz val="18"/>
      <color rgb="FF34A853"/>
      <name val="Oswald"/>
    </font>
    <font>
      <b/>
      <sz val="18"/>
      <color rgb="FFF7981D"/>
      <name val="Oswald"/>
    </font>
    <font>
      <b/>
      <sz val="18"/>
      <color rgb="FFEA4335"/>
      <name val="Oswald"/>
    </font>
    <font>
      <b/>
      <sz val="36"/>
      <color theme="1"/>
      <name val="Oswald"/>
    </font>
    <font>
      <b/>
      <sz val="30"/>
      <color rgb="FF34A853"/>
      <name val="Oswald"/>
    </font>
    <font>
      <b/>
      <sz val="24"/>
      <color rgb="FFFFFFFF"/>
      <name val="Oswald"/>
    </font>
    <font>
      <b/>
      <sz val="72"/>
      <color theme="1"/>
      <name val="Arial Black"/>
      <family val="2"/>
    </font>
    <font>
      <b/>
      <sz val="18"/>
      <color rgb="FFFFFFFF"/>
      <name val="Oswald"/>
    </font>
    <font>
      <b/>
      <sz val="100"/>
      <color rgb="FFFF0000"/>
      <name val="Arial Black"/>
      <family val="2"/>
    </font>
    <font>
      <b/>
      <sz val="28"/>
      <color rgb="FFFFFFFF"/>
      <name val="Oswald"/>
    </font>
    <font>
      <b/>
      <sz val="26"/>
      <color rgb="FFFFFFFF"/>
      <name val="Oswald"/>
    </font>
    <font>
      <sz val="28"/>
      <color theme="1"/>
      <name val="Arial"/>
      <family val="2"/>
    </font>
    <font>
      <sz val="28"/>
      <color theme="1"/>
      <name val="Calibri"/>
      <family val="2"/>
      <scheme val="minor"/>
    </font>
    <font>
      <sz val="26"/>
      <color theme="1"/>
      <name val="Arial"/>
      <family val="2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Oswald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51C7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B1D88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5" xfId="0" applyFont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20" fontId="5" fillId="0" borderId="6" xfId="0" applyNumberFormat="1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9" fontId="6" fillId="3" borderId="7" xfId="0" applyNumberFormat="1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4" fillId="4" borderId="6" xfId="0" applyFont="1" applyFill="1" applyBorder="1" applyAlignment="1">
      <alignment horizontal="center" vertical="center" wrapText="1"/>
    </xf>
    <xf numFmtId="20" fontId="5" fillId="5" borderId="7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top" wrapText="1"/>
    </xf>
    <xf numFmtId="9" fontId="10" fillId="3" borderId="7" xfId="0" applyNumberFormat="1" applyFont="1" applyFill="1" applyBorder="1" applyAlignment="1">
      <alignment vertical="center" wrapText="1"/>
    </xf>
    <xf numFmtId="9" fontId="11" fillId="3" borderId="7" xfId="0" applyNumberFormat="1" applyFont="1" applyFill="1" applyBorder="1" applyAlignment="1">
      <alignment vertical="center" wrapText="1"/>
    </xf>
    <xf numFmtId="9" fontId="12" fillId="3" borderId="7" xfId="0" applyNumberFormat="1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9" fontId="0" fillId="0" borderId="0" xfId="1" applyFont="1"/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8" fillId="4" borderId="15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vertical="center" wrapText="1"/>
    </xf>
    <xf numFmtId="0" fontId="19" fillId="4" borderId="18" xfId="0" applyFont="1" applyFill="1" applyBorder="1" applyAlignment="1">
      <alignment vertical="center" wrapText="1"/>
    </xf>
    <xf numFmtId="14" fontId="20" fillId="2" borderId="3" xfId="0" applyNumberFormat="1" applyFont="1" applyFill="1" applyBorder="1" applyAlignment="1">
      <alignment horizontal="left" vertical="center"/>
    </xf>
    <xf numFmtId="14" fontId="15" fillId="2" borderId="3" xfId="0" applyNumberFormat="1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vertical="center" wrapText="1"/>
    </xf>
    <xf numFmtId="0" fontId="19" fillId="2" borderId="4" xfId="0" applyFont="1" applyFill="1" applyBorder="1" applyAlignment="1">
      <alignment vertical="center"/>
    </xf>
    <xf numFmtId="0" fontId="21" fillId="0" borderId="14" xfId="0" applyFont="1" applyBorder="1" applyAlignment="1">
      <alignment wrapText="1"/>
    </xf>
    <xf numFmtId="0" fontId="22" fillId="0" borderId="0" xfId="0" applyFont="1"/>
    <xf numFmtId="0" fontId="20" fillId="2" borderId="4" xfId="0" applyFont="1" applyFill="1" applyBorder="1" applyAlignment="1">
      <alignment horizontal="left" vertical="center"/>
    </xf>
    <xf numFmtId="0" fontId="23" fillId="0" borderId="14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14" fontId="19" fillId="2" borderId="3" xfId="0" applyNumberFormat="1" applyFont="1" applyFill="1" applyBorder="1" applyAlignment="1">
      <alignment horizontal="left" vertical="center"/>
    </xf>
    <xf numFmtId="0" fontId="26" fillId="2" borderId="9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20" fontId="0" fillId="0" borderId="0" xfId="0" applyNumberFormat="1"/>
    <xf numFmtId="0" fontId="27" fillId="0" borderId="0" xfId="0" applyFont="1"/>
    <xf numFmtId="0" fontId="0" fillId="0" borderId="0" xfId="0" applyAlignment="1">
      <alignment horizontal="center"/>
    </xf>
    <xf numFmtId="0" fontId="3" fillId="0" borderId="13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0" fontId="8" fillId="2" borderId="24" xfId="0" applyFont="1" applyFill="1" applyBorder="1" applyAlignment="1">
      <alignment horizontal="center" vertical="top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9" fontId="14" fillId="3" borderId="10" xfId="1" applyFont="1" applyFill="1" applyBorder="1" applyAlignment="1">
      <alignment horizontal="center" vertical="center" wrapText="1"/>
    </xf>
    <xf numFmtId="9" fontId="14" fillId="3" borderId="11" xfId="1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16" fillId="0" borderId="22" xfId="0" applyFont="1" applyBorder="1" applyAlignment="1">
      <alignment horizontal="center"/>
    </xf>
    <xf numFmtId="9" fontId="18" fillId="0" borderId="21" xfId="1" applyFont="1" applyBorder="1" applyAlignment="1">
      <alignment horizontal="center"/>
    </xf>
    <xf numFmtId="9" fontId="18" fillId="0" borderId="22" xfId="1" applyFont="1" applyBorder="1" applyAlignment="1">
      <alignment horizontal="center"/>
    </xf>
    <xf numFmtId="0" fontId="15" fillId="6" borderId="0" xfId="0" applyFont="1" applyFill="1" applyAlignment="1">
      <alignment horizontal="center" wrapText="1"/>
    </xf>
  </cellXfs>
  <cellStyles count="2">
    <cellStyle name="Normal" xfId="0" builtinId="0"/>
    <cellStyle name="Porcentaje" xfId="1" builtinId="5"/>
  </cellStyles>
  <dxfs count="48"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FFCC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C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C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C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C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C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C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C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57150</xdr:rowOff>
    </xdr:from>
    <xdr:to>
      <xdr:col>8</xdr:col>
      <xdr:colOff>0</xdr:colOff>
      <xdr:row>1</xdr:row>
      <xdr:rowOff>342899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2C651C-B9A7-4C7C-AD72-ED2F1F7EA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1" y="57150"/>
          <a:ext cx="2581274" cy="1409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57151</xdr:rowOff>
    </xdr:from>
    <xdr:to>
      <xdr:col>8</xdr:col>
      <xdr:colOff>1</xdr:colOff>
      <xdr:row>1</xdr:row>
      <xdr:rowOff>373856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5CD439-454A-4796-AED6-5945B2264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1" y="57151"/>
          <a:ext cx="2581274" cy="1438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57151</xdr:rowOff>
    </xdr:from>
    <xdr:to>
      <xdr:col>8</xdr:col>
      <xdr:colOff>0</xdr:colOff>
      <xdr:row>1</xdr:row>
      <xdr:rowOff>371475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F35335-38EB-4434-8215-E1C509733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1" y="57151"/>
          <a:ext cx="2581274" cy="1438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57151</xdr:rowOff>
    </xdr:from>
    <xdr:to>
      <xdr:col>8</xdr:col>
      <xdr:colOff>0</xdr:colOff>
      <xdr:row>1</xdr:row>
      <xdr:rowOff>371475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22DE82-8AFB-4BA0-A915-F9F940339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1" y="57151"/>
          <a:ext cx="2581274" cy="1438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57151</xdr:rowOff>
    </xdr:from>
    <xdr:to>
      <xdr:col>8</xdr:col>
      <xdr:colOff>0</xdr:colOff>
      <xdr:row>1</xdr:row>
      <xdr:rowOff>371475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51BA27-EED2-47E0-9C8E-DF5DC8287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1" y="57151"/>
          <a:ext cx="2581274" cy="1438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57151</xdr:rowOff>
    </xdr:from>
    <xdr:to>
      <xdr:col>8</xdr:col>
      <xdr:colOff>0</xdr:colOff>
      <xdr:row>1</xdr:row>
      <xdr:rowOff>371475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4B2094-BD61-4FC3-8358-4DB7DB62D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1" y="57151"/>
          <a:ext cx="2581274" cy="1438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57151</xdr:rowOff>
    </xdr:from>
    <xdr:to>
      <xdr:col>8</xdr:col>
      <xdr:colOff>0</xdr:colOff>
      <xdr:row>2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E2AFA6-D168-4B5E-B1E6-86BF72A7C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1" y="57151"/>
          <a:ext cx="2581274" cy="1438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0</xdr:row>
      <xdr:rowOff>152401</xdr:rowOff>
    </xdr:from>
    <xdr:to>
      <xdr:col>7</xdr:col>
      <xdr:colOff>1066800</xdr:colOff>
      <xdr:row>1</xdr:row>
      <xdr:rowOff>266700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779AFC-A602-4269-B0FB-1B923002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6" y="152401"/>
          <a:ext cx="2581274" cy="885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22C6-6193-4B1C-8D3A-4F9DDEEDCFB0}">
  <sheetPr codeName="Hoja1">
    <tabColor rgb="FF00B0F0"/>
  </sheetPr>
  <dimension ref="A1:I13"/>
  <sheetViews>
    <sheetView topLeftCell="A2" workbookViewId="0">
      <selection activeCell="H6" sqref="H6"/>
    </sheetView>
  </sheetViews>
  <sheetFormatPr baseColWidth="10" defaultColWidth="11.42578125" defaultRowHeight="15" x14ac:dyDescent="0.25"/>
  <cols>
    <col min="1" max="1" width="49.140625" bestFit="1" customWidth="1"/>
    <col min="8" max="8" width="16.140625" customWidth="1"/>
  </cols>
  <sheetData>
    <row r="1" spans="1:9" ht="88.5" customHeight="1" thickBot="1" x14ac:dyDescent="0.3">
      <c r="A1" s="24" t="s">
        <v>0</v>
      </c>
      <c r="B1" s="33"/>
      <c r="C1" s="22"/>
      <c r="D1" s="22"/>
      <c r="E1" s="22"/>
      <c r="F1" s="47"/>
      <c r="G1" s="47"/>
      <c r="H1" s="47"/>
    </row>
    <row r="2" spans="1:9" ht="27.75" customHeight="1" thickBot="1" x14ac:dyDescent="0.3">
      <c r="A2" s="32">
        <f ca="1">TODAY()</f>
        <v>44839</v>
      </c>
      <c r="B2" s="23"/>
      <c r="C2" s="23"/>
      <c r="D2" s="23"/>
      <c r="E2" s="23"/>
      <c r="F2" s="47"/>
      <c r="G2" s="47"/>
      <c r="H2" s="47"/>
      <c r="I2" s="12"/>
    </row>
    <row r="3" spans="1:9" ht="54.7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1" t="s">
        <v>6</v>
      </c>
      <c r="G3" s="13" t="s">
        <v>7</v>
      </c>
      <c r="H3" s="13" t="s">
        <v>8</v>
      </c>
      <c r="I3" s="1"/>
    </row>
    <row r="4" spans="1:9" ht="18.75" thickBot="1" x14ac:dyDescent="0.3">
      <c r="A4" s="4">
        <v>0.3125</v>
      </c>
      <c r="B4" s="5">
        <v>44</v>
      </c>
      <c r="C4" s="6">
        <f>+SUM($B$4:B4)</f>
        <v>44</v>
      </c>
      <c r="D4" s="5">
        <v>15</v>
      </c>
      <c r="E4" s="6">
        <f>+IFERROR(SUM($D$4:D4),"")</f>
        <v>15</v>
      </c>
      <c r="F4" s="7">
        <f>+D4/B4</f>
        <v>0.34090909090909088</v>
      </c>
      <c r="G4" s="7">
        <f>+E4/C4</f>
        <v>0.34090909090909088</v>
      </c>
      <c r="H4" s="8">
        <v>30625</v>
      </c>
      <c r="I4" s="9"/>
    </row>
    <row r="5" spans="1:9" ht="18.75" thickBot="1" x14ac:dyDescent="0.3">
      <c r="A5" s="4">
        <v>0.35416666666666669</v>
      </c>
      <c r="B5" s="5">
        <v>44</v>
      </c>
      <c r="C5" s="6">
        <f>+B5+C4</f>
        <v>88</v>
      </c>
      <c r="D5" s="5">
        <v>50</v>
      </c>
      <c r="E5" s="6">
        <f>+IFERROR(SUM($D$4:D5),"")</f>
        <v>65</v>
      </c>
      <c r="F5" s="7">
        <f t="shared" ref="F5:G13" si="0">+D5/B5</f>
        <v>1.1363636363636365</v>
      </c>
      <c r="G5" s="7">
        <f t="shared" si="0"/>
        <v>0.73863636363636365</v>
      </c>
      <c r="H5" s="10" t="s">
        <v>9</v>
      </c>
      <c r="I5" s="9"/>
    </row>
    <row r="6" spans="1:9" ht="18.75" thickBot="1" x14ac:dyDescent="0.3">
      <c r="A6" s="4">
        <v>0.39583333333333331</v>
      </c>
      <c r="B6" s="5">
        <v>53</v>
      </c>
      <c r="C6" s="6">
        <f t="shared" ref="C6:C13" si="1">+B6+C5</f>
        <v>141</v>
      </c>
      <c r="D6" s="5">
        <v>80</v>
      </c>
      <c r="E6" s="6">
        <f>+IFERROR(SUM($D$4:D6),"")</f>
        <v>145</v>
      </c>
      <c r="F6" s="7">
        <f t="shared" si="0"/>
        <v>1.5094339622641511</v>
      </c>
      <c r="G6" s="7">
        <f t="shared" si="0"/>
        <v>1.0283687943262412</v>
      </c>
      <c r="H6" s="11">
        <v>46057003</v>
      </c>
      <c r="I6" s="9"/>
    </row>
    <row r="7" spans="1:9" ht="36.75" thickBot="1" x14ac:dyDescent="0.3">
      <c r="A7" s="4">
        <v>0.4375</v>
      </c>
      <c r="B7" s="5">
        <v>53</v>
      </c>
      <c r="C7" s="6">
        <f t="shared" si="1"/>
        <v>194</v>
      </c>
      <c r="D7" s="5">
        <v>100</v>
      </c>
      <c r="E7" s="6">
        <f>+IFERROR(SUM($D$4:D7),"")</f>
        <v>245</v>
      </c>
      <c r="F7" s="7">
        <f t="shared" si="0"/>
        <v>1.8867924528301887</v>
      </c>
      <c r="G7" s="7">
        <f t="shared" si="0"/>
        <v>1.2628865979381443</v>
      </c>
      <c r="H7" s="5" t="s">
        <v>10</v>
      </c>
      <c r="I7" s="9"/>
    </row>
    <row r="8" spans="1:9" ht="18.75" thickBot="1" x14ac:dyDescent="0.3">
      <c r="A8" s="4">
        <v>0.47916666666666669</v>
      </c>
      <c r="B8" s="5">
        <v>53</v>
      </c>
      <c r="C8" s="6">
        <f t="shared" si="1"/>
        <v>247</v>
      </c>
      <c r="D8" s="5">
        <v>20</v>
      </c>
      <c r="E8" s="6">
        <f>+IFERROR(SUM($D$4:D8),"")</f>
        <v>265</v>
      </c>
      <c r="F8" s="7">
        <f t="shared" si="0"/>
        <v>0.37735849056603776</v>
      </c>
      <c r="G8" s="7">
        <f t="shared" si="0"/>
        <v>1.0728744939271255</v>
      </c>
      <c r="H8" s="48">
        <v>7</v>
      </c>
      <c r="I8" s="9"/>
    </row>
    <row r="9" spans="1:9" ht="18.75" thickBot="1" x14ac:dyDescent="0.3">
      <c r="A9" s="4">
        <v>0.52083333333333337</v>
      </c>
      <c r="B9" s="5">
        <v>53</v>
      </c>
      <c r="C9" s="6">
        <f t="shared" si="1"/>
        <v>300</v>
      </c>
      <c r="D9" s="5">
        <v>5</v>
      </c>
      <c r="E9" s="6">
        <f>+IFERROR(SUM($D$4:D9),"")</f>
        <v>270</v>
      </c>
      <c r="F9" s="7">
        <f t="shared" si="0"/>
        <v>9.4339622641509441E-2</v>
      </c>
      <c r="G9" s="7">
        <f t="shared" si="0"/>
        <v>0.9</v>
      </c>
      <c r="H9" s="49"/>
      <c r="I9" s="9"/>
    </row>
    <row r="10" spans="1:9" ht="18.75" thickBot="1" x14ac:dyDescent="0.3">
      <c r="A10" s="4">
        <v>6.25E-2</v>
      </c>
      <c r="B10" s="5">
        <v>40</v>
      </c>
      <c r="C10" s="6">
        <f t="shared" si="1"/>
        <v>340</v>
      </c>
      <c r="D10" s="5">
        <v>2</v>
      </c>
      <c r="E10" s="6">
        <f>+IFERROR(SUM($D$4:D10),"")</f>
        <v>272</v>
      </c>
      <c r="F10" s="7">
        <f t="shared" si="0"/>
        <v>0.05</v>
      </c>
      <c r="G10" s="7">
        <f t="shared" si="0"/>
        <v>0.8</v>
      </c>
      <c r="H10" s="5" t="s">
        <v>11</v>
      </c>
      <c r="I10" s="9"/>
    </row>
    <row r="11" spans="1:9" ht="18.75" thickBot="1" x14ac:dyDescent="0.3">
      <c r="A11" s="4">
        <v>0.10416666666666667</v>
      </c>
      <c r="B11" s="5">
        <v>53</v>
      </c>
      <c r="C11" s="6">
        <f t="shared" si="1"/>
        <v>393</v>
      </c>
      <c r="D11" s="5">
        <v>4</v>
      </c>
      <c r="E11" s="6">
        <f>+IFERROR(SUM($D$4:D11),"")</f>
        <v>276</v>
      </c>
      <c r="F11" s="7">
        <f t="shared" si="0"/>
        <v>7.5471698113207544E-2</v>
      </c>
      <c r="G11" s="7">
        <f t="shared" si="0"/>
        <v>0.70229007633587781</v>
      </c>
      <c r="H11" s="48" t="s">
        <v>12</v>
      </c>
      <c r="I11" s="9"/>
    </row>
    <row r="12" spans="1:9" ht="18.75" thickBot="1" x14ac:dyDescent="0.3">
      <c r="A12" s="4">
        <v>0.14583333333333334</v>
      </c>
      <c r="B12" s="5">
        <v>53</v>
      </c>
      <c r="C12" s="6">
        <f t="shared" si="1"/>
        <v>446</v>
      </c>
      <c r="D12" s="5">
        <v>1</v>
      </c>
      <c r="E12" s="6">
        <f>+IFERROR(SUM($D$4:D12),"")</f>
        <v>277</v>
      </c>
      <c r="F12" s="7">
        <f t="shared" si="0"/>
        <v>1.8867924528301886E-2</v>
      </c>
      <c r="G12" s="7">
        <f t="shared" si="0"/>
        <v>0.62107623318385652</v>
      </c>
      <c r="H12" s="50"/>
      <c r="I12" s="9"/>
    </row>
    <row r="13" spans="1:9" ht="18.75" thickBot="1" x14ac:dyDescent="0.3">
      <c r="A13" s="4">
        <v>0.1875</v>
      </c>
      <c r="B13" s="5">
        <v>53</v>
      </c>
      <c r="C13" s="6">
        <f t="shared" si="1"/>
        <v>499</v>
      </c>
      <c r="D13" s="5">
        <v>56</v>
      </c>
      <c r="E13" s="6">
        <f>+IFERROR(SUM($D$4:D13),"")</f>
        <v>333</v>
      </c>
      <c r="F13" s="7">
        <f t="shared" si="0"/>
        <v>1.0566037735849056</v>
      </c>
      <c r="G13" s="7">
        <f t="shared" si="0"/>
        <v>0.66733466933867736</v>
      </c>
      <c r="H13" s="49"/>
      <c r="I13" s="9"/>
    </row>
  </sheetData>
  <mergeCells count="3">
    <mergeCell ref="F1:H2"/>
    <mergeCell ref="H8:H9"/>
    <mergeCell ref="H11:H13"/>
  </mergeCells>
  <conditionalFormatting sqref="F4:G13">
    <cfRule type="cellIs" dxfId="47" priority="1" operator="greaterThan">
      <formula>0.81</formula>
    </cfRule>
    <cfRule type="cellIs" dxfId="46" priority="2" operator="between">
      <formula>0.61</formula>
      <formula>0.8</formula>
    </cfRule>
    <cfRule type="cellIs" dxfId="45" priority="3" operator="lessThan">
      <formula>0.6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8EE2-A7D7-4E09-9AE1-C7033CC27957}">
  <sheetPr codeName="Hoja10">
    <tabColor rgb="FF00B0F0"/>
  </sheetPr>
  <dimension ref="A1:L11"/>
  <sheetViews>
    <sheetView tabSelected="1" workbookViewId="0">
      <selection activeCell="H7" sqref="H7"/>
    </sheetView>
  </sheetViews>
  <sheetFormatPr baseColWidth="10" defaultColWidth="11.42578125" defaultRowHeight="15" x14ac:dyDescent="0.25"/>
  <cols>
    <col min="2" max="2" width="12.5703125" customWidth="1"/>
    <col min="3" max="3" width="12" customWidth="1"/>
    <col min="4" max="4" width="13.5703125" customWidth="1"/>
    <col min="10" max="10" width="12.85546875" customWidth="1"/>
    <col min="11" max="11" width="11.7109375" customWidth="1"/>
  </cols>
  <sheetData>
    <row r="1" spans="1:12" x14ac:dyDescent="0.25">
      <c r="A1" s="45" t="s">
        <v>9</v>
      </c>
      <c r="B1" s="46" t="s">
        <v>24</v>
      </c>
      <c r="C1" s="43" t="s">
        <v>25</v>
      </c>
      <c r="D1" t="s">
        <v>26</v>
      </c>
      <c r="E1" t="s">
        <v>27</v>
      </c>
      <c r="F1" t="s">
        <v>1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5">
      <c r="E2" s="42"/>
      <c r="F2" s="44"/>
      <c r="K2" s="21"/>
      <c r="L2" s="21"/>
    </row>
    <row r="3" spans="1:12" x14ac:dyDescent="0.25">
      <c r="E3" s="42"/>
      <c r="F3" s="44"/>
      <c r="K3" s="21"/>
      <c r="L3" s="21"/>
    </row>
    <row r="4" spans="1:12" x14ac:dyDescent="0.25">
      <c r="E4" s="42"/>
      <c r="F4" s="44"/>
      <c r="K4" s="21"/>
      <c r="L4" s="21"/>
    </row>
    <row r="5" spans="1:12" x14ac:dyDescent="0.25">
      <c r="E5" s="42"/>
      <c r="F5" s="44"/>
      <c r="K5" s="21"/>
      <c r="L5" s="21"/>
    </row>
    <row r="6" spans="1:12" x14ac:dyDescent="0.25">
      <c r="E6" s="42"/>
      <c r="F6" s="44"/>
      <c r="K6" s="21"/>
      <c r="L6" s="21"/>
    </row>
    <row r="7" spans="1:12" x14ac:dyDescent="0.25">
      <c r="E7" s="42"/>
      <c r="F7" s="44"/>
      <c r="K7" s="21"/>
      <c r="L7" s="21"/>
    </row>
    <row r="8" spans="1:12" x14ac:dyDescent="0.25">
      <c r="E8" s="42"/>
      <c r="F8" s="44"/>
      <c r="K8" s="21"/>
      <c r="L8" s="21"/>
    </row>
    <row r="9" spans="1:12" x14ac:dyDescent="0.25">
      <c r="E9" s="42"/>
      <c r="F9" s="44"/>
      <c r="K9" s="21"/>
      <c r="L9" s="21"/>
    </row>
    <row r="10" spans="1:12" x14ac:dyDescent="0.25">
      <c r="E10" s="42"/>
      <c r="F10" s="44"/>
      <c r="K10" s="21"/>
      <c r="L10" s="21"/>
    </row>
    <row r="11" spans="1:12" x14ac:dyDescent="0.25">
      <c r="E11" s="42"/>
      <c r="F11" s="44"/>
      <c r="K11" s="21"/>
      <c r="L11" s="21"/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5BD6-9ADF-43FA-8582-E34757792C04}">
  <sheetPr codeName="Hoja2">
    <tabColor rgb="FF00B0F0"/>
  </sheetPr>
  <dimension ref="A1:I13"/>
  <sheetViews>
    <sheetView topLeftCell="A2" zoomScale="80" zoomScaleNormal="80" workbookViewId="0">
      <selection activeCell="A15" sqref="A15"/>
    </sheetView>
  </sheetViews>
  <sheetFormatPr baseColWidth="10" defaultColWidth="11.42578125" defaultRowHeight="15" x14ac:dyDescent="0.25"/>
  <cols>
    <col min="1" max="1" width="49.140625" bestFit="1" customWidth="1"/>
    <col min="8" max="8" width="16.140625" customWidth="1"/>
  </cols>
  <sheetData>
    <row r="1" spans="1:9" ht="88.5" customHeight="1" thickBot="1" x14ac:dyDescent="0.3">
      <c r="A1" s="24" t="s">
        <v>13</v>
      </c>
      <c r="B1" s="25"/>
      <c r="C1" s="25"/>
      <c r="D1" s="25"/>
      <c r="E1" s="25"/>
      <c r="F1" s="47"/>
      <c r="G1" s="47"/>
      <c r="H1" s="47"/>
    </row>
    <row r="2" spans="1:9" ht="35.25" customHeight="1" thickBot="1" x14ac:dyDescent="0.3">
      <c r="A2" s="31">
        <f ca="1">TODAY()</f>
        <v>44839</v>
      </c>
      <c r="B2" s="26"/>
      <c r="C2" s="26"/>
      <c r="D2" s="26"/>
      <c r="E2" s="26"/>
      <c r="F2" s="47"/>
      <c r="G2" s="47"/>
      <c r="H2" s="47"/>
      <c r="I2" s="12"/>
    </row>
    <row r="3" spans="1:9" ht="65.25" customHeight="1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3" t="s">
        <v>6</v>
      </c>
      <c r="G3" s="13" t="s">
        <v>7</v>
      </c>
      <c r="H3" s="13" t="s">
        <v>8</v>
      </c>
      <c r="I3" s="1"/>
    </row>
    <row r="4" spans="1:9" ht="18.75" thickBot="1" x14ac:dyDescent="0.3">
      <c r="A4" s="4">
        <v>0.3125</v>
      </c>
      <c r="B4" s="5">
        <v>44</v>
      </c>
      <c r="C4" s="6">
        <f>+SUM($B$4:B4)</f>
        <v>44</v>
      </c>
      <c r="D4" s="5">
        <v>67</v>
      </c>
      <c r="E4" s="6">
        <f>+SUM($D$4:D4)</f>
        <v>67</v>
      </c>
      <c r="F4" s="7">
        <f>+D4/B4</f>
        <v>1.5227272727272727</v>
      </c>
      <c r="G4" s="7">
        <f>+E4/C4</f>
        <v>1.5227272727272727</v>
      </c>
      <c r="H4" s="8">
        <v>30625</v>
      </c>
      <c r="I4" s="9"/>
    </row>
    <row r="5" spans="1:9" ht="18.75" thickBot="1" x14ac:dyDescent="0.3">
      <c r="A5" s="4">
        <v>0.35416666666666669</v>
      </c>
      <c r="B5" s="5">
        <v>44</v>
      </c>
      <c r="C5" s="6">
        <f>+B5+C4</f>
        <v>88</v>
      </c>
      <c r="D5" s="5"/>
      <c r="E5" s="6">
        <f>+SUM($D$4:D5)</f>
        <v>67</v>
      </c>
      <c r="F5" s="7">
        <f t="shared" ref="F5:G13" si="0">+D5/B5</f>
        <v>0</v>
      </c>
      <c r="G5" s="7">
        <f t="shared" si="0"/>
        <v>0.76136363636363635</v>
      </c>
      <c r="H5" s="10" t="s">
        <v>9</v>
      </c>
      <c r="I5" s="9"/>
    </row>
    <row r="6" spans="1:9" ht="18.75" thickBot="1" x14ac:dyDescent="0.3">
      <c r="A6" s="4">
        <v>0.39583333333333331</v>
      </c>
      <c r="B6" s="5">
        <v>53</v>
      </c>
      <c r="C6" s="6">
        <f t="shared" ref="C6:C13" si="1">+B6+C5</f>
        <v>141</v>
      </c>
      <c r="D6" s="5"/>
      <c r="E6" s="6">
        <f>+SUM($D$4:D6)</f>
        <v>67</v>
      </c>
      <c r="F6" s="7">
        <f t="shared" si="0"/>
        <v>0</v>
      </c>
      <c r="G6" s="7">
        <f t="shared" si="0"/>
        <v>0.47517730496453903</v>
      </c>
      <c r="H6" s="11">
        <v>46057003</v>
      </c>
      <c r="I6" s="9"/>
    </row>
    <row r="7" spans="1:9" ht="36.75" thickBot="1" x14ac:dyDescent="0.3">
      <c r="A7" s="4">
        <v>0.4375</v>
      </c>
      <c r="B7" s="5">
        <v>53</v>
      </c>
      <c r="C7" s="6">
        <f t="shared" si="1"/>
        <v>194</v>
      </c>
      <c r="D7" s="5"/>
      <c r="E7" s="6">
        <f>+SUM($D$4:D7)</f>
        <v>67</v>
      </c>
      <c r="F7" s="7">
        <f t="shared" si="0"/>
        <v>0</v>
      </c>
      <c r="G7" s="7">
        <f t="shared" si="0"/>
        <v>0.34536082474226804</v>
      </c>
      <c r="H7" s="5" t="s">
        <v>10</v>
      </c>
      <c r="I7" s="9"/>
    </row>
    <row r="8" spans="1:9" ht="18.75" thickBot="1" x14ac:dyDescent="0.3">
      <c r="A8" s="4">
        <v>0.47916666666666669</v>
      </c>
      <c r="B8" s="5">
        <v>53</v>
      </c>
      <c r="C8" s="6">
        <f t="shared" si="1"/>
        <v>247</v>
      </c>
      <c r="D8" s="5"/>
      <c r="E8" s="6">
        <f>+SUM($D$4:D8)</f>
        <v>67</v>
      </c>
      <c r="F8" s="7">
        <f t="shared" si="0"/>
        <v>0</v>
      </c>
      <c r="G8" s="7">
        <f t="shared" si="0"/>
        <v>0.27125506072874495</v>
      </c>
      <c r="H8" s="48">
        <v>9</v>
      </c>
      <c r="I8" s="9"/>
    </row>
    <row r="9" spans="1:9" ht="18.75" thickBot="1" x14ac:dyDescent="0.3">
      <c r="A9" s="4">
        <v>0.52083333333333337</v>
      </c>
      <c r="B9" s="5">
        <v>53</v>
      </c>
      <c r="C9" s="6">
        <f t="shared" si="1"/>
        <v>300</v>
      </c>
      <c r="D9" s="5"/>
      <c r="E9" s="6">
        <f>+SUM($D$4:D9)</f>
        <v>67</v>
      </c>
      <c r="F9" s="7">
        <f t="shared" si="0"/>
        <v>0</v>
      </c>
      <c r="G9" s="7">
        <f t="shared" si="0"/>
        <v>0.22333333333333333</v>
      </c>
      <c r="H9" s="49"/>
      <c r="I9" s="9"/>
    </row>
    <row r="10" spans="1:9" ht="18.75" thickBot="1" x14ac:dyDescent="0.3">
      <c r="A10" s="4">
        <v>6.25E-2</v>
      </c>
      <c r="B10" s="5">
        <v>40</v>
      </c>
      <c r="C10" s="6">
        <f t="shared" si="1"/>
        <v>340</v>
      </c>
      <c r="D10" s="5"/>
      <c r="E10" s="6">
        <f>+SUM($D$4:D10)</f>
        <v>67</v>
      </c>
      <c r="F10" s="7">
        <f t="shared" si="0"/>
        <v>0</v>
      </c>
      <c r="G10" s="7">
        <f t="shared" si="0"/>
        <v>0.19705882352941176</v>
      </c>
      <c r="H10" s="5" t="s">
        <v>11</v>
      </c>
      <c r="I10" s="9"/>
    </row>
    <row r="11" spans="1:9" ht="18.75" thickBot="1" x14ac:dyDescent="0.3">
      <c r="A11" s="4">
        <v>0.10416666666666667</v>
      </c>
      <c r="B11" s="5">
        <v>53</v>
      </c>
      <c r="C11" s="6">
        <f t="shared" si="1"/>
        <v>393</v>
      </c>
      <c r="D11" s="5"/>
      <c r="E11" s="6">
        <f>+SUM($D$4:D11)</f>
        <v>67</v>
      </c>
      <c r="F11" s="7">
        <f t="shared" si="0"/>
        <v>0</v>
      </c>
      <c r="G11" s="7">
        <f t="shared" si="0"/>
        <v>0.17048346055979643</v>
      </c>
      <c r="H11" s="48" t="s">
        <v>12</v>
      </c>
      <c r="I11" s="9"/>
    </row>
    <row r="12" spans="1:9" ht="18.75" thickBot="1" x14ac:dyDescent="0.3">
      <c r="A12" s="4">
        <v>0.14583333333333334</v>
      </c>
      <c r="B12" s="5">
        <v>53</v>
      </c>
      <c r="C12" s="6">
        <f t="shared" si="1"/>
        <v>446</v>
      </c>
      <c r="D12" s="5"/>
      <c r="E12" s="6">
        <f>+SUM($D$4:D12)</f>
        <v>67</v>
      </c>
      <c r="F12" s="7">
        <f t="shared" si="0"/>
        <v>0</v>
      </c>
      <c r="G12" s="7">
        <f t="shared" si="0"/>
        <v>0.15022421524663676</v>
      </c>
      <c r="H12" s="50"/>
      <c r="I12" s="9"/>
    </row>
    <row r="13" spans="1:9" ht="18.75" thickBot="1" x14ac:dyDescent="0.3">
      <c r="A13" s="4">
        <v>0.1875</v>
      </c>
      <c r="B13" s="5">
        <v>53</v>
      </c>
      <c r="C13" s="6">
        <f t="shared" si="1"/>
        <v>499</v>
      </c>
      <c r="D13" s="5"/>
      <c r="E13" s="6">
        <f>+SUM($D$4:D13)</f>
        <v>67</v>
      </c>
      <c r="F13" s="7">
        <f t="shared" si="0"/>
        <v>0</v>
      </c>
      <c r="G13" s="7">
        <f t="shared" si="0"/>
        <v>0.13426853707414829</v>
      </c>
      <c r="H13" s="49"/>
      <c r="I13" s="9"/>
    </row>
  </sheetData>
  <mergeCells count="3">
    <mergeCell ref="F1:H2"/>
    <mergeCell ref="H8:H9"/>
    <mergeCell ref="H11:H13"/>
  </mergeCells>
  <conditionalFormatting sqref="F4:G13">
    <cfRule type="cellIs" dxfId="44" priority="1" operator="greaterThan">
      <formula>0.81</formula>
    </cfRule>
    <cfRule type="cellIs" dxfId="43" priority="2" operator="between">
      <formula>0.61</formula>
      <formula>0.8</formula>
    </cfRule>
    <cfRule type="cellIs" dxfId="42" priority="3" operator="lessThan">
      <formula>0.6</formula>
    </cfRule>
  </conditionalFormatting>
  <pageMargins left="0.7" right="0.7" top="0.75" bottom="0.75" header="0.3" footer="0.3"/>
  <pageSetup orientation="portrait" r:id="rId1"/>
  <ignoredErrors>
    <ignoredError sqref="E5:E1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4296-9643-4B67-B7BE-FB4AE27A7CD7}">
  <sheetPr codeName="Hoja3">
    <tabColor rgb="FF00B0F0"/>
  </sheetPr>
  <dimension ref="A1:I13"/>
  <sheetViews>
    <sheetView workbookViewId="0">
      <selection activeCell="J3" sqref="J3"/>
    </sheetView>
  </sheetViews>
  <sheetFormatPr baseColWidth="10" defaultColWidth="11.42578125" defaultRowHeight="15" x14ac:dyDescent="0.25"/>
  <cols>
    <col min="1" max="1" width="49.140625" bestFit="1" customWidth="1"/>
    <col min="8" max="8" width="16.140625" customWidth="1"/>
  </cols>
  <sheetData>
    <row r="1" spans="1:9" ht="88.5" customHeight="1" thickBot="1" x14ac:dyDescent="0.3">
      <c r="A1" s="24" t="s">
        <v>14</v>
      </c>
      <c r="B1" s="25"/>
      <c r="C1" s="25"/>
      <c r="D1" s="25"/>
      <c r="E1" s="25"/>
      <c r="F1" s="47"/>
      <c r="G1" s="47"/>
      <c r="H1" s="47"/>
    </row>
    <row r="2" spans="1:9" s="39" customFormat="1" ht="33.75" customHeight="1" thickBot="1" x14ac:dyDescent="0.55000000000000004">
      <c r="A2" s="31">
        <f ca="1">TODAY()</f>
        <v>44839</v>
      </c>
      <c r="B2" s="37"/>
      <c r="C2" s="37"/>
      <c r="D2" s="37"/>
      <c r="E2" s="37"/>
      <c r="F2" s="47"/>
      <c r="G2" s="47"/>
      <c r="H2" s="47"/>
      <c r="I2" s="38"/>
    </row>
    <row r="3" spans="1:9" ht="54.7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3" t="s">
        <v>6</v>
      </c>
      <c r="G3" s="13" t="s">
        <v>7</v>
      </c>
      <c r="H3" s="13" t="s">
        <v>8</v>
      </c>
      <c r="I3" s="1"/>
    </row>
    <row r="4" spans="1:9" ht="18.75" thickBot="1" x14ac:dyDescent="0.3">
      <c r="A4" s="4">
        <v>0.3125</v>
      </c>
      <c r="B4" s="5">
        <v>44</v>
      </c>
      <c r="C4" s="6">
        <f>+SUM($B$4:B4)</f>
        <v>44</v>
      </c>
      <c r="D4" s="5">
        <v>50</v>
      </c>
      <c r="E4" s="6">
        <f>+SUM($D$4:D4)</f>
        <v>50</v>
      </c>
      <c r="F4" s="7">
        <f>+D4/B4</f>
        <v>1.1363636363636365</v>
      </c>
      <c r="G4" s="7">
        <f>+E4/C4</f>
        <v>1.1363636363636365</v>
      </c>
      <c r="H4" s="8">
        <v>30625</v>
      </c>
      <c r="I4" s="9"/>
    </row>
    <row r="5" spans="1:9" ht="18.75" thickBot="1" x14ac:dyDescent="0.3">
      <c r="A5" s="4">
        <v>0.35416666666666669</v>
      </c>
      <c r="B5" s="5">
        <v>44</v>
      </c>
      <c r="C5" s="6">
        <f>+B5+C4</f>
        <v>88</v>
      </c>
      <c r="D5" s="5">
        <v>40</v>
      </c>
      <c r="E5" s="6">
        <f>+SUM($D$4:D5)</f>
        <v>90</v>
      </c>
      <c r="F5" s="7">
        <f t="shared" ref="F5:G13" si="0">+D5/B5</f>
        <v>0.90909090909090906</v>
      </c>
      <c r="G5" s="7">
        <f t="shared" si="0"/>
        <v>1.0227272727272727</v>
      </c>
      <c r="H5" s="10" t="s">
        <v>9</v>
      </c>
      <c r="I5" s="9"/>
    </row>
    <row r="6" spans="1:9" ht="18.75" thickBot="1" x14ac:dyDescent="0.3">
      <c r="A6" s="4">
        <v>0.39583333333333331</v>
      </c>
      <c r="B6" s="5">
        <v>53</v>
      </c>
      <c r="C6" s="6">
        <f t="shared" ref="C6:C13" si="1">+B6+C5</f>
        <v>141</v>
      </c>
      <c r="D6" s="5">
        <v>30</v>
      </c>
      <c r="E6" s="6">
        <f>+SUM($D$4:D6)</f>
        <v>120</v>
      </c>
      <c r="F6" s="7">
        <f t="shared" si="0"/>
        <v>0.56603773584905659</v>
      </c>
      <c r="G6" s="7">
        <f t="shared" si="0"/>
        <v>0.85106382978723405</v>
      </c>
      <c r="H6" s="11">
        <v>46057003</v>
      </c>
      <c r="I6" s="9"/>
    </row>
    <row r="7" spans="1:9" ht="36.75" thickBot="1" x14ac:dyDescent="0.3">
      <c r="A7" s="4">
        <v>0.4375</v>
      </c>
      <c r="B7" s="5">
        <v>53</v>
      </c>
      <c r="C7" s="6">
        <f t="shared" si="1"/>
        <v>194</v>
      </c>
      <c r="D7" s="5"/>
      <c r="E7" s="6">
        <f>+SUM($D$4:D7)</f>
        <v>120</v>
      </c>
      <c r="F7" s="7">
        <f t="shared" si="0"/>
        <v>0</v>
      </c>
      <c r="G7" s="7">
        <f t="shared" si="0"/>
        <v>0.61855670103092786</v>
      </c>
      <c r="H7" s="5" t="s">
        <v>10</v>
      </c>
      <c r="I7" s="9"/>
    </row>
    <row r="8" spans="1:9" ht="18.75" thickBot="1" x14ac:dyDescent="0.3">
      <c r="A8" s="4">
        <v>0.47916666666666669</v>
      </c>
      <c r="B8" s="5">
        <v>53</v>
      </c>
      <c r="C8" s="6">
        <f t="shared" si="1"/>
        <v>247</v>
      </c>
      <c r="D8" s="5"/>
      <c r="E8" s="6">
        <f>+SUM($D$4:D8)</f>
        <v>120</v>
      </c>
      <c r="F8" s="7">
        <f t="shared" si="0"/>
        <v>0</v>
      </c>
      <c r="G8" s="7">
        <f t="shared" si="0"/>
        <v>0.48582995951417002</v>
      </c>
      <c r="H8" s="48">
        <v>7</v>
      </c>
      <c r="I8" s="9"/>
    </row>
    <row r="9" spans="1:9" ht="18.75" thickBot="1" x14ac:dyDescent="0.3">
      <c r="A9" s="4">
        <v>0.52083333333333337</v>
      </c>
      <c r="B9" s="5">
        <v>53</v>
      </c>
      <c r="C9" s="6">
        <f t="shared" si="1"/>
        <v>300</v>
      </c>
      <c r="D9" s="5"/>
      <c r="E9" s="6">
        <f>+SUM($D$4:D9)</f>
        <v>120</v>
      </c>
      <c r="F9" s="7">
        <f t="shared" si="0"/>
        <v>0</v>
      </c>
      <c r="G9" s="7">
        <f t="shared" si="0"/>
        <v>0.4</v>
      </c>
      <c r="H9" s="49"/>
      <c r="I9" s="9"/>
    </row>
    <row r="10" spans="1:9" ht="18.75" thickBot="1" x14ac:dyDescent="0.3">
      <c r="A10" s="4">
        <v>6.25E-2</v>
      </c>
      <c r="B10" s="5">
        <v>40</v>
      </c>
      <c r="C10" s="6">
        <f t="shared" si="1"/>
        <v>340</v>
      </c>
      <c r="D10" s="5"/>
      <c r="E10" s="6">
        <f>+SUM($D$4:D10)</f>
        <v>120</v>
      </c>
      <c r="F10" s="7">
        <f t="shared" si="0"/>
        <v>0</v>
      </c>
      <c r="G10" s="7">
        <f t="shared" si="0"/>
        <v>0.35294117647058826</v>
      </c>
      <c r="H10" s="5" t="s">
        <v>11</v>
      </c>
      <c r="I10" s="9"/>
    </row>
    <row r="11" spans="1:9" ht="18.75" thickBot="1" x14ac:dyDescent="0.3">
      <c r="A11" s="4">
        <v>0.10416666666666667</v>
      </c>
      <c r="B11" s="5">
        <v>53</v>
      </c>
      <c r="C11" s="6">
        <f t="shared" si="1"/>
        <v>393</v>
      </c>
      <c r="D11" s="5"/>
      <c r="E11" s="6">
        <f>+SUM($D$4:D11)</f>
        <v>120</v>
      </c>
      <c r="F11" s="7">
        <f t="shared" si="0"/>
        <v>0</v>
      </c>
      <c r="G11" s="7">
        <f t="shared" si="0"/>
        <v>0.30534351145038169</v>
      </c>
      <c r="H11" s="48" t="s">
        <v>12</v>
      </c>
      <c r="I11" s="9"/>
    </row>
    <row r="12" spans="1:9" ht="18.75" thickBot="1" x14ac:dyDescent="0.3">
      <c r="A12" s="4">
        <v>0.14583333333333334</v>
      </c>
      <c r="B12" s="5">
        <v>53</v>
      </c>
      <c r="C12" s="6">
        <f t="shared" si="1"/>
        <v>446</v>
      </c>
      <c r="D12" s="5"/>
      <c r="E12" s="6">
        <f>+SUM($D$4:D12)</f>
        <v>120</v>
      </c>
      <c r="F12" s="7">
        <f t="shared" si="0"/>
        <v>0</v>
      </c>
      <c r="G12" s="7">
        <f t="shared" si="0"/>
        <v>0.26905829596412556</v>
      </c>
      <c r="H12" s="50"/>
      <c r="I12" s="9"/>
    </row>
    <row r="13" spans="1:9" ht="18.75" thickBot="1" x14ac:dyDescent="0.3">
      <c r="A13" s="4">
        <v>0.1875</v>
      </c>
      <c r="B13" s="5">
        <v>53</v>
      </c>
      <c r="C13" s="6">
        <f t="shared" si="1"/>
        <v>499</v>
      </c>
      <c r="D13" s="5"/>
      <c r="E13" s="6">
        <f>+SUM($D$4:D13)</f>
        <v>120</v>
      </c>
      <c r="F13" s="7">
        <f t="shared" si="0"/>
        <v>0</v>
      </c>
      <c r="G13" s="7">
        <f t="shared" si="0"/>
        <v>0.24048096192384769</v>
      </c>
      <c r="H13" s="49"/>
      <c r="I13" s="9"/>
    </row>
  </sheetData>
  <mergeCells count="3">
    <mergeCell ref="F1:H2"/>
    <mergeCell ref="H8:H9"/>
    <mergeCell ref="H11:H13"/>
  </mergeCells>
  <conditionalFormatting sqref="F4:G13">
    <cfRule type="cellIs" dxfId="41" priority="1" operator="greaterThan">
      <formula>0.81</formula>
    </cfRule>
    <cfRule type="cellIs" dxfId="40" priority="2" operator="between">
      <formula>0.61</formula>
      <formula>0.8</formula>
    </cfRule>
    <cfRule type="cellIs" dxfId="39" priority="3" operator="lessThan">
      <formula>0.6</formula>
    </cfRule>
  </conditionalFormatting>
  <pageMargins left="0.7" right="0.7" top="0.75" bottom="0.75" header="0.3" footer="0.3"/>
  <pageSetup orientation="portrait" r:id="rId1"/>
  <ignoredErrors>
    <ignoredError sqref="E5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5A44-1D83-49A4-8BEB-2C48C2703C70}">
  <sheetPr codeName="Hoja4">
    <tabColor rgb="FF00B0F0"/>
  </sheetPr>
  <dimension ref="A1:J13"/>
  <sheetViews>
    <sheetView topLeftCell="A2" workbookViewId="0">
      <selection activeCell="F5" sqref="F5"/>
    </sheetView>
  </sheetViews>
  <sheetFormatPr baseColWidth="10" defaultColWidth="11.42578125" defaultRowHeight="15" x14ac:dyDescent="0.25"/>
  <cols>
    <col min="1" max="1" width="49.140625" bestFit="1" customWidth="1"/>
    <col min="8" max="8" width="16.140625" customWidth="1"/>
  </cols>
  <sheetData>
    <row r="1" spans="1:10" ht="88.5" customHeight="1" thickBot="1" x14ac:dyDescent="0.3">
      <c r="A1" s="24" t="s">
        <v>15</v>
      </c>
      <c r="B1" s="25"/>
      <c r="C1" s="25"/>
      <c r="D1" s="25"/>
      <c r="E1" s="25"/>
      <c r="F1" s="47"/>
      <c r="G1" s="47"/>
      <c r="H1" s="47"/>
    </row>
    <row r="2" spans="1:10" ht="30" customHeight="1" thickBot="1" x14ac:dyDescent="0.3">
      <c r="A2" s="40">
        <f ca="1">TODAY()</f>
        <v>44839</v>
      </c>
      <c r="B2" s="26"/>
      <c r="C2" s="26"/>
      <c r="D2" s="26"/>
      <c r="E2" s="26"/>
      <c r="F2" s="47"/>
      <c r="G2" s="47"/>
      <c r="H2" s="47"/>
      <c r="I2" s="12"/>
    </row>
    <row r="3" spans="1:10" ht="54.7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3" t="s">
        <v>6</v>
      </c>
      <c r="G3" s="13" t="s">
        <v>7</v>
      </c>
      <c r="H3" s="13" t="s">
        <v>8</v>
      </c>
      <c r="I3" s="1"/>
    </row>
    <row r="4" spans="1:10" ht="18.75" thickBot="1" x14ac:dyDescent="0.3">
      <c r="A4" s="4">
        <v>0.3125</v>
      </c>
      <c r="B4" s="5">
        <v>44</v>
      </c>
      <c r="C4" s="6">
        <f>+SUM($B$4:B4)</f>
        <v>44</v>
      </c>
      <c r="D4" s="5">
        <v>50</v>
      </c>
      <c r="E4" s="6">
        <f>+SUM($D$4:D4)</f>
        <v>50</v>
      </c>
      <c r="F4" s="7">
        <f>+D4/B4</f>
        <v>1.1363636363636365</v>
      </c>
      <c r="G4" s="7">
        <f>+E4/C4</f>
        <v>1.1363636363636365</v>
      </c>
      <c r="H4" s="8">
        <v>30625</v>
      </c>
      <c r="I4" s="9"/>
    </row>
    <row r="5" spans="1:10" ht="18.75" thickBot="1" x14ac:dyDescent="0.3">
      <c r="A5" s="4">
        <v>0.35416666666666669</v>
      </c>
      <c r="B5" s="5">
        <v>44</v>
      </c>
      <c r="C5" s="6">
        <f>+B5+C4</f>
        <v>88</v>
      </c>
      <c r="D5" s="5">
        <v>40</v>
      </c>
      <c r="E5" s="6">
        <f>+SUM($D$4:D5)</f>
        <v>90</v>
      </c>
      <c r="F5" s="7">
        <f t="shared" ref="F5:G13" si="0">+D5/B5</f>
        <v>0.90909090909090906</v>
      </c>
      <c r="G5" s="7">
        <f t="shared" si="0"/>
        <v>1.0227272727272727</v>
      </c>
      <c r="H5" s="10" t="s">
        <v>9</v>
      </c>
      <c r="I5" s="9"/>
      <c r="J5" s="27"/>
    </row>
    <row r="6" spans="1:10" ht="18.75" thickBot="1" x14ac:dyDescent="0.3">
      <c r="A6" s="4">
        <v>0.39583333333333331</v>
      </c>
      <c r="B6" s="5">
        <v>53</v>
      </c>
      <c r="C6" s="6">
        <f t="shared" ref="C6:C13" si="1">+B6+C5</f>
        <v>141</v>
      </c>
      <c r="D6" s="5">
        <v>43</v>
      </c>
      <c r="E6" s="6">
        <f>+SUM($D$4:D6)</f>
        <v>133</v>
      </c>
      <c r="F6" s="7">
        <f t="shared" si="0"/>
        <v>0.81132075471698117</v>
      </c>
      <c r="G6" s="7">
        <f t="shared" si="0"/>
        <v>0.94326241134751776</v>
      </c>
      <c r="H6" s="11">
        <v>46057003</v>
      </c>
      <c r="I6" s="9"/>
    </row>
    <row r="7" spans="1:10" ht="36.75" thickBot="1" x14ac:dyDescent="0.3">
      <c r="A7" s="4">
        <v>0.4375</v>
      </c>
      <c r="B7" s="5">
        <v>53</v>
      </c>
      <c r="C7" s="6">
        <f t="shared" si="1"/>
        <v>194</v>
      </c>
      <c r="D7" s="5">
        <v>80</v>
      </c>
      <c r="E7" s="6">
        <f>+SUM($D$4:D7)</f>
        <v>213</v>
      </c>
      <c r="F7" s="7">
        <f t="shared" si="0"/>
        <v>1.5094339622641511</v>
      </c>
      <c r="G7" s="7">
        <f t="shared" si="0"/>
        <v>1.097938144329897</v>
      </c>
      <c r="H7" s="5" t="s">
        <v>10</v>
      </c>
      <c r="I7" s="9"/>
    </row>
    <row r="8" spans="1:10" ht="18.75" thickBot="1" x14ac:dyDescent="0.3">
      <c r="A8" s="4">
        <v>0.47916666666666669</v>
      </c>
      <c r="B8" s="5">
        <v>53</v>
      </c>
      <c r="C8" s="6">
        <f t="shared" si="1"/>
        <v>247</v>
      </c>
      <c r="D8" s="5">
        <v>67</v>
      </c>
      <c r="E8" s="6">
        <f>+SUM($D$4:D8)</f>
        <v>280</v>
      </c>
      <c r="F8" s="7">
        <f t="shared" si="0"/>
        <v>1.2641509433962264</v>
      </c>
      <c r="G8" s="7">
        <f t="shared" si="0"/>
        <v>1.1336032388663968</v>
      </c>
      <c r="H8" s="48">
        <v>7</v>
      </c>
      <c r="I8" s="9"/>
    </row>
    <row r="9" spans="1:10" ht="18.75" thickBot="1" x14ac:dyDescent="0.3">
      <c r="A9" s="4">
        <v>0.52083333333333337</v>
      </c>
      <c r="B9" s="5">
        <v>53</v>
      </c>
      <c r="C9" s="6">
        <f t="shared" si="1"/>
        <v>300</v>
      </c>
      <c r="D9" s="5">
        <v>78</v>
      </c>
      <c r="E9" s="6">
        <f>+SUM($D$4:D9)</f>
        <v>358</v>
      </c>
      <c r="F9" s="7">
        <f t="shared" si="0"/>
        <v>1.4716981132075471</v>
      </c>
      <c r="G9" s="7">
        <f t="shared" si="0"/>
        <v>1.1933333333333334</v>
      </c>
      <c r="H9" s="49"/>
      <c r="I9" s="9"/>
    </row>
    <row r="10" spans="1:10" ht="18.75" thickBot="1" x14ac:dyDescent="0.3">
      <c r="A10" s="4">
        <v>6.25E-2</v>
      </c>
      <c r="B10" s="5">
        <v>40</v>
      </c>
      <c r="C10" s="6">
        <f t="shared" si="1"/>
        <v>340</v>
      </c>
      <c r="D10" s="5">
        <v>60</v>
      </c>
      <c r="E10" s="6">
        <f>+SUM($D$4:D10)</f>
        <v>418</v>
      </c>
      <c r="F10" s="7">
        <f t="shared" si="0"/>
        <v>1.5</v>
      </c>
      <c r="G10" s="7">
        <f t="shared" si="0"/>
        <v>1.2294117647058824</v>
      </c>
      <c r="H10" s="5" t="s">
        <v>11</v>
      </c>
      <c r="I10" s="9"/>
    </row>
    <row r="11" spans="1:10" ht="18.75" thickBot="1" x14ac:dyDescent="0.3">
      <c r="A11" s="4">
        <v>0.10416666666666667</v>
      </c>
      <c r="B11" s="5">
        <v>53</v>
      </c>
      <c r="C11" s="6">
        <f t="shared" si="1"/>
        <v>393</v>
      </c>
      <c r="D11" s="5">
        <v>89</v>
      </c>
      <c r="E11" s="6">
        <f>+SUM($D$4:D11)</f>
        <v>507</v>
      </c>
      <c r="F11" s="7">
        <f t="shared" si="0"/>
        <v>1.679245283018868</v>
      </c>
      <c r="G11" s="7">
        <f t="shared" si="0"/>
        <v>1.2900763358778626</v>
      </c>
      <c r="H11" s="48" t="s">
        <v>12</v>
      </c>
      <c r="I11" s="9"/>
    </row>
    <row r="12" spans="1:10" ht="18.75" thickBot="1" x14ac:dyDescent="0.3">
      <c r="A12" s="4">
        <v>0.14583333333333334</v>
      </c>
      <c r="B12" s="5">
        <v>53</v>
      </c>
      <c r="C12" s="6">
        <f t="shared" si="1"/>
        <v>446</v>
      </c>
      <c r="D12" s="5">
        <v>56</v>
      </c>
      <c r="E12" s="6">
        <f>+SUM($D$4:D12)</f>
        <v>563</v>
      </c>
      <c r="F12" s="7">
        <f t="shared" si="0"/>
        <v>1.0566037735849056</v>
      </c>
      <c r="G12" s="7">
        <f t="shared" si="0"/>
        <v>1.2623318385650224</v>
      </c>
      <c r="H12" s="50"/>
      <c r="I12" s="9"/>
    </row>
    <row r="13" spans="1:10" ht="18.75" thickBot="1" x14ac:dyDescent="0.3">
      <c r="A13" s="4">
        <v>0.1875</v>
      </c>
      <c r="B13" s="5">
        <v>53</v>
      </c>
      <c r="C13" s="6">
        <f t="shared" si="1"/>
        <v>499</v>
      </c>
      <c r="D13" s="5">
        <v>2</v>
      </c>
      <c r="E13" s="6">
        <f>+SUM($D$4:D13)</f>
        <v>565</v>
      </c>
      <c r="F13" s="7">
        <f t="shared" si="0"/>
        <v>3.7735849056603772E-2</v>
      </c>
      <c r="G13" s="7">
        <f t="shared" si="0"/>
        <v>1.1322645290581161</v>
      </c>
      <c r="H13" s="49"/>
      <c r="I13" s="9"/>
    </row>
  </sheetData>
  <mergeCells count="3">
    <mergeCell ref="F1:H2"/>
    <mergeCell ref="H8:H9"/>
    <mergeCell ref="H11:H13"/>
  </mergeCells>
  <conditionalFormatting sqref="F4:G13">
    <cfRule type="cellIs" dxfId="38" priority="1" operator="greaterThan">
      <formula>0.81</formula>
    </cfRule>
    <cfRule type="cellIs" dxfId="37" priority="2" operator="between">
      <formula>0.61</formula>
      <formula>0.8</formula>
    </cfRule>
    <cfRule type="cellIs" dxfId="36" priority="3" operator="lessThan">
      <formula>0.6</formula>
    </cfRule>
  </conditionalFormatting>
  <pageMargins left="0.7" right="0.7" top="0.75" bottom="0.75" header="0.3" footer="0.3"/>
  <pageSetup orientation="portrait" r:id="rId1"/>
  <ignoredErrors>
    <ignoredError sqref="E5:E13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2AD2-D5BA-467E-A3D6-02FC327E143C}">
  <sheetPr codeName="Hoja5">
    <tabColor rgb="FF00B0F0"/>
  </sheetPr>
  <dimension ref="A1:I13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48.5703125" bestFit="1" customWidth="1"/>
    <col min="8" max="8" width="16.140625" customWidth="1"/>
  </cols>
  <sheetData>
    <row r="1" spans="1:9" ht="88.5" customHeight="1" thickBot="1" x14ac:dyDescent="0.3">
      <c r="A1" s="24" t="s">
        <v>16</v>
      </c>
      <c r="B1" s="25"/>
      <c r="C1" s="25"/>
      <c r="D1" s="25"/>
      <c r="E1" s="25"/>
      <c r="F1" s="47"/>
      <c r="G1" s="47"/>
      <c r="H1" s="47"/>
    </row>
    <row r="2" spans="1:9" ht="35.25" customHeight="1" thickBot="1" x14ac:dyDescent="0.3">
      <c r="A2" s="40">
        <f ca="1">TODAY()</f>
        <v>44839</v>
      </c>
      <c r="B2" s="26"/>
      <c r="C2" s="26"/>
      <c r="D2" s="26"/>
      <c r="E2" s="26"/>
      <c r="F2" s="47"/>
      <c r="G2" s="47"/>
      <c r="H2" s="47"/>
      <c r="I2" s="12"/>
    </row>
    <row r="3" spans="1:9" ht="54.7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3" t="s">
        <v>6</v>
      </c>
      <c r="G3" s="13" t="s">
        <v>7</v>
      </c>
      <c r="H3" s="13" t="s">
        <v>8</v>
      </c>
      <c r="I3" s="1"/>
    </row>
    <row r="4" spans="1:9" ht="18.75" thickBot="1" x14ac:dyDescent="0.3">
      <c r="A4" s="4">
        <v>0.3125</v>
      </c>
      <c r="B4" s="5">
        <v>44</v>
      </c>
      <c r="C4" s="6">
        <f>+SUM($B$4:B4)</f>
        <v>44</v>
      </c>
      <c r="D4" s="5">
        <v>50</v>
      </c>
      <c r="E4" s="6">
        <f>+SUM($D$4:D4)</f>
        <v>50</v>
      </c>
      <c r="F4" s="7">
        <f>+D4/B4</f>
        <v>1.1363636363636365</v>
      </c>
      <c r="G4" s="7">
        <f>+E4/C4</f>
        <v>1.1363636363636365</v>
      </c>
      <c r="H4" s="8">
        <v>30625</v>
      </c>
      <c r="I4" s="9"/>
    </row>
    <row r="5" spans="1:9" ht="18.75" thickBot="1" x14ac:dyDescent="0.3">
      <c r="A5" s="4">
        <v>0.35416666666666669</v>
      </c>
      <c r="B5" s="5">
        <v>44</v>
      </c>
      <c r="C5" s="6">
        <f>+B5+C4</f>
        <v>88</v>
      </c>
      <c r="D5" s="5">
        <v>40</v>
      </c>
      <c r="E5" s="6">
        <f>+SUM($D$4:D5)</f>
        <v>90</v>
      </c>
      <c r="F5" s="7">
        <f t="shared" ref="F5:G13" si="0">+D5/B5</f>
        <v>0.90909090909090906</v>
      </c>
      <c r="G5" s="7">
        <f t="shared" si="0"/>
        <v>1.0227272727272727</v>
      </c>
      <c r="H5" s="10" t="s">
        <v>9</v>
      </c>
      <c r="I5" s="9"/>
    </row>
    <row r="6" spans="1:9" ht="18.75" thickBot="1" x14ac:dyDescent="0.3">
      <c r="A6" s="4">
        <v>0.39583333333333331</v>
      </c>
      <c r="B6" s="5">
        <v>53</v>
      </c>
      <c r="C6" s="6">
        <f t="shared" ref="C6:C13" si="1">+B6+C5</f>
        <v>141</v>
      </c>
      <c r="D6" s="5">
        <v>43</v>
      </c>
      <c r="E6" s="6">
        <f>+SUM($D$4:D6)</f>
        <v>133</v>
      </c>
      <c r="F6" s="7">
        <f t="shared" si="0"/>
        <v>0.81132075471698117</v>
      </c>
      <c r="G6" s="7">
        <f t="shared" si="0"/>
        <v>0.94326241134751776</v>
      </c>
      <c r="H6" s="11">
        <v>46057003</v>
      </c>
      <c r="I6" s="9"/>
    </row>
    <row r="7" spans="1:9" ht="36.75" thickBot="1" x14ac:dyDescent="0.3">
      <c r="A7" s="4">
        <v>0.4375</v>
      </c>
      <c r="B7" s="5">
        <v>53</v>
      </c>
      <c r="C7" s="6">
        <f t="shared" si="1"/>
        <v>194</v>
      </c>
      <c r="D7" s="5">
        <v>80</v>
      </c>
      <c r="E7" s="6">
        <f>+SUM($D$4:D7)</f>
        <v>213</v>
      </c>
      <c r="F7" s="7">
        <f t="shared" si="0"/>
        <v>1.5094339622641511</v>
      </c>
      <c r="G7" s="7">
        <f t="shared" si="0"/>
        <v>1.097938144329897</v>
      </c>
      <c r="H7" s="5" t="s">
        <v>10</v>
      </c>
      <c r="I7" s="9"/>
    </row>
    <row r="8" spans="1:9" ht="18.75" thickBot="1" x14ac:dyDescent="0.3">
      <c r="A8" s="4">
        <v>0.47916666666666669</v>
      </c>
      <c r="B8" s="5">
        <v>53</v>
      </c>
      <c r="C8" s="6">
        <f t="shared" si="1"/>
        <v>247</v>
      </c>
      <c r="D8" s="5">
        <v>67</v>
      </c>
      <c r="E8" s="6">
        <f>+SUM($D$4:D8)</f>
        <v>280</v>
      </c>
      <c r="F8" s="7">
        <f t="shared" si="0"/>
        <v>1.2641509433962264</v>
      </c>
      <c r="G8" s="7">
        <f t="shared" si="0"/>
        <v>1.1336032388663968</v>
      </c>
      <c r="H8" s="48">
        <v>6</v>
      </c>
      <c r="I8" s="9"/>
    </row>
    <row r="9" spans="1:9" ht="18.75" thickBot="1" x14ac:dyDescent="0.3">
      <c r="A9" s="4">
        <v>0.52083333333333337</v>
      </c>
      <c r="B9" s="5">
        <v>53</v>
      </c>
      <c r="C9" s="6">
        <f t="shared" si="1"/>
        <v>300</v>
      </c>
      <c r="D9" s="5">
        <v>78</v>
      </c>
      <c r="E9" s="6">
        <f>+SUM($D$4:D9)</f>
        <v>358</v>
      </c>
      <c r="F9" s="7">
        <f t="shared" si="0"/>
        <v>1.4716981132075471</v>
      </c>
      <c r="G9" s="7">
        <f t="shared" si="0"/>
        <v>1.1933333333333334</v>
      </c>
      <c r="H9" s="49"/>
      <c r="I9" s="9"/>
    </row>
    <row r="10" spans="1:9" ht="18.75" thickBot="1" x14ac:dyDescent="0.3">
      <c r="A10" s="4">
        <v>6.25E-2</v>
      </c>
      <c r="B10" s="5">
        <v>40</v>
      </c>
      <c r="C10" s="6">
        <f t="shared" si="1"/>
        <v>340</v>
      </c>
      <c r="D10" s="5">
        <v>60</v>
      </c>
      <c r="E10" s="6">
        <f>+SUM($D$4:D10)</f>
        <v>418</v>
      </c>
      <c r="F10" s="7">
        <f t="shared" si="0"/>
        <v>1.5</v>
      </c>
      <c r="G10" s="7">
        <f t="shared" si="0"/>
        <v>1.2294117647058824</v>
      </c>
      <c r="H10" s="5" t="s">
        <v>11</v>
      </c>
      <c r="I10" s="9"/>
    </row>
    <row r="11" spans="1:9" ht="18.75" thickBot="1" x14ac:dyDescent="0.3">
      <c r="A11" s="4">
        <v>0.10416666666666667</v>
      </c>
      <c r="B11" s="5">
        <v>53</v>
      </c>
      <c r="C11" s="6">
        <f t="shared" si="1"/>
        <v>393</v>
      </c>
      <c r="D11" s="5">
        <v>89</v>
      </c>
      <c r="E11" s="6">
        <f>+SUM($D$4:D11)</f>
        <v>507</v>
      </c>
      <c r="F11" s="7">
        <f t="shared" si="0"/>
        <v>1.679245283018868</v>
      </c>
      <c r="G11" s="7">
        <f t="shared" si="0"/>
        <v>1.2900763358778626</v>
      </c>
      <c r="H11" s="48" t="s">
        <v>12</v>
      </c>
      <c r="I11" s="9"/>
    </row>
    <row r="12" spans="1:9" ht="18.75" thickBot="1" x14ac:dyDescent="0.3">
      <c r="A12" s="4">
        <v>0.14583333333333334</v>
      </c>
      <c r="B12" s="5">
        <v>53</v>
      </c>
      <c r="C12" s="6">
        <f t="shared" si="1"/>
        <v>446</v>
      </c>
      <c r="D12" s="5">
        <v>56</v>
      </c>
      <c r="E12" s="6">
        <f>+SUM($D$4:D12)</f>
        <v>563</v>
      </c>
      <c r="F12" s="7">
        <f t="shared" si="0"/>
        <v>1.0566037735849056</v>
      </c>
      <c r="G12" s="7">
        <f t="shared" si="0"/>
        <v>1.2623318385650224</v>
      </c>
      <c r="H12" s="50"/>
      <c r="I12" s="9"/>
    </row>
    <row r="13" spans="1:9" ht="18.75" thickBot="1" x14ac:dyDescent="0.3">
      <c r="A13" s="4">
        <v>0.1875</v>
      </c>
      <c r="B13" s="5">
        <v>53</v>
      </c>
      <c r="C13" s="6">
        <f t="shared" si="1"/>
        <v>499</v>
      </c>
      <c r="D13" s="5">
        <v>2</v>
      </c>
      <c r="E13" s="6">
        <f>+SUM($D$4:D13)</f>
        <v>565</v>
      </c>
      <c r="F13" s="7">
        <f t="shared" si="0"/>
        <v>3.7735849056603772E-2</v>
      </c>
      <c r="G13" s="7">
        <f t="shared" si="0"/>
        <v>1.1322645290581161</v>
      </c>
      <c r="H13" s="49"/>
      <c r="I13" s="9"/>
    </row>
  </sheetData>
  <mergeCells count="3">
    <mergeCell ref="F1:H2"/>
    <mergeCell ref="H8:H9"/>
    <mergeCell ref="H11:H13"/>
  </mergeCells>
  <conditionalFormatting sqref="F4:G13">
    <cfRule type="cellIs" dxfId="35" priority="1" operator="greaterThan">
      <formula>0.81</formula>
    </cfRule>
    <cfRule type="cellIs" dxfId="34" priority="2" operator="between">
      <formula>0.61</formula>
      <formula>0.8</formula>
    </cfRule>
    <cfRule type="cellIs" dxfId="33" priority="3" operator="lessThan">
      <formula>0.6</formula>
    </cfRule>
  </conditionalFormatting>
  <pageMargins left="0.7" right="0.7" top="0.75" bottom="0.75" header="0.3" footer="0.3"/>
  <pageSetup orientation="portrait" r:id="rId1"/>
  <ignoredErrors>
    <ignoredError sqref="E5:E13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EFB4-B343-4156-846F-10F860FBF2E1}">
  <sheetPr codeName="Hoja6">
    <tabColor rgb="FF00B0F0"/>
  </sheetPr>
  <dimension ref="A1:I13"/>
  <sheetViews>
    <sheetView workbookViewId="0">
      <selection activeCell="J1" sqref="J1"/>
    </sheetView>
  </sheetViews>
  <sheetFormatPr baseColWidth="10" defaultColWidth="11.42578125" defaultRowHeight="15" x14ac:dyDescent="0.25"/>
  <cols>
    <col min="1" max="1" width="49.140625" bestFit="1" customWidth="1"/>
    <col min="8" max="8" width="16.140625" customWidth="1"/>
  </cols>
  <sheetData>
    <row r="1" spans="1:9" ht="88.5" customHeight="1" thickBot="1" x14ac:dyDescent="0.3">
      <c r="A1" s="24" t="s">
        <v>17</v>
      </c>
      <c r="B1" s="25"/>
      <c r="C1" s="25"/>
      <c r="D1" s="25"/>
      <c r="E1" s="25"/>
      <c r="F1" s="47"/>
      <c r="G1" s="47"/>
      <c r="H1" s="47"/>
    </row>
    <row r="2" spans="1:9" ht="31.5" customHeight="1" thickBot="1" x14ac:dyDescent="0.3">
      <c r="A2" s="40">
        <f ca="1">TODAY()</f>
        <v>44839</v>
      </c>
      <c r="B2" s="26"/>
      <c r="C2" s="26"/>
      <c r="D2" s="26"/>
      <c r="E2" s="26"/>
      <c r="F2" s="47"/>
      <c r="G2" s="47"/>
      <c r="H2" s="47"/>
      <c r="I2" s="12"/>
    </row>
    <row r="3" spans="1:9" ht="54.7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3" t="s">
        <v>6</v>
      </c>
      <c r="G3" s="13" t="s">
        <v>7</v>
      </c>
      <c r="H3" s="13" t="s">
        <v>8</v>
      </c>
      <c r="I3" s="1"/>
    </row>
    <row r="4" spans="1:9" ht="18.75" thickBot="1" x14ac:dyDescent="0.3">
      <c r="A4" s="4">
        <v>0.3125</v>
      </c>
      <c r="B4" s="5">
        <v>44</v>
      </c>
      <c r="C4" s="6">
        <f>+SUM($B$4:B4)</f>
        <v>44</v>
      </c>
      <c r="D4" s="5">
        <v>50</v>
      </c>
      <c r="E4" s="6">
        <f>+SUM($D$4:D4)</f>
        <v>50</v>
      </c>
      <c r="F4" s="7">
        <f>+D4/B4</f>
        <v>1.1363636363636365</v>
      </c>
      <c r="G4" s="7">
        <f>+E4/C4</f>
        <v>1.1363636363636365</v>
      </c>
      <c r="H4" s="8">
        <v>30625</v>
      </c>
      <c r="I4" s="9"/>
    </row>
    <row r="5" spans="1:9" ht="18.75" thickBot="1" x14ac:dyDescent="0.3">
      <c r="A5" s="4">
        <v>0.35416666666666669</v>
      </c>
      <c r="B5" s="5">
        <v>44</v>
      </c>
      <c r="C5" s="6">
        <f>+B5+C4</f>
        <v>88</v>
      </c>
      <c r="D5" s="5">
        <v>40</v>
      </c>
      <c r="E5" s="6">
        <f>+SUM($D$4:D5)</f>
        <v>90</v>
      </c>
      <c r="F5" s="7">
        <f t="shared" ref="F5:G13" si="0">+D5/B5</f>
        <v>0.90909090909090906</v>
      </c>
      <c r="G5" s="7">
        <f t="shared" si="0"/>
        <v>1.0227272727272727</v>
      </c>
      <c r="H5" s="10" t="s">
        <v>9</v>
      </c>
      <c r="I5" s="9"/>
    </row>
    <row r="6" spans="1:9" ht="18.75" thickBot="1" x14ac:dyDescent="0.3">
      <c r="A6" s="4">
        <v>0.39583333333333331</v>
      </c>
      <c r="B6" s="5">
        <v>53</v>
      </c>
      <c r="C6" s="6">
        <f t="shared" ref="C6:C13" si="1">+B6+C5</f>
        <v>141</v>
      </c>
      <c r="D6" s="5">
        <v>43</v>
      </c>
      <c r="E6" s="6">
        <f>+SUM($D$4:D6)</f>
        <v>133</v>
      </c>
      <c r="F6" s="7">
        <f t="shared" si="0"/>
        <v>0.81132075471698117</v>
      </c>
      <c r="G6" s="7">
        <f t="shared" si="0"/>
        <v>0.94326241134751776</v>
      </c>
      <c r="H6" s="11">
        <v>46057003</v>
      </c>
      <c r="I6" s="9"/>
    </row>
    <row r="7" spans="1:9" ht="36.75" thickBot="1" x14ac:dyDescent="0.3">
      <c r="A7" s="4">
        <v>0.4375</v>
      </c>
      <c r="B7" s="5">
        <v>53</v>
      </c>
      <c r="C7" s="6">
        <f t="shared" si="1"/>
        <v>194</v>
      </c>
      <c r="D7" s="5">
        <v>80</v>
      </c>
      <c r="E7" s="6">
        <f>+SUM($D$4:D7)</f>
        <v>213</v>
      </c>
      <c r="F7" s="7">
        <f t="shared" si="0"/>
        <v>1.5094339622641511</v>
      </c>
      <c r="G7" s="7">
        <f t="shared" si="0"/>
        <v>1.097938144329897</v>
      </c>
      <c r="H7" s="5" t="s">
        <v>10</v>
      </c>
      <c r="I7" s="9"/>
    </row>
    <row r="8" spans="1:9" ht="18.75" thickBot="1" x14ac:dyDescent="0.3">
      <c r="A8" s="4">
        <v>0.47916666666666669</v>
      </c>
      <c r="B8" s="5">
        <v>53</v>
      </c>
      <c r="C8" s="6">
        <f t="shared" si="1"/>
        <v>247</v>
      </c>
      <c r="D8" s="5">
        <v>67</v>
      </c>
      <c r="E8" s="6">
        <f>+SUM($D$4:D8)</f>
        <v>280</v>
      </c>
      <c r="F8" s="7">
        <f t="shared" si="0"/>
        <v>1.2641509433962264</v>
      </c>
      <c r="G8" s="7">
        <f t="shared" si="0"/>
        <v>1.1336032388663968</v>
      </c>
      <c r="H8" s="48">
        <v>6</v>
      </c>
      <c r="I8" s="9"/>
    </row>
    <row r="9" spans="1:9" ht="18.75" thickBot="1" x14ac:dyDescent="0.3">
      <c r="A9" s="4">
        <v>0.52083333333333337</v>
      </c>
      <c r="B9" s="5">
        <v>53</v>
      </c>
      <c r="C9" s="6">
        <f t="shared" si="1"/>
        <v>300</v>
      </c>
      <c r="D9" s="5">
        <v>78</v>
      </c>
      <c r="E9" s="6">
        <f>+SUM($D$4:D9)</f>
        <v>358</v>
      </c>
      <c r="F9" s="7">
        <f t="shared" si="0"/>
        <v>1.4716981132075471</v>
      </c>
      <c r="G9" s="7">
        <f t="shared" si="0"/>
        <v>1.1933333333333334</v>
      </c>
      <c r="H9" s="49"/>
      <c r="I9" s="9"/>
    </row>
    <row r="10" spans="1:9" ht="18.75" thickBot="1" x14ac:dyDescent="0.3">
      <c r="A10" s="4">
        <v>6.25E-2</v>
      </c>
      <c r="B10" s="5">
        <v>40</v>
      </c>
      <c r="C10" s="6">
        <f t="shared" si="1"/>
        <v>340</v>
      </c>
      <c r="D10" s="5">
        <v>60</v>
      </c>
      <c r="E10" s="6">
        <f>+SUM($D$4:D10)</f>
        <v>418</v>
      </c>
      <c r="F10" s="7">
        <f t="shared" si="0"/>
        <v>1.5</v>
      </c>
      <c r="G10" s="7">
        <f t="shared" si="0"/>
        <v>1.2294117647058824</v>
      </c>
      <c r="H10" s="5" t="s">
        <v>11</v>
      </c>
      <c r="I10" s="9"/>
    </row>
    <row r="11" spans="1:9" ht="18.75" thickBot="1" x14ac:dyDescent="0.3">
      <c r="A11" s="4">
        <v>0.10416666666666667</v>
      </c>
      <c r="B11" s="5">
        <v>53</v>
      </c>
      <c r="C11" s="6">
        <f t="shared" si="1"/>
        <v>393</v>
      </c>
      <c r="D11" s="5">
        <v>89</v>
      </c>
      <c r="E11" s="6">
        <f>+SUM($D$4:D11)</f>
        <v>507</v>
      </c>
      <c r="F11" s="7">
        <f t="shared" si="0"/>
        <v>1.679245283018868</v>
      </c>
      <c r="G11" s="7">
        <f t="shared" si="0"/>
        <v>1.2900763358778626</v>
      </c>
      <c r="H11" s="48" t="s">
        <v>12</v>
      </c>
      <c r="I11" s="9"/>
    </row>
    <row r="12" spans="1:9" ht="18.75" thickBot="1" x14ac:dyDescent="0.3">
      <c r="A12" s="4">
        <v>0.14583333333333334</v>
      </c>
      <c r="B12" s="5">
        <v>53</v>
      </c>
      <c r="C12" s="6">
        <f t="shared" si="1"/>
        <v>446</v>
      </c>
      <c r="D12" s="5">
        <v>56</v>
      </c>
      <c r="E12" s="6">
        <f>+SUM($D$4:D12)</f>
        <v>563</v>
      </c>
      <c r="F12" s="7">
        <f t="shared" si="0"/>
        <v>1.0566037735849056</v>
      </c>
      <c r="G12" s="7">
        <f t="shared" si="0"/>
        <v>1.2623318385650224</v>
      </c>
      <c r="H12" s="50"/>
      <c r="I12" s="9"/>
    </row>
    <row r="13" spans="1:9" ht="18.75" thickBot="1" x14ac:dyDescent="0.3">
      <c r="A13" s="4">
        <v>0.1875</v>
      </c>
      <c r="B13" s="5">
        <v>53</v>
      </c>
      <c r="C13" s="6">
        <f t="shared" si="1"/>
        <v>499</v>
      </c>
      <c r="D13" s="5">
        <v>2</v>
      </c>
      <c r="E13" s="6">
        <f>+SUM($D$4:D13)</f>
        <v>565</v>
      </c>
      <c r="F13" s="7">
        <f t="shared" si="0"/>
        <v>3.7735849056603772E-2</v>
      </c>
      <c r="G13" s="7">
        <f t="shared" si="0"/>
        <v>1.1322645290581161</v>
      </c>
      <c r="H13" s="49"/>
      <c r="I13" s="9"/>
    </row>
  </sheetData>
  <mergeCells count="3">
    <mergeCell ref="F1:H2"/>
    <mergeCell ref="H8:H9"/>
    <mergeCell ref="H11:H13"/>
  </mergeCells>
  <conditionalFormatting sqref="F4:G13">
    <cfRule type="cellIs" dxfId="32" priority="1" operator="greaterThan">
      <formula>0.81</formula>
    </cfRule>
    <cfRule type="cellIs" dxfId="31" priority="2" operator="between">
      <formula>0.61</formula>
      <formula>0.8</formula>
    </cfRule>
    <cfRule type="cellIs" dxfId="30" priority="3" operator="lessThan">
      <formula>0.6</formula>
    </cfRule>
  </conditionalFormatting>
  <pageMargins left="0.7" right="0.7" top="0.75" bottom="0.75" header="0.3" footer="0.3"/>
  <pageSetup orientation="portrait" r:id="rId1"/>
  <ignoredErrors>
    <ignoredError sqref="E5:E12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6815-8F37-486F-A4D5-91F8E575CB5D}">
  <sheetPr codeName="Hoja7">
    <tabColor rgb="FF00B0F0"/>
  </sheetPr>
  <dimension ref="A1:I13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49.140625" bestFit="1" customWidth="1"/>
    <col min="8" max="8" width="16.140625" customWidth="1"/>
  </cols>
  <sheetData>
    <row r="1" spans="1:9" ht="88.5" customHeight="1" thickBot="1" x14ac:dyDescent="0.3">
      <c r="A1" s="24" t="s">
        <v>18</v>
      </c>
      <c r="B1" s="25"/>
      <c r="C1" s="25"/>
      <c r="D1" s="25"/>
      <c r="E1" s="25"/>
      <c r="F1" s="47"/>
      <c r="G1" s="47"/>
      <c r="H1" s="47"/>
    </row>
    <row r="2" spans="1:9" s="36" customFormat="1" ht="28.5" customHeight="1" thickBot="1" x14ac:dyDescent="0.6">
      <c r="A2" s="40">
        <f ca="1">TODAY()</f>
        <v>44839</v>
      </c>
      <c r="B2" s="34"/>
      <c r="C2" s="34"/>
      <c r="D2" s="34"/>
      <c r="E2" s="34"/>
      <c r="F2" s="47"/>
      <c r="G2" s="47"/>
      <c r="H2" s="47"/>
      <c r="I2" s="35"/>
    </row>
    <row r="3" spans="1:9" ht="54.7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3" t="s">
        <v>6</v>
      </c>
      <c r="G3" s="13" t="s">
        <v>7</v>
      </c>
      <c r="H3" s="13" t="s">
        <v>8</v>
      </c>
      <c r="I3" s="1"/>
    </row>
    <row r="4" spans="1:9" ht="18.75" thickBot="1" x14ac:dyDescent="0.3">
      <c r="A4" s="4">
        <v>0.3125</v>
      </c>
      <c r="B4" s="5">
        <v>44</v>
      </c>
      <c r="C4" s="6">
        <f>+SUM($B$4:B4)</f>
        <v>44</v>
      </c>
      <c r="D4" s="5">
        <v>50</v>
      </c>
      <c r="E4" s="6">
        <f>+SUM($D$4:D4)</f>
        <v>50</v>
      </c>
      <c r="F4" s="7">
        <f>+D4/B4</f>
        <v>1.1363636363636365</v>
      </c>
      <c r="G4" s="7">
        <f>+E4/C4</f>
        <v>1.1363636363636365</v>
      </c>
      <c r="H4" s="8">
        <v>30625</v>
      </c>
      <c r="I4" s="9"/>
    </row>
    <row r="5" spans="1:9" ht="18.75" thickBot="1" x14ac:dyDescent="0.3">
      <c r="A5" s="4">
        <v>0.35416666666666669</v>
      </c>
      <c r="B5" s="5">
        <v>44</v>
      </c>
      <c r="C5" s="6">
        <f>+B5+C4</f>
        <v>88</v>
      </c>
      <c r="D5" s="5">
        <v>40</v>
      </c>
      <c r="E5" s="6">
        <f>+SUM($D$4:D5)</f>
        <v>90</v>
      </c>
      <c r="F5" s="7">
        <f t="shared" ref="F5:G13" si="0">+D5/B5</f>
        <v>0.90909090909090906</v>
      </c>
      <c r="G5" s="7">
        <f t="shared" si="0"/>
        <v>1.0227272727272727</v>
      </c>
      <c r="H5" s="10" t="s">
        <v>9</v>
      </c>
      <c r="I5" s="9"/>
    </row>
    <row r="6" spans="1:9" ht="18.75" thickBot="1" x14ac:dyDescent="0.3">
      <c r="A6" s="4">
        <v>0.39583333333333331</v>
      </c>
      <c r="B6" s="5">
        <v>53</v>
      </c>
      <c r="C6" s="6">
        <f t="shared" ref="C6:C13" si="1">+B6+C5</f>
        <v>141</v>
      </c>
      <c r="D6" s="5">
        <v>43</v>
      </c>
      <c r="E6" s="6">
        <f>+SUM($D$4:D6)</f>
        <v>133</v>
      </c>
      <c r="F6" s="7">
        <f t="shared" si="0"/>
        <v>0.81132075471698117</v>
      </c>
      <c r="G6" s="7">
        <f t="shared" si="0"/>
        <v>0.94326241134751776</v>
      </c>
      <c r="H6" s="11">
        <v>46057003</v>
      </c>
      <c r="I6" s="9"/>
    </row>
    <row r="7" spans="1:9" ht="36.75" thickBot="1" x14ac:dyDescent="0.3">
      <c r="A7" s="4">
        <v>0.4375</v>
      </c>
      <c r="B7" s="5">
        <v>53</v>
      </c>
      <c r="C7" s="6">
        <f t="shared" si="1"/>
        <v>194</v>
      </c>
      <c r="D7" s="5">
        <v>80</v>
      </c>
      <c r="E7" s="6">
        <f>+SUM($D$4:D7)</f>
        <v>213</v>
      </c>
      <c r="F7" s="7">
        <f t="shared" si="0"/>
        <v>1.5094339622641511</v>
      </c>
      <c r="G7" s="7">
        <f t="shared" si="0"/>
        <v>1.097938144329897</v>
      </c>
      <c r="H7" s="5" t="s">
        <v>10</v>
      </c>
      <c r="I7" s="9"/>
    </row>
    <row r="8" spans="1:9" ht="18.75" thickBot="1" x14ac:dyDescent="0.3">
      <c r="A8" s="4">
        <v>0.47916666666666669</v>
      </c>
      <c r="B8" s="5">
        <v>53</v>
      </c>
      <c r="C8" s="6">
        <f t="shared" si="1"/>
        <v>247</v>
      </c>
      <c r="D8" s="5">
        <v>67</v>
      </c>
      <c r="E8" s="6">
        <f>+SUM($D$4:D8)</f>
        <v>280</v>
      </c>
      <c r="F8" s="7">
        <f t="shared" si="0"/>
        <v>1.2641509433962264</v>
      </c>
      <c r="G8" s="7">
        <f t="shared" si="0"/>
        <v>1.1336032388663968</v>
      </c>
      <c r="H8" s="48">
        <v>6</v>
      </c>
      <c r="I8" s="9"/>
    </row>
    <row r="9" spans="1:9" ht="18.75" thickBot="1" x14ac:dyDescent="0.3">
      <c r="A9" s="4">
        <v>0.52083333333333337</v>
      </c>
      <c r="B9" s="5">
        <v>53</v>
      </c>
      <c r="C9" s="6">
        <f t="shared" si="1"/>
        <v>300</v>
      </c>
      <c r="D9" s="5">
        <v>78</v>
      </c>
      <c r="E9" s="6">
        <f>+SUM($D$4:D9)</f>
        <v>358</v>
      </c>
      <c r="F9" s="7">
        <f t="shared" si="0"/>
        <v>1.4716981132075471</v>
      </c>
      <c r="G9" s="7">
        <f t="shared" si="0"/>
        <v>1.1933333333333334</v>
      </c>
      <c r="H9" s="49"/>
      <c r="I9" s="9"/>
    </row>
    <row r="10" spans="1:9" ht="18.75" thickBot="1" x14ac:dyDescent="0.3">
      <c r="A10" s="4">
        <v>6.25E-2</v>
      </c>
      <c r="B10" s="5">
        <v>40</v>
      </c>
      <c r="C10" s="6">
        <f t="shared" si="1"/>
        <v>340</v>
      </c>
      <c r="D10" s="5">
        <v>60</v>
      </c>
      <c r="E10" s="6">
        <f>+SUM($D$4:D10)</f>
        <v>418</v>
      </c>
      <c r="F10" s="7">
        <f t="shared" si="0"/>
        <v>1.5</v>
      </c>
      <c r="G10" s="7">
        <f t="shared" si="0"/>
        <v>1.2294117647058824</v>
      </c>
      <c r="H10" s="5" t="s">
        <v>11</v>
      </c>
      <c r="I10" s="9"/>
    </row>
    <row r="11" spans="1:9" ht="18.75" thickBot="1" x14ac:dyDescent="0.3">
      <c r="A11" s="4">
        <v>0.10416666666666667</v>
      </c>
      <c r="B11" s="5">
        <v>53</v>
      </c>
      <c r="C11" s="6">
        <f t="shared" si="1"/>
        <v>393</v>
      </c>
      <c r="D11" s="5">
        <v>89</v>
      </c>
      <c r="E11" s="6">
        <f>+SUM($D$4:D11)</f>
        <v>507</v>
      </c>
      <c r="F11" s="7">
        <f t="shared" si="0"/>
        <v>1.679245283018868</v>
      </c>
      <c r="G11" s="7">
        <f t="shared" si="0"/>
        <v>1.2900763358778626</v>
      </c>
      <c r="H11" s="48" t="s">
        <v>12</v>
      </c>
      <c r="I11" s="9"/>
    </row>
    <row r="12" spans="1:9" ht="18.75" thickBot="1" x14ac:dyDescent="0.3">
      <c r="A12" s="4">
        <v>0.14583333333333334</v>
      </c>
      <c r="B12" s="5">
        <v>53</v>
      </c>
      <c r="C12" s="6">
        <f t="shared" si="1"/>
        <v>446</v>
      </c>
      <c r="D12" s="5">
        <v>56</v>
      </c>
      <c r="E12" s="6">
        <f>+SUM($D$4:D12)</f>
        <v>563</v>
      </c>
      <c r="F12" s="7">
        <f t="shared" si="0"/>
        <v>1.0566037735849056</v>
      </c>
      <c r="G12" s="7">
        <f t="shared" si="0"/>
        <v>1.2623318385650224</v>
      </c>
      <c r="H12" s="50"/>
      <c r="I12" s="9"/>
    </row>
    <row r="13" spans="1:9" ht="18.75" thickBot="1" x14ac:dyDescent="0.3">
      <c r="A13" s="4">
        <v>0.1875</v>
      </c>
      <c r="B13" s="5">
        <v>53</v>
      </c>
      <c r="C13" s="6">
        <f t="shared" si="1"/>
        <v>499</v>
      </c>
      <c r="D13" s="5">
        <v>2</v>
      </c>
      <c r="E13" s="6">
        <f>+SUM($D$4:D13)</f>
        <v>565</v>
      </c>
      <c r="F13" s="7">
        <f t="shared" si="0"/>
        <v>3.7735849056603772E-2</v>
      </c>
      <c r="G13" s="7">
        <f t="shared" si="0"/>
        <v>1.1322645290581161</v>
      </c>
      <c r="H13" s="49"/>
      <c r="I13" s="9"/>
    </row>
  </sheetData>
  <mergeCells count="3">
    <mergeCell ref="F1:H2"/>
    <mergeCell ref="H8:H9"/>
    <mergeCell ref="H11:H13"/>
  </mergeCells>
  <conditionalFormatting sqref="F4:G13">
    <cfRule type="cellIs" dxfId="29" priority="1" operator="greaterThan">
      <formula>0.81</formula>
    </cfRule>
    <cfRule type="cellIs" dxfId="28" priority="2" operator="between">
      <formula>0.61</formula>
      <formula>0.8</formula>
    </cfRule>
    <cfRule type="cellIs" dxfId="27" priority="3" operator="lessThan">
      <formula>0.6</formula>
    </cfRule>
  </conditionalFormatting>
  <pageMargins left="0.7" right="0.7" top="0.75" bottom="0.75" header="0.3" footer="0.3"/>
  <pageSetup orientation="portrait" r:id="rId1"/>
  <ignoredErrors>
    <ignoredError sqref="E5:E11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BF31-A891-411C-8D38-C570B19DB137}">
  <sheetPr codeName="Hoja8">
    <tabColor rgb="FF00B0F0"/>
  </sheetPr>
  <dimension ref="A1:I13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49.140625" bestFit="1" customWidth="1"/>
    <col min="8" max="8" width="16.140625" customWidth="1"/>
  </cols>
  <sheetData>
    <row r="1" spans="1:9" ht="60.75" customHeight="1" thickBot="1" x14ac:dyDescent="0.3">
      <c r="A1" s="51" t="s">
        <v>19</v>
      </c>
      <c r="B1" s="52"/>
      <c r="C1" s="52"/>
      <c r="D1" s="52"/>
      <c r="E1" s="53"/>
      <c r="F1" s="47"/>
      <c r="G1" s="47"/>
      <c r="H1" s="47"/>
    </row>
    <row r="2" spans="1:9" ht="33" customHeight="1" thickBot="1" x14ac:dyDescent="0.3">
      <c r="A2" s="40">
        <f ca="1">TODAY()</f>
        <v>44839</v>
      </c>
      <c r="B2" s="26"/>
      <c r="C2" s="26"/>
      <c r="D2" s="26"/>
      <c r="E2" s="26"/>
      <c r="F2" s="47"/>
      <c r="G2" s="47"/>
      <c r="H2" s="47"/>
      <c r="I2" s="12"/>
    </row>
    <row r="3" spans="1:9" ht="54.75" thickBot="1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3" t="s">
        <v>6</v>
      </c>
      <c r="G3" s="13" t="s">
        <v>7</v>
      </c>
      <c r="H3" s="13" t="s">
        <v>8</v>
      </c>
      <c r="I3" s="1"/>
    </row>
    <row r="4" spans="1:9" ht="18.75" thickBot="1" x14ac:dyDescent="0.3">
      <c r="A4" s="4">
        <v>0.3125</v>
      </c>
      <c r="B4" s="5">
        <v>44</v>
      </c>
      <c r="C4" s="6">
        <f>+SUM($B$4:B4)</f>
        <v>44</v>
      </c>
      <c r="D4" s="5">
        <v>50</v>
      </c>
      <c r="E4" s="6">
        <f>+SUM($D$4:D4)</f>
        <v>50</v>
      </c>
      <c r="F4" s="7">
        <f>+D4/B4</f>
        <v>1.1363636363636365</v>
      </c>
      <c r="G4" s="7">
        <f>+E4/C4</f>
        <v>1.1363636363636365</v>
      </c>
      <c r="H4" s="8">
        <v>30625</v>
      </c>
      <c r="I4" s="9"/>
    </row>
    <row r="5" spans="1:9" ht="18.75" thickBot="1" x14ac:dyDescent="0.3">
      <c r="A5" s="4">
        <v>0.35416666666666669</v>
      </c>
      <c r="B5" s="5">
        <v>44</v>
      </c>
      <c r="C5" s="6">
        <f>+B5+C4</f>
        <v>88</v>
      </c>
      <c r="D5" s="5">
        <v>40</v>
      </c>
      <c r="E5" s="6">
        <f>+SUM($D$4:D5)</f>
        <v>90</v>
      </c>
      <c r="F5" s="7">
        <f t="shared" ref="F5:G13" si="0">+D5/B5</f>
        <v>0.90909090909090906</v>
      </c>
      <c r="G5" s="7">
        <f t="shared" si="0"/>
        <v>1.0227272727272727</v>
      </c>
      <c r="H5" s="10" t="s">
        <v>9</v>
      </c>
      <c r="I5" s="9"/>
    </row>
    <row r="6" spans="1:9" ht="18.75" thickBot="1" x14ac:dyDescent="0.3">
      <c r="A6" s="4">
        <v>0.39583333333333331</v>
      </c>
      <c r="B6" s="5">
        <v>53</v>
      </c>
      <c r="C6" s="6">
        <f t="shared" ref="C6:C13" si="1">+B6+C5</f>
        <v>141</v>
      </c>
      <c r="D6" s="5">
        <v>43</v>
      </c>
      <c r="E6" s="6">
        <f>+SUM($D$4:D6)</f>
        <v>133</v>
      </c>
      <c r="F6" s="7">
        <f t="shared" si="0"/>
        <v>0.81132075471698117</v>
      </c>
      <c r="G6" s="7">
        <f t="shared" si="0"/>
        <v>0.94326241134751776</v>
      </c>
      <c r="H6" s="11">
        <v>46057003</v>
      </c>
      <c r="I6" s="9"/>
    </row>
    <row r="7" spans="1:9" ht="36.75" thickBot="1" x14ac:dyDescent="0.3">
      <c r="A7" s="4">
        <v>0.4375</v>
      </c>
      <c r="B7" s="5">
        <v>53</v>
      </c>
      <c r="C7" s="6">
        <f t="shared" si="1"/>
        <v>194</v>
      </c>
      <c r="D7" s="5">
        <v>80</v>
      </c>
      <c r="E7" s="6">
        <f>+SUM($D$4:D7)</f>
        <v>213</v>
      </c>
      <c r="F7" s="7">
        <f t="shared" si="0"/>
        <v>1.5094339622641511</v>
      </c>
      <c r="G7" s="7">
        <f t="shared" si="0"/>
        <v>1.097938144329897</v>
      </c>
      <c r="H7" s="5" t="s">
        <v>10</v>
      </c>
      <c r="I7" s="9"/>
    </row>
    <row r="8" spans="1:9" ht="18.75" thickBot="1" x14ac:dyDescent="0.3">
      <c r="A8" s="4">
        <v>0.47916666666666669</v>
      </c>
      <c r="B8" s="5">
        <v>53</v>
      </c>
      <c r="C8" s="6">
        <f t="shared" si="1"/>
        <v>247</v>
      </c>
      <c r="D8" s="5">
        <v>67</v>
      </c>
      <c r="E8" s="6">
        <f>+SUM($D$4:D8)</f>
        <v>280</v>
      </c>
      <c r="F8" s="7">
        <f t="shared" si="0"/>
        <v>1.2641509433962264</v>
      </c>
      <c r="G8" s="7">
        <f t="shared" si="0"/>
        <v>1.1336032388663968</v>
      </c>
      <c r="H8" s="48">
        <v>6</v>
      </c>
      <c r="I8" s="9"/>
    </row>
    <row r="9" spans="1:9" ht="18.75" thickBot="1" x14ac:dyDescent="0.3">
      <c r="A9" s="4">
        <v>0.52083333333333337</v>
      </c>
      <c r="B9" s="5">
        <v>53</v>
      </c>
      <c r="C9" s="6">
        <f t="shared" si="1"/>
        <v>300</v>
      </c>
      <c r="D9" s="5">
        <v>78</v>
      </c>
      <c r="E9" s="6">
        <f>+SUM($D$4:D9)</f>
        <v>358</v>
      </c>
      <c r="F9" s="7">
        <f t="shared" si="0"/>
        <v>1.4716981132075471</v>
      </c>
      <c r="G9" s="7">
        <f t="shared" si="0"/>
        <v>1.1933333333333334</v>
      </c>
      <c r="H9" s="49"/>
      <c r="I9" s="9"/>
    </row>
    <row r="10" spans="1:9" ht="18.75" thickBot="1" x14ac:dyDescent="0.3">
      <c r="A10" s="4">
        <v>6.25E-2</v>
      </c>
      <c r="B10" s="5">
        <v>40</v>
      </c>
      <c r="C10" s="6">
        <f t="shared" si="1"/>
        <v>340</v>
      </c>
      <c r="D10" s="5">
        <v>60</v>
      </c>
      <c r="E10" s="6">
        <f>+SUM($D$4:D10)</f>
        <v>418</v>
      </c>
      <c r="F10" s="7">
        <f t="shared" si="0"/>
        <v>1.5</v>
      </c>
      <c r="G10" s="7">
        <f t="shared" si="0"/>
        <v>1.2294117647058824</v>
      </c>
      <c r="H10" s="5" t="s">
        <v>11</v>
      </c>
      <c r="I10" s="9"/>
    </row>
    <row r="11" spans="1:9" ht="18.75" thickBot="1" x14ac:dyDescent="0.3">
      <c r="A11" s="4">
        <v>0.10416666666666667</v>
      </c>
      <c r="B11" s="5">
        <v>53</v>
      </c>
      <c r="C11" s="6">
        <f t="shared" si="1"/>
        <v>393</v>
      </c>
      <c r="D11" s="5">
        <v>89</v>
      </c>
      <c r="E11" s="6">
        <f>+SUM($D$4:D11)</f>
        <v>507</v>
      </c>
      <c r="F11" s="7">
        <f t="shared" si="0"/>
        <v>1.679245283018868</v>
      </c>
      <c r="G11" s="7">
        <f t="shared" si="0"/>
        <v>1.2900763358778626</v>
      </c>
      <c r="H11" s="48" t="s">
        <v>12</v>
      </c>
      <c r="I11" s="9"/>
    </row>
    <row r="12" spans="1:9" ht="18.75" thickBot="1" x14ac:dyDescent="0.3">
      <c r="A12" s="4">
        <v>0.14583333333333334</v>
      </c>
      <c r="B12" s="5">
        <v>53</v>
      </c>
      <c r="C12" s="6">
        <f t="shared" si="1"/>
        <v>446</v>
      </c>
      <c r="D12" s="5">
        <v>56</v>
      </c>
      <c r="E12" s="6">
        <f>+SUM($D$4:D12)</f>
        <v>563</v>
      </c>
      <c r="F12" s="7">
        <f t="shared" si="0"/>
        <v>1.0566037735849056</v>
      </c>
      <c r="G12" s="7">
        <f t="shared" si="0"/>
        <v>1.2623318385650224</v>
      </c>
      <c r="H12" s="50"/>
      <c r="I12" s="9"/>
    </row>
    <row r="13" spans="1:9" ht="18.75" thickBot="1" x14ac:dyDescent="0.3">
      <c r="A13" s="4">
        <v>0.1875</v>
      </c>
      <c r="B13" s="5">
        <v>53</v>
      </c>
      <c r="C13" s="6">
        <f t="shared" si="1"/>
        <v>499</v>
      </c>
      <c r="D13" s="5">
        <v>2</v>
      </c>
      <c r="E13" s="6">
        <f>+SUM($D$4:D13)</f>
        <v>565</v>
      </c>
      <c r="F13" s="7">
        <f t="shared" si="0"/>
        <v>3.7735849056603772E-2</v>
      </c>
      <c r="G13" s="7">
        <f t="shared" si="0"/>
        <v>1.1322645290581161</v>
      </c>
      <c r="H13" s="49"/>
      <c r="I13" s="9"/>
    </row>
  </sheetData>
  <mergeCells count="4">
    <mergeCell ref="F1:H2"/>
    <mergeCell ref="H8:H9"/>
    <mergeCell ref="H11:H13"/>
    <mergeCell ref="A1:E1"/>
  </mergeCells>
  <phoneticPr fontId="25" type="noConversion"/>
  <conditionalFormatting sqref="F4:G13">
    <cfRule type="cellIs" dxfId="26" priority="1" operator="greaterThan">
      <formula>0.81</formula>
    </cfRule>
    <cfRule type="cellIs" dxfId="25" priority="2" operator="between">
      <formula>0.61</formula>
      <formula>0.8</formula>
    </cfRule>
    <cfRule type="cellIs" dxfId="24" priority="3" operator="lessThan">
      <formula>0.6</formula>
    </cfRule>
  </conditionalFormatting>
  <pageMargins left="0.7" right="0.7" top="0.75" bottom="0.75" header="0.3" footer="0.3"/>
  <pageSetup orientation="portrait" r:id="rId1"/>
  <ignoredErrors>
    <ignoredError sqref="E5:E12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67F8-BFA7-47C6-9FD9-93E2C71FB0F5}">
  <sheetPr codeName="Hoja9">
    <tabColor rgb="FF7030A0"/>
  </sheetPr>
  <dimension ref="A1:L64"/>
  <sheetViews>
    <sheetView topLeftCell="A18" workbookViewId="0">
      <selection activeCell="M62" sqref="M62"/>
    </sheetView>
  </sheetViews>
  <sheetFormatPr baseColWidth="10" defaultColWidth="11.42578125" defaultRowHeight="15" x14ac:dyDescent="0.25"/>
  <cols>
    <col min="1" max="1" width="16.42578125" customWidth="1"/>
    <col min="2" max="3" width="9.85546875" customWidth="1"/>
    <col min="4" max="4" width="8.7109375" bestFit="1" customWidth="1"/>
    <col min="5" max="6" width="9.85546875" customWidth="1"/>
    <col min="7" max="7" width="12.5703125" bestFit="1" customWidth="1"/>
    <col min="8" max="8" width="9.85546875" customWidth="1"/>
    <col min="9" max="9" width="9.7109375" customWidth="1"/>
    <col min="10" max="10" width="10.28515625" bestFit="1" customWidth="1"/>
    <col min="11" max="11" width="9.85546875" customWidth="1"/>
    <col min="12" max="12" width="32.7109375" customWidth="1"/>
  </cols>
  <sheetData>
    <row r="1" spans="1:12" ht="49.5" customHeight="1" thickBot="1" x14ac:dyDescent="0.45">
      <c r="A1" s="72" t="s">
        <v>20</v>
      </c>
      <c r="B1" s="72"/>
      <c r="C1" s="72"/>
      <c r="D1" s="72"/>
      <c r="E1" s="75" t="s">
        <v>21</v>
      </c>
      <c r="F1" s="75"/>
      <c r="G1" s="75"/>
      <c r="H1" s="75"/>
      <c r="I1" s="75"/>
      <c r="J1" s="79" t="s">
        <v>22</v>
      </c>
      <c r="K1" s="79"/>
      <c r="L1" s="79"/>
    </row>
    <row r="2" spans="1:12" ht="130.5" customHeight="1" thickBot="1" x14ac:dyDescent="2.8">
      <c r="A2" s="73">
        <v>4000</v>
      </c>
      <c r="B2" s="74"/>
      <c r="C2" s="74"/>
      <c r="D2" s="74"/>
      <c r="E2" s="73">
        <f>+SUM(L5,L13,L21,L29,L37)</f>
        <v>1650</v>
      </c>
      <c r="F2" s="74"/>
      <c r="G2" s="74"/>
      <c r="H2" s="74"/>
      <c r="I2" s="76"/>
      <c r="J2" s="77">
        <f>+E2/A2</f>
        <v>0.41249999999999998</v>
      </c>
      <c r="K2" s="77"/>
      <c r="L2" s="78"/>
    </row>
    <row r="3" spans="1:12" ht="75" customHeight="1" thickBot="1" x14ac:dyDescent="0.3">
      <c r="A3" s="65" t="str">
        <f>'Modulo 102'!A1</f>
        <v>MÓDULO 102</v>
      </c>
      <c r="B3" s="66"/>
      <c r="C3" s="66"/>
      <c r="D3" s="66"/>
      <c r="E3" s="66"/>
      <c r="F3" s="67"/>
      <c r="G3" s="30" t="s">
        <v>8</v>
      </c>
      <c r="H3" s="68">
        <f>'Modulo 102'!H4</f>
        <v>30625</v>
      </c>
      <c r="I3" s="69"/>
      <c r="J3" s="29" t="s">
        <v>9</v>
      </c>
      <c r="K3" s="70">
        <f>'Modulo 102'!H6</f>
        <v>46057003</v>
      </c>
      <c r="L3" s="71"/>
    </row>
    <row r="4" spans="1:12" ht="67.5" customHeight="1" thickBot="1" x14ac:dyDescent="0.3">
      <c r="A4" s="14" t="s">
        <v>1</v>
      </c>
      <c r="B4" s="15">
        <v>0.3125</v>
      </c>
      <c r="C4" s="15">
        <v>0.35416666666666669</v>
      </c>
      <c r="D4" s="15">
        <v>0.39583333333333331</v>
      </c>
      <c r="E4" s="15">
        <v>0.4375</v>
      </c>
      <c r="F4" s="15">
        <v>0.47916666666666669</v>
      </c>
      <c r="G4" s="15">
        <v>0.52083333333333337</v>
      </c>
      <c r="H4" s="15">
        <v>6.25E-2</v>
      </c>
      <c r="I4" s="15">
        <v>0.10416666666666667</v>
      </c>
      <c r="J4" s="15">
        <v>0.14583333333333334</v>
      </c>
      <c r="K4" s="15">
        <v>0.1875</v>
      </c>
      <c r="L4" s="16" t="s">
        <v>23</v>
      </c>
    </row>
    <row r="5" spans="1:12" ht="41.25" customHeight="1" thickBot="1" x14ac:dyDescent="0.3">
      <c r="A5" s="14" t="s">
        <v>6</v>
      </c>
      <c r="B5" s="17">
        <f>'Modulo 102'!F4</f>
        <v>0.34090909090909088</v>
      </c>
      <c r="C5" s="17">
        <f>'Modulo 102'!F5</f>
        <v>1.1363636363636365</v>
      </c>
      <c r="D5" s="17">
        <f>'Modulo 102'!F6</f>
        <v>1.5094339622641511</v>
      </c>
      <c r="E5" s="17">
        <f>'Modulo 102'!F7</f>
        <v>1.8867924528301887</v>
      </c>
      <c r="F5" s="17">
        <f>'Modulo 102'!F8</f>
        <v>0.37735849056603776</v>
      </c>
      <c r="G5" s="17">
        <f>'Modulo 102'!F9</f>
        <v>9.4339622641509441E-2</v>
      </c>
      <c r="H5" s="17">
        <f>'Modulo 102'!F10</f>
        <v>0.05</v>
      </c>
      <c r="I5" s="17">
        <f>'Modulo 102'!F11</f>
        <v>7.5471698113207544E-2</v>
      </c>
      <c r="J5" s="17">
        <f>'Modulo 102'!F12</f>
        <v>1.8867924528301886E-2</v>
      </c>
      <c r="K5" s="19">
        <f>'Modulo 102'!F13</f>
        <v>1.0566037735849056</v>
      </c>
      <c r="L5" s="61">
        <f>+SUM(B6:K6)</f>
        <v>333</v>
      </c>
    </row>
    <row r="6" spans="1:12" ht="47.25" customHeight="1" thickBot="1" x14ac:dyDescent="0.3">
      <c r="A6" s="14" t="s">
        <v>4</v>
      </c>
      <c r="B6" s="20">
        <f>'Modulo 102'!D4</f>
        <v>15</v>
      </c>
      <c r="C6" s="20">
        <f>'Modulo 102'!D5</f>
        <v>50</v>
      </c>
      <c r="D6" s="20">
        <f>'Modulo 102'!D6</f>
        <v>80</v>
      </c>
      <c r="E6" s="20">
        <f>'Modulo 102'!D7</f>
        <v>100</v>
      </c>
      <c r="F6" s="20">
        <f>'Modulo 102'!D8</f>
        <v>20</v>
      </c>
      <c r="G6" s="20">
        <f>'Modulo 102'!D9</f>
        <v>5</v>
      </c>
      <c r="H6" s="20">
        <f>'Modulo 102'!D10</f>
        <v>2</v>
      </c>
      <c r="I6" s="20">
        <f>'Modulo 102'!D11</f>
        <v>4</v>
      </c>
      <c r="J6" s="20">
        <f>'Modulo 102'!D12</f>
        <v>1</v>
      </c>
      <c r="K6" s="20">
        <f>'Modulo 102'!D13</f>
        <v>56</v>
      </c>
      <c r="L6" s="62"/>
    </row>
    <row r="7" spans="1:12" ht="63.75" customHeight="1" thickBot="1" x14ac:dyDescent="0.3">
      <c r="A7" s="14" t="s">
        <v>7</v>
      </c>
      <c r="B7" s="17">
        <f>'Modulo 102'!G4</f>
        <v>0.34090909090909088</v>
      </c>
      <c r="C7" s="18">
        <f>'Modulo 102'!G5</f>
        <v>0.73863636363636365</v>
      </c>
      <c r="D7" s="18">
        <f>'Modulo 102'!G6</f>
        <v>1.0283687943262412</v>
      </c>
      <c r="E7" s="18">
        <f>'Modulo 102'!G7</f>
        <v>1.2628865979381443</v>
      </c>
      <c r="F7" s="17">
        <f>'Modulo 102'!G8</f>
        <v>1.0728744939271255</v>
      </c>
      <c r="G7" s="17">
        <f>'Modulo 102'!G9</f>
        <v>0.9</v>
      </c>
      <c r="H7" s="17">
        <f>'Modulo 102'!G10</f>
        <v>0.8</v>
      </c>
      <c r="I7" s="17">
        <f>'Modulo 102'!G11</f>
        <v>0.70229007633587781</v>
      </c>
      <c r="J7" s="17">
        <f>'Modulo 102'!G12</f>
        <v>0.62107623318385652</v>
      </c>
      <c r="K7" s="17">
        <f>'Modulo 102'!G13</f>
        <v>0.66733466933867736</v>
      </c>
      <c r="L7" s="63">
        <f>+L5/'Modulo 102'!C13</f>
        <v>0.66733466933867736</v>
      </c>
    </row>
    <row r="8" spans="1:12" ht="24" thickBot="1" x14ac:dyDescent="0.3">
      <c r="A8" s="14" t="s">
        <v>5</v>
      </c>
      <c r="B8" s="20">
        <f>'Modulo 102'!E4</f>
        <v>15</v>
      </c>
      <c r="C8" s="20">
        <f>'Modulo 102'!E5</f>
        <v>65</v>
      </c>
      <c r="D8" s="20">
        <f>'Modulo 102'!E6</f>
        <v>145</v>
      </c>
      <c r="E8" s="20">
        <f>'Modulo 102'!E7</f>
        <v>245</v>
      </c>
      <c r="F8" s="20">
        <f>'Modulo 102'!E8</f>
        <v>265</v>
      </c>
      <c r="G8" s="20">
        <f>'Modulo 102'!E9</f>
        <v>270</v>
      </c>
      <c r="H8" s="20">
        <f>'Modulo 102'!E10</f>
        <v>272</v>
      </c>
      <c r="I8" s="20">
        <f>'Modulo 102'!E11</f>
        <v>276</v>
      </c>
      <c r="J8" s="20">
        <f>'Modulo 102'!E12</f>
        <v>277</v>
      </c>
      <c r="K8" s="20">
        <f>'Modulo 102'!E13</f>
        <v>333</v>
      </c>
      <c r="L8" s="64"/>
    </row>
    <row r="9" spans="1:12" x14ac:dyDescent="0.25">
      <c r="L9" s="21"/>
    </row>
    <row r="10" spans="1:12" ht="15.75" thickBot="1" x14ac:dyDescent="0.3"/>
    <row r="11" spans="1:12" ht="75" customHeight="1" thickBot="1" x14ac:dyDescent="0.3">
      <c r="A11" s="54" t="str">
        <f>'Modulo 103'!A1</f>
        <v>MÓDULO 103</v>
      </c>
      <c r="B11" s="55"/>
      <c r="C11" s="55"/>
      <c r="D11" s="55"/>
      <c r="E11" s="55"/>
      <c r="F11" s="56"/>
      <c r="G11" s="28" t="s">
        <v>8</v>
      </c>
      <c r="H11" s="57">
        <f>'Modulo 103'!H4</f>
        <v>30625</v>
      </c>
      <c r="I11" s="58"/>
      <c r="J11" s="28" t="s">
        <v>9</v>
      </c>
      <c r="K11" s="59">
        <f>'Modulo 103'!H6</f>
        <v>46057003</v>
      </c>
      <c r="L11" s="60"/>
    </row>
    <row r="12" spans="1:12" ht="24" thickBot="1" x14ac:dyDescent="0.3">
      <c r="A12" s="14" t="s">
        <v>1</v>
      </c>
      <c r="B12" s="15">
        <v>0.3125</v>
      </c>
      <c r="C12" s="15">
        <v>0.35416666666666669</v>
      </c>
      <c r="D12" s="15">
        <v>0.39583333333333331</v>
      </c>
      <c r="E12" s="15">
        <v>0.4375</v>
      </c>
      <c r="F12" s="15">
        <v>0.47916666666666669</v>
      </c>
      <c r="G12" s="15">
        <v>0.52083333333333337</v>
      </c>
      <c r="H12" s="15">
        <v>6.25E-2</v>
      </c>
      <c r="I12" s="15">
        <v>0.10416666666666667</v>
      </c>
      <c r="J12" s="15">
        <v>0.14583333333333334</v>
      </c>
      <c r="K12" s="15">
        <v>0.1875</v>
      </c>
      <c r="L12" s="16" t="s">
        <v>23</v>
      </c>
    </row>
    <row r="13" spans="1:12" ht="38.25" customHeight="1" thickBot="1" x14ac:dyDescent="0.3">
      <c r="A13" s="14" t="s">
        <v>6</v>
      </c>
      <c r="B13" s="17">
        <f>'Modulo 103'!F4</f>
        <v>1.5227272727272727</v>
      </c>
      <c r="C13" s="17">
        <f>'Modulo 103'!F5</f>
        <v>0</v>
      </c>
      <c r="D13" s="17">
        <f>'Modulo 103'!F6</f>
        <v>0</v>
      </c>
      <c r="E13" s="17">
        <f>'Modulo 103'!F7</f>
        <v>0</v>
      </c>
      <c r="F13" s="17">
        <f>'Modulo 103'!F8</f>
        <v>0</v>
      </c>
      <c r="G13" s="17">
        <f>'Modulo 103'!F9</f>
        <v>0</v>
      </c>
      <c r="H13" s="17">
        <f>'Modulo 103'!F10</f>
        <v>0</v>
      </c>
      <c r="I13" s="17">
        <f>'Modulo 103'!F10</f>
        <v>0</v>
      </c>
      <c r="J13" s="17">
        <f>'Modulo 103'!F12</f>
        <v>0</v>
      </c>
      <c r="K13" s="19">
        <f>'Modulo 103'!F13</f>
        <v>0</v>
      </c>
      <c r="L13" s="61">
        <f>+SUM(B14:K14)</f>
        <v>67</v>
      </c>
    </row>
    <row r="14" spans="1:12" ht="59.25" customHeight="1" thickBot="1" x14ac:dyDescent="0.3">
      <c r="A14" s="14" t="s">
        <v>4</v>
      </c>
      <c r="B14" s="20">
        <f>'Modulo 103'!D4</f>
        <v>67</v>
      </c>
      <c r="C14" s="20">
        <f>'Modulo 103'!D5</f>
        <v>0</v>
      </c>
      <c r="D14" s="20">
        <f>'Modulo 103'!D6</f>
        <v>0</v>
      </c>
      <c r="E14" s="20">
        <f>'Modulo 103'!D7</f>
        <v>0</v>
      </c>
      <c r="F14" s="20">
        <f>'Modulo 103'!D8</f>
        <v>0</v>
      </c>
      <c r="G14" s="20">
        <f>'Modulo 103'!D9</f>
        <v>0</v>
      </c>
      <c r="H14" s="20">
        <f>'Modulo 103'!D10</f>
        <v>0</v>
      </c>
      <c r="I14" s="20">
        <f>'Modulo 103'!D11</f>
        <v>0</v>
      </c>
      <c r="J14" s="20">
        <f>'Modulo 103'!D12</f>
        <v>0</v>
      </c>
      <c r="K14" s="20">
        <f>'Modulo 103'!D13</f>
        <v>0</v>
      </c>
      <c r="L14" s="62"/>
    </row>
    <row r="15" spans="1:12" ht="38.25" customHeight="1" thickBot="1" x14ac:dyDescent="0.3">
      <c r="A15" s="14" t="s">
        <v>7</v>
      </c>
      <c r="B15" s="17">
        <f>'Modulo 103'!G4</f>
        <v>1.5227272727272727</v>
      </c>
      <c r="C15" s="18">
        <f>'Modulo 103'!G5</f>
        <v>0.76136363636363635</v>
      </c>
      <c r="D15" s="18">
        <f>'Modulo 103'!G6</f>
        <v>0.47517730496453903</v>
      </c>
      <c r="E15" s="18">
        <f>'Modulo 103'!G7</f>
        <v>0.34536082474226804</v>
      </c>
      <c r="F15" s="17">
        <f>'Modulo 103'!G8</f>
        <v>0.27125506072874495</v>
      </c>
      <c r="G15" s="17">
        <f>'Modulo 103'!G9</f>
        <v>0.22333333333333333</v>
      </c>
      <c r="H15" s="17">
        <f>'Modulo 103'!G10</f>
        <v>0.19705882352941176</v>
      </c>
      <c r="I15" s="17">
        <f>'Modulo 103'!G11</f>
        <v>0.17048346055979643</v>
      </c>
      <c r="J15" s="17">
        <f>'Modulo 103'!G12</f>
        <v>0.15022421524663676</v>
      </c>
      <c r="K15" s="17">
        <f>'Modulo 103'!G13</f>
        <v>0.13426853707414829</v>
      </c>
      <c r="L15" s="63">
        <f>+L13/'Modulo 103'!C13</f>
        <v>0.13426853707414829</v>
      </c>
    </row>
    <row r="16" spans="1:12" ht="38.25" customHeight="1" thickBot="1" x14ac:dyDescent="0.3">
      <c r="A16" s="14" t="s">
        <v>5</v>
      </c>
      <c r="B16" s="20">
        <f>'Modulo 103'!E4</f>
        <v>67</v>
      </c>
      <c r="C16" s="20">
        <f>'Modulo 103'!E5</f>
        <v>67</v>
      </c>
      <c r="D16" s="20">
        <f>+'Modulo 103'!E6</f>
        <v>67</v>
      </c>
      <c r="E16" s="20">
        <f>'Modulo 103'!E7</f>
        <v>67</v>
      </c>
      <c r="F16" s="20">
        <f>'Modulo 103'!E8</f>
        <v>67</v>
      </c>
      <c r="G16" s="20">
        <f>'Modulo 103'!E9</f>
        <v>67</v>
      </c>
      <c r="H16" s="20">
        <f>'Modulo 102'!E10</f>
        <v>272</v>
      </c>
      <c r="I16" s="20">
        <f>'Modulo 103'!E11</f>
        <v>67</v>
      </c>
      <c r="J16" s="20">
        <f>'Modulo 103'!E12</f>
        <v>67</v>
      </c>
      <c r="K16" s="20">
        <f>'Modulo 103'!E13</f>
        <v>67</v>
      </c>
      <c r="L16" s="64"/>
    </row>
    <row r="18" spans="1:12" ht="15.75" thickBot="1" x14ac:dyDescent="0.3"/>
    <row r="19" spans="1:12" ht="75" customHeight="1" thickBot="1" x14ac:dyDescent="0.3">
      <c r="A19" s="54" t="str">
        <f>'Modulo 105'!A1</f>
        <v>MÓDULO 105</v>
      </c>
      <c r="B19" s="55"/>
      <c r="C19" s="55"/>
      <c r="D19" s="55"/>
      <c r="E19" s="55"/>
      <c r="F19" s="56"/>
      <c r="G19" s="28" t="s">
        <v>8</v>
      </c>
      <c r="H19" s="57">
        <f>'Modulo 105'!H4</f>
        <v>30625</v>
      </c>
      <c r="I19" s="58"/>
      <c r="J19" s="28" t="s">
        <v>9</v>
      </c>
      <c r="K19" s="59">
        <f>'Modulo 105'!H6</f>
        <v>46057003</v>
      </c>
      <c r="L19" s="60"/>
    </row>
    <row r="20" spans="1:12" ht="24" thickBot="1" x14ac:dyDescent="0.3">
      <c r="A20" s="14" t="s">
        <v>1</v>
      </c>
      <c r="B20" s="15">
        <v>0.3125</v>
      </c>
      <c r="C20" s="15">
        <v>0.35416666666666669</v>
      </c>
      <c r="D20" s="15">
        <v>0.39583333333333331</v>
      </c>
      <c r="E20" s="15">
        <v>0.4375</v>
      </c>
      <c r="F20" s="15">
        <v>0.47916666666666669</v>
      </c>
      <c r="G20" s="15">
        <v>0.52083333333333337</v>
      </c>
      <c r="H20" s="15">
        <v>6.25E-2</v>
      </c>
      <c r="I20" s="15">
        <v>0.10416666666666667</v>
      </c>
      <c r="J20" s="15">
        <v>0.14583333333333334</v>
      </c>
      <c r="K20" s="15">
        <v>0.1875</v>
      </c>
      <c r="L20" s="16" t="s">
        <v>23</v>
      </c>
    </row>
    <row r="21" spans="1:12" ht="38.25" customHeight="1" thickBot="1" x14ac:dyDescent="0.3">
      <c r="A21" s="14" t="s">
        <v>6</v>
      </c>
      <c r="B21" s="17">
        <f>'Modulo 105'!F4</f>
        <v>1.1363636363636365</v>
      </c>
      <c r="C21" s="17">
        <f>'Modulo 105'!F5</f>
        <v>0.90909090909090906</v>
      </c>
      <c r="D21" s="17">
        <f>'Modulo 105'!F6</f>
        <v>0.56603773584905659</v>
      </c>
      <c r="E21" s="17">
        <f>'Modulo 105'!F7</f>
        <v>0</v>
      </c>
      <c r="F21" s="17">
        <f>'Modulo 105'!F8</f>
        <v>0</v>
      </c>
      <c r="G21" s="17">
        <f>'Modulo 105'!F9</f>
        <v>0</v>
      </c>
      <c r="H21" s="17">
        <f>'Modulo 105'!F10</f>
        <v>0</v>
      </c>
      <c r="I21" s="17">
        <f>'Modulo 105'!F11</f>
        <v>0</v>
      </c>
      <c r="J21" s="17">
        <f>'Modulo 105'!F12</f>
        <v>0</v>
      </c>
      <c r="K21" s="19">
        <f>'Modulo 105'!F13</f>
        <v>0</v>
      </c>
      <c r="L21" s="61">
        <f>+SUM(B22:K22)</f>
        <v>120</v>
      </c>
    </row>
    <row r="22" spans="1:12" ht="59.25" customHeight="1" thickBot="1" x14ac:dyDescent="0.3">
      <c r="A22" s="14" t="s">
        <v>4</v>
      </c>
      <c r="B22" s="20">
        <f>'Modulo 105'!D4</f>
        <v>50</v>
      </c>
      <c r="C22" s="20">
        <f>'Modulo 105'!D5</f>
        <v>40</v>
      </c>
      <c r="D22" s="20">
        <f>'Modulo 105'!D6</f>
        <v>30</v>
      </c>
      <c r="E22" s="20">
        <f>'Modulo 105'!D7</f>
        <v>0</v>
      </c>
      <c r="F22" s="20">
        <f>'Modulo 105'!D8</f>
        <v>0</v>
      </c>
      <c r="G22" s="20">
        <f>'Modulo 105'!D9</f>
        <v>0</v>
      </c>
      <c r="H22" s="20">
        <f>'Modulo 105'!D10</f>
        <v>0</v>
      </c>
      <c r="I22" s="20">
        <f>'Modulo 105'!D11</f>
        <v>0</v>
      </c>
      <c r="J22" s="20">
        <f>'Modulo 105'!D12</f>
        <v>0</v>
      </c>
      <c r="K22" s="20">
        <f>'Modulo 105'!D13</f>
        <v>0</v>
      </c>
      <c r="L22" s="62"/>
    </row>
    <row r="23" spans="1:12" ht="38.25" customHeight="1" thickBot="1" x14ac:dyDescent="0.3">
      <c r="A23" s="14" t="s">
        <v>7</v>
      </c>
      <c r="B23" s="17">
        <f>+'Modulo 105'!G4</f>
        <v>1.1363636363636365</v>
      </c>
      <c r="C23" s="18">
        <f>'Modulo 105'!G5</f>
        <v>1.0227272727272727</v>
      </c>
      <c r="D23" s="18">
        <f>'Modulo 105'!G6</f>
        <v>0.85106382978723405</v>
      </c>
      <c r="E23" s="18">
        <f>'Modulo 105'!G7</f>
        <v>0.61855670103092786</v>
      </c>
      <c r="F23" s="17">
        <f>'Modulo 105'!G8</f>
        <v>0.48582995951417002</v>
      </c>
      <c r="G23" s="17">
        <f>'Modulo 105'!G9</f>
        <v>0.4</v>
      </c>
      <c r="H23" s="17">
        <f>'Modulo 105'!G10</f>
        <v>0.35294117647058826</v>
      </c>
      <c r="I23" s="17">
        <f>'Modulo 105'!G11</f>
        <v>0.30534351145038169</v>
      </c>
      <c r="J23" s="17">
        <f>'Modulo 105'!G12</f>
        <v>0.26905829596412556</v>
      </c>
      <c r="K23" s="17">
        <f>'Modulo 105'!G13</f>
        <v>0.24048096192384769</v>
      </c>
      <c r="L23" s="63">
        <f>+L21/'Modulo 105'!C13</f>
        <v>0.24048096192384769</v>
      </c>
    </row>
    <row r="24" spans="1:12" ht="38.25" customHeight="1" thickBot="1" x14ac:dyDescent="0.3">
      <c r="A24" s="14" t="s">
        <v>5</v>
      </c>
      <c r="B24" s="20">
        <f>'Modulo 105'!E4</f>
        <v>50</v>
      </c>
      <c r="C24" s="20">
        <f>'Modulo 105'!E5</f>
        <v>90</v>
      </c>
      <c r="D24" s="20">
        <f>'Modulo 105'!E6</f>
        <v>120</v>
      </c>
      <c r="E24" s="20">
        <f>'Modulo 105'!E7</f>
        <v>120</v>
      </c>
      <c r="F24" s="20">
        <f>'Modulo 105'!E8</f>
        <v>120</v>
      </c>
      <c r="G24" s="20">
        <f>'Modulo 105'!E9</f>
        <v>120</v>
      </c>
      <c r="H24" s="20">
        <f>'Modulo 105'!E10</f>
        <v>120</v>
      </c>
      <c r="I24" s="20">
        <f>'Modulo 105'!E11</f>
        <v>120</v>
      </c>
      <c r="J24" s="20">
        <f>'Modulo 105'!E12</f>
        <v>120</v>
      </c>
      <c r="K24" s="20">
        <f>'Modulo 105'!E13</f>
        <v>120</v>
      </c>
      <c r="L24" s="64"/>
    </row>
    <row r="26" spans="1:12" ht="15.75" thickBot="1" x14ac:dyDescent="0.3"/>
    <row r="27" spans="1:12" ht="90.75" thickBot="1" x14ac:dyDescent="0.3">
      <c r="A27" s="54" t="str">
        <f>'Modulo 106'!A1</f>
        <v>MÓDULO 106</v>
      </c>
      <c r="B27" s="55"/>
      <c r="C27" s="55"/>
      <c r="D27" s="55"/>
      <c r="E27" s="55"/>
      <c r="F27" s="56"/>
      <c r="G27" s="28" t="s">
        <v>8</v>
      </c>
      <c r="H27" s="57">
        <f>'Modulo 106'!H4</f>
        <v>30625</v>
      </c>
      <c r="I27" s="58"/>
      <c r="J27" s="28" t="s">
        <v>9</v>
      </c>
      <c r="K27" s="59">
        <f>'Modulo 106'!H6</f>
        <v>46057003</v>
      </c>
      <c r="L27" s="60"/>
    </row>
    <row r="28" spans="1:12" ht="38.25" thickBot="1" x14ac:dyDescent="0.3">
      <c r="A28" s="14" t="s">
        <v>1</v>
      </c>
      <c r="B28" s="15">
        <v>0.3125</v>
      </c>
      <c r="C28" s="15">
        <v>0.35416666666666669</v>
      </c>
      <c r="D28" s="15">
        <v>0.39583333333333331</v>
      </c>
      <c r="E28" s="15">
        <v>0.4375</v>
      </c>
      <c r="F28" s="15">
        <v>0.47916666666666669</v>
      </c>
      <c r="G28" s="15">
        <v>0.52083333333333337</v>
      </c>
      <c r="H28" s="15">
        <v>6.25E-2</v>
      </c>
      <c r="I28" s="15">
        <v>0.10416666666666667</v>
      </c>
      <c r="J28" s="15">
        <v>0.14583333333333334</v>
      </c>
      <c r="K28" s="15">
        <v>0.1875</v>
      </c>
      <c r="L28" s="16" t="s">
        <v>23</v>
      </c>
    </row>
    <row r="29" spans="1:12" ht="38.25" thickBot="1" x14ac:dyDescent="0.3">
      <c r="A29" s="14" t="s">
        <v>6</v>
      </c>
      <c r="B29" s="17">
        <f>'Modulo 106'!F4</f>
        <v>1.1363636363636365</v>
      </c>
      <c r="C29" s="17">
        <f>'Modulo 106'!F5</f>
        <v>0.90909090909090906</v>
      </c>
      <c r="D29" s="17">
        <f>'Modulo 106'!F6</f>
        <v>0.81132075471698117</v>
      </c>
      <c r="E29" s="17">
        <f>'Modulo 106'!F7</f>
        <v>1.5094339622641511</v>
      </c>
      <c r="F29" s="17">
        <f>'Modulo 106'!F8</f>
        <v>1.2641509433962264</v>
      </c>
      <c r="G29" s="17">
        <f>'Modulo 106'!F9</f>
        <v>1.4716981132075471</v>
      </c>
      <c r="H29" s="17">
        <f>'Modulo 106'!F10</f>
        <v>1.5</v>
      </c>
      <c r="I29" s="17">
        <f>'Modulo 106'!F11</f>
        <v>1.679245283018868</v>
      </c>
      <c r="J29" s="17">
        <f>'Modulo 106'!F12</f>
        <v>1.0566037735849056</v>
      </c>
      <c r="K29" s="19">
        <f>'Modulo 106'!F13</f>
        <v>3.7735849056603772E-2</v>
      </c>
      <c r="L29" s="61">
        <f>+SUM(B30:K30)</f>
        <v>565</v>
      </c>
    </row>
    <row r="30" spans="1:12" ht="59.25" thickBot="1" x14ac:dyDescent="0.3">
      <c r="A30" s="14" t="s">
        <v>4</v>
      </c>
      <c r="B30" s="20">
        <f>'Modulo 106'!D4</f>
        <v>50</v>
      </c>
      <c r="C30" s="20">
        <f>'Modulo 106'!D5</f>
        <v>40</v>
      </c>
      <c r="D30" s="20">
        <f>'Modulo 106'!D6</f>
        <v>43</v>
      </c>
      <c r="E30" s="20">
        <f>'Modulo 106'!D7</f>
        <v>80</v>
      </c>
      <c r="F30" s="20">
        <f>'Modulo 106'!D8</f>
        <v>67</v>
      </c>
      <c r="G30" s="20">
        <f>'Modulo 106'!D9</f>
        <v>78</v>
      </c>
      <c r="H30" s="20">
        <f>'Modulo 106'!D10</f>
        <v>60</v>
      </c>
      <c r="I30" s="20">
        <f>'Modulo 106'!D11</f>
        <v>89</v>
      </c>
      <c r="J30" s="20">
        <f>'Modulo 106'!D12</f>
        <v>56</v>
      </c>
      <c r="K30" s="20">
        <f>'Modulo 106'!D13</f>
        <v>2</v>
      </c>
      <c r="L30" s="62"/>
    </row>
    <row r="31" spans="1:12" ht="38.25" thickBot="1" x14ac:dyDescent="0.3">
      <c r="A31" s="14" t="s">
        <v>7</v>
      </c>
      <c r="B31" s="17">
        <f>'Modulo 106'!G4</f>
        <v>1.1363636363636365</v>
      </c>
      <c r="C31" s="18">
        <f>'Modulo 106'!G5</f>
        <v>1.0227272727272727</v>
      </c>
      <c r="D31" s="18">
        <f>'Modulo 106'!G6</f>
        <v>0.94326241134751776</v>
      </c>
      <c r="E31" s="18">
        <f>'Modulo 106'!G7</f>
        <v>1.097938144329897</v>
      </c>
      <c r="F31" s="17">
        <f>'Modulo 106'!G8</f>
        <v>1.1336032388663968</v>
      </c>
      <c r="G31" s="17">
        <f>'Modulo 106'!G9</f>
        <v>1.1933333333333334</v>
      </c>
      <c r="H31" s="17">
        <f>'Modulo 106'!G10</f>
        <v>1.2294117647058824</v>
      </c>
      <c r="I31" s="17">
        <f>'Modulo 106'!G11</f>
        <v>1.2900763358778626</v>
      </c>
      <c r="J31" s="17">
        <f>'Modulo 106'!G12</f>
        <v>1.2623318385650224</v>
      </c>
      <c r="K31" s="17">
        <f>'Modulo 106'!G13</f>
        <v>1.1322645290581161</v>
      </c>
      <c r="L31" s="63">
        <f>+L29/'Modulo 106'!C13</f>
        <v>1.1322645290581161</v>
      </c>
    </row>
    <row r="32" spans="1:12" ht="38.25" thickBot="1" x14ac:dyDescent="0.3">
      <c r="A32" s="14" t="s">
        <v>5</v>
      </c>
      <c r="B32" s="20">
        <f>'Modulo 106'!E4</f>
        <v>50</v>
      </c>
      <c r="C32" s="20">
        <f>'Modulo 106'!E5</f>
        <v>90</v>
      </c>
      <c r="D32" s="20">
        <f>'Modulo 106'!E6</f>
        <v>133</v>
      </c>
      <c r="E32" s="20">
        <f>'Modulo 106'!E7</f>
        <v>213</v>
      </c>
      <c r="F32" s="20">
        <f>'Modulo 106'!E8</f>
        <v>280</v>
      </c>
      <c r="G32" s="20">
        <f>'Modulo 106'!E9</f>
        <v>358</v>
      </c>
      <c r="H32" s="20">
        <f>'Modulo 106'!E10</f>
        <v>418</v>
      </c>
      <c r="I32" s="20">
        <f>'Modulo 106'!E11</f>
        <v>507</v>
      </c>
      <c r="J32" s="20">
        <f>'Modulo 106'!E12</f>
        <v>563</v>
      </c>
      <c r="K32" s="20">
        <f>'Modulo 106'!E13</f>
        <v>565</v>
      </c>
      <c r="L32" s="64"/>
    </row>
    <row r="34" spans="1:12" ht="15.75" thickBot="1" x14ac:dyDescent="0.3"/>
    <row r="35" spans="1:12" ht="75" thickBot="1" x14ac:dyDescent="0.3">
      <c r="A35" s="54" t="str">
        <f>'Modulo 110'!A1</f>
        <v>MÓDULO 110</v>
      </c>
      <c r="B35" s="55"/>
      <c r="C35" s="55"/>
      <c r="D35" s="55"/>
      <c r="E35" s="55"/>
      <c r="F35" s="56"/>
      <c r="G35" s="28" t="s">
        <v>8</v>
      </c>
      <c r="H35" s="57">
        <f>'Modulo 110'!H4</f>
        <v>30625</v>
      </c>
      <c r="I35" s="58"/>
      <c r="J35" s="28" t="s">
        <v>9</v>
      </c>
      <c r="K35" s="59">
        <f>'Modulo 110'!H6</f>
        <v>46057003</v>
      </c>
      <c r="L35" s="60"/>
    </row>
    <row r="36" spans="1:12" ht="38.25" thickBot="1" x14ac:dyDescent="0.3">
      <c r="A36" s="14" t="s">
        <v>1</v>
      </c>
      <c r="B36" s="15">
        <v>0.3125</v>
      </c>
      <c r="C36" s="15">
        <v>0.35416666666666669</v>
      </c>
      <c r="D36" s="15">
        <v>0.39583333333333331</v>
      </c>
      <c r="E36" s="15">
        <v>0.4375</v>
      </c>
      <c r="F36" s="15">
        <v>0.47916666666666669</v>
      </c>
      <c r="G36" s="15">
        <v>0.52083333333333337</v>
      </c>
      <c r="H36" s="15">
        <v>6.25E-2</v>
      </c>
      <c r="I36" s="15">
        <v>0.10416666666666667</v>
      </c>
      <c r="J36" s="15">
        <v>0.14583333333333334</v>
      </c>
      <c r="K36" s="15">
        <v>0.1875</v>
      </c>
      <c r="L36" s="16" t="s">
        <v>23</v>
      </c>
    </row>
    <row r="37" spans="1:12" ht="38.25" thickBot="1" x14ac:dyDescent="0.3">
      <c r="A37" s="14" t="s">
        <v>6</v>
      </c>
      <c r="B37" s="17">
        <f>'Modulo 110'!F4</f>
        <v>1.1363636363636365</v>
      </c>
      <c r="C37" s="17">
        <f>'Modulo 110'!F5</f>
        <v>0.90909090909090906</v>
      </c>
      <c r="D37" s="17">
        <f>'Modulo 110'!F6</f>
        <v>0.81132075471698117</v>
      </c>
      <c r="E37" s="17">
        <f>'Modulo 110'!F7</f>
        <v>1.5094339622641511</v>
      </c>
      <c r="F37" s="17">
        <f>'Modulo 110'!F8</f>
        <v>1.2641509433962264</v>
      </c>
      <c r="G37" s="17">
        <f>'Modulo 110'!F9</f>
        <v>1.4716981132075471</v>
      </c>
      <c r="H37" s="17">
        <f>'Modulo 110'!F10</f>
        <v>1.5</v>
      </c>
      <c r="I37" s="17">
        <f>'Modulo 110'!F11</f>
        <v>1.679245283018868</v>
      </c>
      <c r="J37" s="17">
        <f>'Modulo 110'!F12</f>
        <v>1.0566037735849056</v>
      </c>
      <c r="K37" s="19">
        <f>'Modulo 110'!F13</f>
        <v>3.7735849056603772E-2</v>
      </c>
      <c r="L37" s="61">
        <f>+SUM(B38:K38)</f>
        <v>565</v>
      </c>
    </row>
    <row r="38" spans="1:12" ht="59.25" thickBot="1" x14ac:dyDescent="0.3">
      <c r="A38" s="14" t="s">
        <v>4</v>
      </c>
      <c r="B38" s="20">
        <f>'Modulo 110'!D4</f>
        <v>50</v>
      </c>
      <c r="C38" s="20">
        <f>'Modulo 110'!D5</f>
        <v>40</v>
      </c>
      <c r="D38" s="20">
        <f>'Modulo 110'!D6</f>
        <v>43</v>
      </c>
      <c r="E38" s="20">
        <f>'Modulo 110'!D7</f>
        <v>80</v>
      </c>
      <c r="F38" s="20">
        <f>'Modulo 110'!D8</f>
        <v>67</v>
      </c>
      <c r="G38" s="20">
        <f>'Modulo 110'!D9</f>
        <v>78</v>
      </c>
      <c r="H38" s="20">
        <f>'Modulo 110'!D10</f>
        <v>60</v>
      </c>
      <c r="I38" s="20">
        <f>'Modulo 110'!D11</f>
        <v>89</v>
      </c>
      <c r="J38" s="20">
        <f>'Modulo 110'!D12</f>
        <v>56</v>
      </c>
      <c r="K38" s="20">
        <f>'Modulo 110'!D13</f>
        <v>2</v>
      </c>
      <c r="L38" s="62"/>
    </row>
    <row r="39" spans="1:12" ht="38.25" thickBot="1" x14ac:dyDescent="0.3">
      <c r="A39" s="14" t="s">
        <v>7</v>
      </c>
      <c r="B39" s="17">
        <f>'Modulo 110'!G4</f>
        <v>1.1363636363636365</v>
      </c>
      <c r="C39" s="18">
        <f>'Modulo 110'!G5</f>
        <v>1.0227272727272727</v>
      </c>
      <c r="D39" s="18">
        <f>'Modulo 110'!G6</f>
        <v>0.94326241134751776</v>
      </c>
      <c r="E39" s="18">
        <f>'Modulo 110'!G7</f>
        <v>1.097938144329897</v>
      </c>
      <c r="F39" s="17">
        <f>'Modulo 110'!G8</f>
        <v>1.1336032388663968</v>
      </c>
      <c r="G39" s="17">
        <f>'Modulo 110'!G9</f>
        <v>1.1933333333333334</v>
      </c>
      <c r="H39" s="17">
        <f>'Modulo 110'!G10</f>
        <v>1.2294117647058824</v>
      </c>
      <c r="I39" s="17">
        <f>'Modulo 110'!G11</f>
        <v>1.2900763358778626</v>
      </c>
      <c r="J39" s="17">
        <f>'Modulo 110'!G12</f>
        <v>1.2623318385650224</v>
      </c>
      <c r="K39" s="17">
        <f>'Modulo 110'!G13</f>
        <v>1.1322645290581161</v>
      </c>
      <c r="L39" s="63">
        <f>+L37/'Modulo 110'!C13</f>
        <v>1.1322645290581161</v>
      </c>
    </row>
    <row r="40" spans="1:12" ht="38.25" thickBot="1" x14ac:dyDescent="0.3">
      <c r="A40" s="14" t="s">
        <v>5</v>
      </c>
      <c r="B40" s="20">
        <f>'Modulo 110'!E4</f>
        <v>50</v>
      </c>
      <c r="C40" s="20">
        <f>'Modulo 110'!E5</f>
        <v>90</v>
      </c>
      <c r="D40" s="20">
        <f>'Modulo 110'!E6</f>
        <v>133</v>
      </c>
      <c r="E40" s="20">
        <f>'Modulo 110'!E7</f>
        <v>213</v>
      </c>
      <c r="F40" s="20">
        <f>'Modulo 110'!E8</f>
        <v>280</v>
      </c>
      <c r="G40" s="20">
        <f>'Modulo 110'!E9</f>
        <v>358</v>
      </c>
      <c r="H40" s="20">
        <f>'Modulo 110'!E8</f>
        <v>280</v>
      </c>
      <c r="I40" s="20">
        <f>'Modulo 110'!E11</f>
        <v>507</v>
      </c>
      <c r="J40" s="20">
        <f>'Modulo 110'!E12</f>
        <v>563</v>
      </c>
      <c r="K40" s="20">
        <f>'Modulo 110'!E13</f>
        <v>565</v>
      </c>
      <c r="L40" s="64"/>
    </row>
    <row r="42" spans="1:12" ht="15.75" thickBot="1" x14ac:dyDescent="0.3"/>
    <row r="43" spans="1:12" ht="75" thickBot="1" x14ac:dyDescent="0.3">
      <c r="A43" s="54" t="str">
        <f>'Modulo 118'!A1</f>
        <v>MÓDULO 118</v>
      </c>
      <c r="B43" s="55"/>
      <c r="C43" s="55"/>
      <c r="D43" s="55"/>
      <c r="E43" s="55"/>
      <c r="F43" s="56"/>
      <c r="G43" s="28" t="s">
        <v>8</v>
      </c>
      <c r="H43" s="57">
        <f>'Modulo 118'!H4</f>
        <v>30625</v>
      </c>
      <c r="I43" s="58"/>
      <c r="J43" s="28" t="s">
        <v>9</v>
      </c>
      <c r="K43" s="59">
        <f>'Modulo 118'!H6</f>
        <v>46057003</v>
      </c>
      <c r="L43" s="60"/>
    </row>
    <row r="44" spans="1:12" ht="38.25" thickBot="1" x14ac:dyDescent="0.3">
      <c r="A44" s="14" t="s">
        <v>1</v>
      </c>
      <c r="B44" s="15">
        <v>0.3125</v>
      </c>
      <c r="C44" s="15">
        <v>0.35416666666666669</v>
      </c>
      <c r="D44" s="15">
        <v>0.39583333333333331</v>
      </c>
      <c r="E44" s="15">
        <v>0.4375</v>
      </c>
      <c r="F44" s="15">
        <v>0.47916666666666669</v>
      </c>
      <c r="G44" s="15">
        <v>0.52083333333333337</v>
      </c>
      <c r="H44" s="15">
        <v>6.25E-2</v>
      </c>
      <c r="I44" s="15">
        <v>0.10416666666666667</v>
      </c>
      <c r="J44" s="15">
        <v>0.14583333333333334</v>
      </c>
      <c r="K44" s="15">
        <v>0.1875</v>
      </c>
      <c r="L44" s="16" t="s">
        <v>23</v>
      </c>
    </row>
    <row r="45" spans="1:12" ht="38.25" thickBot="1" x14ac:dyDescent="0.3">
      <c r="A45" s="14" t="s">
        <v>6</v>
      </c>
      <c r="B45" s="17">
        <f>'Modulo 118'!F4</f>
        <v>1.1363636363636365</v>
      </c>
      <c r="C45" s="17">
        <f>'Modulo 118'!F5</f>
        <v>0.90909090909090906</v>
      </c>
      <c r="D45" s="17">
        <f>'Modulo 118'!F6</f>
        <v>0.81132075471698117</v>
      </c>
      <c r="E45" s="17">
        <f>'Modulo 118'!F7</f>
        <v>1.5094339622641511</v>
      </c>
      <c r="F45" s="17">
        <f>'Modulo 118'!F8</f>
        <v>1.2641509433962264</v>
      </c>
      <c r="G45" s="17">
        <f>'Modulo 118'!F9</f>
        <v>1.4716981132075471</v>
      </c>
      <c r="H45" s="17">
        <f>'Modulo 118'!F10</f>
        <v>1.5</v>
      </c>
      <c r="I45" s="17">
        <f>'Modulo 118'!F11</f>
        <v>1.679245283018868</v>
      </c>
      <c r="J45" s="17">
        <f>'Modulo 118'!F12</f>
        <v>1.0566037735849056</v>
      </c>
      <c r="K45" s="19">
        <f>'Modulo 118'!F13</f>
        <v>3.7735849056603772E-2</v>
      </c>
      <c r="L45" s="61">
        <f>+SUM(B46:K46)</f>
        <v>565</v>
      </c>
    </row>
    <row r="46" spans="1:12" ht="59.25" thickBot="1" x14ac:dyDescent="0.3">
      <c r="A46" s="14" t="s">
        <v>4</v>
      </c>
      <c r="B46" s="20">
        <f>'Modulo 118'!D4</f>
        <v>50</v>
      </c>
      <c r="C46" s="20">
        <f>'Modulo 118'!D5</f>
        <v>40</v>
      </c>
      <c r="D46" s="20">
        <f>'Modulo 118'!D6</f>
        <v>43</v>
      </c>
      <c r="E46" s="20">
        <f>'Modulo 118'!D7</f>
        <v>80</v>
      </c>
      <c r="F46" s="20">
        <f>'Modulo 118'!D8</f>
        <v>67</v>
      </c>
      <c r="G46" s="20">
        <f>'Modulo 118'!D9</f>
        <v>78</v>
      </c>
      <c r="H46" s="20">
        <f>'Modulo 118'!D10</f>
        <v>60</v>
      </c>
      <c r="I46" s="20">
        <f>'Modulo 118'!D11</f>
        <v>89</v>
      </c>
      <c r="J46" s="20">
        <f>'Modulo 118'!D12</f>
        <v>56</v>
      </c>
      <c r="K46" s="20">
        <f>'Modulo 118'!D13</f>
        <v>2</v>
      </c>
      <c r="L46" s="62"/>
    </row>
    <row r="47" spans="1:12" ht="38.25" thickBot="1" x14ac:dyDescent="0.3">
      <c r="A47" s="14" t="s">
        <v>7</v>
      </c>
      <c r="B47" s="17">
        <f>'Modulo 118'!G4</f>
        <v>1.1363636363636365</v>
      </c>
      <c r="C47" s="18">
        <f>'Modulo 118'!G5</f>
        <v>1.0227272727272727</v>
      </c>
      <c r="D47" s="18">
        <f>'Modulo 118'!G6</f>
        <v>0.94326241134751776</v>
      </c>
      <c r="E47" s="18">
        <f>'Modulo 118'!G7</f>
        <v>1.097938144329897</v>
      </c>
      <c r="F47" s="17">
        <f>'Modulo 118'!G8</f>
        <v>1.1336032388663968</v>
      </c>
      <c r="G47" s="17">
        <f>'Modulo 118'!G9</f>
        <v>1.1933333333333334</v>
      </c>
      <c r="H47" s="17">
        <f>'Modulo 118'!G10</f>
        <v>1.2294117647058824</v>
      </c>
      <c r="I47" s="17">
        <f>'Modulo 118'!G11</f>
        <v>1.2900763358778626</v>
      </c>
      <c r="J47" s="17">
        <f>'Modulo 118'!G12</f>
        <v>1.2623318385650224</v>
      </c>
      <c r="K47" s="17">
        <f>'Modulo 118'!G13</f>
        <v>1.1322645290581161</v>
      </c>
      <c r="L47" s="63">
        <f>+L45/'Modulo 118'!C13</f>
        <v>1.1322645290581161</v>
      </c>
    </row>
    <row r="48" spans="1:12" ht="38.25" thickBot="1" x14ac:dyDescent="0.3">
      <c r="A48" s="14" t="s">
        <v>5</v>
      </c>
      <c r="B48" s="20">
        <f>'Modulo 118'!E4</f>
        <v>50</v>
      </c>
      <c r="C48" s="20">
        <f>'Modulo 118'!E5</f>
        <v>90</v>
      </c>
      <c r="D48" s="20">
        <f>'Modulo 118'!E6</f>
        <v>133</v>
      </c>
      <c r="E48" s="20">
        <f>'Modulo 118'!E7</f>
        <v>213</v>
      </c>
      <c r="F48" s="20">
        <f>'Modulo 118'!E8</f>
        <v>280</v>
      </c>
      <c r="G48" s="20">
        <f>'Modulo 118'!E9</f>
        <v>358</v>
      </c>
      <c r="H48" s="20">
        <f>'Modulo 118'!E10</f>
        <v>418</v>
      </c>
      <c r="I48" s="20">
        <f>'Modulo 118'!E11</f>
        <v>507</v>
      </c>
      <c r="J48" s="20">
        <f>'Modulo 118'!E12</f>
        <v>563</v>
      </c>
      <c r="K48" s="20">
        <f>'Modulo 118'!E13</f>
        <v>565</v>
      </c>
      <c r="L48" s="64"/>
    </row>
    <row r="50" spans="1:12" ht="15.75" thickBot="1" x14ac:dyDescent="0.3"/>
    <row r="51" spans="1:12" ht="75" thickBot="1" x14ac:dyDescent="0.3">
      <c r="A51" s="54" t="str">
        <f>'Modulo 133'!A1</f>
        <v>MÓDULO 133</v>
      </c>
      <c r="B51" s="55"/>
      <c r="C51" s="55"/>
      <c r="D51" s="55"/>
      <c r="E51" s="55"/>
      <c r="F51" s="56"/>
      <c r="G51" s="28" t="s">
        <v>8</v>
      </c>
      <c r="H51" s="57">
        <f>'Modulo 133'!H4</f>
        <v>30625</v>
      </c>
      <c r="I51" s="58"/>
      <c r="J51" s="28" t="s">
        <v>9</v>
      </c>
      <c r="K51" s="59">
        <f>'Modulo 133'!H6</f>
        <v>46057003</v>
      </c>
      <c r="L51" s="60"/>
    </row>
    <row r="52" spans="1:12" ht="38.25" thickBot="1" x14ac:dyDescent="0.3">
      <c r="A52" s="14" t="s">
        <v>1</v>
      </c>
      <c r="B52" s="15">
        <v>0.3125</v>
      </c>
      <c r="C52" s="15">
        <v>0.35416666666666669</v>
      </c>
      <c r="D52" s="15">
        <v>0.39583333333333331</v>
      </c>
      <c r="E52" s="15">
        <v>0.4375</v>
      </c>
      <c r="F52" s="15">
        <v>0.47916666666666669</v>
      </c>
      <c r="G52" s="15">
        <v>0.52083333333333337</v>
      </c>
      <c r="H52" s="15">
        <v>6.25E-2</v>
      </c>
      <c r="I52" s="15">
        <v>0.10416666666666667</v>
      </c>
      <c r="J52" s="15">
        <v>0.14583333333333334</v>
      </c>
      <c r="K52" s="15">
        <v>0.1875</v>
      </c>
      <c r="L52" s="16" t="s">
        <v>23</v>
      </c>
    </row>
    <row r="53" spans="1:12" ht="38.25" thickBot="1" x14ac:dyDescent="0.3">
      <c r="A53" s="14" t="s">
        <v>6</v>
      </c>
      <c r="B53" s="17">
        <f>'Modulo 133'!F4</f>
        <v>1.1363636363636365</v>
      </c>
      <c r="C53" s="17">
        <f>'Modulo 133'!F5</f>
        <v>0.90909090909090906</v>
      </c>
      <c r="D53" s="17">
        <f>'Modulo 133'!F6</f>
        <v>0.81132075471698117</v>
      </c>
      <c r="E53" s="17">
        <f>'Modulo 133'!F7</f>
        <v>1.5094339622641511</v>
      </c>
      <c r="F53" s="17">
        <f>'Modulo 133'!F8</f>
        <v>1.2641509433962264</v>
      </c>
      <c r="G53" s="17">
        <f>'Modulo 133'!F9</f>
        <v>1.4716981132075471</v>
      </c>
      <c r="H53" s="17">
        <f>'Modulo 133'!F10</f>
        <v>1.5</v>
      </c>
      <c r="I53" s="17">
        <f>'Modulo 133'!F11</f>
        <v>1.679245283018868</v>
      </c>
      <c r="J53" s="17">
        <f>'Modulo 133'!F12</f>
        <v>1.0566037735849056</v>
      </c>
      <c r="K53" s="19">
        <f>'Modulo 133'!F13</f>
        <v>3.7735849056603772E-2</v>
      </c>
      <c r="L53" s="61">
        <f>+SUM(B54:K54)</f>
        <v>565</v>
      </c>
    </row>
    <row r="54" spans="1:12" ht="59.25" thickBot="1" x14ac:dyDescent="0.3">
      <c r="A54" s="14" t="s">
        <v>4</v>
      </c>
      <c r="B54" s="20">
        <f>'Modulo 133'!D4</f>
        <v>50</v>
      </c>
      <c r="C54" s="20">
        <f>'Modulo 133'!D5</f>
        <v>40</v>
      </c>
      <c r="D54" s="20">
        <f>'Modulo 133'!D6</f>
        <v>43</v>
      </c>
      <c r="E54" s="20">
        <f>'Modulo 133'!D7</f>
        <v>80</v>
      </c>
      <c r="F54" s="20">
        <f>'Modulo 133'!D8</f>
        <v>67</v>
      </c>
      <c r="G54" s="20">
        <f>'Modulo 133'!D9</f>
        <v>78</v>
      </c>
      <c r="H54" s="20">
        <f>'Modulo 133'!D10</f>
        <v>60</v>
      </c>
      <c r="I54" s="20">
        <f>'Modulo 133'!D11</f>
        <v>89</v>
      </c>
      <c r="J54" s="20">
        <f>'Modulo 133'!D12</f>
        <v>56</v>
      </c>
      <c r="K54" s="20">
        <f>'Modulo 133'!D13</f>
        <v>2</v>
      </c>
      <c r="L54" s="62"/>
    </row>
    <row r="55" spans="1:12" ht="38.25" thickBot="1" x14ac:dyDescent="0.3">
      <c r="A55" s="14" t="s">
        <v>7</v>
      </c>
      <c r="B55" s="17">
        <f>'Modulo 133'!G4</f>
        <v>1.1363636363636365</v>
      </c>
      <c r="C55" s="18">
        <f>'Modulo 133'!G5</f>
        <v>1.0227272727272727</v>
      </c>
      <c r="D55" s="18">
        <f>'Modulo 133'!G6</f>
        <v>0.94326241134751776</v>
      </c>
      <c r="E55" s="18">
        <f>'Modulo 133'!G7</f>
        <v>1.097938144329897</v>
      </c>
      <c r="F55" s="17">
        <f>'Modulo 133'!G8</f>
        <v>1.1336032388663968</v>
      </c>
      <c r="G55" s="17">
        <f>'Modulo 133'!G9</f>
        <v>1.1933333333333334</v>
      </c>
      <c r="H55" s="17">
        <f>'Modulo 133'!G10</f>
        <v>1.2294117647058824</v>
      </c>
      <c r="I55" s="17">
        <f>'Modulo 133'!G11</f>
        <v>1.2900763358778626</v>
      </c>
      <c r="J55" s="17">
        <f>'Modulo 133'!G12</f>
        <v>1.2623318385650224</v>
      </c>
      <c r="K55" s="17">
        <f>'Modulo 133'!G13</f>
        <v>1.1322645290581161</v>
      </c>
      <c r="L55" s="63">
        <f>+L53/'Modulo 133'!C13</f>
        <v>1.1322645290581161</v>
      </c>
    </row>
    <row r="56" spans="1:12" ht="38.25" thickBot="1" x14ac:dyDescent="0.3">
      <c r="A56" s="14" t="s">
        <v>5</v>
      </c>
      <c r="B56" s="20">
        <f>'Modulo 133'!E4</f>
        <v>50</v>
      </c>
      <c r="C56" s="20">
        <f>'Modulo 133'!E5</f>
        <v>90</v>
      </c>
      <c r="D56" s="20">
        <f>'Modulo 133'!E6</f>
        <v>133</v>
      </c>
      <c r="E56" s="20">
        <f>'Modulo 133'!E7</f>
        <v>213</v>
      </c>
      <c r="F56" s="20">
        <f>'Modulo 133'!E8</f>
        <v>280</v>
      </c>
      <c r="G56" s="20">
        <f>'Modulo 133'!E9</f>
        <v>358</v>
      </c>
      <c r="H56" s="20">
        <f>'Modulo 133'!E10</f>
        <v>418</v>
      </c>
      <c r="I56" s="20">
        <f>'Modulo 133'!E11</f>
        <v>507</v>
      </c>
      <c r="J56" s="20">
        <f>'Modulo 133'!E12</f>
        <v>563</v>
      </c>
      <c r="K56" s="20">
        <f>'Modulo 133'!E13</f>
        <v>565</v>
      </c>
      <c r="L56" s="64"/>
    </row>
    <row r="58" spans="1:12" ht="15.75" thickBot="1" x14ac:dyDescent="0.3"/>
    <row r="59" spans="1:12" ht="75" thickBot="1" x14ac:dyDescent="0.3">
      <c r="A59" s="54" t="str">
        <f>'Modulo 200'!A1</f>
        <v>MÓDULO 200</v>
      </c>
      <c r="B59" s="55"/>
      <c r="C59" s="55"/>
      <c r="D59" s="55"/>
      <c r="E59" s="55"/>
      <c r="F59" s="56"/>
      <c r="G59" s="28" t="s">
        <v>8</v>
      </c>
      <c r="H59" s="57">
        <f>'Modulo 200'!H4</f>
        <v>30625</v>
      </c>
      <c r="I59" s="58"/>
      <c r="J59" s="28" t="s">
        <v>9</v>
      </c>
      <c r="K59" s="59">
        <f>'Modulo 200'!H6</f>
        <v>46057003</v>
      </c>
      <c r="L59" s="60"/>
    </row>
    <row r="60" spans="1:12" ht="38.25" thickBot="1" x14ac:dyDescent="0.3">
      <c r="A60" s="14" t="s">
        <v>1</v>
      </c>
      <c r="B60" s="15">
        <v>0.3125</v>
      </c>
      <c r="C60" s="15">
        <v>0.35416666666666669</v>
      </c>
      <c r="D60" s="15">
        <v>0.39583333333333331</v>
      </c>
      <c r="E60" s="15">
        <v>0.4375</v>
      </c>
      <c r="F60" s="15">
        <v>0.47916666666666669</v>
      </c>
      <c r="G60" s="15">
        <v>0.52083333333333337</v>
      </c>
      <c r="H60" s="15">
        <v>6.25E-2</v>
      </c>
      <c r="I60" s="15">
        <v>0.10416666666666667</v>
      </c>
      <c r="J60" s="15">
        <v>0.14583333333333334</v>
      </c>
      <c r="K60" s="15">
        <v>0.1875</v>
      </c>
      <c r="L60" s="16" t="s">
        <v>23</v>
      </c>
    </row>
    <row r="61" spans="1:12" ht="38.25" thickBot="1" x14ac:dyDescent="0.3">
      <c r="A61" s="14" t="s">
        <v>6</v>
      </c>
      <c r="B61" s="17">
        <f>'Modulo 200'!F4</f>
        <v>1.1363636363636365</v>
      </c>
      <c r="C61" s="17">
        <f>'Modulo 200'!F5</f>
        <v>0.90909090909090906</v>
      </c>
      <c r="D61" s="17">
        <f>'Modulo 200'!F6</f>
        <v>0.81132075471698117</v>
      </c>
      <c r="E61" s="17">
        <f>'Modulo 200'!F7</f>
        <v>1.5094339622641511</v>
      </c>
      <c r="F61" s="17">
        <f>'Modulo 200'!F8</f>
        <v>1.2641509433962264</v>
      </c>
      <c r="G61" s="17">
        <f>'Modulo 200'!F9</f>
        <v>1.4716981132075471</v>
      </c>
      <c r="H61" s="17">
        <f>'Modulo 200'!F10</f>
        <v>1.5</v>
      </c>
      <c r="I61" s="17">
        <f>'Modulo 200'!F11</f>
        <v>1.679245283018868</v>
      </c>
      <c r="J61" s="17">
        <f>'Modulo 200'!F12</f>
        <v>1.0566037735849056</v>
      </c>
      <c r="K61" s="19">
        <f>'Modulo 200'!F13</f>
        <v>3.7735849056603772E-2</v>
      </c>
      <c r="L61" s="61">
        <f>+SUM(B62:K62)</f>
        <v>565</v>
      </c>
    </row>
    <row r="62" spans="1:12" ht="59.25" thickBot="1" x14ac:dyDescent="0.3">
      <c r="A62" s="14" t="s">
        <v>4</v>
      </c>
      <c r="B62" s="20">
        <f>'Modulo 200'!D4</f>
        <v>50</v>
      </c>
      <c r="C62" s="20">
        <f>'Modulo 200'!D5</f>
        <v>40</v>
      </c>
      <c r="D62" s="20">
        <f>'Modulo 200'!D6</f>
        <v>43</v>
      </c>
      <c r="E62" s="20">
        <f>'Modulo 200'!D7</f>
        <v>80</v>
      </c>
      <c r="F62" s="20">
        <f>'Modulo 200'!D8</f>
        <v>67</v>
      </c>
      <c r="G62" s="20">
        <f>'Modulo 200'!D9</f>
        <v>78</v>
      </c>
      <c r="H62" s="20">
        <f>'Modulo 200'!D10</f>
        <v>60</v>
      </c>
      <c r="I62" s="20">
        <f>'Modulo 200'!D11</f>
        <v>89</v>
      </c>
      <c r="J62" s="20">
        <f>'Modulo 200'!D12</f>
        <v>56</v>
      </c>
      <c r="K62" s="20">
        <f>'Modulo 200'!D13</f>
        <v>2</v>
      </c>
      <c r="L62" s="62"/>
    </row>
    <row r="63" spans="1:12" ht="38.25" thickBot="1" x14ac:dyDescent="0.3">
      <c r="A63" s="14" t="s">
        <v>7</v>
      </c>
      <c r="B63" s="17">
        <f>'Modulo 200'!G4</f>
        <v>1.1363636363636365</v>
      </c>
      <c r="C63" s="18">
        <f>'Modulo 200'!G5</f>
        <v>1.0227272727272727</v>
      </c>
      <c r="D63" s="18">
        <f>'Modulo 200'!G6</f>
        <v>0.94326241134751776</v>
      </c>
      <c r="E63" s="18">
        <f>'Modulo 200'!G7</f>
        <v>1.097938144329897</v>
      </c>
      <c r="F63" s="17">
        <f>'Modulo 200'!G8</f>
        <v>1.1336032388663968</v>
      </c>
      <c r="G63" s="17">
        <f>'Modulo 200'!G9</f>
        <v>1.1933333333333334</v>
      </c>
      <c r="H63" s="17">
        <f>'Modulo 200'!G10</f>
        <v>1.2294117647058824</v>
      </c>
      <c r="I63" s="17">
        <f>'Modulo 200'!G11</f>
        <v>1.2900763358778626</v>
      </c>
      <c r="J63" s="17">
        <f>'Modulo 200'!G12</f>
        <v>1.2623318385650224</v>
      </c>
      <c r="K63" s="17">
        <f>'Modulo 200'!G13</f>
        <v>1.1322645290581161</v>
      </c>
      <c r="L63" s="63">
        <f>+L61/'Modulo 200'!C13</f>
        <v>1.1322645290581161</v>
      </c>
    </row>
    <row r="64" spans="1:12" ht="38.25" thickBot="1" x14ac:dyDescent="0.3">
      <c r="A64" s="14" t="s">
        <v>5</v>
      </c>
      <c r="B64" s="20">
        <f>'Modulo 200'!E4</f>
        <v>50</v>
      </c>
      <c r="C64" s="20">
        <f>'Modulo 200'!E5</f>
        <v>90</v>
      </c>
      <c r="D64" s="20">
        <f>'Modulo 200'!E6</f>
        <v>133</v>
      </c>
      <c r="E64" s="20">
        <f>'Modulo 200'!E7</f>
        <v>213</v>
      </c>
      <c r="F64" s="20">
        <f>'Modulo 200'!E8</f>
        <v>280</v>
      </c>
      <c r="G64" s="20">
        <f>'Modulo 200'!E9</f>
        <v>358</v>
      </c>
      <c r="H64" s="20">
        <f>'Modulo 200'!E10</f>
        <v>418</v>
      </c>
      <c r="I64" s="20">
        <f>'Modulo 200'!E11</f>
        <v>507</v>
      </c>
      <c r="J64" s="20">
        <f>'Modulo 200'!E12</f>
        <v>563</v>
      </c>
      <c r="K64" s="20">
        <f>'Modulo 200'!E13</f>
        <v>565</v>
      </c>
      <c r="L64" s="64"/>
    </row>
  </sheetData>
  <mergeCells count="46">
    <mergeCell ref="A51:F51"/>
    <mergeCell ref="H51:I51"/>
    <mergeCell ref="K51:L51"/>
    <mergeCell ref="L53:L54"/>
    <mergeCell ref="L55:L56"/>
    <mergeCell ref="A43:F43"/>
    <mergeCell ref="H43:I43"/>
    <mergeCell ref="K43:L43"/>
    <mergeCell ref="L45:L46"/>
    <mergeCell ref="L47:L48"/>
    <mergeCell ref="A1:D1"/>
    <mergeCell ref="A2:D2"/>
    <mergeCell ref="E1:I1"/>
    <mergeCell ref="E2:I2"/>
    <mergeCell ref="J2:L2"/>
    <mergeCell ref="J1:L1"/>
    <mergeCell ref="A35:F35"/>
    <mergeCell ref="H35:I35"/>
    <mergeCell ref="K35:L35"/>
    <mergeCell ref="L37:L38"/>
    <mergeCell ref="L39:L40"/>
    <mergeCell ref="A27:F27"/>
    <mergeCell ref="H27:I27"/>
    <mergeCell ref="K27:L27"/>
    <mergeCell ref="L29:L30"/>
    <mergeCell ref="L31:L32"/>
    <mergeCell ref="A19:F19"/>
    <mergeCell ref="L21:L22"/>
    <mergeCell ref="L23:L24"/>
    <mergeCell ref="H19:I19"/>
    <mergeCell ref="K19:L19"/>
    <mergeCell ref="A11:F11"/>
    <mergeCell ref="L13:L14"/>
    <mergeCell ref="L15:L16"/>
    <mergeCell ref="H11:I11"/>
    <mergeCell ref="K11:L11"/>
    <mergeCell ref="A3:F3"/>
    <mergeCell ref="L5:L6"/>
    <mergeCell ref="L7:L8"/>
    <mergeCell ref="H3:I3"/>
    <mergeCell ref="K3:L3"/>
    <mergeCell ref="A59:F59"/>
    <mergeCell ref="H59:I59"/>
    <mergeCell ref="K59:L59"/>
    <mergeCell ref="L61:L62"/>
    <mergeCell ref="L63:L64"/>
  </mergeCells>
  <conditionalFormatting sqref="B5:K5 B7:K7 L7:L8">
    <cfRule type="cellIs" dxfId="23" priority="25" operator="greaterThan">
      <formula>0.8</formula>
    </cfRule>
    <cfRule type="cellIs" dxfId="22" priority="27" operator="lessThan">
      <formula>0.6</formula>
    </cfRule>
  </conditionalFormatting>
  <conditionalFormatting sqref="B5:K5 B7:K7 L7:L8">
    <cfRule type="cellIs" dxfId="21" priority="26" operator="between">
      <formula>0.61</formula>
      <formula>0.79</formula>
    </cfRule>
  </conditionalFormatting>
  <conditionalFormatting sqref="B13:K13 B15:K15 L15:L16">
    <cfRule type="cellIs" dxfId="20" priority="22" operator="greaterThan">
      <formula>0.8</formula>
    </cfRule>
    <cfRule type="cellIs" dxfId="19" priority="24" operator="lessThan">
      <formula>0.6</formula>
    </cfRule>
  </conditionalFormatting>
  <conditionalFormatting sqref="B13:K13 B15:K15 L15:L16">
    <cfRule type="cellIs" dxfId="18" priority="23" operator="between">
      <formula>0.61</formula>
      <formula>0.79</formula>
    </cfRule>
  </conditionalFormatting>
  <conditionalFormatting sqref="B21:K21 B23:K23 L23:L24">
    <cfRule type="cellIs" dxfId="17" priority="19" operator="greaterThan">
      <formula>0.8</formula>
    </cfRule>
    <cfRule type="cellIs" dxfId="16" priority="21" operator="lessThan">
      <formula>0.6</formula>
    </cfRule>
  </conditionalFormatting>
  <conditionalFormatting sqref="B21:K21 B23:K23 L23:L24">
    <cfRule type="cellIs" dxfId="15" priority="20" operator="between">
      <formula>0.61</formula>
      <formula>0.79</formula>
    </cfRule>
  </conditionalFormatting>
  <conditionalFormatting sqref="B29:K29 B31:K31 L31:L32">
    <cfRule type="cellIs" dxfId="14" priority="13" operator="greaterThan">
      <formula>0.8</formula>
    </cfRule>
    <cfRule type="cellIs" dxfId="13" priority="15" operator="lessThan">
      <formula>0.6</formula>
    </cfRule>
  </conditionalFormatting>
  <conditionalFormatting sqref="B29:K29 B31:K31 L31:L32">
    <cfRule type="cellIs" dxfId="12" priority="14" operator="between">
      <formula>0.61</formula>
      <formula>0.79</formula>
    </cfRule>
  </conditionalFormatting>
  <conditionalFormatting sqref="B37:K37 B39:K39 L39:L40">
    <cfRule type="cellIs" dxfId="11" priority="10" operator="greaterThan">
      <formula>0.8</formula>
    </cfRule>
    <cfRule type="cellIs" dxfId="10" priority="12" operator="lessThan">
      <formula>0.6</formula>
    </cfRule>
  </conditionalFormatting>
  <conditionalFormatting sqref="B37:K37 B39:K39 L39:L40">
    <cfRule type="cellIs" dxfId="9" priority="11" operator="between">
      <formula>0.61</formula>
      <formula>0.79</formula>
    </cfRule>
  </conditionalFormatting>
  <conditionalFormatting sqref="B45:K45 B47:K47 L47:L48">
    <cfRule type="cellIs" dxfId="8" priority="7" operator="greaterThan">
      <formula>0.8</formula>
    </cfRule>
    <cfRule type="cellIs" dxfId="7" priority="9" operator="lessThan">
      <formula>0.6</formula>
    </cfRule>
  </conditionalFormatting>
  <conditionalFormatting sqref="B45:K45 B47:K47 L47:L48">
    <cfRule type="cellIs" dxfId="6" priority="8" operator="between">
      <formula>0.61</formula>
      <formula>0.79</formula>
    </cfRule>
  </conditionalFormatting>
  <conditionalFormatting sqref="B53:K53 B55:K55 L55:L56">
    <cfRule type="cellIs" dxfId="5" priority="4" operator="greaterThan">
      <formula>0.8</formula>
    </cfRule>
    <cfRule type="cellIs" dxfId="4" priority="6" operator="lessThan">
      <formula>0.6</formula>
    </cfRule>
  </conditionalFormatting>
  <conditionalFormatting sqref="B53:K53 B55:K55 L55:L56">
    <cfRule type="cellIs" dxfId="3" priority="5" operator="between">
      <formula>0.61</formula>
      <formula>0.79</formula>
    </cfRule>
  </conditionalFormatting>
  <conditionalFormatting sqref="B61:K61 B63:K63 L63:L64">
    <cfRule type="cellIs" dxfId="2" priority="1" operator="greaterThan">
      <formula>0.8</formula>
    </cfRule>
    <cfRule type="cellIs" dxfId="1" priority="3" operator="lessThan">
      <formula>0.6</formula>
    </cfRule>
  </conditionalFormatting>
  <conditionalFormatting sqref="B61:K61 B63:K63 L63:L64">
    <cfRule type="cellIs" dxfId="0" priority="2" operator="between">
      <formula>0.61</formula>
      <formula>0.79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Modulo 102</vt:lpstr>
      <vt:lpstr>Modulo 103</vt:lpstr>
      <vt:lpstr>Modulo 105</vt:lpstr>
      <vt:lpstr>Modulo 106</vt:lpstr>
      <vt:lpstr>Modulo 110</vt:lpstr>
      <vt:lpstr>Modulo 118</vt:lpstr>
      <vt:lpstr>Modulo 133</vt:lpstr>
      <vt:lpstr>Modulo 200</vt:lpstr>
      <vt:lpstr>Inf NAVE 1</vt:lpstr>
      <vt:lpstr>INFORME DIARIO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ARCADIO RODRIGUEZ CARDONA</dc:creator>
  <cp:keywords/>
  <dc:description/>
  <cp:lastModifiedBy>Andres</cp:lastModifiedBy>
  <cp:revision/>
  <dcterms:created xsi:type="dcterms:W3CDTF">2022-09-30T19:16:31Z</dcterms:created>
  <dcterms:modified xsi:type="dcterms:W3CDTF">2022-10-06T01:58:01Z</dcterms:modified>
  <cp:category/>
  <cp:contentStatus/>
</cp:coreProperties>
</file>