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<sst xmlns="http://schemas.openxmlformats.org/spreadsheetml/2006/main" count="356" uniqueCount="41">
  <si>
    <t>z</t>
  </si>
  <si>
    <t>All evaluations - students</t>
  </si>
  <si>
    <t>% of task done</t>
  </si>
  <si>
    <t>Translation direction</t>
  </si>
  <si>
    <t>Sys1 name</t>
  </si>
  <si>
    <t>Sys2 name</t>
  </si>
  <si>
    <t>Sys 1</t>
  </si>
  <si>
    <t>Tie</t>
  </si>
  <si>
    <t>Sys 2</t>
  </si>
  <si>
    <t>A+B+C</t>
  </si>
  <si>
    <t>Fleiss kappa</t>
  </si>
  <si>
    <t>Free kappa</t>
  </si>
  <si>
    <t>Sys1</t>
  </si>
  <si>
    <t>Sys2</t>
  </si>
  <si>
    <t>c(s1-t)</t>
  </si>
  <si>
    <t>c(s2-t)</t>
  </si>
  <si>
    <t>p</t>
  </si>
  <si>
    <t>ci</t>
  </si>
  <si>
    <t>lower</t>
  </si>
  <si>
    <t>upper</t>
  </si>
  <si>
    <t>ET-RU</t>
  </si>
  <si>
    <t>Tartu</t>
  </si>
  <si>
    <t>Tilde</t>
  </si>
  <si>
    <t>RU-ET</t>
  </si>
  <si>
    <t>ET-DE</t>
  </si>
  <si>
    <t>DE-ET</t>
  </si>
  <si>
    <t>ET-EN</t>
  </si>
  <si>
    <t>EN-ET</t>
  </si>
  <si>
    <t>All evaluations - translators</t>
  </si>
  <si>
    <t>All evaluations - combined</t>
  </si>
  <si>
    <t>Students</t>
  </si>
  <si>
    <t>Translators</t>
  </si>
  <si>
    <t>Student evaluation</t>
  </si>
  <si>
    <t>All ratings</t>
  </si>
  <si>
    <t>Translator evaluation</t>
  </si>
  <si>
    <t>Combined evaluation</t>
  </si>
  <si>
    <t>Confident sentence evaluations - Students</t>
  </si>
  <si>
    <t>Undecided</t>
  </si>
  <si>
    <t>Confident sentence evaluations - Translators</t>
  </si>
  <si>
    <t>Confident sentence evaluations - Combined</t>
  </si>
  <si>
    <t>Combined evaluation (just a simple sum!!!)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</si>
</sst>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 shrinkToFit="0" wrapText="1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1" fillId="0" fontId="3" numFmtId="0" xfId="0" applyBorder="1" applyFont="1"/>
    <xf borderId="6" fillId="0" fontId="3" numFmtId="0" xfId="0" applyBorder="1" applyFont="1"/>
    <xf borderId="7" fillId="0" fontId="2" numFmtId="0" xfId="0" applyBorder="1" applyFont="1"/>
    <xf borderId="0" fillId="0" fontId="2" numFmtId="1" xfId="0" applyFont="1" applyNumberFormat="1"/>
    <xf borderId="7" fillId="0" fontId="2" numFmtId="10" xfId="0" applyBorder="1" applyFont="1" applyNumberFormat="1"/>
    <xf borderId="7" fillId="0" fontId="2" numFmtId="0" xfId="0" applyAlignment="1" applyBorder="1" applyFont="1">
      <alignment shrinkToFit="0" wrapText="1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7" fillId="0" fontId="2" numFmtId="164" xfId="0" applyBorder="1" applyFont="1" applyNumberFormat="1"/>
    <xf borderId="11" fillId="0" fontId="2" numFmtId="0" xfId="0" applyAlignment="1" applyBorder="1" applyFont="1">
      <alignment horizontal="right"/>
    </xf>
    <xf borderId="11" fillId="0" fontId="2" numFmtId="10" xfId="0" applyBorder="1" applyFont="1" applyNumberFormat="1"/>
    <xf borderId="12" fillId="0" fontId="2" numFmtId="10" xfId="0" applyBorder="1" applyFont="1" applyNumberFormat="1"/>
    <xf borderId="13" fillId="0" fontId="2" numFmtId="10" xfId="0" applyBorder="1" applyFont="1" applyNumberFormat="1"/>
    <xf borderId="14" fillId="0" fontId="2" numFmtId="0" xfId="0" applyAlignment="1" applyBorder="1" applyFont="1">
      <alignment horizontal="right"/>
    </xf>
    <xf borderId="14" fillId="0" fontId="2" numFmtId="10" xfId="0" applyBorder="1" applyFont="1" applyNumberFormat="1"/>
    <xf borderId="15" fillId="0" fontId="2" numFmtId="10" xfId="0" applyBorder="1" applyFont="1" applyNumberFormat="1"/>
    <xf borderId="16" fillId="0" fontId="2" numFmtId="1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Student evaluation - Modular system comparison on all evaluations (EEMT data (sys1) vs proprietary data (sys2))</a:t>
            </a:r>
          </a:p>
        </c:rich>
      </c:tx>
      <c:overlay val="0"/>
    </c:title>
    <c:plotArea>
      <c:layout>
        <c:manualLayout>
          <c:xMode val="edge"/>
          <c:yMode val="edge"/>
          <c:x val="0.10693744531933508"/>
          <c:y val="0.15325407159911159"/>
          <c:w val="0.8345695538057744"/>
          <c:h val="0.6941687654028224"/>
        </c:manualLayout>
      </c:layout>
      <c:barChart>
        <c:barDir val="bar"/>
        <c:grouping val="percentStacked"/>
        <c:ser>
          <c:idx val="0"/>
          <c:order val="0"/>
          <c:tx>
            <c:v>Sys1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Sheet1!$D$38:$D$43</c:f>
            </c:strRef>
          </c:cat>
          <c:val>
            <c:numRef>
              <c:f>Sheet1!$E$38:$E$43</c:f>
              <c:numCache/>
            </c:numRef>
          </c:val>
        </c:ser>
        <c:ser>
          <c:idx val="1"/>
          <c:order val="1"/>
          <c:tx>
            <c:v>c(s1-t)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Sheet1!$D$38:$D$43</c:f>
            </c:strRef>
          </c:cat>
          <c:val>
            <c:numRef>
              <c:f>Sheet1!$F$38:$F$43</c:f>
              <c:numCache/>
            </c:numRef>
          </c:val>
        </c:ser>
        <c:ser>
          <c:idx val="2"/>
          <c:order val="2"/>
          <c:tx>
            <c:v>Tie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Sheet1!$D$38:$D$43</c:f>
            </c:strRef>
          </c:cat>
          <c:val>
            <c:numRef>
              <c:f>Sheet1!$G$38:$G$43</c:f>
              <c:numCache/>
            </c:numRef>
          </c:val>
        </c:ser>
        <c:ser>
          <c:idx val="3"/>
          <c:order val="3"/>
          <c:tx>
            <c:v>c(s2-t)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Sheet1!$D$38:$D$43</c:f>
            </c:strRef>
          </c:cat>
          <c:val>
            <c:numRef>
              <c:f>Sheet1!$H$38:$H$43</c:f>
              <c:numCache/>
            </c:numRef>
          </c:val>
        </c:ser>
        <c:ser>
          <c:idx val="4"/>
          <c:order val="4"/>
          <c:tx>
            <c:v>Sys2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Sheet1!$D$38:$D$43</c:f>
            </c:strRef>
          </c:cat>
          <c:val>
            <c:numRef>
              <c:f>Sheet1!$I$38:$I$43</c:f>
              <c:numCache/>
            </c:numRef>
          </c:val>
        </c:ser>
        <c:overlap val="100"/>
        <c:axId val="1121717275"/>
        <c:axId val="1326144609"/>
      </c:barChart>
      <c:catAx>
        <c:axId val="11217172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26144609"/>
      </c:catAx>
      <c:valAx>
        <c:axId val="13261446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21717275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Student evaluation - Modular system comparison on confident sentences (EEMT data (sys1) vs proprietary data (sys2))</a:t>
            </a:r>
          </a:p>
        </c:rich>
      </c:tx>
      <c:overlay val="0"/>
    </c:title>
    <c:plotArea>
      <c:layout>
        <c:manualLayout>
          <c:xMode val="edge"/>
          <c:yMode val="edge"/>
          <c:x val="0.10693744531933508"/>
          <c:y val="0.15325407159911159"/>
          <c:w val="0.8345695538057744"/>
          <c:h val="0.6941687654028224"/>
        </c:manualLayout>
      </c:layout>
      <c:barChart>
        <c:barDir val="bar"/>
        <c:grouping val="percentStacked"/>
        <c:ser>
          <c:idx val="0"/>
          <c:order val="0"/>
          <c:tx>
            <c:v>Sys1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Sheet1!$D$110:$D$115</c:f>
            </c:strRef>
          </c:cat>
          <c:val>
            <c:numRef>
              <c:f>Sheet1!$E$110:$E$115</c:f>
              <c:numCache/>
            </c:numRef>
          </c:val>
        </c:ser>
        <c:ser>
          <c:idx val="1"/>
          <c:order val="1"/>
          <c:tx>
            <c:v>c(s1-t)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Sheet1!$D$110:$D$115</c:f>
            </c:strRef>
          </c:cat>
          <c:val>
            <c:numRef>
              <c:f>Sheet1!$F$110:$F$115</c:f>
              <c:numCache/>
            </c:numRef>
          </c:val>
        </c:ser>
        <c:ser>
          <c:idx val="2"/>
          <c:order val="2"/>
          <c:tx>
            <c:v>Tie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Sheet1!$D$110:$D$115</c:f>
            </c:strRef>
          </c:cat>
          <c:val>
            <c:numRef>
              <c:f>Sheet1!$G$110:$G$115</c:f>
              <c:numCache/>
            </c:numRef>
          </c:val>
        </c:ser>
        <c:ser>
          <c:idx val="3"/>
          <c:order val="3"/>
          <c:tx>
            <c:v>c(s2-t)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Sheet1!$D$110:$D$115</c:f>
            </c:strRef>
          </c:cat>
          <c:val>
            <c:numRef>
              <c:f>Sheet1!$H$110:$H$115</c:f>
              <c:numCache/>
            </c:numRef>
          </c:val>
        </c:ser>
        <c:ser>
          <c:idx val="4"/>
          <c:order val="4"/>
          <c:tx>
            <c:v>Sys2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Sheet1!$D$110:$D$115</c:f>
            </c:strRef>
          </c:cat>
          <c:val>
            <c:numRef>
              <c:f>Sheet1!$I$110:$I$115</c:f>
              <c:numCache/>
            </c:numRef>
          </c:val>
        </c:ser>
        <c:overlap val="100"/>
        <c:axId val="1358575"/>
        <c:axId val="797682754"/>
      </c:barChart>
      <c:catAx>
        <c:axId val="135857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97682754"/>
      </c:catAx>
      <c:valAx>
        <c:axId val="79768275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58575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Interannotator agreement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Students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Sheet1!$W$36:$W$41</c:f>
            </c:strRef>
          </c:cat>
          <c:val>
            <c:numRef>
              <c:f>Sheet1!$X$36:$X$41</c:f>
              <c:numCache/>
            </c:numRef>
          </c:val>
        </c:ser>
        <c:ser>
          <c:idx val="1"/>
          <c:order val="1"/>
          <c:tx>
            <c:v>Translators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Sheet1!$W$36:$W$41</c:f>
            </c:strRef>
          </c:cat>
          <c:val>
            <c:numRef>
              <c:f>Sheet1!$Y$36:$Y$41</c:f>
              <c:numCache/>
            </c:numRef>
          </c:val>
        </c:ser>
        <c:axId val="507013428"/>
        <c:axId val="1384859476"/>
      </c:barChart>
      <c:catAx>
        <c:axId val="507013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84859476"/>
      </c:catAx>
      <c:valAx>
        <c:axId val="13848594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Free marginal kappa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0701342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Combined evaluation - Modular system comparison on all evaluations (EEMT data (sys1) vs proprietary data (sys2))</a:t>
            </a:r>
          </a:p>
        </c:rich>
      </c:tx>
      <c:overlay val="0"/>
    </c:title>
    <c:plotArea>
      <c:layout>
        <c:manualLayout>
          <c:xMode val="edge"/>
          <c:yMode val="edge"/>
          <c:x val="0.12350666464772142"/>
          <c:y val="0.13650761286302024"/>
          <c:w val="0.8439676409293716"/>
          <c:h val="0.7513624546048081"/>
        </c:manualLayout>
      </c:layout>
      <c:barChart>
        <c:barDir val="bar"/>
        <c:grouping val="percentStacked"/>
        <c:ser>
          <c:idx val="0"/>
          <c:order val="0"/>
          <c:tx>
            <c:v>Sys1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Sheet1!$K$38:$K$49</c:f>
            </c:strRef>
          </c:cat>
          <c:val>
            <c:numRef>
              <c:f>Sheet1!$L$38:$L$49</c:f>
              <c:numCache/>
            </c:numRef>
          </c:val>
        </c:ser>
        <c:ser>
          <c:idx val="1"/>
          <c:order val="1"/>
          <c:tx>
            <c:v>c(s1-t)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Sheet1!$K$38:$K$49</c:f>
            </c:strRef>
          </c:cat>
          <c:val>
            <c:numRef>
              <c:f>Sheet1!$M$38:$M$49</c:f>
              <c:numCache/>
            </c:numRef>
          </c:val>
        </c:ser>
        <c:ser>
          <c:idx val="2"/>
          <c:order val="2"/>
          <c:tx>
            <c:v>Tie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Sheet1!$K$38:$K$49</c:f>
            </c:strRef>
          </c:cat>
          <c:val>
            <c:numRef>
              <c:f>Sheet1!$N$38:$N$49</c:f>
              <c:numCache/>
            </c:numRef>
          </c:val>
        </c:ser>
        <c:ser>
          <c:idx val="3"/>
          <c:order val="3"/>
          <c:tx>
            <c:v>c(s2-t)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Sheet1!$K$38:$K$49</c:f>
            </c:strRef>
          </c:cat>
          <c:val>
            <c:numRef>
              <c:f>Sheet1!$O$38:$O$49</c:f>
              <c:numCache/>
            </c:numRef>
          </c:val>
        </c:ser>
        <c:ser>
          <c:idx val="4"/>
          <c:order val="4"/>
          <c:tx>
            <c:v>Sys2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Sheet1!$K$38:$K$49</c:f>
            </c:strRef>
          </c:cat>
          <c:val>
            <c:numRef>
              <c:f>Sheet1!$P$38:$P$49</c:f>
              <c:numCache/>
            </c:numRef>
          </c:val>
        </c:ser>
        <c:overlap val="100"/>
        <c:axId val="987928565"/>
        <c:axId val="476425224"/>
      </c:barChart>
      <c:catAx>
        <c:axId val="98792856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76425224"/>
      </c:catAx>
      <c:valAx>
        <c:axId val="47642522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87928565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Translator evaluation - Modular system comparison on all evaluations (EEMT data (sys1) vs proprietary data (sys2))</a:t>
            </a:r>
          </a:p>
        </c:rich>
      </c:tx>
      <c:overlay val="0"/>
    </c:title>
    <c:plotArea>
      <c:layout>
        <c:manualLayout>
          <c:xMode val="edge"/>
          <c:yMode val="edge"/>
          <c:x val="0.10693744531933508"/>
          <c:y val="0.15325407159911159"/>
          <c:w val="0.8345695538057744"/>
          <c:h val="0.6941687654028224"/>
        </c:manualLayout>
      </c:layout>
      <c:barChart>
        <c:barDir val="bar"/>
        <c:grouping val="percentStacked"/>
        <c:ser>
          <c:idx val="0"/>
          <c:order val="0"/>
          <c:tx>
            <c:v>Sys1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Sheet1!$D$48:$D$53</c:f>
            </c:strRef>
          </c:cat>
          <c:val>
            <c:numRef>
              <c:f>Sheet1!$E$48:$E$53</c:f>
              <c:numCache/>
            </c:numRef>
          </c:val>
        </c:ser>
        <c:ser>
          <c:idx val="1"/>
          <c:order val="1"/>
          <c:tx>
            <c:v>c(s1-t)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Sheet1!$D$48:$D$53</c:f>
            </c:strRef>
          </c:cat>
          <c:val>
            <c:numRef>
              <c:f>Sheet1!$F$48:$F$53</c:f>
              <c:numCache/>
            </c:numRef>
          </c:val>
        </c:ser>
        <c:ser>
          <c:idx val="2"/>
          <c:order val="2"/>
          <c:tx>
            <c:v>Tie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Sheet1!$D$48:$D$53</c:f>
            </c:strRef>
          </c:cat>
          <c:val>
            <c:numRef>
              <c:f>Sheet1!$G$48:$G$53</c:f>
              <c:numCache/>
            </c:numRef>
          </c:val>
        </c:ser>
        <c:ser>
          <c:idx val="3"/>
          <c:order val="3"/>
          <c:tx>
            <c:v>c(s2-t)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Sheet1!$D$48:$D$53</c:f>
            </c:strRef>
          </c:cat>
          <c:val>
            <c:numRef>
              <c:f>Sheet1!$H$48:$H$53</c:f>
              <c:numCache/>
            </c:numRef>
          </c:val>
        </c:ser>
        <c:ser>
          <c:idx val="4"/>
          <c:order val="4"/>
          <c:tx>
            <c:v>Sys2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Sheet1!$D$48:$D$53</c:f>
            </c:strRef>
          </c:cat>
          <c:val>
            <c:numRef>
              <c:f>Sheet1!$I$48:$I$53</c:f>
              <c:numCache/>
            </c:numRef>
          </c:val>
        </c:ser>
        <c:overlap val="100"/>
        <c:axId val="1165446333"/>
        <c:axId val="1202653661"/>
      </c:barChart>
      <c:catAx>
        <c:axId val="116544633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02653661"/>
      </c:catAx>
      <c:valAx>
        <c:axId val="120265366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65446333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Combined evaluation - Modular system comparison on all evaluations (EEMT data (sys1) vs proprietary data (sys2))</a:t>
            </a:r>
          </a:p>
        </c:rich>
      </c:tx>
      <c:overlay val="0"/>
    </c:title>
    <c:plotArea>
      <c:layout>
        <c:manualLayout>
          <c:xMode val="edge"/>
          <c:yMode val="edge"/>
          <c:x val="0.10693744531933508"/>
          <c:y val="0.15325407159911159"/>
          <c:w val="0.8345695538057744"/>
          <c:h val="0.6941687654028224"/>
        </c:manualLayout>
      </c:layout>
      <c:barChart>
        <c:barDir val="bar"/>
        <c:grouping val="percentStacked"/>
        <c:ser>
          <c:idx val="0"/>
          <c:order val="0"/>
          <c:tx>
            <c:v>Sys1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4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numFmt formatCode="General" sourceLinked="1"/>
              <c:txPr>
                <a:bodyPr/>
                <a:lstStyle/>
                <a:p>
                  <a:pPr lvl="0">
                    <a:defRPr b="1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Sheet1!$D$58:$D$63</c:f>
            </c:strRef>
          </c:cat>
          <c:val>
            <c:numRef>
              <c:f>Sheet1!$E$58:$E$63</c:f>
              <c:numCache/>
            </c:numRef>
          </c:val>
        </c:ser>
        <c:ser>
          <c:idx val="1"/>
          <c:order val="1"/>
          <c:tx>
            <c:v>c(s1-t)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Sheet1!$D$58:$D$63</c:f>
            </c:strRef>
          </c:cat>
          <c:val>
            <c:numRef>
              <c:f>Sheet1!$F$58:$F$63</c:f>
              <c:numCache/>
            </c:numRef>
          </c:val>
        </c:ser>
        <c:ser>
          <c:idx val="2"/>
          <c:order val="2"/>
          <c:tx>
            <c:v>Tie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Sheet1!$D$58:$D$63</c:f>
            </c:strRef>
          </c:cat>
          <c:val>
            <c:numRef>
              <c:f>Sheet1!$G$58:$G$63</c:f>
              <c:numCache/>
            </c:numRef>
          </c:val>
        </c:ser>
        <c:ser>
          <c:idx val="3"/>
          <c:order val="3"/>
          <c:tx>
            <c:v>c(s2-t)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Sheet1!$D$58:$D$63</c:f>
            </c:strRef>
          </c:cat>
          <c:val>
            <c:numRef>
              <c:f>Sheet1!$H$58:$H$63</c:f>
              <c:numCache/>
            </c:numRef>
          </c:val>
        </c:ser>
        <c:ser>
          <c:idx val="4"/>
          <c:order val="4"/>
          <c:tx>
            <c:v>Sys2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Pt>
            <c:idx val="2"/>
          </c:dPt>
          <c:dPt>
            <c:idx val="3"/>
          </c:dPt>
          <c:dLbls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 b="1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numFmt formatCode="General" sourceLinked="1"/>
              <c:txPr>
                <a:bodyPr/>
                <a:lstStyle/>
                <a:p>
                  <a:pPr lvl="0">
                    <a:defRPr b="1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Sheet1!$D$58:$D$63</c:f>
            </c:strRef>
          </c:cat>
          <c:val>
            <c:numRef>
              <c:f>Sheet1!$I$58:$I$63</c:f>
              <c:numCache/>
            </c:numRef>
          </c:val>
        </c:ser>
        <c:overlap val="100"/>
        <c:axId val="816680833"/>
        <c:axId val="2005609610"/>
      </c:barChart>
      <c:catAx>
        <c:axId val="81668083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05609610"/>
      </c:catAx>
      <c:valAx>
        <c:axId val="200560961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16680833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Translator evaluation - Modular system comparison on confident sentences (EEMT data (sys1) vs proprietary data (sys2))</a:t>
            </a:r>
          </a:p>
        </c:rich>
      </c:tx>
      <c:overlay val="0"/>
    </c:title>
    <c:plotArea>
      <c:layout>
        <c:manualLayout>
          <c:xMode val="edge"/>
          <c:yMode val="edge"/>
          <c:x val="0.10693744531933508"/>
          <c:y val="0.15325407159911159"/>
          <c:w val="0.8345695538057744"/>
          <c:h val="0.6941687654028224"/>
        </c:manualLayout>
      </c:layout>
      <c:barChart>
        <c:barDir val="bar"/>
        <c:grouping val="percentStacked"/>
        <c:ser>
          <c:idx val="0"/>
          <c:order val="0"/>
          <c:tx>
            <c:v>Sys1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Sheet1!$D$120:$D$125</c:f>
            </c:strRef>
          </c:cat>
          <c:val>
            <c:numRef>
              <c:f>Sheet1!$E$120:$E$125</c:f>
              <c:numCache/>
            </c:numRef>
          </c:val>
        </c:ser>
        <c:ser>
          <c:idx val="1"/>
          <c:order val="1"/>
          <c:tx>
            <c:v>c(s1-t)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Sheet1!$D$120:$D$125</c:f>
            </c:strRef>
          </c:cat>
          <c:val>
            <c:numRef>
              <c:f>Sheet1!$F$120:$F$125</c:f>
              <c:numCache/>
            </c:numRef>
          </c:val>
        </c:ser>
        <c:ser>
          <c:idx val="2"/>
          <c:order val="2"/>
          <c:tx>
            <c:v>Tie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Sheet1!$D$120:$D$125</c:f>
            </c:strRef>
          </c:cat>
          <c:val>
            <c:numRef>
              <c:f>Sheet1!$G$120:$G$125</c:f>
              <c:numCache/>
            </c:numRef>
          </c:val>
        </c:ser>
        <c:ser>
          <c:idx val="3"/>
          <c:order val="3"/>
          <c:tx>
            <c:v>c(s2-t)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Sheet1!$D$120:$D$125</c:f>
            </c:strRef>
          </c:cat>
          <c:val>
            <c:numRef>
              <c:f>Sheet1!$H$120:$H$125</c:f>
              <c:numCache/>
            </c:numRef>
          </c:val>
        </c:ser>
        <c:ser>
          <c:idx val="4"/>
          <c:order val="4"/>
          <c:tx>
            <c:v>Sys2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Sheet1!$D$120:$D$125</c:f>
            </c:strRef>
          </c:cat>
          <c:val>
            <c:numRef>
              <c:f>Sheet1!$I$120:$I$125</c:f>
              <c:numCache/>
            </c:numRef>
          </c:val>
        </c:ser>
        <c:overlap val="100"/>
        <c:axId val="982015720"/>
        <c:axId val="481494135"/>
      </c:barChart>
      <c:catAx>
        <c:axId val="982015720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81494135"/>
      </c:catAx>
      <c:valAx>
        <c:axId val="481494135"/>
        <c:scaling>
          <c:orientation val="minMax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82015720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Combined evaluation - Modular system comparison on confident sentences (EEMT data (sys1) vs proprietary data (sys2))</a:t>
            </a:r>
          </a:p>
        </c:rich>
      </c:tx>
      <c:overlay val="0"/>
    </c:title>
    <c:plotArea>
      <c:layout>
        <c:manualLayout>
          <c:xMode val="edge"/>
          <c:yMode val="edge"/>
          <c:x val="0.10693744531933508"/>
          <c:y val="0.15325407159911159"/>
          <c:w val="0.8345695538057744"/>
          <c:h val="0.6941687654028224"/>
        </c:manualLayout>
      </c:layout>
      <c:barChart>
        <c:barDir val="bar"/>
        <c:grouping val="percentStacked"/>
        <c:ser>
          <c:idx val="0"/>
          <c:order val="0"/>
          <c:tx>
            <c:v>Sys1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2"/>
          </c:dPt>
          <c:dLbls>
            <c:dLbl>
              <c:idx val="0"/>
              <c:numFmt formatCode="General" sourceLinked="1"/>
              <c:txPr>
                <a:bodyPr/>
                <a:lstStyle/>
                <a:p>
                  <a:pPr lvl="0">
                    <a:defRPr b="1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numFmt formatCode="General" sourceLinked="1"/>
              <c:txPr>
                <a:bodyPr/>
                <a:lstStyle/>
                <a:p>
                  <a:pPr lvl="0">
                    <a:defRPr b="1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Sheet1!$D$130:$D$135</c:f>
            </c:strRef>
          </c:cat>
          <c:val>
            <c:numRef>
              <c:f>Sheet1!$E$130:$E$135</c:f>
              <c:numCache/>
            </c:numRef>
          </c:val>
        </c:ser>
        <c:ser>
          <c:idx val="1"/>
          <c:order val="1"/>
          <c:tx>
            <c:v>c(s1-t)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Sheet1!$D$130:$D$135</c:f>
            </c:strRef>
          </c:cat>
          <c:val>
            <c:numRef>
              <c:f>Sheet1!$F$130:$F$135</c:f>
              <c:numCache/>
            </c:numRef>
          </c:val>
        </c:ser>
        <c:ser>
          <c:idx val="2"/>
          <c:order val="2"/>
          <c:tx>
            <c:v>Tie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Sheet1!$D$130:$D$135</c:f>
            </c:strRef>
          </c:cat>
          <c:val>
            <c:numRef>
              <c:f>Sheet1!$G$130:$G$135</c:f>
              <c:numCache/>
            </c:numRef>
          </c:val>
        </c:ser>
        <c:ser>
          <c:idx val="3"/>
          <c:order val="3"/>
          <c:tx>
            <c:v>c(s2-t)</c:v>
          </c:tx>
          <c:spPr>
            <a:solidFill>
              <a:srgbClr val="FFFFFF"/>
            </a:solidFill>
            <a:ln cmpd="sng">
              <a:solidFill>
                <a:srgbClr val="000000"/>
              </a:solidFill>
            </a:ln>
          </c:spPr>
          <c:cat>
            <c:strRef>
              <c:f>Sheet1!$D$130:$D$135</c:f>
            </c:strRef>
          </c:cat>
          <c:val>
            <c:numRef>
              <c:f>Sheet1!$H$130:$H$135</c:f>
              <c:numCache/>
            </c:numRef>
          </c:val>
        </c:ser>
        <c:ser>
          <c:idx val="4"/>
          <c:order val="4"/>
          <c:tx>
            <c:v>Sys2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dPt>
            <c:idx val="1"/>
          </c:dPt>
          <c:dPt>
            <c:idx val="3"/>
          </c:dPt>
          <c:dPt>
            <c:idx val="4"/>
          </c:dPt>
          <c:dPt>
            <c:idx val="5"/>
          </c:dPt>
          <c:dLbls>
            <c:dLbl>
              <c:idx val="1"/>
              <c:numFmt formatCode="General" sourceLinked="1"/>
              <c:txPr>
                <a:bodyPr/>
                <a:lstStyle/>
                <a:p>
                  <a:pPr lvl="0">
                    <a:defRPr b="1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numFmt formatCode="General" sourceLinked="1"/>
              <c:txPr>
                <a:bodyPr/>
                <a:lstStyle/>
                <a:p>
                  <a:pPr lvl="0">
                    <a:defRPr b="1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numFmt formatCode="General" sourceLinked="1"/>
              <c:txPr>
                <a:bodyPr/>
                <a:lstStyle/>
                <a:p>
                  <a:pPr lvl="0">
                    <a:defRPr b="1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numFmt formatCode="General" sourceLinked="1"/>
              <c:txPr>
                <a:bodyPr/>
                <a:lstStyle/>
                <a:p>
                  <a:pPr lvl="0">
                    <a:defRPr b="1" i="0" sz="900">
                      <a:latin typeface="+mn-lt"/>
                    </a:defRPr>
                  </a:pPr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General" sourceLinked="1"/>
            <c:txPr>
              <a:bodyPr/>
              <a:lstStyle/>
              <a:p>
                <a:pPr lvl="0">
                  <a:defRPr b="0" i="0" sz="900">
                    <a:latin typeface="+mn-lt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Sheet1!$D$130:$D$135</c:f>
            </c:strRef>
          </c:cat>
          <c:val>
            <c:numRef>
              <c:f>Sheet1!$I$130:$I$135</c:f>
              <c:numCache/>
            </c:numRef>
          </c:val>
        </c:ser>
        <c:overlap val="100"/>
        <c:axId val="2031166386"/>
        <c:axId val="2050834798"/>
      </c:barChart>
      <c:catAx>
        <c:axId val="2031166386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50834798"/>
      </c:catAx>
      <c:valAx>
        <c:axId val="2050834798"/>
        <c:scaling>
          <c:orientation val="minMax"/>
          <c:min val="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31166386"/>
        <c:crosses val="max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image" Target="../media/image3.png"/><Relationship Id="rId10" Type="http://schemas.openxmlformats.org/officeDocument/2006/relationships/image" Target="../media/image1.png"/><Relationship Id="rId9" Type="http://schemas.openxmlformats.org/officeDocument/2006/relationships/image" Target="../media/image2.png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361950</xdr:colOff>
      <xdr:row>47</xdr:row>
      <xdr:rowOff>114300</xdr:rowOff>
    </xdr:from>
    <xdr:ext cx="5381625" cy="29432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400050</xdr:colOff>
      <xdr:row>95</xdr:row>
      <xdr:rowOff>66675</xdr:rowOff>
    </xdr:from>
    <xdr:ext cx="5743575" cy="33147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41</xdr:col>
      <xdr:colOff>276225</xdr:colOff>
      <xdr:row>62</xdr:row>
      <xdr:rowOff>47625</xdr:rowOff>
    </xdr:from>
    <xdr:ext cx="5495925" cy="2886075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36</xdr:col>
      <xdr:colOff>190500</xdr:colOff>
      <xdr:row>20</xdr:row>
      <xdr:rowOff>104775</xdr:rowOff>
    </xdr:from>
    <xdr:ext cx="7381875" cy="4724400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26</xdr:col>
      <xdr:colOff>0</xdr:colOff>
      <xdr:row>47</xdr:row>
      <xdr:rowOff>161925</xdr:rowOff>
    </xdr:from>
    <xdr:ext cx="5381625" cy="289560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36</xdr:col>
      <xdr:colOff>523875</xdr:colOff>
      <xdr:row>78</xdr:row>
      <xdr:rowOff>85725</xdr:rowOff>
    </xdr:from>
    <xdr:ext cx="5324475" cy="2905125"/>
    <xdr:graphicFrame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15</xdr:col>
      <xdr:colOff>419100</xdr:colOff>
      <xdr:row>115</xdr:row>
      <xdr:rowOff>38100</xdr:rowOff>
    </xdr:from>
    <xdr:ext cx="5743575" cy="3324225"/>
    <xdr:graphicFrame>
      <xdr:nvGraphicFramePr>
        <xdr:cNvPr id="7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46</xdr:col>
      <xdr:colOff>104775</xdr:colOff>
      <xdr:row>78</xdr:row>
      <xdr:rowOff>76200</xdr:rowOff>
    </xdr:from>
    <xdr:ext cx="5381625" cy="2914650"/>
    <xdr:graphicFrame>
      <xdr:nvGraphicFramePr>
        <xdr:cNvPr id="8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15</xdr:col>
      <xdr:colOff>476250</xdr:colOff>
      <xdr:row>1</xdr:row>
      <xdr:rowOff>152400</xdr:rowOff>
    </xdr:from>
    <xdr:ext cx="781050" cy="219075"/>
    <xdr:pic>
      <xdr:nvPicPr>
        <xdr:cNvPr id="0" name="image2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228600</xdr:colOff>
      <xdr:row>0</xdr:row>
      <xdr:rowOff>76200</xdr:rowOff>
    </xdr:from>
    <xdr:ext cx="1543050" cy="552450"/>
    <xdr:pic>
      <xdr:nvPicPr>
        <xdr:cNvPr id="0" name="image1.pn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609600</xdr:colOff>
      <xdr:row>1</xdr:row>
      <xdr:rowOff>85725</xdr:rowOff>
    </xdr:from>
    <xdr:ext cx="1057275" cy="361950"/>
    <xdr:pic>
      <xdr:nvPicPr>
        <xdr:cNvPr id="0" name="image3.png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min="3" max="5" width="7.63"/>
    <col customWidth="1" min="6" max="6" width="17.25"/>
    <col customWidth="1" min="7" max="7" width="7.63"/>
    <col customWidth="1" min="8" max="8" width="8.13"/>
    <col customWidth="1" min="9" max="10" width="7.63"/>
    <col customWidth="1" min="11" max="11" width="14.25"/>
    <col customWidth="1" min="12" max="56" width="7.63"/>
  </cols>
  <sheetData>
    <row r="1" ht="14.25" customHeight="1">
      <c r="D1" s="1" t="s">
        <v>0</v>
      </c>
      <c r="E1" s="1">
        <v>1.96</v>
      </c>
    </row>
    <row r="2" ht="14.25" customHeight="1"/>
    <row r="3" ht="14.25" customHeight="1"/>
    <row r="4" ht="14.25" customHeight="1">
      <c r="B4" s="1" t="s">
        <v>1</v>
      </c>
    </row>
    <row r="5" ht="14.25" customHeight="1">
      <c r="A5" s="2" t="s">
        <v>2</v>
      </c>
      <c r="B5" s="3" t="s">
        <v>3</v>
      </c>
      <c r="C5" s="3" t="s">
        <v>4</v>
      </c>
      <c r="D5" s="3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3" t="s">
        <v>10</v>
      </c>
      <c r="J5" s="3" t="s">
        <v>11</v>
      </c>
      <c r="K5" s="5" t="s">
        <v>12</v>
      </c>
      <c r="L5" s="6"/>
      <c r="M5" s="6"/>
      <c r="N5" s="7"/>
      <c r="O5" s="5" t="s">
        <v>7</v>
      </c>
      <c r="P5" s="6"/>
      <c r="Q5" s="6"/>
      <c r="R5" s="7"/>
      <c r="S5" s="5" t="s">
        <v>13</v>
      </c>
      <c r="T5" s="6"/>
      <c r="U5" s="6"/>
      <c r="V5" s="7"/>
      <c r="W5" s="4" t="s">
        <v>14</v>
      </c>
      <c r="X5" s="4" t="s">
        <v>15</v>
      </c>
    </row>
    <row r="6" ht="14.25" customHeight="1">
      <c r="A6" s="8"/>
      <c r="B6" s="9"/>
      <c r="C6" s="9"/>
      <c r="D6" s="9"/>
      <c r="E6" s="9"/>
      <c r="F6" s="9"/>
      <c r="G6" s="9"/>
      <c r="H6" s="9"/>
      <c r="I6" s="9"/>
      <c r="J6" s="9"/>
      <c r="K6" s="10" t="s">
        <v>16</v>
      </c>
      <c r="L6" s="10" t="s">
        <v>17</v>
      </c>
      <c r="M6" s="10" t="s">
        <v>18</v>
      </c>
      <c r="N6" s="10" t="s">
        <v>19</v>
      </c>
      <c r="O6" s="10" t="s">
        <v>16</v>
      </c>
      <c r="P6" s="10" t="s">
        <v>17</v>
      </c>
      <c r="Q6" s="10" t="s">
        <v>18</v>
      </c>
      <c r="R6" s="10" t="s">
        <v>19</v>
      </c>
      <c r="S6" s="10" t="s">
        <v>16</v>
      </c>
      <c r="T6" s="10" t="s">
        <v>17</v>
      </c>
      <c r="U6" s="10" t="s">
        <v>18</v>
      </c>
      <c r="V6" s="10" t="s">
        <v>19</v>
      </c>
      <c r="W6" s="9"/>
      <c r="X6" s="9"/>
    </row>
    <row r="7" ht="14.25" customHeight="1">
      <c r="A7" s="11">
        <f t="shared" ref="A7:A12" si="1">(E7+G7)*100/125</f>
        <v>154.4</v>
      </c>
      <c r="B7" s="10" t="s">
        <v>20</v>
      </c>
      <c r="C7" s="10" t="s">
        <v>21</v>
      </c>
      <c r="D7" s="10" t="s">
        <v>22</v>
      </c>
      <c r="E7" s="10">
        <v>98.0</v>
      </c>
      <c r="F7" s="10">
        <v>164.0</v>
      </c>
      <c r="G7" s="10">
        <v>95.0</v>
      </c>
      <c r="H7" s="10">
        <f t="shared" ref="H7:H12" si="2">SUM(E7:G7)</f>
        <v>357</v>
      </c>
      <c r="I7" s="10">
        <v>0.429</v>
      </c>
      <c r="J7" s="10">
        <v>0.43</v>
      </c>
      <c r="K7" s="12">
        <f t="shared" ref="K7:K12" si="3">E7/H7</f>
        <v>0.2745098039</v>
      </c>
      <c r="L7" s="12">
        <f t="shared" ref="L7:L12" si="4">E$1*SQRT(K7*(1-K7)/H7)</f>
        <v>0.04629314295</v>
      </c>
      <c r="M7" s="12">
        <f t="shared" ref="M7:M12" si="5">K7-L7</f>
        <v>0.228216661</v>
      </c>
      <c r="N7" s="12">
        <f t="shared" ref="N7:N12" si="6">K7+L7</f>
        <v>0.3208029469</v>
      </c>
      <c r="O7" s="12">
        <f t="shared" ref="O7:O12" si="7">F7/H7</f>
        <v>0.4593837535</v>
      </c>
      <c r="P7" s="12">
        <f t="shared" ref="P7:P12" si="8">E$1*SQRT(O7*(1-O7)/H7)</f>
        <v>0.05169568873</v>
      </c>
      <c r="Q7" s="12">
        <f t="shared" ref="Q7:Q12" si="9">O7-P7</f>
        <v>0.4076880648</v>
      </c>
      <c r="R7" s="12">
        <f t="shared" ref="R7:R12" si="10">O7+P7</f>
        <v>0.5110794422</v>
      </c>
      <c r="S7" s="12">
        <f t="shared" ref="S7:S12" si="11">G7/H7</f>
        <v>0.2661064426</v>
      </c>
      <c r="T7" s="12">
        <f t="shared" ref="T7:T12" si="12">E$1*SQRT(S7*(1-S7)/H7)</f>
        <v>0.04584227853</v>
      </c>
      <c r="U7" s="12">
        <f t="shared" ref="U7:U12" si="13">S7-T7</f>
        <v>0.2202641641</v>
      </c>
      <c r="V7" s="12">
        <f t="shared" ref="V7:V12" si="14">S7+T7</f>
        <v>0.3119487211</v>
      </c>
      <c r="W7" s="12">
        <f t="shared" ref="W7:W12" si="15">L7+P7/2</f>
        <v>0.07214098732</v>
      </c>
      <c r="X7" s="12">
        <f t="shared" ref="X7:X12" si="16">T7+P7/2</f>
        <v>0.07169012289</v>
      </c>
    </row>
    <row r="8" ht="14.25" customHeight="1">
      <c r="A8" s="11">
        <f t="shared" si="1"/>
        <v>203.2</v>
      </c>
      <c r="B8" s="10" t="s">
        <v>23</v>
      </c>
      <c r="C8" s="10" t="s">
        <v>21</v>
      </c>
      <c r="D8" s="10" t="s">
        <v>22</v>
      </c>
      <c r="E8" s="10">
        <v>110.0</v>
      </c>
      <c r="F8" s="10">
        <v>116.0</v>
      </c>
      <c r="G8" s="10">
        <v>144.0</v>
      </c>
      <c r="H8" s="10">
        <f t="shared" si="2"/>
        <v>370</v>
      </c>
      <c r="I8" s="10">
        <v>0.239</v>
      </c>
      <c r="J8" s="10">
        <v>0.246</v>
      </c>
      <c r="K8" s="12">
        <f t="shared" si="3"/>
        <v>0.2972972973</v>
      </c>
      <c r="L8" s="12">
        <f t="shared" si="4"/>
        <v>0.04657324535</v>
      </c>
      <c r="M8" s="12">
        <f t="shared" si="5"/>
        <v>0.2507240519</v>
      </c>
      <c r="N8" s="12">
        <f t="shared" si="6"/>
        <v>0.3438705426</v>
      </c>
      <c r="O8" s="12">
        <f t="shared" si="7"/>
        <v>0.3135135135</v>
      </c>
      <c r="P8" s="12">
        <f t="shared" si="8"/>
        <v>0.04727149508</v>
      </c>
      <c r="Q8" s="12">
        <f t="shared" si="9"/>
        <v>0.2662420184</v>
      </c>
      <c r="R8" s="12">
        <f t="shared" si="10"/>
        <v>0.3607850086</v>
      </c>
      <c r="S8" s="12">
        <f t="shared" si="11"/>
        <v>0.3891891892</v>
      </c>
      <c r="T8" s="12">
        <f t="shared" si="12"/>
        <v>0.04968084236</v>
      </c>
      <c r="U8" s="12">
        <f t="shared" si="13"/>
        <v>0.3395083468</v>
      </c>
      <c r="V8" s="12">
        <f t="shared" si="14"/>
        <v>0.4388700315</v>
      </c>
      <c r="W8" s="12">
        <f t="shared" si="15"/>
        <v>0.07020899289</v>
      </c>
      <c r="X8" s="12">
        <f t="shared" si="16"/>
        <v>0.0733165899</v>
      </c>
    </row>
    <row r="9" ht="14.25" customHeight="1">
      <c r="A9" s="11">
        <f t="shared" si="1"/>
        <v>190.4</v>
      </c>
      <c r="B9" s="10" t="s">
        <v>24</v>
      </c>
      <c r="C9" s="10" t="s">
        <v>21</v>
      </c>
      <c r="D9" s="10" t="s">
        <v>22</v>
      </c>
      <c r="E9" s="10">
        <v>118.0</v>
      </c>
      <c r="F9" s="10">
        <v>160.0</v>
      </c>
      <c r="G9" s="10">
        <v>120.0</v>
      </c>
      <c r="H9" s="10">
        <f t="shared" si="2"/>
        <v>398</v>
      </c>
      <c r="I9" s="10">
        <v>0.367</v>
      </c>
      <c r="J9" s="10">
        <v>0.381</v>
      </c>
      <c r="K9" s="12">
        <f t="shared" si="3"/>
        <v>0.2964824121</v>
      </c>
      <c r="L9" s="12">
        <f t="shared" si="4"/>
        <v>0.04486952609</v>
      </c>
      <c r="M9" s="12">
        <f t="shared" si="5"/>
        <v>0.251612886</v>
      </c>
      <c r="N9" s="12">
        <f t="shared" si="6"/>
        <v>0.3413519382</v>
      </c>
      <c r="O9" s="12">
        <f t="shared" si="7"/>
        <v>0.4020100503</v>
      </c>
      <c r="P9" s="12">
        <f t="shared" si="8"/>
        <v>0.04817036456</v>
      </c>
      <c r="Q9" s="12">
        <f t="shared" si="9"/>
        <v>0.3538396857</v>
      </c>
      <c r="R9" s="12">
        <f t="shared" si="10"/>
        <v>0.4501804148</v>
      </c>
      <c r="S9" s="12">
        <f t="shared" si="11"/>
        <v>0.3015075377</v>
      </c>
      <c r="T9" s="12">
        <f t="shared" si="12"/>
        <v>0.04508628835</v>
      </c>
      <c r="U9" s="12">
        <f t="shared" si="13"/>
        <v>0.2564212493</v>
      </c>
      <c r="V9" s="12">
        <f t="shared" si="14"/>
        <v>0.346593826</v>
      </c>
      <c r="W9" s="12">
        <f t="shared" si="15"/>
        <v>0.06895470837</v>
      </c>
      <c r="X9" s="12">
        <f t="shared" si="16"/>
        <v>0.06917147063</v>
      </c>
    </row>
    <row r="10" ht="14.25" customHeight="1">
      <c r="A10" s="11">
        <f t="shared" si="1"/>
        <v>196.8</v>
      </c>
      <c r="B10" s="10" t="s">
        <v>25</v>
      </c>
      <c r="C10" s="10" t="s">
        <v>21</v>
      </c>
      <c r="D10" s="10" t="s">
        <v>22</v>
      </c>
      <c r="E10" s="10">
        <v>123.0</v>
      </c>
      <c r="F10" s="10">
        <v>157.0</v>
      </c>
      <c r="G10" s="10">
        <v>123.0</v>
      </c>
      <c r="H10" s="10">
        <f t="shared" si="2"/>
        <v>403</v>
      </c>
      <c r="I10" s="10">
        <v>0.487</v>
      </c>
      <c r="J10" s="10">
        <v>0.492</v>
      </c>
      <c r="K10" s="12">
        <f t="shared" si="3"/>
        <v>0.3052109181</v>
      </c>
      <c r="L10" s="12">
        <f t="shared" si="4"/>
        <v>0.04496039039</v>
      </c>
      <c r="M10" s="12">
        <f t="shared" si="5"/>
        <v>0.2602505277</v>
      </c>
      <c r="N10" s="12">
        <f t="shared" si="6"/>
        <v>0.3501713085</v>
      </c>
      <c r="O10" s="12">
        <f t="shared" si="7"/>
        <v>0.3895781638</v>
      </c>
      <c r="P10" s="12">
        <f t="shared" si="8"/>
        <v>0.04761194047</v>
      </c>
      <c r="Q10" s="12">
        <f t="shared" si="9"/>
        <v>0.3419662233</v>
      </c>
      <c r="R10" s="12">
        <f t="shared" si="10"/>
        <v>0.4371901042</v>
      </c>
      <c r="S10" s="12">
        <f t="shared" si="11"/>
        <v>0.3052109181</v>
      </c>
      <c r="T10" s="12">
        <f t="shared" si="12"/>
        <v>0.04496039039</v>
      </c>
      <c r="U10" s="12">
        <f t="shared" si="13"/>
        <v>0.2602505277</v>
      </c>
      <c r="V10" s="12">
        <f t="shared" si="14"/>
        <v>0.3501713085</v>
      </c>
      <c r="W10" s="12">
        <f t="shared" si="15"/>
        <v>0.06876636062</v>
      </c>
      <c r="X10" s="12">
        <f t="shared" si="16"/>
        <v>0.06876636062</v>
      </c>
    </row>
    <row r="11" ht="14.25" customHeight="1">
      <c r="A11" s="11">
        <f t="shared" si="1"/>
        <v>255.2</v>
      </c>
      <c r="B11" s="10" t="s">
        <v>26</v>
      </c>
      <c r="C11" s="10" t="s">
        <v>21</v>
      </c>
      <c r="D11" s="10" t="s">
        <v>22</v>
      </c>
      <c r="E11" s="10">
        <v>160.0</v>
      </c>
      <c r="F11" s="10">
        <v>244.0</v>
      </c>
      <c r="G11" s="10">
        <v>159.0</v>
      </c>
      <c r="H11" s="10">
        <f t="shared" si="2"/>
        <v>563</v>
      </c>
      <c r="I11" s="10">
        <v>0.356</v>
      </c>
      <c r="J11" s="10">
        <v>0.369</v>
      </c>
      <c r="K11" s="12">
        <f t="shared" si="3"/>
        <v>0.2841918295</v>
      </c>
      <c r="L11" s="12">
        <f t="shared" si="4"/>
        <v>0.03725683801</v>
      </c>
      <c r="M11" s="12">
        <f t="shared" si="5"/>
        <v>0.2469349915</v>
      </c>
      <c r="N11" s="12">
        <f t="shared" si="6"/>
        <v>0.3214486675</v>
      </c>
      <c r="O11" s="12">
        <f t="shared" si="7"/>
        <v>0.43339254</v>
      </c>
      <c r="P11" s="12">
        <f t="shared" si="8"/>
        <v>0.04093395745</v>
      </c>
      <c r="Q11" s="12">
        <f t="shared" si="9"/>
        <v>0.3924585825</v>
      </c>
      <c r="R11" s="12">
        <f t="shared" si="10"/>
        <v>0.4743264974</v>
      </c>
      <c r="S11" s="12">
        <f t="shared" si="11"/>
        <v>0.2824156306</v>
      </c>
      <c r="T11" s="12">
        <f t="shared" si="12"/>
        <v>0.03718627904</v>
      </c>
      <c r="U11" s="12">
        <f t="shared" si="13"/>
        <v>0.2452293515</v>
      </c>
      <c r="V11" s="12">
        <f t="shared" si="14"/>
        <v>0.3196019096</v>
      </c>
      <c r="W11" s="12">
        <f t="shared" si="15"/>
        <v>0.05772381673</v>
      </c>
      <c r="X11" s="12">
        <f t="shared" si="16"/>
        <v>0.05765325776</v>
      </c>
    </row>
    <row r="12" ht="14.25" customHeight="1">
      <c r="A12" s="11">
        <f t="shared" si="1"/>
        <v>476.8</v>
      </c>
      <c r="B12" s="10" t="s">
        <v>27</v>
      </c>
      <c r="C12" s="10" t="s">
        <v>21</v>
      </c>
      <c r="D12" s="10" t="s">
        <v>22</v>
      </c>
      <c r="E12" s="10">
        <v>268.0</v>
      </c>
      <c r="F12" s="10">
        <v>356.0</v>
      </c>
      <c r="G12" s="10">
        <v>328.0</v>
      </c>
      <c r="H12" s="10">
        <f t="shared" si="2"/>
        <v>952</v>
      </c>
      <c r="I12" s="10">
        <v>0.488</v>
      </c>
      <c r="J12" s="10">
        <v>0.492</v>
      </c>
      <c r="K12" s="12">
        <f t="shared" si="3"/>
        <v>0.281512605</v>
      </c>
      <c r="L12" s="12">
        <f t="shared" si="4"/>
        <v>0.02856906957</v>
      </c>
      <c r="M12" s="12">
        <f t="shared" si="5"/>
        <v>0.2529435355</v>
      </c>
      <c r="N12" s="12">
        <f t="shared" si="6"/>
        <v>0.3100816746</v>
      </c>
      <c r="O12" s="12">
        <f t="shared" si="7"/>
        <v>0.3739495798</v>
      </c>
      <c r="P12" s="12">
        <f t="shared" si="8"/>
        <v>0.03073610121</v>
      </c>
      <c r="Q12" s="12">
        <f t="shared" si="9"/>
        <v>0.3432134786</v>
      </c>
      <c r="R12" s="12">
        <f t="shared" si="10"/>
        <v>0.404685681</v>
      </c>
      <c r="S12" s="12">
        <f t="shared" si="11"/>
        <v>0.3445378151</v>
      </c>
      <c r="T12" s="12">
        <f t="shared" si="12"/>
        <v>0.03018768888</v>
      </c>
      <c r="U12" s="12">
        <f t="shared" si="13"/>
        <v>0.3143501262</v>
      </c>
      <c r="V12" s="12">
        <f t="shared" si="14"/>
        <v>0.374725504</v>
      </c>
      <c r="W12" s="12">
        <f t="shared" si="15"/>
        <v>0.04393712018</v>
      </c>
      <c r="X12" s="12">
        <f t="shared" si="16"/>
        <v>0.04555573949</v>
      </c>
    </row>
    <row r="13" ht="14.25" customHeight="1"/>
    <row r="14" ht="14.25" customHeight="1">
      <c r="B14" s="1" t="s">
        <v>28</v>
      </c>
    </row>
    <row r="15" ht="14.25" customHeight="1">
      <c r="A15" s="2" t="s">
        <v>2</v>
      </c>
      <c r="B15" s="3" t="s">
        <v>3</v>
      </c>
      <c r="C15" s="3" t="s">
        <v>4</v>
      </c>
      <c r="D15" s="3" t="s">
        <v>5</v>
      </c>
      <c r="E15" s="4" t="s">
        <v>6</v>
      </c>
      <c r="F15" s="4" t="s">
        <v>7</v>
      </c>
      <c r="G15" s="4" t="s">
        <v>8</v>
      </c>
      <c r="H15" s="4" t="s">
        <v>9</v>
      </c>
      <c r="I15" s="3" t="s">
        <v>10</v>
      </c>
      <c r="J15" s="3" t="s">
        <v>11</v>
      </c>
      <c r="K15" s="5" t="s">
        <v>12</v>
      </c>
      <c r="L15" s="6"/>
      <c r="M15" s="6"/>
      <c r="N15" s="7"/>
      <c r="O15" s="5" t="s">
        <v>7</v>
      </c>
      <c r="P15" s="6"/>
      <c r="Q15" s="6"/>
      <c r="R15" s="7"/>
      <c r="S15" s="5" t="s">
        <v>13</v>
      </c>
      <c r="T15" s="6"/>
      <c r="U15" s="6"/>
      <c r="V15" s="7"/>
      <c r="W15" s="4" t="s">
        <v>14</v>
      </c>
      <c r="X15" s="4" t="s">
        <v>15</v>
      </c>
    </row>
    <row r="16" ht="14.25" customHeight="1">
      <c r="A16" s="8"/>
      <c r="B16" s="9"/>
      <c r="C16" s="9"/>
      <c r="D16" s="9"/>
      <c r="E16" s="9"/>
      <c r="F16" s="9"/>
      <c r="G16" s="9"/>
      <c r="H16" s="9"/>
      <c r="I16" s="9"/>
      <c r="J16" s="9"/>
      <c r="K16" s="10" t="s">
        <v>16</v>
      </c>
      <c r="L16" s="10" t="s">
        <v>17</v>
      </c>
      <c r="M16" s="10" t="s">
        <v>18</v>
      </c>
      <c r="N16" s="10" t="s">
        <v>19</v>
      </c>
      <c r="O16" s="10" t="s">
        <v>16</v>
      </c>
      <c r="P16" s="10" t="s">
        <v>17</v>
      </c>
      <c r="Q16" s="10" t="s">
        <v>18</v>
      </c>
      <c r="R16" s="10" t="s">
        <v>19</v>
      </c>
      <c r="S16" s="10" t="s">
        <v>16</v>
      </c>
      <c r="T16" s="10" t="s">
        <v>17</v>
      </c>
      <c r="U16" s="10" t="s">
        <v>18</v>
      </c>
      <c r="V16" s="10" t="s">
        <v>19</v>
      </c>
      <c r="W16" s="9"/>
      <c r="X16" s="9"/>
    </row>
    <row r="17" ht="14.25" customHeight="1">
      <c r="A17" s="11">
        <f t="shared" ref="A17:A22" si="17">(E17+G17)*100/125</f>
        <v>106.4</v>
      </c>
      <c r="B17" s="10" t="s">
        <v>20</v>
      </c>
      <c r="C17" s="10" t="s">
        <v>21</v>
      </c>
      <c r="D17" s="10" t="s">
        <v>22</v>
      </c>
      <c r="E17" s="10">
        <v>68.0</v>
      </c>
      <c r="F17" s="10">
        <v>169.0</v>
      </c>
      <c r="G17" s="10">
        <v>65.0</v>
      </c>
      <c r="H17" s="10">
        <f t="shared" ref="H17:H22" si="18">SUM(E17:G17)</f>
        <v>302</v>
      </c>
      <c r="I17" s="10">
        <v>0.265</v>
      </c>
      <c r="J17" s="10">
        <v>0.336</v>
      </c>
      <c r="K17" s="12">
        <f t="shared" ref="K17:K22" si="19">E17/H17</f>
        <v>0.2251655629</v>
      </c>
      <c r="L17" s="12">
        <f t="shared" ref="L17:L22" si="20">E$1*SQRT(K17*(1-K17)/H17)</f>
        <v>0.04710945088</v>
      </c>
      <c r="M17" s="12">
        <f t="shared" ref="M17:M22" si="21">K17-L17</f>
        <v>0.178056112</v>
      </c>
      <c r="N17" s="12">
        <f t="shared" ref="N17:N22" si="22">K17+L17</f>
        <v>0.2722750138</v>
      </c>
      <c r="O17" s="12">
        <f t="shared" ref="O17:O22" si="23">F17/H17</f>
        <v>0.559602649</v>
      </c>
      <c r="P17" s="12">
        <f t="shared" ref="P17:P22" si="24">E$1*SQRT(O17*(1-O17)/H17)</f>
        <v>0.05599056239</v>
      </c>
      <c r="Q17" s="12">
        <f t="shared" ref="Q17:Q22" si="25">O17-P17</f>
        <v>0.5036120866</v>
      </c>
      <c r="R17" s="12">
        <f t="shared" ref="R17:R22" si="26">O17+P17</f>
        <v>0.6155932114</v>
      </c>
      <c r="S17" s="12">
        <f t="shared" ref="S17:S22" si="27">G17/H17</f>
        <v>0.2152317881</v>
      </c>
      <c r="T17" s="12">
        <f t="shared" ref="T17:T22" si="28">E$1*SQRT(S17*(1-S17)/H17)</f>
        <v>0.04635285709</v>
      </c>
      <c r="U17" s="12">
        <f t="shared" ref="U17:U22" si="29">S17-T17</f>
        <v>0.168878931</v>
      </c>
      <c r="V17" s="12">
        <f t="shared" ref="V17:V22" si="30">S17+T17</f>
        <v>0.2615846452</v>
      </c>
      <c r="W17" s="12">
        <f t="shared" ref="W17:W22" si="31">L17+P17/2</f>
        <v>0.07510473207</v>
      </c>
      <c r="X17" s="12">
        <f t="shared" ref="X17:X22" si="32">T17+P17/2</f>
        <v>0.07434813828</v>
      </c>
    </row>
    <row r="18" ht="14.25" customHeight="1">
      <c r="A18" s="11">
        <f t="shared" si="17"/>
        <v>117.6</v>
      </c>
      <c r="B18" s="10" t="s">
        <v>23</v>
      </c>
      <c r="C18" s="10" t="s">
        <v>21</v>
      </c>
      <c r="D18" s="10" t="s">
        <v>22</v>
      </c>
      <c r="E18" s="10">
        <v>81.0</v>
      </c>
      <c r="F18" s="10">
        <v>121.0</v>
      </c>
      <c r="G18" s="10">
        <v>66.0</v>
      </c>
      <c r="H18" s="10">
        <f t="shared" si="18"/>
        <v>268</v>
      </c>
      <c r="I18" s="10">
        <v>0.268</v>
      </c>
      <c r="J18" s="10">
        <v>0.272</v>
      </c>
      <c r="K18" s="12">
        <f t="shared" si="19"/>
        <v>0.302238806</v>
      </c>
      <c r="L18" s="12">
        <f t="shared" si="20"/>
        <v>0.0549815771</v>
      </c>
      <c r="M18" s="12">
        <f t="shared" si="21"/>
        <v>0.2472572289</v>
      </c>
      <c r="N18" s="12">
        <f t="shared" si="22"/>
        <v>0.3572203831</v>
      </c>
      <c r="O18" s="12">
        <f t="shared" si="23"/>
        <v>0.4514925373</v>
      </c>
      <c r="P18" s="12">
        <f t="shared" si="24"/>
        <v>0.05958064945</v>
      </c>
      <c r="Q18" s="12">
        <f t="shared" si="25"/>
        <v>0.3919118879</v>
      </c>
      <c r="R18" s="12">
        <f t="shared" si="26"/>
        <v>0.5110731868</v>
      </c>
      <c r="S18" s="12">
        <f t="shared" si="27"/>
        <v>0.2462686567</v>
      </c>
      <c r="T18" s="12">
        <f t="shared" si="28"/>
        <v>0.05158239856</v>
      </c>
      <c r="U18" s="12">
        <f t="shared" si="29"/>
        <v>0.1946862582</v>
      </c>
      <c r="V18" s="12">
        <f t="shared" si="30"/>
        <v>0.2978510553</v>
      </c>
      <c r="W18" s="12">
        <f t="shared" si="31"/>
        <v>0.08477190182</v>
      </c>
      <c r="X18" s="12">
        <f t="shared" si="32"/>
        <v>0.08137272329</v>
      </c>
    </row>
    <row r="19" ht="14.25" customHeight="1">
      <c r="A19" s="11">
        <f t="shared" si="17"/>
        <v>107.2</v>
      </c>
      <c r="B19" s="10" t="s">
        <v>24</v>
      </c>
      <c r="C19" s="10" t="s">
        <v>21</v>
      </c>
      <c r="D19" s="10" t="s">
        <v>22</v>
      </c>
      <c r="E19" s="10">
        <v>62.0</v>
      </c>
      <c r="F19" s="10">
        <v>84.0</v>
      </c>
      <c r="G19" s="10">
        <v>72.0</v>
      </c>
      <c r="H19" s="10">
        <f t="shared" si="18"/>
        <v>218</v>
      </c>
      <c r="I19" s="10">
        <v>0.444</v>
      </c>
      <c r="J19" s="10">
        <v>0.446</v>
      </c>
      <c r="K19" s="12">
        <f t="shared" si="19"/>
        <v>0.2844036697</v>
      </c>
      <c r="L19" s="12">
        <f t="shared" si="20"/>
        <v>0.05988657486</v>
      </c>
      <c r="M19" s="12">
        <f t="shared" si="21"/>
        <v>0.2245170949</v>
      </c>
      <c r="N19" s="12">
        <f t="shared" si="22"/>
        <v>0.3442902446</v>
      </c>
      <c r="O19" s="12">
        <f t="shared" si="23"/>
        <v>0.3853211009</v>
      </c>
      <c r="P19" s="12">
        <f t="shared" si="24"/>
        <v>0.06460458978</v>
      </c>
      <c r="Q19" s="12">
        <f t="shared" si="25"/>
        <v>0.3207165111</v>
      </c>
      <c r="R19" s="12">
        <f t="shared" si="26"/>
        <v>0.4499256907</v>
      </c>
      <c r="S19" s="12">
        <f t="shared" si="27"/>
        <v>0.3302752294</v>
      </c>
      <c r="T19" s="12">
        <f t="shared" si="28"/>
        <v>0.0624329717</v>
      </c>
      <c r="U19" s="12">
        <f t="shared" si="29"/>
        <v>0.2678422577</v>
      </c>
      <c r="V19" s="12">
        <f t="shared" si="30"/>
        <v>0.3927082011</v>
      </c>
      <c r="W19" s="12">
        <f t="shared" si="31"/>
        <v>0.09218886975</v>
      </c>
      <c r="X19" s="12">
        <f t="shared" si="32"/>
        <v>0.09473526659</v>
      </c>
    </row>
    <row r="20" ht="14.25" customHeight="1">
      <c r="A20" s="11">
        <f t="shared" si="17"/>
        <v>112</v>
      </c>
      <c r="B20" s="10" t="s">
        <v>25</v>
      </c>
      <c r="C20" s="10" t="s">
        <v>21</v>
      </c>
      <c r="D20" s="10" t="s">
        <v>22</v>
      </c>
      <c r="E20" s="10">
        <v>60.0</v>
      </c>
      <c r="F20" s="10">
        <v>180.0</v>
      </c>
      <c r="G20" s="10">
        <v>80.0</v>
      </c>
      <c r="H20" s="10">
        <f t="shared" si="18"/>
        <v>320</v>
      </c>
      <c r="I20" s="10">
        <v>0.421</v>
      </c>
      <c r="J20" s="10">
        <v>0.482</v>
      </c>
      <c r="K20" s="12">
        <f t="shared" si="19"/>
        <v>0.1875</v>
      </c>
      <c r="L20" s="12">
        <f t="shared" si="20"/>
        <v>0.04276548513</v>
      </c>
      <c r="M20" s="12">
        <f t="shared" si="21"/>
        <v>0.1447345149</v>
      </c>
      <c r="N20" s="12">
        <f t="shared" si="22"/>
        <v>0.2302654851</v>
      </c>
      <c r="O20" s="12">
        <f t="shared" si="23"/>
        <v>0.5625</v>
      </c>
      <c r="P20" s="12">
        <f t="shared" si="24"/>
        <v>0.05435398301</v>
      </c>
      <c r="Q20" s="12">
        <f t="shared" si="25"/>
        <v>0.508146017</v>
      </c>
      <c r="R20" s="12">
        <f t="shared" si="26"/>
        <v>0.616853983</v>
      </c>
      <c r="S20" s="12">
        <f t="shared" si="27"/>
        <v>0.25</v>
      </c>
      <c r="T20" s="12">
        <f t="shared" si="28"/>
        <v>0.04744404599</v>
      </c>
      <c r="U20" s="12">
        <f t="shared" si="29"/>
        <v>0.202555954</v>
      </c>
      <c r="V20" s="12">
        <f t="shared" si="30"/>
        <v>0.297444046</v>
      </c>
      <c r="W20" s="12">
        <f t="shared" si="31"/>
        <v>0.06994247664</v>
      </c>
      <c r="X20" s="12">
        <f t="shared" si="32"/>
        <v>0.07462103749</v>
      </c>
    </row>
    <row r="21" ht="14.25" customHeight="1">
      <c r="A21" s="11">
        <f t="shared" si="17"/>
        <v>110.4</v>
      </c>
      <c r="B21" s="10" t="s">
        <v>26</v>
      </c>
      <c r="C21" s="10" t="s">
        <v>21</v>
      </c>
      <c r="D21" s="10" t="s">
        <v>22</v>
      </c>
      <c r="E21" s="10">
        <v>78.0</v>
      </c>
      <c r="F21" s="10">
        <v>93.0</v>
      </c>
      <c r="G21" s="10">
        <v>60.0</v>
      </c>
      <c r="H21" s="10">
        <f t="shared" si="18"/>
        <v>231</v>
      </c>
      <c r="I21" s="10">
        <v>0.546</v>
      </c>
      <c r="J21" s="10">
        <v>0.554</v>
      </c>
      <c r="K21" s="12">
        <f t="shared" si="19"/>
        <v>0.3376623377</v>
      </c>
      <c r="L21" s="12">
        <f t="shared" si="20"/>
        <v>0.06098613605</v>
      </c>
      <c r="M21" s="12">
        <f t="shared" si="21"/>
        <v>0.2766762016</v>
      </c>
      <c r="N21" s="12">
        <f t="shared" si="22"/>
        <v>0.3986484737</v>
      </c>
      <c r="O21" s="12">
        <f t="shared" si="23"/>
        <v>0.4025974026</v>
      </c>
      <c r="P21" s="12">
        <f t="shared" si="24"/>
        <v>0.06324396927</v>
      </c>
      <c r="Q21" s="12">
        <f t="shared" si="25"/>
        <v>0.3393534333</v>
      </c>
      <c r="R21" s="12">
        <f t="shared" si="26"/>
        <v>0.4658413719</v>
      </c>
      <c r="S21" s="12">
        <f t="shared" si="27"/>
        <v>0.2597402597</v>
      </c>
      <c r="T21" s="12">
        <f t="shared" si="28"/>
        <v>0.05654728811</v>
      </c>
      <c r="U21" s="12">
        <f t="shared" si="29"/>
        <v>0.2031929716</v>
      </c>
      <c r="V21" s="12">
        <f t="shared" si="30"/>
        <v>0.3162875479</v>
      </c>
      <c r="W21" s="12">
        <f t="shared" si="31"/>
        <v>0.09260812069</v>
      </c>
      <c r="X21" s="12">
        <f t="shared" si="32"/>
        <v>0.08816927275</v>
      </c>
    </row>
    <row r="22" ht="14.25" customHeight="1">
      <c r="A22" s="11">
        <f t="shared" si="17"/>
        <v>105.6</v>
      </c>
      <c r="B22" s="10" t="s">
        <v>27</v>
      </c>
      <c r="C22" s="10" t="s">
        <v>21</v>
      </c>
      <c r="D22" s="10" t="s">
        <v>22</v>
      </c>
      <c r="E22" s="10">
        <v>65.0</v>
      </c>
      <c r="F22" s="10">
        <v>95.0</v>
      </c>
      <c r="G22" s="10">
        <v>67.0</v>
      </c>
      <c r="H22" s="10">
        <f t="shared" si="18"/>
        <v>227</v>
      </c>
      <c r="I22" s="10">
        <v>0.535</v>
      </c>
      <c r="J22" s="10">
        <v>0.539</v>
      </c>
      <c r="K22" s="12">
        <f t="shared" si="19"/>
        <v>0.2863436123</v>
      </c>
      <c r="L22" s="12">
        <f t="shared" si="20"/>
        <v>0.05880733127</v>
      </c>
      <c r="M22" s="12">
        <f t="shared" si="21"/>
        <v>0.2275362811</v>
      </c>
      <c r="N22" s="12">
        <f t="shared" si="22"/>
        <v>0.3451509436</v>
      </c>
      <c r="O22" s="12">
        <f t="shared" si="23"/>
        <v>0.4185022026</v>
      </c>
      <c r="P22" s="12">
        <f t="shared" si="24"/>
        <v>0.06417502608</v>
      </c>
      <c r="Q22" s="12">
        <f t="shared" si="25"/>
        <v>0.3543271766</v>
      </c>
      <c r="R22" s="12">
        <f t="shared" si="26"/>
        <v>0.4826772287</v>
      </c>
      <c r="S22" s="12">
        <f t="shared" si="27"/>
        <v>0.295154185</v>
      </c>
      <c r="T22" s="12">
        <f t="shared" si="28"/>
        <v>0.05933550982</v>
      </c>
      <c r="U22" s="12">
        <f t="shared" si="29"/>
        <v>0.2358186752</v>
      </c>
      <c r="V22" s="12">
        <f t="shared" si="30"/>
        <v>0.3544896948</v>
      </c>
      <c r="W22" s="12">
        <f t="shared" si="31"/>
        <v>0.09089484431</v>
      </c>
      <c r="X22" s="12">
        <f t="shared" si="32"/>
        <v>0.09142302286</v>
      </c>
    </row>
    <row r="23" ht="14.25" customHeight="1"/>
    <row r="24" ht="14.25" customHeight="1">
      <c r="B24" s="1" t="s">
        <v>29</v>
      </c>
    </row>
    <row r="25" ht="14.25" customHeight="1">
      <c r="B25" s="3" t="s">
        <v>3</v>
      </c>
      <c r="C25" s="3" t="s">
        <v>4</v>
      </c>
      <c r="D25" s="3" t="s">
        <v>5</v>
      </c>
      <c r="E25" s="4" t="s">
        <v>6</v>
      </c>
      <c r="F25" s="4" t="s">
        <v>7</v>
      </c>
      <c r="G25" s="4" t="s">
        <v>8</v>
      </c>
      <c r="H25" s="4" t="s">
        <v>9</v>
      </c>
      <c r="I25" s="3" t="s">
        <v>10</v>
      </c>
      <c r="J25" s="3" t="s">
        <v>11</v>
      </c>
      <c r="K25" s="5" t="s">
        <v>12</v>
      </c>
      <c r="L25" s="6"/>
      <c r="M25" s="6"/>
      <c r="N25" s="7"/>
      <c r="O25" s="5" t="s">
        <v>7</v>
      </c>
      <c r="P25" s="6"/>
      <c r="Q25" s="6"/>
      <c r="R25" s="7"/>
      <c r="S25" s="5" t="s">
        <v>13</v>
      </c>
      <c r="T25" s="6"/>
      <c r="U25" s="6"/>
      <c r="V25" s="7"/>
      <c r="W25" s="4" t="s">
        <v>14</v>
      </c>
      <c r="X25" s="4" t="s">
        <v>15</v>
      </c>
    </row>
    <row r="26" ht="14.25" customHeight="1">
      <c r="B26" s="9"/>
      <c r="C26" s="9"/>
      <c r="D26" s="9"/>
      <c r="E26" s="9"/>
      <c r="F26" s="9"/>
      <c r="G26" s="9"/>
      <c r="H26" s="9"/>
      <c r="I26" s="9"/>
      <c r="J26" s="9"/>
      <c r="K26" s="10" t="s">
        <v>16</v>
      </c>
      <c r="L26" s="10" t="s">
        <v>17</v>
      </c>
      <c r="M26" s="10" t="s">
        <v>18</v>
      </c>
      <c r="N26" s="10" t="s">
        <v>19</v>
      </c>
      <c r="O26" s="10" t="s">
        <v>16</v>
      </c>
      <c r="P26" s="10" t="s">
        <v>17</v>
      </c>
      <c r="Q26" s="10" t="s">
        <v>18</v>
      </c>
      <c r="R26" s="10" t="s">
        <v>19</v>
      </c>
      <c r="S26" s="10" t="s">
        <v>16</v>
      </c>
      <c r="T26" s="10" t="s">
        <v>17</v>
      </c>
      <c r="U26" s="10" t="s">
        <v>18</v>
      </c>
      <c r="V26" s="10" t="s">
        <v>19</v>
      </c>
      <c r="W26" s="9"/>
      <c r="X26" s="9"/>
    </row>
    <row r="27" ht="14.25" customHeight="1">
      <c r="B27" s="10" t="s">
        <v>20</v>
      </c>
      <c r="C27" s="10" t="s">
        <v>21</v>
      </c>
      <c r="D27" s="10" t="s">
        <v>22</v>
      </c>
      <c r="E27" s="10">
        <f t="shared" ref="E27:G27" si="33">E17+E7</f>
        <v>166</v>
      </c>
      <c r="F27" s="10">
        <f t="shared" si="33"/>
        <v>333</v>
      </c>
      <c r="G27" s="10">
        <f t="shared" si="33"/>
        <v>160</v>
      </c>
      <c r="H27" s="10">
        <f t="shared" ref="H27:H32" si="35">SUM(E27:G27)</f>
        <v>659</v>
      </c>
      <c r="I27" s="10"/>
      <c r="J27" s="10"/>
      <c r="K27" s="12">
        <f t="shared" ref="K27:K32" si="36">E27/H27</f>
        <v>0.2518968134</v>
      </c>
      <c r="L27" s="12">
        <f t="shared" ref="L27:L32" si="37">E$1*SQRT(K27*(1-K27)/H27)</f>
        <v>0.03314404066</v>
      </c>
      <c r="M27" s="12">
        <f t="shared" ref="M27:M32" si="38">K27-L27</f>
        <v>0.2187527727</v>
      </c>
      <c r="N27" s="12">
        <f t="shared" ref="N27:N32" si="39">K27+L27</f>
        <v>0.285040854</v>
      </c>
      <c r="O27" s="12">
        <f t="shared" ref="O27:O32" si="40">F27/H27</f>
        <v>0.5053110774</v>
      </c>
      <c r="P27" s="12">
        <f t="shared" ref="P27:P32" si="41">E$1*SQRT(O27*(1-O27)/H27)</f>
        <v>0.03817322624</v>
      </c>
      <c r="Q27" s="12">
        <f t="shared" ref="Q27:Q32" si="42">O27-P27</f>
        <v>0.4671378511</v>
      </c>
      <c r="R27" s="12">
        <f t="shared" ref="R27:R32" si="43">O27+P27</f>
        <v>0.5434843036</v>
      </c>
      <c r="S27" s="12">
        <f t="shared" ref="S27:S32" si="44">G27/H27</f>
        <v>0.2427921093</v>
      </c>
      <c r="T27" s="12">
        <f t="shared" ref="T27:T32" si="45">E$1*SQRT(S27*(1-S27)/H27)</f>
        <v>0.03273694989</v>
      </c>
      <c r="U27" s="12">
        <f t="shared" ref="U27:U32" si="46">S27-T27</f>
        <v>0.2100551594</v>
      </c>
      <c r="V27" s="12">
        <f t="shared" ref="V27:V32" si="47">S27+T27</f>
        <v>0.2755290591</v>
      </c>
      <c r="W27" s="12">
        <f t="shared" ref="W27:W32" si="48">L27+P27/2</f>
        <v>0.05223065378</v>
      </c>
      <c r="X27" s="12">
        <f t="shared" ref="X27:X32" si="49">T27+P27/2</f>
        <v>0.05182356301</v>
      </c>
    </row>
    <row r="28" ht="14.25" customHeight="1">
      <c r="B28" s="10" t="s">
        <v>23</v>
      </c>
      <c r="C28" s="10" t="s">
        <v>21</v>
      </c>
      <c r="D28" s="10" t="s">
        <v>22</v>
      </c>
      <c r="E28" s="10">
        <f t="shared" ref="E28:G28" si="34">E18+E8</f>
        <v>191</v>
      </c>
      <c r="F28" s="10">
        <f t="shared" si="34"/>
        <v>237</v>
      </c>
      <c r="G28" s="10">
        <f t="shared" si="34"/>
        <v>210</v>
      </c>
      <c r="H28" s="10">
        <f t="shared" si="35"/>
        <v>638</v>
      </c>
      <c r="I28" s="10"/>
      <c r="J28" s="10"/>
      <c r="K28" s="12">
        <f t="shared" si="36"/>
        <v>0.2993730408</v>
      </c>
      <c r="L28" s="12">
        <f t="shared" si="37"/>
        <v>0.03553820584</v>
      </c>
      <c r="M28" s="12">
        <f t="shared" si="38"/>
        <v>0.2638348349</v>
      </c>
      <c r="N28" s="12">
        <f t="shared" si="39"/>
        <v>0.3349112466</v>
      </c>
      <c r="O28" s="12">
        <f t="shared" si="40"/>
        <v>0.3714733542</v>
      </c>
      <c r="P28" s="12">
        <f t="shared" si="41"/>
        <v>0.03749483205</v>
      </c>
      <c r="Q28" s="12">
        <f t="shared" si="42"/>
        <v>0.3339785222</v>
      </c>
      <c r="R28" s="12">
        <f t="shared" si="43"/>
        <v>0.4089681863</v>
      </c>
      <c r="S28" s="12">
        <f t="shared" si="44"/>
        <v>0.329153605</v>
      </c>
      <c r="T28" s="12">
        <f t="shared" si="45"/>
        <v>0.0364633516</v>
      </c>
      <c r="U28" s="12">
        <f t="shared" si="46"/>
        <v>0.2926902534</v>
      </c>
      <c r="V28" s="12">
        <f t="shared" si="47"/>
        <v>0.3656169566</v>
      </c>
      <c r="W28" s="12">
        <f t="shared" si="48"/>
        <v>0.05428562186</v>
      </c>
      <c r="X28" s="12">
        <f t="shared" si="49"/>
        <v>0.05521076762</v>
      </c>
    </row>
    <row r="29" ht="14.25" customHeight="1">
      <c r="B29" s="10" t="s">
        <v>24</v>
      </c>
      <c r="C29" s="10" t="s">
        <v>21</v>
      </c>
      <c r="D29" s="10" t="s">
        <v>22</v>
      </c>
      <c r="E29" s="10">
        <f t="shared" ref="E29:G29" si="50">E19+E9</f>
        <v>180</v>
      </c>
      <c r="F29" s="10">
        <f t="shared" si="50"/>
        <v>244</v>
      </c>
      <c r="G29" s="10">
        <f t="shared" si="50"/>
        <v>192</v>
      </c>
      <c r="H29" s="10">
        <f t="shared" si="35"/>
        <v>616</v>
      </c>
      <c r="I29" s="10"/>
      <c r="J29" s="10"/>
      <c r="K29" s="12">
        <f t="shared" si="36"/>
        <v>0.2922077922</v>
      </c>
      <c r="L29" s="12">
        <f t="shared" si="37"/>
        <v>0.0359140597</v>
      </c>
      <c r="M29" s="12">
        <f t="shared" si="38"/>
        <v>0.2562937325</v>
      </c>
      <c r="N29" s="12">
        <f t="shared" si="39"/>
        <v>0.3281218519</v>
      </c>
      <c r="O29" s="12">
        <f t="shared" si="40"/>
        <v>0.3961038961</v>
      </c>
      <c r="P29" s="12">
        <f t="shared" si="41"/>
        <v>0.03862347865</v>
      </c>
      <c r="Q29" s="12">
        <f t="shared" si="42"/>
        <v>0.3574804175</v>
      </c>
      <c r="R29" s="12">
        <f t="shared" si="43"/>
        <v>0.4347273748</v>
      </c>
      <c r="S29" s="12">
        <f t="shared" si="44"/>
        <v>0.3116883117</v>
      </c>
      <c r="T29" s="12">
        <f t="shared" si="45"/>
        <v>0.03657788126</v>
      </c>
      <c r="U29" s="12">
        <f t="shared" si="46"/>
        <v>0.2751104304</v>
      </c>
      <c r="V29" s="12">
        <f t="shared" si="47"/>
        <v>0.3482661929</v>
      </c>
      <c r="W29" s="12">
        <f t="shared" si="48"/>
        <v>0.05522579903</v>
      </c>
      <c r="X29" s="12">
        <f t="shared" si="49"/>
        <v>0.05588962058</v>
      </c>
    </row>
    <row r="30" ht="14.25" customHeight="1">
      <c r="B30" s="10" t="s">
        <v>25</v>
      </c>
      <c r="C30" s="10" t="s">
        <v>21</v>
      </c>
      <c r="D30" s="10" t="s">
        <v>22</v>
      </c>
      <c r="E30" s="10">
        <f t="shared" ref="E30:G30" si="51">E20+E10</f>
        <v>183</v>
      </c>
      <c r="F30" s="10">
        <f t="shared" si="51"/>
        <v>337</v>
      </c>
      <c r="G30" s="10">
        <f t="shared" si="51"/>
        <v>203</v>
      </c>
      <c r="H30" s="10">
        <f t="shared" si="35"/>
        <v>723</v>
      </c>
      <c r="I30" s="10"/>
      <c r="J30" s="10"/>
      <c r="K30" s="12">
        <f t="shared" si="36"/>
        <v>0.2531120332</v>
      </c>
      <c r="L30" s="12">
        <f t="shared" si="37"/>
        <v>0.03169356189</v>
      </c>
      <c r="M30" s="12">
        <f t="shared" si="38"/>
        <v>0.2214184713</v>
      </c>
      <c r="N30" s="12">
        <f t="shared" si="39"/>
        <v>0.2848055951</v>
      </c>
      <c r="O30" s="12">
        <f t="shared" si="40"/>
        <v>0.4661134163</v>
      </c>
      <c r="P30" s="12">
        <f t="shared" si="41"/>
        <v>0.03636279254</v>
      </c>
      <c r="Q30" s="12">
        <f t="shared" si="42"/>
        <v>0.4297506238</v>
      </c>
      <c r="R30" s="12">
        <f t="shared" si="43"/>
        <v>0.5024762089</v>
      </c>
      <c r="S30" s="12">
        <f t="shared" si="44"/>
        <v>0.2807745505</v>
      </c>
      <c r="T30" s="12">
        <f t="shared" si="45"/>
        <v>0.03275656219</v>
      </c>
      <c r="U30" s="12">
        <f t="shared" si="46"/>
        <v>0.2480179883</v>
      </c>
      <c r="V30" s="12">
        <f t="shared" si="47"/>
        <v>0.3135311127</v>
      </c>
      <c r="W30" s="12">
        <f t="shared" si="48"/>
        <v>0.04987495816</v>
      </c>
      <c r="X30" s="12">
        <f t="shared" si="49"/>
        <v>0.05093795846</v>
      </c>
    </row>
    <row r="31" ht="14.25" customHeight="1">
      <c r="B31" s="10" t="s">
        <v>26</v>
      </c>
      <c r="C31" s="10" t="s">
        <v>21</v>
      </c>
      <c r="D31" s="10" t="s">
        <v>22</v>
      </c>
      <c r="E31" s="10">
        <f t="shared" ref="E31:G31" si="52">E21+E11</f>
        <v>238</v>
      </c>
      <c r="F31" s="10">
        <f t="shared" si="52"/>
        <v>337</v>
      </c>
      <c r="G31" s="10">
        <f t="shared" si="52"/>
        <v>219</v>
      </c>
      <c r="H31" s="10">
        <f t="shared" si="35"/>
        <v>794</v>
      </c>
      <c r="I31" s="10"/>
      <c r="J31" s="10"/>
      <c r="K31" s="12">
        <f t="shared" si="36"/>
        <v>0.2997481108</v>
      </c>
      <c r="L31" s="12">
        <f t="shared" si="37"/>
        <v>0.03186773463</v>
      </c>
      <c r="M31" s="12">
        <f t="shared" si="38"/>
        <v>0.2678803762</v>
      </c>
      <c r="N31" s="12">
        <f t="shared" si="39"/>
        <v>0.3316158455</v>
      </c>
      <c r="O31" s="12">
        <f t="shared" si="40"/>
        <v>0.4244332494</v>
      </c>
      <c r="P31" s="12">
        <f t="shared" si="41"/>
        <v>0.03437940595</v>
      </c>
      <c r="Q31" s="12">
        <f t="shared" si="42"/>
        <v>0.3900538434</v>
      </c>
      <c r="R31" s="12">
        <f t="shared" si="43"/>
        <v>0.4588126553</v>
      </c>
      <c r="S31" s="12">
        <f t="shared" si="44"/>
        <v>0.2758186398</v>
      </c>
      <c r="T31" s="12">
        <f t="shared" si="45"/>
        <v>0.03108717783</v>
      </c>
      <c r="U31" s="12">
        <f t="shared" si="46"/>
        <v>0.244731462</v>
      </c>
      <c r="V31" s="12">
        <f t="shared" si="47"/>
        <v>0.3069058176</v>
      </c>
      <c r="W31" s="12">
        <f t="shared" si="48"/>
        <v>0.04905743761</v>
      </c>
      <c r="X31" s="12">
        <f t="shared" si="49"/>
        <v>0.0482768808</v>
      </c>
    </row>
    <row r="32" ht="14.25" customHeight="1">
      <c r="B32" s="10" t="s">
        <v>27</v>
      </c>
      <c r="C32" s="10" t="s">
        <v>21</v>
      </c>
      <c r="D32" s="10" t="s">
        <v>22</v>
      </c>
      <c r="E32" s="10">
        <f t="shared" ref="E32:G32" si="53">E22+E12</f>
        <v>333</v>
      </c>
      <c r="F32" s="10">
        <f t="shared" si="53"/>
        <v>451</v>
      </c>
      <c r="G32" s="10">
        <f t="shared" si="53"/>
        <v>395</v>
      </c>
      <c r="H32" s="10">
        <f t="shared" si="35"/>
        <v>1179</v>
      </c>
      <c r="I32" s="10"/>
      <c r="J32" s="10"/>
      <c r="K32" s="12">
        <f t="shared" si="36"/>
        <v>0.2824427481</v>
      </c>
      <c r="L32" s="12">
        <f t="shared" si="37"/>
        <v>0.02569760575</v>
      </c>
      <c r="M32" s="12">
        <f t="shared" si="38"/>
        <v>0.2567451423</v>
      </c>
      <c r="N32" s="12">
        <f t="shared" si="39"/>
        <v>0.3081403538</v>
      </c>
      <c r="O32" s="12">
        <f t="shared" si="40"/>
        <v>0.3825275657</v>
      </c>
      <c r="P32" s="12">
        <f t="shared" si="41"/>
        <v>0.02774209945</v>
      </c>
      <c r="Q32" s="12">
        <f t="shared" si="42"/>
        <v>0.3547854663</v>
      </c>
      <c r="R32" s="12">
        <f t="shared" si="43"/>
        <v>0.4102696652</v>
      </c>
      <c r="S32" s="12">
        <f t="shared" si="44"/>
        <v>0.3350296862</v>
      </c>
      <c r="T32" s="12">
        <f t="shared" si="45"/>
        <v>0.02694275134</v>
      </c>
      <c r="U32" s="12">
        <f t="shared" si="46"/>
        <v>0.3080869348</v>
      </c>
      <c r="V32" s="12">
        <f t="shared" si="47"/>
        <v>0.3619724375</v>
      </c>
      <c r="W32" s="12">
        <f t="shared" si="48"/>
        <v>0.03956865548</v>
      </c>
      <c r="X32" s="12">
        <f t="shared" si="49"/>
        <v>0.04081380106</v>
      </c>
    </row>
    <row r="33" ht="14.25" customHeight="1"/>
    <row r="34" ht="14.25" customHeight="1"/>
    <row r="35" ht="14.25" customHeight="1">
      <c r="W35" s="13" t="s">
        <v>3</v>
      </c>
      <c r="X35" s="1" t="s">
        <v>30</v>
      </c>
      <c r="Y35" s="1" t="s">
        <v>31</v>
      </c>
    </row>
    <row r="36" ht="14.25" customHeight="1">
      <c r="D36" s="1" t="s">
        <v>32</v>
      </c>
      <c r="W36" s="10" t="str">
        <f>B7</f>
        <v>ET-RU</v>
      </c>
      <c r="X36" s="1">
        <f t="shared" ref="X36:X41" si="54">J7</f>
        <v>0.43</v>
      </c>
      <c r="Y36" s="1">
        <f t="shared" ref="Y36:Y41" si="55">J17</f>
        <v>0.336</v>
      </c>
    </row>
    <row r="37" ht="14.25" customHeight="1">
      <c r="D37" s="10"/>
      <c r="E37" s="10" t="s">
        <v>12</v>
      </c>
      <c r="F37" s="10" t="s">
        <v>14</v>
      </c>
      <c r="G37" s="10" t="s">
        <v>7</v>
      </c>
      <c r="H37" s="10" t="s">
        <v>15</v>
      </c>
      <c r="I37" s="10" t="s">
        <v>13</v>
      </c>
      <c r="K37" s="14" t="s">
        <v>33</v>
      </c>
      <c r="L37" s="14" t="s">
        <v>12</v>
      </c>
      <c r="M37" s="15" t="s">
        <v>14</v>
      </c>
      <c r="N37" s="15" t="s">
        <v>7</v>
      </c>
      <c r="O37" s="15" t="s">
        <v>15</v>
      </c>
      <c r="P37" s="16" t="s">
        <v>13</v>
      </c>
      <c r="W37" s="10" t="s">
        <v>23</v>
      </c>
      <c r="X37" s="1">
        <f t="shared" si="54"/>
        <v>0.246</v>
      </c>
      <c r="Y37" s="1">
        <f t="shared" si="55"/>
        <v>0.272</v>
      </c>
    </row>
    <row r="38" ht="14.25" customHeight="1">
      <c r="D38" s="10" t="s">
        <v>20</v>
      </c>
      <c r="E38" s="12">
        <f t="shared" ref="E38:E43" si="57">M7</f>
        <v>0.228216661</v>
      </c>
      <c r="F38" s="12">
        <f t="shared" ref="F38:F43" si="58">W7</f>
        <v>0.07214098732</v>
      </c>
      <c r="G38" s="12">
        <f t="shared" ref="G38:G43" si="59">Q7</f>
        <v>0.4076880648</v>
      </c>
      <c r="H38" s="17">
        <f t="shared" ref="H38:H43" si="60">X7</f>
        <v>0.07169012289</v>
      </c>
      <c r="I38" s="12">
        <f t="shared" ref="I38:I43" si="61">U7</f>
        <v>0.2202641641</v>
      </c>
      <c r="K38" s="18" t="str">
        <f>CONCAT("Students ",D38)</f>
        <v>Students ET-RU</v>
      </c>
      <c r="L38" s="19">
        <f t="shared" ref="L38:P38" si="56">E38</f>
        <v>0.228216661</v>
      </c>
      <c r="M38" s="20">
        <f t="shared" si="56"/>
        <v>0.07214098732</v>
      </c>
      <c r="N38" s="20">
        <f t="shared" si="56"/>
        <v>0.4076880648</v>
      </c>
      <c r="O38" s="20">
        <f t="shared" si="56"/>
        <v>0.07169012289</v>
      </c>
      <c r="P38" s="21">
        <f t="shared" si="56"/>
        <v>0.2202641641</v>
      </c>
      <c r="W38" s="10" t="s">
        <v>24</v>
      </c>
      <c r="X38" s="1">
        <f t="shared" si="54"/>
        <v>0.381</v>
      </c>
      <c r="Y38" s="1">
        <f t="shared" si="55"/>
        <v>0.446</v>
      </c>
    </row>
    <row r="39" ht="14.25" customHeight="1">
      <c r="D39" s="10" t="s">
        <v>23</v>
      </c>
      <c r="E39" s="12">
        <f t="shared" si="57"/>
        <v>0.2507240519</v>
      </c>
      <c r="F39" s="12">
        <f t="shared" si="58"/>
        <v>0.07020899289</v>
      </c>
      <c r="G39" s="12">
        <f t="shared" si="59"/>
        <v>0.2662420184</v>
      </c>
      <c r="H39" s="17">
        <f t="shared" si="60"/>
        <v>0.0733165899</v>
      </c>
      <c r="I39" s="12">
        <f t="shared" si="61"/>
        <v>0.3395083468</v>
      </c>
      <c r="K39" s="22" t="str">
        <f>CONCAT("Translators ",D48)</f>
        <v>Translators ET-RU</v>
      </c>
      <c r="L39" s="23">
        <f t="shared" ref="L39:P39" si="62">E48</f>
        <v>0.178056112</v>
      </c>
      <c r="M39" s="24">
        <f t="shared" si="62"/>
        <v>0.07510473207</v>
      </c>
      <c r="N39" s="24">
        <f t="shared" si="62"/>
        <v>0.5036120866</v>
      </c>
      <c r="O39" s="24">
        <f t="shared" si="62"/>
        <v>0.07434813828</v>
      </c>
      <c r="P39" s="25">
        <f t="shared" si="62"/>
        <v>0.168878931</v>
      </c>
      <c r="W39" s="10" t="s">
        <v>25</v>
      </c>
      <c r="X39" s="1">
        <f t="shared" si="54"/>
        <v>0.492</v>
      </c>
      <c r="Y39" s="1">
        <f t="shared" si="55"/>
        <v>0.482</v>
      </c>
    </row>
    <row r="40" ht="14.25" customHeight="1">
      <c r="D40" s="10" t="s">
        <v>24</v>
      </c>
      <c r="E40" s="12">
        <f t="shared" si="57"/>
        <v>0.251612886</v>
      </c>
      <c r="F40" s="12">
        <f t="shared" si="58"/>
        <v>0.06895470837</v>
      </c>
      <c r="G40" s="12">
        <f t="shared" si="59"/>
        <v>0.3538396857</v>
      </c>
      <c r="H40" s="17">
        <f t="shared" si="60"/>
        <v>0.06917147063</v>
      </c>
      <c r="I40" s="12">
        <f t="shared" si="61"/>
        <v>0.2564212493</v>
      </c>
      <c r="K40" s="18" t="str">
        <f>CONCAT("Students ",D39)</f>
        <v>Students RU-ET</v>
      </c>
      <c r="L40" s="19">
        <f t="shared" ref="L40:P40" si="63">E39</f>
        <v>0.2507240519</v>
      </c>
      <c r="M40" s="20">
        <f t="shared" si="63"/>
        <v>0.07020899289</v>
      </c>
      <c r="N40" s="20">
        <f t="shared" si="63"/>
        <v>0.2662420184</v>
      </c>
      <c r="O40" s="20">
        <f t="shared" si="63"/>
        <v>0.0733165899</v>
      </c>
      <c r="P40" s="21">
        <f t="shared" si="63"/>
        <v>0.3395083468</v>
      </c>
      <c r="W40" s="10" t="s">
        <v>26</v>
      </c>
      <c r="X40" s="1">
        <f t="shared" si="54"/>
        <v>0.369</v>
      </c>
      <c r="Y40" s="1">
        <f t="shared" si="55"/>
        <v>0.554</v>
      </c>
    </row>
    <row r="41" ht="14.25" customHeight="1">
      <c r="D41" s="10" t="s">
        <v>25</v>
      </c>
      <c r="E41" s="12">
        <f t="shared" si="57"/>
        <v>0.2602505277</v>
      </c>
      <c r="F41" s="12">
        <f t="shared" si="58"/>
        <v>0.06876636062</v>
      </c>
      <c r="G41" s="12">
        <f t="shared" si="59"/>
        <v>0.3419662233</v>
      </c>
      <c r="H41" s="17">
        <f t="shared" si="60"/>
        <v>0.06876636062</v>
      </c>
      <c r="I41" s="12">
        <f t="shared" si="61"/>
        <v>0.2602505277</v>
      </c>
      <c r="K41" s="22" t="str">
        <f>CONCAT("Translators ",D49)</f>
        <v>Translators RU-ET</v>
      </c>
      <c r="L41" s="23">
        <f t="shared" ref="L41:P41" si="64">E49</f>
        <v>0.2472572289</v>
      </c>
      <c r="M41" s="24">
        <f t="shared" si="64"/>
        <v>0.08477190182</v>
      </c>
      <c r="N41" s="24">
        <f t="shared" si="64"/>
        <v>0.3919118879</v>
      </c>
      <c r="O41" s="24">
        <f t="shared" si="64"/>
        <v>0.08137272329</v>
      </c>
      <c r="P41" s="25">
        <f t="shared" si="64"/>
        <v>0.1946862582</v>
      </c>
      <c r="W41" s="10" t="s">
        <v>27</v>
      </c>
      <c r="X41" s="1">
        <f t="shared" si="54"/>
        <v>0.492</v>
      </c>
      <c r="Y41" s="1">
        <f t="shared" si="55"/>
        <v>0.539</v>
      </c>
    </row>
    <row r="42" ht="14.25" customHeight="1">
      <c r="D42" s="10" t="s">
        <v>26</v>
      </c>
      <c r="E42" s="12">
        <f t="shared" si="57"/>
        <v>0.2469349915</v>
      </c>
      <c r="F42" s="12">
        <f t="shared" si="58"/>
        <v>0.05772381673</v>
      </c>
      <c r="G42" s="12">
        <f t="shared" si="59"/>
        <v>0.3924585825</v>
      </c>
      <c r="H42" s="17">
        <f t="shared" si="60"/>
        <v>0.05765325776</v>
      </c>
      <c r="I42" s="12">
        <f t="shared" si="61"/>
        <v>0.2452293515</v>
      </c>
      <c r="K42" s="18" t="str">
        <f>CONCAT("Students ",D40)</f>
        <v>Students ET-DE</v>
      </c>
      <c r="L42" s="19">
        <f t="shared" ref="L42:P42" si="65">E40</f>
        <v>0.251612886</v>
      </c>
      <c r="M42" s="20">
        <f t="shared" si="65"/>
        <v>0.06895470837</v>
      </c>
      <c r="N42" s="20">
        <f t="shared" si="65"/>
        <v>0.3538396857</v>
      </c>
      <c r="O42" s="20">
        <f t="shared" si="65"/>
        <v>0.06917147063</v>
      </c>
      <c r="P42" s="21">
        <f t="shared" si="65"/>
        <v>0.2564212493</v>
      </c>
    </row>
    <row r="43" ht="14.25" customHeight="1">
      <c r="D43" s="10" t="s">
        <v>27</v>
      </c>
      <c r="E43" s="12">
        <f t="shared" si="57"/>
        <v>0.2529435355</v>
      </c>
      <c r="F43" s="12">
        <f t="shared" si="58"/>
        <v>0.04393712018</v>
      </c>
      <c r="G43" s="12">
        <f t="shared" si="59"/>
        <v>0.3432134786</v>
      </c>
      <c r="H43" s="17">
        <f t="shared" si="60"/>
        <v>0.04555573949</v>
      </c>
      <c r="I43" s="12">
        <f t="shared" si="61"/>
        <v>0.3143501262</v>
      </c>
      <c r="K43" s="22" t="str">
        <f>CONCAT("Translators ",D50)</f>
        <v>Translators ET-DE</v>
      </c>
      <c r="L43" s="23">
        <f t="shared" ref="L43:P43" si="66">E50</f>
        <v>0.2245170949</v>
      </c>
      <c r="M43" s="24">
        <f t="shared" si="66"/>
        <v>0.09218886975</v>
      </c>
      <c r="N43" s="24">
        <f t="shared" si="66"/>
        <v>0.3207165111</v>
      </c>
      <c r="O43" s="24">
        <f t="shared" si="66"/>
        <v>0.09473526659</v>
      </c>
      <c r="P43" s="25">
        <f t="shared" si="66"/>
        <v>0.2678422577</v>
      </c>
    </row>
    <row r="44" ht="14.25" customHeight="1">
      <c r="K44" s="18" t="str">
        <f>CONCAT("Students ",D41)</f>
        <v>Students DE-ET</v>
      </c>
      <c r="L44" s="19">
        <f t="shared" ref="L44:P44" si="67">E41</f>
        <v>0.2602505277</v>
      </c>
      <c r="M44" s="20">
        <f t="shared" si="67"/>
        <v>0.06876636062</v>
      </c>
      <c r="N44" s="20">
        <f t="shared" si="67"/>
        <v>0.3419662233</v>
      </c>
      <c r="O44" s="20">
        <f t="shared" si="67"/>
        <v>0.06876636062</v>
      </c>
      <c r="P44" s="21">
        <f t="shared" si="67"/>
        <v>0.2602505277</v>
      </c>
    </row>
    <row r="45" ht="14.25" customHeight="1">
      <c r="D45" s="1" t="s">
        <v>34</v>
      </c>
      <c r="K45" s="22" t="str">
        <f>CONCAT("Translators ",D51)</f>
        <v>Translators DE-ET</v>
      </c>
      <c r="L45" s="23">
        <f t="shared" ref="L45:P45" si="68">E51</f>
        <v>0.1447345149</v>
      </c>
      <c r="M45" s="24">
        <f t="shared" si="68"/>
        <v>0.06994247664</v>
      </c>
      <c r="N45" s="24">
        <f t="shared" si="68"/>
        <v>0.508146017</v>
      </c>
      <c r="O45" s="24">
        <f t="shared" si="68"/>
        <v>0.07462103749</v>
      </c>
      <c r="P45" s="25">
        <f t="shared" si="68"/>
        <v>0.202555954</v>
      </c>
    </row>
    <row r="46" ht="14.25" customHeight="1">
      <c r="K46" s="18" t="str">
        <f>CONCAT("Students ",D42)</f>
        <v>Students ET-EN</v>
      </c>
      <c r="L46" s="19">
        <f t="shared" ref="L46:P46" si="69">E42</f>
        <v>0.2469349915</v>
      </c>
      <c r="M46" s="20">
        <f t="shared" si="69"/>
        <v>0.05772381673</v>
      </c>
      <c r="N46" s="20">
        <f t="shared" si="69"/>
        <v>0.3924585825</v>
      </c>
      <c r="O46" s="20">
        <f t="shared" si="69"/>
        <v>0.05765325776</v>
      </c>
      <c r="P46" s="21">
        <f t="shared" si="69"/>
        <v>0.2452293515</v>
      </c>
    </row>
    <row r="47" ht="14.25" customHeight="1">
      <c r="D47" s="10"/>
      <c r="E47" s="10" t="s">
        <v>12</v>
      </c>
      <c r="F47" s="10" t="s">
        <v>14</v>
      </c>
      <c r="G47" s="10" t="s">
        <v>7</v>
      </c>
      <c r="H47" s="10" t="s">
        <v>15</v>
      </c>
      <c r="I47" s="10" t="s">
        <v>13</v>
      </c>
      <c r="K47" s="22" t="str">
        <f>CONCAT("Translators ",D52)</f>
        <v>Translators ET-EN</v>
      </c>
      <c r="L47" s="23">
        <f t="shared" ref="L47:P47" si="70">E52</f>
        <v>0.2766762016</v>
      </c>
      <c r="M47" s="24">
        <f t="shared" si="70"/>
        <v>0.09260812069</v>
      </c>
      <c r="N47" s="24">
        <f t="shared" si="70"/>
        <v>0.3393534333</v>
      </c>
      <c r="O47" s="24">
        <f t="shared" si="70"/>
        <v>0.08816927275</v>
      </c>
      <c r="P47" s="25">
        <f t="shared" si="70"/>
        <v>0.2031929716</v>
      </c>
    </row>
    <row r="48" ht="14.25" customHeight="1">
      <c r="D48" s="10" t="s">
        <v>20</v>
      </c>
      <c r="E48" s="12">
        <f t="shared" ref="E48:E53" si="72">M17</f>
        <v>0.178056112</v>
      </c>
      <c r="F48" s="12">
        <f t="shared" ref="F48:F53" si="73">W17</f>
        <v>0.07510473207</v>
      </c>
      <c r="G48" s="12">
        <f t="shared" ref="G48:G53" si="74">Q17</f>
        <v>0.5036120866</v>
      </c>
      <c r="H48" s="17">
        <f t="shared" ref="H48:H53" si="75">X17</f>
        <v>0.07434813828</v>
      </c>
      <c r="I48" s="12">
        <f t="shared" ref="I48:I53" si="76">U17</f>
        <v>0.168878931</v>
      </c>
      <c r="K48" s="18" t="str">
        <f>CONCAT("Students ",D43)</f>
        <v>Students EN-ET</v>
      </c>
      <c r="L48" s="19">
        <f t="shared" ref="L48:P48" si="71">E43</f>
        <v>0.2529435355</v>
      </c>
      <c r="M48" s="20">
        <f t="shared" si="71"/>
        <v>0.04393712018</v>
      </c>
      <c r="N48" s="20">
        <f t="shared" si="71"/>
        <v>0.3432134786</v>
      </c>
      <c r="O48" s="20">
        <f t="shared" si="71"/>
        <v>0.04555573949</v>
      </c>
      <c r="P48" s="21">
        <f t="shared" si="71"/>
        <v>0.3143501262</v>
      </c>
    </row>
    <row r="49" ht="14.25" customHeight="1">
      <c r="D49" s="10" t="s">
        <v>23</v>
      </c>
      <c r="E49" s="12">
        <f t="shared" si="72"/>
        <v>0.2472572289</v>
      </c>
      <c r="F49" s="12">
        <f t="shared" si="73"/>
        <v>0.08477190182</v>
      </c>
      <c r="G49" s="12">
        <f t="shared" si="74"/>
        <v>0.3919118879</v>
      </c>
      <c r="H49" s="17">
        <f t="shared" si="75"/>
        <v>0.08137272329</v>
      </c>
      <c r="I49" s="12">
        <f t="shared" si="76"/>
        <v>0.1946862582</v>
      </c>
      <c r="K49" s="22" t="str">
        <f>CONCAT("Translators ",D53)</f>
        <v>Translators EN-ET</v>
      </c>
      <c r="L49" s="23">
        <f t="shared" ref="L49:P49" si="77">E53</f>
        <v>0.2275362811</v>
      </c>
      <c r="M49" s="24">
        <f t="shared" si="77"/>
        <v>0.09089484431</v>
      </c>
      <c r="N49" s="24">
        <f t="shared" si="77"/>
        <v>0.3543271766</v>
      </c>
      <c r="O49" s="24">
        <f t="shared" si="77"/>
        <v>0.09142302286</v>
      </c>
      <c r="P49" s="25">
        <f t="shared" si="77"/>
        <v>0.2358186752</v>
      </c>
    </row>
    <row r="50" ht="14.25" customHeight="1">
      <c r="D50" s="10" t="s">
        <v>24</v>
      </c>
      <c r="E50" s="12">
        <f t="shared" si="72"/>
        <v>0.2245170949</v>
      </c>
      <c r="F50" s="12">
        <f t="shared" si="73"/>
        <v>0.09218886975</v>
      </c>
      <c r="G50" s="12">
        <f t="shared" si="74"/>
        <v>0.3207165111</v>
      </c>
      <c r="H50" s="17">
        <f t="shared" si="75"/>
        <v>0.09473526659</v>
      </c>
      <c r="I50" s="12">
        <f t="shared" si="76"/>
        <v>0.2678422577</v>
      </c>
    </row>
    <row r="51" ht="14.25" customHeight="1">
      <c r="D51" s="10" t="s">
        <v>25</v>
      </c>
      <c r="E51" s="12">
        <f t="shared" si="72"/>
        <v>0.1447345149</v>
      </c>
      <c r="F51" s="12">
        <f t="shared" si="73"/>
        <v>0.06994247664</v>
      </c>
      <c r="G51" s="12">
        <f t="shared" si="74"/>
        <v>0.508146017</v>
      </c>
      <c r="H51" s="17">
        <f t="shared" si="75"/>
        <v>0.07462103749</v>
      </c>
      <c r="I51" s="12">
        <f t="shared" si="76"/>
        <v>0.202555954</v>
      </c>
    </row>
    <row r="52" ht="14.25" customHeight="1">
      <c r="D52" s="10" t="s">
        <v>26</v>
      </c>
      <c r="E52" s="12">
        <f t="shared" si="72"/>
        <v>0.2766762016</v>
      </c>
      <c r="F52" s="12">
        <f t="shared" si="73"/>
        <v>0.09260812069</v>
      </c>
      <c r="G52" s="12">
        <f t="shared" si="74"/>
        <v>0.3393534333</v>
      </c>
      <c r="H52" s="17">
        <f t="shared" si="75"/>
        <v>0.08816927275</v>
      </c>
      <c r="I52" s="12">
        <f t="shared" si="76"/>
        <v>0.2031929716</v>
      </c>
    </row>
    <row r="53" ht="14.25" customHeight="1">
      <c r="D53" s="10" t="s">
        <v>27</v>
      </c>
      <c r="E53" s="12">
        <f t="shared" si="72"/>
        <v>0.2275362811</v>
      </c>
      <c r="F53" s="12">
        <f t="shared" si="73"/>
        <v>0.09089484431</v>
      </c>
      <c r="G53" s="12">
        <f t="shared" si="74"/>
        <v>0.3543271766</v>
      </c>
      <c r="H53" s="17">
        <f t="shared" si="75"/>
        <v>0.09142302286</v>
      </c>
      <c r="I53" s="12">
        <f t="shared" si="76"/>
        <v>0.2358186752</v>
      </c>
    </row>
    <row r="54" ht="14.25" customHeight="1"/>
    <row r="55" ht="14.25" customHeight="1">
      <c r="D55" s="1" t="s">
        <v>35</v>
      </c>
    </row>
    <row r="56" ht="14.25" customHeight="1"/>
    <row r="57" ht="14.25" customHeight="1">
      <c r="D57" s="10"/>
      <c r="E57" s="10" t="s">
        <v>12</v>
      </c>
      <c r="F57" s="10" t="s">
        <v>14</v>
      </c>
      <c r="G57" s="10" t="s">
        <v>7</v>
      </c>
      <c r="H57" s="10" t="s">
        <v>15</v>
      </c>
      <c r="I57" s="10" t="s">
        <v>13</v>
      </c>
    </row>
    <row r="58" ht="14.25" customHeight="1">
      <c r="D58" s="10" t="s">
        <v>20</v>
      </c>
      <c r="E58" s="12">
        <f t="shared" ref="E58:E63" si="78">M27</f>
        <v>0.2187527727</v>
      </c>
      <c r="F58" s="12">
        <f t="shared" ref="F58:F63" si="79">W27</f>
        <v>0.05223065378</v>
      </c>
      <c r="G58" s="12">
        <f t="shared" ref="G58:G63" si="80">Q27</f>
        <v>0.4671378511</v>
      </c>
      <c r="H58" s="17">
        <f t="shared" ref="H58:H63" si="81">X27</f>
        <v>0.05182356301</v>
      </c>
      <c r="I58" s="12">
        <f t="shared" ref="I58:I63" si="82">U27</f>
        <v>0.2100551594</v>
      </c>
    </row>
    <row r="59" ht="14.25" customHeight="1">
      <c r="D59" s="10" t="s">
        <v>23</v>
      </c>
      <c r="E59" s="12">
        <f t="shared" si="78"/>
        <v>0.2638348349</v>
      </c>
      <c r="F59" s="12">
        <f t="shared" si="79"/>
        <v>0.05428562186</v>
      </c>
      <c r="G59" s="12">
        <f t="shared" si="80"/>
        <v>0.3339785222</v>
      </c>
      <c r="H59" s="17">
        <f t="shared" si="81"/>
        <v>0.05521076762</v>
      </c>
      <c r="I59" s="12">
        <f t="shared" si="82"/>
        <v>0.2926902534</v>
      </c>
    </row>
    <row r="60" ht="14.25" customHeight="1">
      <c r="D60" s="10" t="s">
        <v>24</v>
      </c>
      <c r="E60" s="12">
        <f t="shared" si="78"/>
        <v>0.2562937325</v>
      </c>
      <c r="F60" s="12">
        <f t="shared" si="79"/>
        <v>0.05522579903</v>
      </c>
      <c r="G60" s="12">
        <f t="shared" si="80"/>
        <v>0.3574804175</v>
      </c>
      <c r="H60" s="17">
        <f t="shared" si="81"/>
        <v>0.05588962058</v>
      </c>
      <c r="I60" s="12">
        <f t="shared" si="82"/>
        <v>0.2751104304</v>
      </c>
    </row>
    <row r="61" ht="14.25" customHeight="1">
      <c r="D61" s="10" t="s">
        <v>25</v>
      </c>
      <c r="E61" s="12">
        <f t="shared" si="78"/>
        <v>0.2214184713</v>
      </c>
      <c r="F61" s="12">
        <f t="shared" si="79"/>
        <v>0.04987495816</v>
      </c>
      <c r="G61" s="12">
        <f t="shared" si="80"/>
        <v>0.4297506238</v>
      </c>
      <c r="H61" s="17">
        <f t="shared" si="81"/>
        <v>0.05093795846</v>
      </c>
      <c r="I61" s="12">
        <f t="shared" si="82"/>
        <v>0.2480179883</v>
      </c>
    </row>
    <row r="62" ht="14.25" customHeight="1">
      <c r="D62" s="10" t="s">
        <v>26</v>
      </c>
      <c r="E62" s="12">
        <f t="shared" si="78"/>
        <v>0.2678803762</v>
      </c>
      <c r="F62" s="12">
        <f t="shared" si="79"/>
        <v>0.04905743761</v>
      </c>
      <c r="G62" s="12">
        <f t="shared" si="80"/>
        <v>0.3900538434</v>
      </c>
      <c r="H62" s="17">
        <f t="shared" si="81"/>
        <v>0.0482768808</v>
      </c>
      <c r="I62" s="12">
        <f t="shared" si="82"/>
        <v>0.244731462</v>
      </c>
    </row>
    <row r="63" ht="14.25" customHeight="1">
      <c r="D63" s="10" t="s">
        <v>27</v>
      </c>
      <c r="E63" s="12">
        <f t="shared" si="78"/>
        <v>0.2567451423</v>
      </c>
      <c r="F63" s="12">
        <f t="shared" si="79"/>
        <v>0.03956865548</v>
      </c>
      <c r="G63" s="12">
        <f t="shared" si="80"/>
        <v>0.3547854663</v>
      </c>
      <c r="H63" s="17">
        <f t="shared" si="81"/>
        <v>0.04081380106</v>
      </c>
      <c r="I63" s="12">
        <f t="shared" si="82"/>
        <v>0.3080869348</v>
      </c>
    </row>
    <row r="64" ht="14.25" customHeight="1"/>
    <row r="65" ht="14.25" customHeight="1"/>
    <row r="66" ht="14.25" customHeight="1"/>
    <row r="67" ht="14.25" customHeight="1">
      <c r="B67" s="1" t="s">
        <v>36</v>
      </c>
    </row>
    <row r="68" ht="14.25" customHeight="1">
      <c r="B68" s="3" t="s">
        <v>3</v>
      </c>
      <c r="C68" s="3" t="s">
        <v>4</v>
      </c>
      <c r="D68" s="3" t="s">
        <v>5</v>
      </c>
      <c r="E68" s="4" t="s">
        <v>6</v>
      </c>
      <c r="F68" s="4" t="s">
        <v>7</v>
      </c>
      <c r="G68" s="4" t="s">
        <v>8</v>
      </c>
      <c r="H68" s="4" t="s">
        <v>37</v>
      </c>
      <c r="I68" s="4" t="s">
        <v>9</v>
      </c>
      <c r="J68" s="5" t="s">
        <v>12</v>
      </c>
      <c r="K68" s="6"/>
      <c r="L68" s="6"/>
      <c r="M68" s="7"/>
      <c r="N68" s="5" t="s">
        <v>7</v>
      </c>
      <c r="O68" s="6"/>
      <c r="P68" s="6"/>
      <c r="Q68" s="7"/>
      <c r="R68" s="5" t="s">
        <v>13</v>
      </c>
      <c r="S68" s="6"/>
      <c r="T68" s="6"/>
      <c r="U68" s="7"/>
      <c r="V68" s="4" t="s">
        <v>14</v>
      </c>
      <c r="W68" s="4" t="s">
        <v>15</v>
      </c>
    </row>
    <row r="69" ht="14.25" customHeight="1">
      <c r="B69" s="9"/>
      <c r="C69" s="9"/>
      <c r="D69" s="9"/>
      <c r="E69" s="9"/>
      <c r="F69" s="9"/>
      <c r="G69" s="9"/>
      <c r="H69" s="9"/>
      <c r="I69" s="9"/>
      <c r="J69" s="10" t="s">
        <v>16</v>
      </c>
      <c r="K69" s="10" t="s">
        <v>17</v>
      </c>
      <c r="L69" s="10" t="s">
        <v>18</v>
      </c>
      <c r="M69" s="10" t="s">
        <v>19</v>
      </c>
      <c r="N69" s="10" t="s">
        <v>16</v>
      </c>
      <c r="O69" s="10" t="s">
        <v>17</v>
      </c>
      <c r="P69" s="10" t="s">
        <v>18</v>
      </c>
      <c r="Q69" s="10" t="s">
        <v>19</v>
      </c>
      <c r="R69" s="10" t="s">
        <v>16</v>
      </c>
      <c r="S69" s="10" t="s">
        <v>17</v>
      </c>
      <c r="T69" s="10" t="s">
        <v>18</v>
      </c>
      <c r="U69" s="10" t="s">
        <v>19</v>
      </c>
      <c r="V69" s="9"/>
      <c r="W69" s="9"/>
    </row>
    <row r="70" ht="14.25" customHeight="1">
      <c r="B70" s="10" t="s">
        <v>20</v>
      </c>
      <c r="C70" s="10" t="s">
        <v>21</v>
      </c>
      <c r="D70" s="10" t="s">
        <v>22</v>
      </c>
      <c r="E70" s="10">
        <v>17.0</v>
      </c>
      <c r="F70" s="10">
        <v>16.0</v>
      </c>
      <c r="G70" s="10">
        <v>14.0</v>
      </c>
      <c r="H70" s="10">
        <v>51.0</v>
      </c>
      <c r="I70" s="10">
        <f t="shared" ref="I70:I75" si="83">SUM(E70:G70)</f>
        <v>47</v>
      </c>
      <c r="J70" s="12">
        <f t="shared" ref="J70:J75" si="84">E70/I70</f>
        <v>0.3617021277</v>
      </c>
      <c r="K70" s="12">
        <f t="shared" ref="K70:K75" si="85">E$1*SQRT(J70*(1-J70)/I70)</f>
        <v>0.1373707826</v>
      </c>
      <c r="L70" s="12">
        <f t="shared" ref="L70:L75" si="86">J70-K70</f>
        <v>0.224331345</v>
      </c>
      <c r="M70" s="12">
        <f t="shared" ref="M70:M75" si="87">J70+K70</f>
        <v>0.4990729103</v>
      </c>
      <c r="N70" s="12">
        <f t="shared" ref="N70:N75" si="88">F70/I70</f>
        <v>0.3404255319</v>
      </c>
      <c r="O70" s="12">
        <f t="shared" ref="O70:O75" si="89">E$1*SQRT(N70*(1-N70)/I70)</f>
        <v>0.135472181</v>
      </c>
      <c r="P70" s="12">
        <f t="shared" ref="P70:P75" si="90">N70-O70</f>
        <v>0.2049533509</v>
      </c>
      <c r="Q70" s="12">
        <f t="shared" ref="Q70:Q75" si="91">N70+O70</f>
        <v>0.4758977129</v>
      </c>
      <c r="R70" s="12">
        <f t="shared" ref="R70:R75" si="92">G70/I70</f>
        <v>0.2978723404</v>
      </c>
      <c r="S70" s="12">
        <f t="shared" ref="S70:S75" si="93">E$1*SQRT(R70*(1-R70)/I70)</f>
        <v>0.1307465603</v>
      </c>
      <c r="T70" s="12">
        <f t="shared" ref="T70:T75" si="94">R70-S70</f>
        <v>0.1671257801</v>
      </c>
      <c r="U70" s="12">
        <f t="shared" ref="U70:U75" si="95">R70+S70</f>
        <v>0.4286189007</v>
      </c>
      <c r="V70" s="12">
        <f t="shared" ref="V70:V75" si="96">K70+O70/2</f>
        <v>0.2051068731</v>
      </c>
      <c r="W70" s="12">
        <f t="shared" ref="W70:W75" si="97">S70+O70/2</f>
        <v>0.1984826508</v>
      </c>
    </row>
    <row r="71" ht="14.25" customHeight="1">
      <c r="B71" s="10" t="s">
        <v>23</v>
      </c>
      <c r="C71" s="10" t="s">
        <v>21</v>
      </c>
      <c r="D71" s="10" t="s">
        <v>22</v>
      </c>
      <c r="E71" s="10">
        <v>12.0</v>
      </c>
      <c r="F71" s="10">
        <v>20.0</v>
      </c>
      <c r="G71" s="10">
        <v>23.0</v>
      </c>
      <c r="H71" s="10">
        <v>50.0</v>
      </c>
      <c r="I71" s="10">
        <f t="shared" si="83"/>
        <v>55</v>
      </c>
      <c r="J71" s="12">
        <f t="shared" si="84"/>
        <v>0.2181818182</v>
      </c>
      <c r="K71" s="12">
        <f t="shared" si="85"/>
        <v>0.1091533045</v>
      </c>
      <c r="L71" s="12">
        <f t="shared" si="86"/>
        <v>0.1090285137</v>
      </c>
      <c r="M71" s="12">
        <f t="shared" si="87"/>
        <v>0.3273351227</v>
      </c>
      <c r="N71" s="12">
        <f t="shared" si="88"/>
        <v>0.3636363636</v>
      </c>
      <c r="O71" s="12">
        <f t="shared" si="89"/>
        <v>0.1271338085</v>
      </c>
      <c r="P71" s="12">
        <f t="shared" si="90"/>
        <v>0.2365025552</v>
      </c>
      <c r="Q71" s="12">
        <f t="shared" si="91"/>
        <v>0.4907701721</v>
      </c>
      <c r="R71" s="12">
        <f t="shared" si="92"/>
        <v>0.4181818182</v>
      </c>
      <c r="S71" s="12">
        <f t="shared" si="93"/>
        <v>0.1303619788</v>
      </c>
      <c r="T71" s="12">
        <f t="shared" si="94"/>
        <v>0.2878198393</v>
      </c>
      <c r="U71" s="12">
        <f t="shared" si="95"/>
        <v>0.548543797</v>
      </c>
      <c r="V71" s="12">
        <f t="shared" si="96"/>
        <v>0.1727202087</v>
      </c>
      <c r="W71" s="12">
        <f t="shared" si="97"/>
        <v>0.1939288831</v>
      </c>
    </row>
    <row r="72" ht="14.25" customHeight="1">
      <c r="B72" s="10" t="s">
        <v>24</v>
      </c>
      <c r="C72" s="10" t="s">
        <v>21</v>
      </c>
      <c r="D72" s="10" t="s">
        <v>22</v>
      </c>
      <c r="E72" s="10">
        <v>14.0</v>
      </c>
      <c r="F72" s="10">
        <v>35.0</v>
      </c>
      <c r="G72" s="10">
        <v>13.0</v>
      </c>
      <c r="H72" s="10">
        <v>67.0</v>
      </c>
      <c r="I72" s="10">
        <f t="shared" si="83"/>
        <v>62</v>
      </c>
      <c r="J72" s="12">
        <f t="shared" si="84"/>
        <v>0.2258064516</v>
      </c>
      <c r="K72" s="12">
        <f t="shared" si="85"/>
        <v>0.1040766186</v>
      </c>
      <c r="L72" s="12">
        <f t="shared" si="86"/>
        <v>0.121729833</v>
      </c>
      <c r="M72" s="12">
        <f t="shared" si="87"/>
        <v>0.3298830702</v>
      </c>
      <c r="N72" s="12">
        <f t="shared" si="88"/>
        <v>0.564516129</v>
      </c>
      <c r="O72" s="12">
        <f t="shared" si="89"/>
        <v>0.1234196872</v>
      </c>
      <c r="P72" s="12">
        <f t="shared" si="90"/>
        <v>0.4410964418</v>
      </c>
      <c r="Q72" s="12">
        <f t="shared" si="91"/>
        <v>0.6879358162</v>
      </c>
      <c r="R72" s="12">
        <f t="shared" si="92"/>
        <v>0.2096774194</v>
      </c>
      <c r="S72" s="12">
        <f t="shared" si="93"/>
        <v>0.1013300491</v>
      </c>
      <c r="T72" s="12">
        <f t="shared" si="94"/>
        <v>0.1083473702</v>
      </c>
      <c r="U72" s="12">
        <f t="shared" si="95"/>
        <v>0.3110074685</v>
      </c>
      <c r="V72" s="12">
        <f t="shared" si="96"/>
        <v>0.1657864622</v>
      </c>
      <c r="W72" s="12">
        <f t="shared" si="97"/>
        <v>0.1630398927</v>
      </c>
    </row>
    <row r="73" ht="14.25" customHeight="1">
      <c r="B73" s="10" t="s">
        <v>25</v>
      </c>
      <c r="C73" s="10" t="s">
        <v>21</v>
      </c>
      <c r="D73" s="10" t="s">
        <v>22</v>
      </c>
      <c r="E73" s="10">
        <v>19.0</v>
      </c>
      <c r="F73" s="10">
        <v>41.0</v>
      </c>
      <c r="G73" s="10">
        <v>27.0</v>
      </c>
      <c r="H73" s="10">
        <v>58.0</v>
      </c>
      <c r="I73" s="10">
        <f t="shared" si="83"/>
        <v>87</v>
      </c>
      <c r="J73" s="12">
        <f t="shared" si="84"/>
        <v>0.2183908046</v>
      </c>
      <c r="K73" s="12">
        <f t="shared" si="85"/>
        <v>0.0868177346</v>
      </c>
      <c r="L73" s="12">
        <f t="shared" si="86"/>
        <v>0.13157307</v>
      </c>
      <c r="M73" s="12">
        <f t="shared" si="87"/>
        <v>0.3052085392</v>
      </c>
      <c r="N73" s="12">
        <f t="shared" si="88"/>
        <v>0.4712643678</v>
      </c>
      <c r="O73" s="12">
        <f t="shared" si="89"/>
        <v>0.1048933695</v>
      </c>
      <c r="P73" s="12">
        <f t="shared" si="90"/>
        <v>0.3663709983</v>
      </c>
      <c r="Q73" s="12">
        <f t="shared" si="91"/>
        <v>0.5761577373</v>
      </c>
      <c r="R73" s="12">
        <f t="shared" si="92"/>
        <v>0.3103448276</v>
      </c>
      <c r="S73" s="12">
        <f t="shared" si="93"/>
        <v>0.09721531768</v>
      </c>
      <c r="T73" s="12">
        <f t="shared" si="94"/>
        <v>0.2131295099</v>
      </c>
      <c r="U73" s="12">
        <f t="shared" si="95"/>
        <v>0.4075601453</v>
      </c>
      <c r="V73" s="12">
        <f t="shared" si="96"/>
        <v>0.1392644194</v>
      </c>
      <c r="W73" s="12">
        <f t="shared" si="97"/>
        <v>0.1496620024</v>
      </c>
    </row>
    <row r="74" ht="14.25" customHeight="1">
      <c r="B74" s="10" t="s">
        <v>26</v>
      </c>
      <c r="C74" s="10" t="s">
        <v>21</v>
      </c>
      <c r="D74" s="10" t="s">
        <v>22</v>
      </c>
      <c r="E74" s="10">
        <v>19.0</v>
      </c>
      <c r="F74" s="10">
        <v>52.0</v>
      </c>
      <c r="G74" s="10">
        <v>27.0</v>
      </c>
      <c r="H74" s="10">
        <v>97.0</v>
      </c>
      <c r="I74" s="10">
        <f t="shared" si="83"/>
        <v>98</v>
      </c>
      <c r="J74" s="12">
        <f t="shared" si="84"/>
        <v>0.193877551</v>
      </c>
      <c r="K74" s="12">
        <f t="shared" si="85"/>
        <v>0.07827215732</v>
      </c>
      <c r="L74" s="12">
        <f t="shared" si="86"/>
        <v>0.1156053937</v>
      </c>
      <c r="M74" s="12">
        <f t="shared" si="87"/>
        <v>0.2721497083</v>
      </c>
      <c r="N74" s="12">
        <f t="shared" si="88"/>
        <v>0.5306122449</v>
      </c>
      <c r="O74" s="12">
        <f t="shared" si="89"/>
        <v>0.09880923695</v>
      </c>
      <c r="P74" s="12">
        <f t="shared" si="90"/>
        <v>0.431803008</v>
      </c>
      <c r="Q74" s="12">
        <f t="shared" si="91"/>
        <v>0.6294214818</v>
      </c>
      <c r="R74" s="12">
        <f t="shared" si="92"/>
        <v>0.2755102041</v>
      </c>
      <c r="S74" s="12">
        <f t="shared" si="93"/>
        <v>0.08845614617</v>
      </c>
      <c r="T74" s="12">
        <f t="shared" si="94"/>
        <v>0.1870540579</v>
      </c>
      <c r="U74" s="12">
        <f t="shared" si="95"/>
        <v>0.3639663503</v>
      </c>
      <c r="V74" s="12">
        <f t="shared" si="96"/>
        <v>0.1276767758</v>
      </c>
      <c r="W74" s="12">
        <f t="shared" si="97"/>
        <v>0.1378607646</v>
      </c>
    </row>
    <row r="75" ht="14.25" customHeight="1">
      <c r="B75" s="10" t="s">
        <v>27</v>
      </c>
      <c r="C75" s="10" t="s">
        <v>21</v>
      </c>
      <c r="D75" s="10" t="s">
        <v>22</v>
      </c>
      <c r="E75" s="10">
        <v>38.0</v>
      </c>
      <c r="F75" s="10">
        <v>70.0</v>
      </c>
      <c r="G75" s="10">
        <v>48.0</v>
      </c>
      <c r="H75" s="10">
        <v>105.0</v>
      </c>
      <c r="I75" s="10">
        <f t="shared" si="83"/>
        <v>156</v>
      </c>
      <c r="J75" s="12">
        <f t="shared" si="84"/>
        <v>0.2435897436</v>
      </c>
      <c r="K75" s="12">
        <f t="shared" si="85"/>
        <v>0.06735998407</v>
      </c>
      <c r="L75" s="12">
        <f t="shared" si="86"/>
        <v>0.1762297595</v>
      </c>
      <c r="M75" s="12">
        <f t="shared" si="87"/>
        <v>0.3109497277</v>
      </c>
      <c r="N75" s="12">
        <f t="shared" si="88"/>
        <v>0.4487179487</v>
      </c>
      <c r="O75" s="12">
        <f t="shared" si="89"/>
        <v>0.07804901373</v>
      </c>
      <c r="P75" s="12">
        <f t="shared" si="90"/>
        <v>0.370668935</v>
      </c>
      <c r="Q75" s="12">
        <f t="shared" si="91"/>
        <v>0.5267669624</v>
      </c>
      <c r="R75" s="12">
        <f t="shared" si="92"/>
        <v>0.3076923077</v>
      </c>
      <c r="S75" s="12">
        <f t="shared" si="93"/>
        <v>0.07242719572</v>
      </c>
      <c r="T75" s="12">
        <f t="shared" si="94"/>
        <v>0.235265112</v>
      </c>
      <c r="U75" s="12">
        <f t="shared" si="95"/>
        <v>0.3801195034</v>
      </c>
      <c r="V75" s="12">
        <f t="shared" si="96"/>
        <v>0.1063844909</v>
      </c>
      <c r="W75" s="12">
        <f t="shared" si="97"/>
        <v>0.1114517026</v>
      </c>
    </row>
    <row r="76" ht="14.25" customHeight="1"/>
    <row r="77" ht="14.25" customHeight="1">
      <c r="B77" s="1" t="s">
        <v>38</v>
      </c>
    </row>
    <row r="78" ht="14.25" customHeight="1">
      <c r="B78" s="3" t="s">
        <v>3</v>
      </c>
      <c r="C78" s="3" t="s">
        <v>4</v>
      </c>
      <c r="D78" s="3" t="s">
        <v>5</v>
      </c>
      <c r="E78" s="4" t="s">
        <v>6</v>
      </c>
      <c r="F78" s="4" t="s">
        <v>7</v>
      </c>
      <c r="G78" s="4" t="s">
        <v>8</v>
      </c>
      <c r="H78" s="4" t="s">
        <v>37</v>
      </c>
      <c r="I78" s="4" t="s">
        <v>9</v>
      </c>
      <c r="J78" s="5" t="s">
        <v>12</v>
      </c>
      <c r="K78" s="6"/>
      <c r="L78" s="6"/>
      <c r="M78" s="7"/>
      <c r="N78" s="5" t="s">
        <v>7</v>
      </c>
      <c r="O78" s="6"/>
      <c r="P78" s="6"/>
      <c r="Q78" s="7"/>
      <c r="R78" s="5" t="s">
        <v>13</v>
      </c>
      <c r="S78" s="6"/>
      <c r="T78" s="6"/>
      <c r="U78" s="7"/>
      <c r="V78" s="4" t="s">
        <v>14</v>
      </c>
      <c r="W78" s="4" t="s">
        <v>15</v>
      </c>
    </row>
    <row r="79" ht="14.25" customHeight="1">
      <c r="B79" s="9"/>
      <c r="C79" s="9"/>
      <c r="D79" s="9"/>
      <c r="E79" s="9"/>
      <c r="F79" s="9"/>
      <c r="G79" s="9"/>
      <c r="H79" s="9"/>
      <c r="I79" s="9"/>
      <c r="J79" s="10" t="s">
        <v>16</v>
      </c>
      <c r="K79" s="10" t="s">
        <v>17</v>
      </c>
      <c r="L79" s="10" t="s">
        <v>18</v>
      </c>
      <c r="M79" s="10" t="s">
        <v>19</v>
      </c>
      <c r="N79" s="10" t="s">
        <v>16</v>
      </c>
      <c r="O79" s="10" t="s">
        <v>17</v>
      </c>
      <c r="P79" s="10" t="s">
        <v>18</v>
      </c>
      <c r="Q79" s="10" t="s">
        <v>19</v>
      </c>
      <c r="R79" s="10" t="s">
        <v>16</v>
      </c>
      <c r="S79" s="10" t="s">
        <v>17</v>
      </c>
      <c r="T79" s="10" t="s">
        <v>18</v>
      </c>
      <c r="U79" s="10" t="s">
        <v>19</v>
      </c>
      <c r="V79" s="9"/>
      <c r="W79" s="9"/>
    </row>
    <row r="80" ht="14.25" customHeight="1">
      <c r="B80" s="10" t="s">
        <v>20</v>
      </c>
      <c r="C80" s="10" t="s">
        <v>21</v>
      </c>
      <c r="D80" s="10" t="s">
        <v>22</v>
      </c>
      <c r="E80" s="10">
        <v>6.0</v>
      </c>
      <c r="F80" s="10">
        <v>36.0</v>
      </c>
      <c r="G80" s="10">
        <v>8.0</v>
      </c>
      <c r="H80" s="10">
        <v>41.0</v>
      </c>
      <c r="I80" s="10">
        <f t="shared" ref="I80:I85" si="98">SUM(E80:G80)</f>
        <v>50</v>
      </c>
      <c r="J80" s="12">
        <f t="shared" ref="J80:J85" si="99">E80/I80</f>
        <v>0.12</v>
      </c>
      <c r="K80" s="12">
        <f t="shared" ref="K80:K85" si="100">E$1*SQRT(J80*(1-J80)/I80)</f>
        <v>0.0900747423</v>
      </c>
      <c r="L80" s="12">
        <f t="shared" ref="L80:L85" si="101">J80-K80</f>
        <v>0.0299252577</v>
      </c>
      <c r="M80" s="12">
        <f t="shared" ref="M80:M85" si="102">J80+K80</f>
        <v>0.2100747423</v>
      </c>
      <c r="N80" s="12">
        <f t="shared" ref="N80:N85" si="103">F80/I80</f>
        <v>0.72</v>
      </c>
      <c r="O80" s="12">
        <f t="shared" ref="O80:O85" si="104">E$1*SQRT(N80*(1-N80)/I80)</f>
        <v>0.1244561417</v>
      </c>
      <c r="P80" s="12">
        <f t="shared" ref="P80:P85" si="105">N80-O80</f>
        <v>0.5955438583</v>
      </c>
      <c r="Q80" s="12">
        <f t="shared" ref="Q80:Q85" si="106">N80+O80</f>
        <v>0.8444561417</v>
      </c>
      <c r="R80" s="12">
        <f t="shared" ref="R80:R85" si="107">G80/I80</f>
        <v>0.16</v>
      </c>
      <c r="S80" s="12">
        <f t="shared" ref="S80:S85" si="108">E$1*SQRT(R80*(1-R80)/I80)</f>
        <v>0.1016180142</v>
      </c>
      <c r="T80" s="12">
        <f t="shared" ref="T80:T85" si="109">R80-S80</f>
        <v>0.05838198585</v>
      </c>
      <c r="U80" s="12">
        <f t="shared" ref="U80:U85" si="110">R80+S80</f>
        <v>0.2616180142</v>
      </c>
      <c r="V80" s="12">
        <f t="shared" ref="V80:V85" si="111">K80+O80/2</f>
        <v>0.1523028131</v>
      </c>
      <c r="W80" s="12">
        <f t="shared" ref="W80:W85" si="112">S80+O80/2</f>
        <v>0.163846085</v>
      </c>
    </row>
    <row r="81" ht="14.25" customHeight="1">
      <c r="B81" s="10" t="s">
        <v>23</v>
      </c>
      <c r="C81" s="10" t="s">
        <v>21</v>
      </c>
      <c r="D81" s="10" t="s">
        <v>22</v>
      </c>
      <c r="E81" s="10">
        <v>11.0</v>
      </c>
      <c r="F81" s="10">
        <v>8.0</v>
      </c>
      <c r="G81" s="10">
        <v>8.0</v>
      </c>
      <c r="H81" s="10">
        <v>46.0</v>
      </c>
      <c r="I81" s="10">
        <f t="shared" si="98"/>
        <v>27</v>
      </c>
      <c r="J81" s="12">
        <f t="shared" si="99"/>
        <v>0.4074074074</v>
      </c>
      <c r="K81" s="12">
        <f t="shared" si="100"/>
        <v>0.1853389759</v>
      </c>
      <c r="L81" s="12">
        <f t="shared" si="101"/>
        <v>0.2220684315</v>
      </c>
      <c r="M81" s="12">
        <f t="shared" si="102"/>
        <v>0.5927463833</v>
      </c>
      <c r="N81" s="12">
        <f t="shared" si="103"/>
        <v>0.2962962963</v>
      </c>
      <c r="O81" s="12">
        <f t="shared" si="104"/>
        <v>0.172239287</v>
      </c>
      <c r="P81" s="12">
        <f t="shared" si="105"/>
        <v>0.1240570093</v>
      </c>
      <c r="Q81" s="12">
        <f t="shared" si="106"/>
        <v>0.4685355833</v>
      </c>
      <c r="R81" s="12">
        <f t="shared" si="107"/>
        <v>0.2962962963</v>
      </c>
      <c r="S81" s="12">
        <f t="shared" si="108"/>
        <v>0.172239287</v>
      </c>
      <c r="T81" s="12">
        <f t="shared" si="109"/>
        <v>0.1240570093</v>
      </c>
      <c r="U81" s="12">
        <f t="shared" si="110"/>
        <v>0.4685355833</v>
      </c>
      <c r="V81" s="12">
        <f t="shared" si="111"/>
        <v>0.2714586194</v>
      </c>
      <c r="W81" s="12">
        <f t="shared" si="112"/>
        <v>0.2583589305</v>
      </c>
    </row>
    <row r="82" ht="14.25" customHeight="1">
      <c r="B82" s="10" t="s">
        <v>24</v>
      </c>
      <c r="C82" s="10" t="s">
        <v>21</v>
      </c>
      <c r="D82" s="10" t="s">
        <v>22</v>
      </c>
      <c r="E82" s="10">
        <v>13.0</v>
      </c>
      <c r="F82" s="10">
        <v>12.0</v>
      </c>
      <c r="G82" s="10">
        <v>11.0</v>
      </c>
      <c r="H82" s="10">
        <v>35.0</v>
      </c>
      <c r="I82" s="10">
        <f t="shared" si="98"/>
        <v>36</v>
      </c>
      <c r="J82" s="12">
        <f t="shared" si="99"/>
        <v>0.3611111111</v>
      </c>
      <c r="K82" s="12">
        <f t="shared" si="100"/>
        <v>0.1569054087</v>
      </c>
      <c r="L82" s="12">
        <f t="shared" si="101"/>
        <v>0.2042057024</v>
      </c>
      <c r="M82" s="12">
        <f t="shared" si="102"/>
        <v>0.5180165198</v>
      </c>
      <c r="N82" s="12">
        <f t="shared" si="103"/>
        <v>0.3333333333</v>
      </c>
      <c r="O82" s="12">
        <f t="shared" si="104"/>
        <v>0.1539921435</v>
      </c>
      <c r="P82" s="12">
        <f t="shared" si="105"/>
        <v>0.1793411899</v>
      </c>
      <c r="Q82" s="12">
        <f t="shared" si="106"/>
        <v>0.4873254768</v>
      </c>
      <c r="R82" s="12">
        <f t="shared" si="107"/>
        <v>0.3055555556</v>
      </c>
      <c r="S82" s="12">
        <f t="shared" si="108"/>
        <v>0.1504764951</v>
      </c>
      <c r="T82" s="12">
        <f t="shared" si="109"/>
        <v>0.1550790604</v>
      </c>
      <c r="U82" s="12">
        <f t="shared" si="110"/>
        <v>0.4560320507</v>
      </c>
      <c r="V82" s="12">
        <f t="shared" si="111"/>
        <v>0.2339014804</v>
      </c>
      <c r="W82" s="12">
        <f t="shared" si="112"/>
        <v>0.2274725668</v>
      </c>
    </row>
    <row r="83" ht="14.25" customHeight="1">
      <c r="B83" s="10" t="s">
        <v>25</v>
      </c>
      <c r="C83" s="10" t="s">
        <v>21</v>
      </c>
      <c r="D83" s="10" t="s">
        <v>22</v>
      </c>
      <c r="E83" s="10">
        <v>11.0</v>
      </c>
      <c r="F83" s="10">
        <v>39.0</v>
      </c>
      <c r="G83" s="10">
        <v>12.0</v>
      </c>
      <c r="H83" s="10">
        <v>42.0</v>
      </c>
      <c r="I83" s="10">
        <f t="shared" si="98"/>
        <v>62</v>
      </c>
      <c r="J83" s="12">
        <f t="shared" si="99"/>
        <v>0.1774193548</v>
      </c>
      <c r="K83" s="12">
        <f t="shared" si="100"/>
        <v>0.0950933107</v>
      </c>
      <c r="L83" s="12">
        <f t="shared" si="101"/>
        <v>0.08232604414</v>
      </c>
      <c r="M83" s="12">
        <f t="shared" si="102"/>
        <v>0.2725126655</v>
      </c>
      <c r="N83" s="12">
        <f t="shared" si="103"/>
        <v>0.6290322581</v>
      </c>
      <c r="O83" s="12">
        <f t="shared" si="104"/>
        <v>0.120244372</v>
      </c>
      <c r="P83" s="12">
        <f t="shared" si="105"/>
        <v>0.508787886</v>
      </c>
      <c r="Q83" s="12">
        <f t="shared" si="106"/>
        <v>0.7492766301</v>
      </c>
      <c r="R83" s="12">
        <f t="shared" si="107"/>
        <v>0.1935483871</v>
      </c>
      <c r="S83" s="12">
        <f t="shared" si="108"/>
        <v>0.09834316073</v>
      </c>
      <c r="T83" s="12">
        <f t="shared" si="109"/>
        <v>0.09520522637</v>
      </c>
      <c r="U83" s="12">
        <f t="shared" si="110"/>
        <v>0.2918915478</v>
      </c>
      <c r="V83" s="12">
        <f t="shared" si="111"/>
        <v>0.1552154967</v>
      </c>
      <c r="W83" s="12">
        <f t="shared" si="112"/>
        <v>0.1584653467</v>
      </c>
    </row>
    <row r="84" ht="14.25" customHeight="1">
      <c r="B84" s="10" t="s">
        <v>26</v>
      </c>
      <c r="C84" s="10" t="s">
        <v>21</v>
      </c>
      <c r="D84" s="10" t="s">
        <v>22</v>
      </c>
      <c r="E84" s="10">
        <v>18.0</v>
      </c>
      <c r="F84" s="10">
        <v>26.0</v>
      </c>
      <c r="G84" s="10">
        <v>11.0</v>
      </c>
      <c r="H84" s="10">
        <v>33.0</v>
      </c>
      <c r="I84" s="10">
        <f t="shared" si="98"/>
        <v>55</v>
      </c>
      <c r="J84" s="12">
        <f t="shared" si="99"/>
        <v>0.3272727273</v>
      </c>
      <c r="K84" s="12">
        <f t="shared" si="100"/>
        <v>0.1240078425</v>
      </c>
      <c r="L84" s="12">
        <f t="shared" si="101"/>
        <v>0.2032648848</v>
      </c>
      <c r="M84" s="12">
        <f t="shared" si="102"/>
        <v>0.4512805698</v>
      </c>
      <c r="N84" s="12">
        <f t="shared" si="103"/>
        <v>0.4727272727</v>
      </c>
      <c r="O84" s="12">
        <f t="shared" si="104"/>
        <v>0.13194645</v>
      </c>
      <c r="P84" s="12">
        <f t="shared" si="105"/>
        <v>0.3407808227</v>
      </c>
      <c r="Q84" s="12">
        <f t="shared" si="106"/>
        <v>0.6046737227</v>
      </c>
      <c r="R84" s="12">
        <f t="shared" si="107"/>
        <v>0.2</v>
      </c>
      <c r="S84" s="12">
        <f t="shared" si="108"/>
        <v>0.1057145384</v>
      </c>
      <c r="T84" s="12">
        <f t="shared" si="109"/>
        <v>0.09428546157</v>
      </c>
      <c r="U84" s="12">
        <f t="shared" si="110"/>
        <v>0.3057145384</v>
      </c>
      <c r="V84" s="12">
        <f t="shared" si="111"/>
        <v>0.1899810675</v>
      </c>
      <c r="W84" s="12">
        <f t="shared" si="112"/>
        <v>0.1716877634</v>
      </c>
    </row>
    <row r="85" ht="14.25" customHeight="1">
      <c r="B85" s="10" t="s">
        <v>27</v>
      </c>
      <c r="C85" s="10" t="s">
        <v>21</v>
      </c>
      <c r="D85" s="10" t="s">
        <v>22</v>
      </c>
      <c r="E85" s="10">
        <v>13.0</v>
      </c>
      <c r="F85" s="10">
        <v>22.0</v>
      </c>
      <c r="G85" s="10">
        <v>15.0</v>
      </c>
      <c r="H85" s="10">
        <v>24.0</v>
      </c>
      <c r="I85" s="10">
        <f t="shared" si="98"/>
        <v>50</v>
      </c>
      <c r="J85" s="12">
        <f t="shared" si="99"/>
        <v>0.26</v>
      </c>
      <c r="K85" s="12">
        <f t="shared" si="100"/>
        <v>0.1215832094</v>
      </c>
      <c r="L85" s="12">
        <f t="shared" si="101"/>
        <v>0.1384167906</v>
      </c>
      <c r="M85" s="12">
        <f t="shared" si="102"/>
        <v>0.3815832094</v>
      </c>
      <c r="N85" s="12">
        <f t="shared" si="103"/>
        <v>0.44</v>
      </c>
      <c r="O85" s="12">
        <f t="shared" si="104"/>
        <v>0.1375914416</v>
      </c>
      <c r="P85" s="12">
        <f t="shared" si="105"/>
        <v>0.3024085584</v>
      </c>
      <c r="Q85" s="12">
        <f t="shared" si="106"/>
        <v>0.5775914416</v>
      </c>
      <c r="R85" s="12">
        <f t="shared" si="107"/>
        <v>0.3</v>
      </c>
      <c r="S85" s="12">
        <f t="shared" si="108"/>
        <v>0.1270225177</v>
      </c>
      <c r="T85" s="12">
        <f t="shared" si="109"/>
        <v>0.1729774823</v>
      </c>
      <c r="U85" s="12">
        <f t="shared" si="110"/>
        <v>0.4270225177</v>
      </c>
      <c r="V85" s="12">
        <f t="shared" si="111"/>
        <v>0.1903789302</v>
      </c>
      <c r="W85" s="12">
        <f t="shared" si="112"/>
        <v>0.1958182385</v>
      </c>
    </row>
    <row r="86" ht="14.25" customHeight="1"/>
    <row r="87" ht="14.25" customHeight="1">
      <c r="B87" s="1" t="s">
        <v>39</v>
      </c>
    </row>
    <row r="88" ht="14.25" customHeight="1">
      <c r="B88" s="3" t="s">
        <v>3</v>
      </c>
      <c r="C88" s="3" t="s">
        <v>4</v>
      </c>
      <c r="D88" s="3" t="s">
        <v>5</v>
      </c>
      <c r="E88" s="4" t="s">
        <v>6</v>
      </c>
      <c r="F88" s="4" t="s">
        <v>7</v>
      </c>
      <c r="G88" s="4" t="s">
        <v>8</v>
      </c>
      <c r="H88" s="4" t="s">
        <v>37</v>
      </c>
      <c r="I88" s="4" t="s">
        <v>9</v>
      </c>
      <c r="J88" s="5" t="s">
        <v>12</v>
      </c>
      <c r="K88" s="6"/>
      <c r="L88" s="6"/>
      <c r="M88" s="7"/>
      <c r="N88" s="5" t="s">
        <v>7</v>
      </c>
      <c r="O88" s="6"/>
      <c r="P88" s="6"/>
      <c r="Q88" s="7"/>
      <c r="R88" s="5" t="s">
        <v>13</v>
      </c>
      <c r="S88" s="6"/>
      <c r="T88" s="6"/>
      <c r="U88" s="7"/>
      <c r="V88" s="4" t="s">
        <v>14</v>
      </c>
      <c r="W88" s="4" t="s">
        <v>15</v>
      </c>
    </row>
    <row r="89" ht="14.25" customHeight="1">
      <c r="B89" s="9"/>
      <c r="C89" s="9"/>
      <c r="D89" s="9"/>
      <c r="E89" s="9"/>
      <c r="F89" s="9"/>
      <c r="G89" s="9"/>
      <c r="H89" s="9"/>
      <c r="I89" s="9"/>
      <c r="J89" s="10" t="s">
        <v>16</v>
      </c>
      <c r="K89" s="10" t="s">
        <v>17</v>
      </c>
      <c r="L89" s="10" t="s">
        <v>18</v>
      </c>
      <c r="M89" s="10" t="s">
        <v>19</v>
      </c>
      <c r="N89" s="10" t="s">
        <v>16</v>
      </c>
      <c r="O89" s="10" t="s">
        <v>17</v>
      </c>
      <c r="P89" s="10" t="s">
        <v>18</v>
      </c>
      <c r="Q89" s="10" t="s">
        <v>19</v>
      </c>
      <c r="R89" s="10" t="s">
        <v>16</v>
      </c>
      <c r="S89" s="10" t="s">
        <v>17</v>
      </c>
      <c r="T89" s="10" t="s">
        <v>18</v>
      </c>
      <c r="U89" s="10" t="s">
        <v>19</v>
      </c>
      <c r="V89" s="9"/>
      <c r="W89" s="9"/>
    </row>
    <row r="90" ht="14.25" customHeight="1">
      <c r="B90" s="10" t="s">
        <v>20</v>
      </c>
      <c r="C90" s="10" t="s">
        <v>21</v>
      </c>
      <c r="D90" s="10" t="s">
        <v>22</v>
      </c>
      <c r="E90" s="10">
        <f t="shared" ref="E90:H90" si="113">E80+E70</f>
        <v>23</v>
      </c>
      <c r="F90" s="10">
        <f t="shared" si="113"/>
        <v>52</v>
      </c>
      <c r="G90" s="10">
        <f t="shared" si="113"/>
        <v>22</v>
      </c>
      <c r="H90" s="10">
        <f t="shared" si="113"/>
        <v>92</v>
      </c>
      <c r="I90" s="10">
        <f t="shared" ref="I90:I95" si="115">SUM(E90:G90)</f>
        <v>97</v>
      </c>
      <c r="J90" s="12">
        <f t="shared" ref="J90:J95" si="116">E90/I90</f>
        <v>0.2371134021</v>
      </c>
      <c r="K90" s="12">
        <f t="shared" ref="K90:K95" si="117">E$1*SQRT(J90*(1-J90)/I90)</f>
        <v>0.08464050538</v>
      </c>
      <c r="L90" s="12">
        <f t="shared" ref="L90:L95" si="118">J90-K90</f>
        <v>0.1524728967</v>
      </c>
      <c r="M90" s="12">
        <f t="shared" ref="M90:M95" si="119">J90+K90</f>
        <v>0.3217539074</v>
      </c>
      <c r="N90" s="12">
        <f t="shared" ref="N90:N95" si="120">F90/I90</f>
        <v>0.5360824742</v>
      </c>
      <c r="O90" s="12">
        <f t="shared" ref="O90:O95" si="121">E$1*SQRT(N90*(1-N90)/I90)</f>
        <v>0.09924448871</v>
      </c>
      <c r="P90" s="12">
        <f t="shared" ref="P90:P95" si="122">N90-O90</f>
        <v>0.4368379855</v>
      </c>
      <c r="Q90" s="12">
        <f t="shared" ref="Q90:Q95" si="123">N90+O90</f>
        <v>0.6353269629</v>
      </c>
      <c r="R90" s="12">
        <f t="shared" ref="R90:R95" si="124">G90/I90</f>
        <v>0.2268041237</v>
      </c>
      <c r="S90" s="12">
        <f t="shared" ref="S90:S95" si="125">E$1*SQRT(R90*(1-R90)/I90)</f>
        <v>0.083337495</v>
      </c>
      <c r="T90" s="12">
        <f t="shared" ref="T90:T95" si="126">R90-S90</f>
        <v>0.1434666287</v>
      </c>
      <c r="U90" s="12">
        <f t="shared" ref="U90:U95" si="127">R90+S90</f>
        <v>0.3101416187</v>
      </c>
      <c r="V90" s="12">
        <f t="shared" ref="V90:V95" si="128">K90+O90/2</f>
        <v>0.1342627497</v>
      </c>
      <c r="W90" s="12">
        <f t="shared" ref="W90:W95" si="129">S90+O90/2</f>
        <v>0.1329597394</v>
      </c>
    </row>
    <row r="91" ht="14.25" customHeight="1">
      <c r="B91" s="10" t="s">
        <v>23</v>
      </c>
      <c r="C91" s="10" t="s">
        <v>21</v>
      </c>
      <c r="D91" s="10" t="s">
        <v>22</v>
      </c>
      <c r="E91" s="10">
        <f t="shared" ref="E91:H91" si="114">E81+E71</f>
        <v>23</v>
      </c>
      <c r="F91" s="10">
        <f t="shared" si="114"/>
        <v>28</v>
      </c>
      <c r="G91" s="10">
        <f t="shared" si="114"/>
        <v>31</v>
      </c>
      <c r="H91" s="10">
        <f t="shared" si="114"/>
        <v>96</v>
      </c>
      <c r="I91" s="10">
        <f t="shared" si="115"/>
        <v>82</v>
      </c>
      <c r="J91" s="12">
        <f t="shared" si="116"/>
        <v>0.2804878049</v>
      </c>
      <c r="K91" s="12">
        <f t="shared" si="117"/>
        <v>0.09723558169</v>
      </c>
      <c r="L91" s="12">
        <f t="shared" si="118"/>
        <v>0.1832522232</v>
      </c>
      <c r="M91" s="12">
        <f t="shared" si="119"/>
        <v>0.3777233866</v>
      </c>
      <c r="N91" s="12">
        <f t="shared" si="120"/>
        <v>0.3414634146</v>
      </c>
      <c r="O91" s="12">
        <f t="shared" si="121"/>
        <v>0.1026387108</v>
      </c>
      <c r="P91" s="12">
        <f t="shared" si="122"/>
        <v>0.2388247038</v>
      </c>
      <c r="Q91" s="12">
        <f t="shared" si="123"/>
        <v>0.4441021254</v>
      </c>
      <c r="R91" s="12">
        <f t="shared" si="124"/>
        <v>0.3780487805</v>
      </c>
      <c r="S91" s="12">
        <f t="shared" si="125"/>
        <v>0.1049545396</v>
      </c>
      <c r="T91" s="12">
        <f t="shared" si="126"/>
        <v>0.2730942409</v>
      </c>
      <c r="U91" s="12">
        <f t="shared" si="127"/>
        <v>0.4830033201</v>
      </c>
      <c r="V91" s="12">
        <f t="shared" si="128"/>
        <v>0.1485549371</v>
      </c>
      <c r="W91" s="12">
        <f t="shared" si="129"/>
        <v>0.156273895</v>
      </c>
    </row>
    <row r="92" ht="14.25" customHeight="1">
      <c r="B92" s="10" t="s">
        <v>24</v>
      </c>
      <c r="C92" s="10" t="s">
        <v>21</v>
      </c>
      <c r="D92" s="10" t="s">
        <v>22</v>
      </c>
      <c r="E92" s="10">
        <f t="shared" ref="E92:H92" si="130">E82+E72</f>
        <v>27</v>
      </c>
      <c r="F92" s="10">
        <f t="shared" si="130"/>
        <v>47</v>
      </c>
      <c r="G92" s="10">
        <f t="shared" si="130"/>
        <v>24</v>
      </c>
      <c r="H92" s="10">
        <f t="shared" si="130"/>
        <v>102</v>
      </c>
      <c r="I92" s="10">
        <f t="shared" si="115"/>
        <v>98</v>
      </c>
      <c r="J92" s="12">
        <f t="shared" si="116"/>
        <v>0.2755102041</v>
      </c>
      <c r="K92" s="12">
        <f t="shared" si="117"/>
        <v>0.08845614617</v>
      </c>
      <c r="L92" s="12">
        <f t="shared" si="118"/>
        <v>0.1870540579</v>
      </c>
      <c r="M92" s="12">
        <f t="shared" si="119"/>
        <v>0.3639663503</v>
      </c>
      <c r="N92" s="12">
        <f t="shared" si="120"/>
        <v>0.4795918367</v>
      </c>
      <c r="O92" s="12">
        <f t="shared" si="121"/>
        <v>0.09891245356</v>
      </c>
      <c r="P92" s="12">
        <f t="shared" si="122"/>
        <v>0.3806793832</v>
      </c>
      <c r="Q92" s="12">
        <f t="shared" si="123"/>
        <v>0.5785042903</v>
      </c>
      <c r="R92" s="12">
        <f t="shared" si="124"/>
        <v>0.2448979592</v>
      </c>
      <c r="S92" s="12">
        <f t="shared" si="125"/>
        <v>0.08514093958</v>
      </c>
      <c r="T92" s="12">
        <f t="shared" si="126"/>
        <v>0.1597570196</v>
      </c>
      <c r="U92" s="12">
        <f t="shared" si="127"/>
        <v>0.3300388988</v>
      </c>
      <c r="V92" s="12">
        <f t="shared" si="128"/>
        <v>0.137912373</v>
      </c>
      <c r="W92" s="12">
        <f t="shared" si="129"/>
        <v>0.1345971664</v>
      </c>
    </row>
    <row r="93" ht="14.25" customHeight="1">
      <c r="B93" s="10" t="s">
        <v>25</v>
      </c>
      <c r="C93" s="10" t="s">
        <v>21</v>
      </c>
      <c r="D93" s="10" t="s">
        <v>22</v>
      </c>
      <c r="E93" s="10">
        <f t="shared" ref="E93:H93" si="131">E83+E73</f>
        <v>30</v>
      </c>
      <c r="F93" s="10">
        <f t="shared" si="131"/>
        <v>80</v>
      </c>
      <c r="G93" s="10">
        <f t="shared" si="131"/>
        <v>39</v>
      </c>
      <c r="H93" s="10">
        <f t="shared" si="131"/>
        <v>100</v>
      </c>
      <c r="I93" s="10">
        <f t="shared" si="115"/>
        <v>149</v>
      </c>
      <c r="J93" s="12">
        <f t="shared" si="116"/>
        <v>0.2013422819</v>
      </c>
      <c r="K93" s="12">
        <f t="shared" si="117"/>
        <v>0.06438886605</v>
      </c>
      <c r="L93" s="12">
        <f t="shared" si="118"/>
        <v>0.1369534158</v>
      </c>
      <c r="M93" s="12">
        <f t="shared" si="119"/>
        <v>0.2657311479</v>
      </c>
      <c r="N93" s="12">
        <f t="shared" si="120"/>
        <v>0.5369127517</v>
      </c>
      <c r="O93" s="12">
        <f t="shared" si="121"/>
        <v>0.08006564518</v>
      </c>
      <c r="P93" s="12">
        <f t="shared" si="122"/>
        <v>0.4568471065</v>
      </c>
      <c r="Q93" s="12">
        <f t="shared" si="123"/>
        <v>0.6169783969</v>
      </c>
      <c r="R93" s="12">
        <f t="shared" si="124"/>
        <v>0.2617449664</v>
      </c>
      <c r="S93" s="12">
        <f t="shared" si="125"/>
        <v>0.07058384538</v>
      </c>
      <c r="T93" s="12">
        <f t="shared" si="126"/>
        <v>0.1911611211</v>
      </c>
      <c r="U93" s="12">
        <f t="shared" si="127"/>
        <v>0.3323288118</v>
      </c>
      <c r="V93" s="12">
        <f t="shared" si="128"/>
        <v>0.1044216886</v>
      </c>
      <c r="W93" s="12">
        <f t="shared" si="129"/>
        <v>0.110616668</v>
      </c>
    </row>
    <row r="94" ht="14.25" customHeight="1">
      <c r="B94" s="10" t="s">
        <v>26</v>
      </c>
      <c r="C94" s="10" t="s">
        <v>21</v>
      </c>
      <c r="D94" s="10" t="s">
        <v>22</v>
      </c>
      <c r="E94" s="10">
        <f t="shared" ref="E94:H94" si="132">E84+E74</f>
        <v>37</v>
      </c>
      <c r="F94" s="10">
        <f t="shared" si="132"/>
        <v>78</v>
      </c>
      <c r="G94" s="10">
        <f t="shared" si="132"/>
        <v>38</v>
      </c>
      <c r="H94" s="10">
        <f t="shared" si="132"/>
        <v>130</v>
      </c>
      <c r="I94" s="10">
        <f t="shared" si="115"/>
        <v>153</v>
      </c>
      <c r="J94" s="12">
        <f t="shared" si="116"/>
        <v>0.2418300654</v>
      </c>
      <c r="K94" s="12">
        <f t="shared" si="117"/>
        <v>0.0678498328</v>
      </c>
      <c r="L94" s="12">
        <f t="shared" si="118"/>
        <v>0.1739802326</v>
      </c>
      <c r="M94" s="12">
        <f t="shared" si="119"/>
        <v>0.3096798982</v>
      </c>
      <c r="N94" s="12">
        <f t="shared" si="120"/>
        <v>0.5098039216</v>
      </c>
      <c r="O94" s="12">
        <f t="shared" si="121"/>
        <v>0.07921307236</v>
      </c>
      <c r="P94" s="12">
        <f t="shared" si="122"/>
        <v>0.4305908492</v>
      </c>
      <c r="Q94" s="12">
        <f t="shared" si="123"/>
        <v>0.5890169939</v>
      </c>
      <c r="R94" s="12">
        <f t="shared" si="124"/>
        <v>0.2483660131</v>
      </c>
      <c r="S94" s="12">
        <f t="shared" si="125"/>
        <v>0.0684635861</v>
      </c>
      <c r="T94" s="12">
        <f t="shared" si="126"/>
        <v>0.179902427</v>
      </c>
      <c r="U94" s="12">
        <f t="shared" si="127"/>
        <v>0.3168295992</v>
      </c>
      <c r="V94" s="12">
        <f t="shared" si="128"/>
        <v>0.107456369</v>
      </c>
      <c r="W94" s="12">
        <f t="shared" si="129"/>
        <v>0.1080701223</v>
      </c>
    </row>
    <row r="95" ht="14.25" customHeight="1">
      <c r="B95" s="10" t="s">
        <v>27</v>
      </c>
      <c r="C95" s="10" t="s">
        <v>21</v>
      </c>
      <c r="D95" s="10" t="s">
        <v>22</v>
      </c>
      <c r="E95" s="10">
        <f t="shared" ref="E95:H95" si="133">E85+E75</f>
        <v>51</v>
      </c>
      <c r="F95" s="10">
        <f t="shared" si="133"/>
        <v>92</v>
      </c>
      <c r="G95" s="10">
        <f t="shared" si="133"/>
        <v>63</v>
      </c>
      <c r="H95" s="10">
        <f t="shared" si="133"/>
        <v>129</v>
      </c>
      <c r="I95" s="10">
        <f t="shared" si="115"/>
        <v>206</v>
      </c>
      <c r="J95" s="12">
        <f t="shared" si="116"/>
        <v>0.2475728155</v>
      </c>
      <c r="K95" s="12">
        <f t="shared" si="117"/>
        <v>0.05893946345</v>
      </c>
      <c r="L95" s="12">
        <f t="shared" si="118"/>
        <v>0.1886333521</v>
      </c>
      <c r="M95" s="12">
        <f t="shared" si="119"/>
        <v>0.306512279</v>
      </c>
      <c r="N95" s="12">
        <f t="shared" si="120"/>
        <v>0.4466019417</v>
      </c>
      <c r="O95" s="12">
        <f t="shared" si="121"/>
        <v>0.06788933899</v>
      </c>
      <c r="P95" s="12">
        <f t="shared" si="122"/>
        <v>0.3787126028</v>
      </c>
      <c r="Q95" s="12">
        <f t="shared" si="123"/>
        <v>0.5144912807</v>
      </c>
      <c r="R95" s="12">
        <f t="shared" si="124"/>
        <v>0.3058252427</v>
      </c>
      <c r="S95" s="12">
        <f t="shared" si="125"/>
        <v>0.06292069836</v>
      </c>
      <c r="T95" s="12">
        <f t="shared" si="126"/>
        <v>0.2429045444</v>
      </c>
      <c r="U95" s="12">
        <f t="shared" si="127"/>
        <v>0.3687459411</v>
      </c>
      <c r="V95" s="12">
        <f t="shared" si="128"/>
        <v>0.09288413294</v>
      </c>
      <c r="W95" s="12">
        <f t="shared" si="129"/>
        <v>0.09686536786</v>
      </c>
    </row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>
      <c r="D107" s="1" t="s">
        <v>32</v>
      </c>
    </row>
    <row r="108" ht="14.25" customHeight="1"/>
    <row r="109" ht="14.25" customHeight="1">
      <c r="D109" s="10"/>
      <c r="E109" s="10" t="s">
        <v>12</v>
      </c>
      <c r="F109" s="10" t="s">
        <v>14</v>
      </c>
      <c r="G109" s="10" t="s">
        <v>7</v>
      </c>
      <c r="H109" s="10" t="s">
        <v>15</v>
      </c>
      <c r="I109" s="10" t="s">
        <v>13</v>
      </c>
    </row>
    <row r="110" ht="14.25" customHeight="1">
      <c r="D110" s="10" t="s">
        <v>20</v>
      </c>
      <c r="E110" s="12">
        <f t="shared" ref="E110:E115" si="134">L70</f>
        <v>0.224331345</v>
      </c>
      <c r="F110" s="12">
        <f t="shared" ref="F110:F115" si="135">V70</f>
        <v>0.2051068731</v>
      </c>
      <c r="G110" s="12">
        <f t="shared" ref="G110:G115" si="136">P70</f>
        <v>0.2049533509</v>
      </c>
      <c r="H110" s="17">
        <f t="shared" ref="H110:H115" si="137">W70</f>
        <v>0.1984826508</v>
      </c>
      <c r="I110" s="12">
        <f t="shared" ref="I110:I115" si="138">T70</f>
        <v>0.1671257801</v>
      </c>
    </row>
    <row r="111" ht="14.25" customHeight="1">
      <c r="D111" s="10" t="s">
        <v>23</v>
      </c>
      <c r="E111" s="12">
        <f t="shared" si="134"/>
        <v>0.1090285137</v>
      </c>
      <c r="F111" s="12">
        <f t="shared" si="135"/>
        <v>0.1727202087</v>
      </c>
      <c r="G111" s="12">
        <f t="shared" si="136"/>
        <v>0.2365025552</v>
      </c>
      <c r="H111" s="17">
        <f t="shared" si="137"/>
        <v>0.1939288831</v>
      </c>
      <c r="I111" s="12">
        <f t="shared" si="138"/>
        <v>0.2878198393</v>
      </c>
    </row>
    <row r="112" ht="14.25" customHeight="1">
      <c r="D112" s="10" t="s">
        <v>24</v>
      </c>
      <c r="E112" s="12">
        <f t="shared" si="134"/>
        <v>0.121729833</v>
      </c>
      <c r="F112" s="12">
        <f t="shared" si="135"/>
        <v>0.1657864622</v>
      </c>
      <c r="G112" s="12">
        <f t="shared" si="136"/>
        <v>0.4410964418</v>
      </c>
      <c r="H112" s="17">
        <f t="shared" si="137"/>
        <v>0.1630398927</v>
      </c>
      <c r="I112" s="12">
        <f t="shared" si="138"/>
        <v>0.1083473702</v>
      </c>
    </row>
    <row r="113" ht="14.25" customHeight="1">
      <c r="D113" s="10" t="s">
        <v>25</v>
      </c>
      <c r="E113" s="12">
        <f t="shared" si="134"/>
        <v>0.13157307</v>
      </c>
      <c r="F113" s="12">
        <f t="shared" si="135"/>
        <v>0.1392644194</v>
      </c>
      <c r="G113" s="12">
        <f t="shared" si="136"/>
        <v>0.3663709983</v>
      </c>
      <c r="H113" s="17">
        <f t="shared" si="137"/>
        <v>0.1496620024</v>
      </c>
      <c r="I113" s="12">
        <f t="shared" si="138"/>
        <v>0.2131295099</v>
      </c>
    </row>
    <row r="114" ht="14.25" customHeight="1">
      <c r="D114" s="10" t="s">
        <v>26</v>
      </c>
      <c r="E114" s="12">
        <f t="shared" si="134"/>
        <v>0.1156053937</v>
      </c>
      <c r="F114" s="12">
        <f t="shared" si="135"/>
        <v>0.1276767758</v>
      </c>
      <c r="G114" s="12">
        <f t="shared" si="136"/>
        <v>0.431803008</v>
      </c>
      <c r="H114" s="17">
        <f t="shared" si="137"/>
        <v>0.1378607646</v>
      </c>
      <c r="I114" s="12">
        <f t="shared" si="138"/>
        <v>0.1870540579</v>
      </c>
    </row>
    <row r="115" ht="14.25" customHeight="1">
      <c r="D115" s="10" t="s">
        <v>27</v>
      </c>
      <c r="E115" s="12">
        <f t="shared" si="134"/>
        <v>0.1762297595</v>
      </c>
      <c r="F115" s="12">
        <f t="shared" si="135"/>
        <v>0.1063844909</v>
      </c>
      <c r="G115" s="12">
        <f t="shared" si="136"/>
        <v>0.370668935</v>
      </c>
      <c r="H115" s="17">
        <f t="shared" si="137"/>
        <v>0.1114517026</v>
      </c>
      <c r="I115" s="12">
        <f t="shared" si="138"/>
        <v>0.235265112</v>
      </c>
    </row>
    <row r="116" ht="14.25" customHeight="1"/>
    <row r="117" ht="14.25" customHeight="1">
      <c r="D117" s="1" t="s">
        <v>34</v>
      </c>
    </row>
    <row r="118" ht="14.25" customHeight="1"/>
    <row r="119" ht="14.25" customHeight="1">
      <c r="D119" s="10"/>
      <c r="E119" s="10" t="s">
        <v>12</v>
      </c>
      <c r="F119" s="10" t="s">
        <v>14</v>
      </c>
      <c r="G119" s="10" t="s">
        <v>7</v>
      </c>
      <c r="H119" s="10" t="s">
        <v>15</v>
      </c>
      <c r="I119" s="10" t="s">
        <v>13</v>
      </c>
    </row>
    <row r="120" ht="14.25" customHeight="1">
      <c r="D120" s="10" t="s">
        <v>20</v>
      </c>
      <c r="E120" s="12">
        <f t="shared" ref="E120:E125" si="139">L80</f>
        <v>0.0299252577</v>
      </c>
      <c r="F120" s="12">
        <f t="shared" ref="F120:F125" si="140">V80</f>
        <v>0.1523028131</v>
      </c>
      <c r="G120" s="12">
        <f t="shared" ref="G120:G125" si="141">P80</f>
        <v>0.5955438583</v>
      </c>
      <c r="H120" s="17">
        <f t="shared" ref="H120:H125" si="142">W80</f>
        <v>0.163846085</v>
      </c>
      <c r="I120" s="12">
        <f t="shared" ref="I120:I125" si="143">T80</f>
        <v>0.05838198585</v>
      </c>
    </row>
    <row r="121" ht="14.25" customHeight="1">
      <c r="D121" s="10" t="s">
        <v>23</v>
      </c>
      <c r="E121" s="12">
        <f t="shared" si="139"/>
        <v>0.2220684315</v>
      </c>
      <c r="F121" s="12">
        <f t="shared" si="140"/>
        <v>0.2714586194</v>
      </c>
      <c r="G121" s="12">
        <f t="shared" si="141"/>
        <v>0.1240570093</v>
      </c>
      <c r="H121" s="17">
        <f t="shared" si="142"/>
        <v>0.2583589305</v>
      </c>
      <c r="I121" s="12">
        <f t="shared" si="143"/>
        <v>0.1240570093</v>
      </c>
    </row>
    <row r="122" ht="14.25" customHeight="1">
      <c r="D122" s="10" t="s">
        <v>24</v>
      </c>
      <c r="E122" s="12">
        <f t="shared" si="139"/>
        <v>0.2042057024</v>
      </c>
      <c r="F122" s="12">
        <f t="shared" si="140"/>
        <v>0.2339014804</v>
      </c>
      <c r="G122" s="12">
        <f t="shared" si="141"/>
        <v>0.1793411899</v>
      </c>
      <c r="H122" s="17">
        <f t="shared" si="142"/>
        <v>0.2274725668</v>
      </c>
      <c r="I122" s="12">
        <f t="shared" si="143"/>
        <v>0.1550790604</v>
      </c>
    </row>
    <row r="123" ht="14.25" customHeight="1">
      <c r="D123" s="10" t="s">
        <v>25</v>
      </c>
      <c r="E123" s="12">
        <f t="shared" si="139"/>
        <v>0.08232604414</v>
      </c>
      <c r="F123" s="12">
        <f t="shared" si="140"/>
        <v>0.1552154967</v>
      </c>
      <c r="G123" s="12">
        <f t="shared" si="141"/>
        <v>0.508787886</v>
      </c>
      <c r="H123" s="17">
        <f t="shared" si="142"/>
        <v>0.1584653467</v>
      </c>
      <c r="I123" s="12">
        <f t="shared" si="143"/>
        <v>0.09520522637</v>
      </c>
    </row>
    <row r="124" ht="14.25" customHeight="1">
      <c r="D124" s="10" t="s">
        <v>26</v>
      </c>
      <c r="E124" s="12">
        <f t="shared" si="139"/>
        <v>0.2032648848</v>
      </c>
      <c r="F124" s="12">
        <f t="shared" si="140"/>
        <v>0.1899810675</v>
      </c>
      <c r="G124" s="12">
        <f t="shared" si="141"/>
        <v>0.3407808227</v>
      </c>
      <c r="H124" s="17">
        <f t="shared" si="142"/>
        <v>0.1716877634</v>
      </c>
      <c r="I124" s="12">
        <f t="shared" si="143"/>
        <v>0.09428546157</v>
      </c>
    </row>
    <row r="125" ht="14.25" customHeight="1">
      <c r="D125" s="10" t="s">
        <v>27</v>
      </c>
      <c r="E125" s="12">
        <f t="shared" si="139"/>
        <v>0.1384167906</v>
      </c>
      <c r="F125" s="12">
        <f t="shared" si="140"/>
        <v>0.1903789302</v>
      </c>
      <c r="G125" s="12">
        <f t="shared" si="141"/>
        <v>0.3024085584</v>
      </c>
      <c r="H125" s="17">
        <f t="shared" si="142"/>
        <v>0.1958182385</v>
      </c>
      <c r="I125" s="12">
        <f t="shared" si="143"/>
        <v>0.1729774823</v>
      </c>
    </row>
    <row r="126" ht="14.25" customHeight="1"/>
    <row r="127" ht="14.25" customHeight="1">
      <c r="D127" s="1" t="s">
        <v>40</v>
      </c>
    </row>
    <row r="128" ht="14.25" customHeight="1"/>
    <row r="129" ht="14.25" customHeight="1">
      <c r="D129" s="10"/>
      <c r="E129" s="10" t="s">
        <v>12</v>
      </c>
      <c r="F129" s="10" t="s">
        <v>14</v>
      </c>
      <c r="G129" s="10" t="s">
        <v>7</v>
      </c>
      <c r="H129" s="10" t="s">
        <v>15</v>
      </c>
      <c r="I129" s="10" t="s">
        <v>13</v>
      </c>
    </row>
    <row r="130" ht="14.25" customHeight="1">
      <c r="D130" s="10" t="s">
        <v>20</v>
      </c>
      <c r="E130" s="12">
        <f t="shared" ref="E130:E135" si="144">L90</f>
        <v>0.1524728967</v>
      </c>
      <c r="F130" s="12">
        <f t="shared" ref="F130:F135" si="145">V90</f>
        <v>0.1342627497</v>
      </c>
      <c r="G130" s="12">
        <f t="shared" ref="G130:G135" si="146">P90</f>
        <v>0.4368379855</v>
      </c>
      <c r="H130" s="17">
        <f t="shared" ref="H130:H135" si="147">W90</f>
        <v>0.1329597394</v>
      </c>
      <c r="I130" s="12">
        <f t="shared" ref="I130:I135" si="148">T90</f>
        <v>0.1434666287</v>
      </c>
    </row>
    <row r="131" ht="14.25" customHeight="1">
      <c r="D131" s="10" t="s">
        <v>23</v>
      </c>
      <c r="E131" s="12">
        <f t="shared" si="144"/>
        <v>0.1832522232</v>
      </c>
      <c r="F131" s="12">
        <f t="shared" si="145"/>
        <v>0.1485549371</v>
      </c>
      <c r="G131" s="12">
        <f t="shared" si="146"/>
        <v>0.2388247038</v>
      </c>
      <c r="H131" s="17">
        <f t="shared" si="147"/>
        <v>0.156273895</v>
      </c>
      <c r="I131" s="12">
        <f t="shared" si="148"/>
        <v>0.2730942409</v>
      </c>
    </row>
    <row r="132" ht="14.25" customHeight="1">
      <c r="D132" s="10" t="s">
        <v>24</v>
      </c>
      <c r="E132" s="12">
        <f t="shared" si="144"/>
        <v>0.1870540579</v>
      </c>
      <c r="F132" s="12">
        <f t="shared" si="145"/>
        <v>0.137912373</v>
      </c>
      <c r="G132" s="12">
        <f t="shared" si="146"/>
        <v>0.3806793832</v>
      </c>
      <c r="H132" s="17">
        <f t="shared" si="147"/>
        <v>0.1345971664</v>
      </c>
      <c r="I132" s="12">
        <f t="shared" si="148"/>
        <v>0.1597570196</v>
      </c>
    </row>
    <row r="133" ht="14.25" customHeight="1">
      <c r="D133" s="10" t="s">
        <v>25</v>
      </c>
      <c r="E133" s="12">
        <f t="shared" si="144"/>
        <v>0.1369534158</v>
      </c>
      <c r="F133" s="12">
        <f t="shared" si="145"/>
        <v>0.1044216886</v>
      </c>
      <c r="G133" s="12">
        <f t="shared" si="146"/>
        <v>0.4568471065</v>
      </c>
      <c r="H133" s="17">
        <f t="shared" si="147"/>
        <v>0.110616668</v>
      </c>
      <c r="I133" s="12">
        <f t="shared" si="148"/>
        <v>0.1911611211</v>
      </c>
    </row>
    <row r="134" ht="14.25" customHeight="1">
      <c r="D134" s="10" t="s">
        <v>26</v>
      </c>
      <c r="E134" s="12">
        <f t="shared" si="144"/>
        <v>0.1739802326</v>
      </c>
      <c r="F134" s="12">
        <f t="shared" si="145"/>
        <v>0.107456369</v>
      </c>
      <c r="G134" s="12">
        <f t="shared" si="146"/>
        <v>0.4305908492</v>
      </c>
      <c r="H134" s="17">
        <f t="shared" si="147"/>
        <v>0.1080701223</v>
      </c>
      <c r="I134" s="12">
        <f t="shared" si="148"/>
        <v>0.179902427</v>
      </c>
    </row>
    <row r="135" ht="14.25" customHeight="1">
      <c r="D135" s="10" t="s">
        <v>27</v>
      </c>
      <c r="E135" s="12">
        <f t="shared" si="144"/>
        <v>0.1886333521</v>
      </c>
      <c r="F135" s="12">
        <f t="shared" si="145"/>
        <v>0.09288413294</v>
      </c>
      <c r="G135" s="12">
        <f t="shared" si="146"/>
        <v>0.3787126028</v>
      </c>
      <c r="H135" s="17">
        <f t="shared" si="147"/>
        <v>0.09686536786</v>
      </c>
      <c r="I135" s="12">
        <f t="shared" si="148"/>
        <v>0.2429045444</v>
      </c>
    </row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3">
    <mergeCell ref="I68:I69"/>
    <mergeCell ref="J68:M68"/>
    <mergeCell ref="N68:Q68"/>
    <mergeCell ref="R68:U68"/>
    <mergeCell ref="V68:V69"/>
    <mergeCell ref="W68:W69"/>
    <mergeCell ref="B68:B69"/>
    <mergeCell ref="C68:C69"/>
    <mergeCell ref="D68:D69"/>
    <mergeCell ref="E68:E69"/>
    <mergeCell ref="F68:F69"/>
    <mergeCell ref="G68:G69"/>
    <mergeCell ref="H68:H69"/>
    <mergeCell ref="I78:I79"/>
    <mergeCell ref="J78:M78"/>
    <mergeCell ref="N78:Q78"/>
    <mergeCell ref="R78:U78"/>
    <mergeCell ref="V78:V79"/>
    <mergeCell ref="W78:W79"/>
    <mergeCell ref="B78:B79"/>
    <mergeCell ref="C78:C79"/>
    <mergeCell ref="D78:D79"/>
    <mergeCell ref="E78:E79"/>
    <mergeCell ref="F78:F79"/>
    <mergeCell ref="G78:G79"/>
    <mergeCell ref="H78:H79"/>
    <mergeCell ref="H5:H6"/>
    <mergeCell ref="I5:I6"/>
    <mergeCell ref="J5:J6"/>
    <mergeCell ref="K5:N5"/>
    <mergeCell ref="O5:R5"/>
    <mergeCell ref="S5:V5"/>
    <mergeCell ref="W5:W6"/>
    <mergeCell ref="X5:X6"/>
    <mergeCell ref="A5:A6"/>
    <mergeCell ref="B5:B6"/>
    <mergeCell ref="C5:C6"/>
    <mergeCell ref="D5:D6"/>
    <mergeCell ref="E5:E6"/>
    <mergeCell ref="F5:F6"/>
    <mergeCell ref="G5:G6"/>
    <mergeCell ref="H15:H16"/>
    <mergeCell ref="I15:I16"/>
    <mergeCell ref="J15:J16"/>
    <mergeCell ref="K15:N15"/>
    <mergeCell ref="O15:R15"/>
    <mergeCell ref="S15:V15"/>
    <mergeCell ref="W15:W16"/>
    <mergeCell ref="X15:X16"/>
    <mergeCell ref="A15:A16"/>
    <mergeCell ref="B15:B16"/>
    <mergeCell ref="C15:C16"/>
    <mergeCell ref="D15:D16"/>
    <mergeCell ref="E15:E16"/>
    <mergeCell ref="F15:F16"/>
    <mergeCell ref="G15:G16"/>
    <mergeCell ref="I25:I26"/>
    <mergeCell ref="J25:J26"/>
    <mergeCell ref="K25:N25"/>
    <mergeCell ref="O25:R25"/>
    <mergeCell ref="S25:V25"/>
    <mergeCell ref="W25:W26"/>
    <mergeCell ref="X25:X26"/>
    <mergeCell ref="B25:B26"/>
    <mergeCell ref="C25:C26"/>
    <mergeCell ref="D25:D26"/>
    <mergeCell ref="E25:E26"/>
    <mergeCell ref="F25:F26"/>
    <mergeCell ref="G25:G26"/>
    <mergeCell ref="H25:H26"/>
    <mergeCell ref="I88:I89"/>
    <mergeCell ref="J88:M88"/>
    <mergeCell ref="N88:Q88"/>
    <mergeCell ref="R88:U88"/>
    <mergeCell ref="V88:V89"/>
    <mergeCell ref="W88:W89"/>
    <mergeCell ref="B88:B89"/>
    <mergeCell ref="C88:C89"/>
    <mergeCell ref="D88:D89"/>
    <mergeCell ref="E88:E89"/>
    <mergeCell ref="F88:F89"/>
    <mergeCell ref="G88:G89"/>
    <mergeCell ref="H88:H89"/>
  </mergeCells>
  <conditionalFormatting sqref="L38 P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9 P3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 P4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1 P4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 P4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 P4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 P4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5 P4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6 P4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7 P4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8 P4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9 P4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8 I5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9 I5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0 I6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1 I61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2 I6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63 I63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8 I3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9 I39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 I40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1 I4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 I4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 I4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8 I48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9 I4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0 I50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1 I51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2 I52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53 I5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0 I110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1 I11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2 I112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3 I113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4 I114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5 I115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0 I120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1 I121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2 I12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3 I123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4 I124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5 I12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0 I130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1 I131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2 I132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3 I133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4 I134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35 I135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rintOptions/>
  <pageMargins bottom="0.75" footer="0.0" header="0.0" left="0.7" right="0.7" top="0.75"/>
  <pageSetup paperSize="9" orientation="portrait"/>
  <drawing r:id="rId1"/>
</worksheet>
</file>