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ds" sheetId="1" r:id="rId4"/>
    <sheet state="hidden" name="Sheet1" sheetId="2" r:id="rId5"/>
  </sheets>
  <definedNames>
    <definedName hidden="1" localSheetId="0" name="Z_BE0286EF_4D88_4E08_B313_0A086A05EB50_.wvu.FilterData">Cards!$A$1:$A$778</definedName>
  </definedNames>
  <calcPr/>
  <customWorkbookViews>
    <customWorkbookView activeSheetId="0" maximized="1" windowHeight="0" windowWidth="0" guid="{BE0286EF-4D88-4E08-B313-0A086A05EB50}" name="Color Sorted"/>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0_ is for tokens
z_ is for external (mtg, msem) cards
</t>
      </text>
    </comment>
    <comment authorId="0" ref="H1">
      <text>
        <t xml:space="preserve">(0-4 = common, 5-8 = uncommon, 9-10 = rare)
</t>
      </text>
    </comment>
  </commentList>
</comments>
</file>

<file path=xl/sharedStrings.xml><?xml version="1.0" encoding="utf-8"?>
<sst xmlns="http://schemas.openxmlformats.org/spreadsheetml/2006/main" count="175" uniqueCount="127">
  <si>
    <t>Slot</t>
  </si>
  <si>
    <t>Name</t>
  </si>
  <si>
    <t>Cost</t>
  </si>
  <si>
    <t>Color</t>
  </si>
  <si>
    <t>Melee/Ranged</t>
  </si>
  <si>
    <t>Type</t>
  </si>
  <si>
    <t>Subtype</t>
  </si>
  <si>
    <t>Effectiveness (0-4 = common, 5-8 = uncommon, 9-10 = rare)</t>
  </si>
  <si>
    <t>Rules</t>
  </si>
  <si>
    <t>Flavor</t>
  </si>
  <si>
    <t>Attack Power</t>
  </si>
  <si>
    <t>Health</t>
  </si>
  <si>
    <t>Image</t>
  </si>
  <si>
    <t>Artist</t>
  </si>
  <si>
    <t>Notes</t>
  </si>
  <si>
    <t>Name Size</t>
  </si>
  <si>
    <t>Subtype Size</t>
  </si>
  <si>
    <t>Has PH</t>
  </si>
  <si>
    <t>Color Calculator</t>
  </si>
  <si>
    <t>Iconified Cost</t>
  </si>
  <si>
    <t>Iconified Rules</t>
  </si>
  <si>
    <t>Italicized Type</t>
  </si>
  <si>
    <t>CR_001</t>
  </si>
  <si>
    <t>Kinetic Bombardment</t>
  </si>
  <si>
    <t>6</t>
  </si>
  <si>
    <t>Effect</t>
  </si>
  <si>
    <t>Battle</t>
  </si>
  <si>
    <t>9</t>
  </si>
  <si>
    <t>(Battles remain on the battlefield for as long as there are phases for them to progress through. When ~ enters the battlefield or at the beginning of your turn progress to the next phase.)&lt;p&gt;1) Kill target generator or Building.&lt;/p&gt;&lt;p&gt;2) ~ deals 50 damage to each asset without spacecraft.&lt;/p&gt;</t>
  </si>
  <si>
    <t>PU_001</t>
  </si>
  <si>
    <t>The First Battle</t>
  </si>
  <si>
    <t>1PP</t>
  </si>
  <si>
    <t>5</t>
  </si>
  <si>
    <t>(Battles remain on the battlefield for as long as there are phases for them to progress through. When ~ enters the battlefield or at the beginning of your turn progress to the next phase.)&lt;p&gt;&lt;span foreground='#FF34343A'&gt;&lt;i&gt;1)&lt;/i&gt;&lt;/span&gt; Create a &lt;i&gt;Bullet&lt;/i&gt; on the battlefield.&lt;/p&gt;&lt;p&gt;&lt;span foreground='#FF34343A'&gt;&lt;i&gt;2)&lt;/i&gt;&lt;/span&gt; Remove target asset which was dealt damage this turn from the game.&lt;/p&gt;&lt;p&gt;&lt;span foreground='#FF34343A'&gt;&lt;i&gt;3)&lt;/i&gt;&lt;/span&gt; At the end of this turn you gain &lt;u&gt;X&lt;/u&gt; life and draw &lt;u&gt;X&lt;/u&gt; (X is the amount of loyalty your opponents lost this turn.) cards.&lt;/p&gt;</t>
  </si>
  <si>
    <t>VR Spellslinger</t>
  </si>
  <si>
    <t>VR Agro</t>
  </si>
  <si>
    <t>Ramp</t>
  </si>
  <si>
    <t>VR control</t>
  </si>
  <si>
    <t>Hand Hate Control</t>
  </si>
  <si>
    <t>Arristocrats</t>
  </si>
  <si>
    <t>deck enhance agro</t>
  </si>
  <si>
    <t>+1/+1 counters</t>
  </si>
  <si>
    <t>Gun slinger</t>
  </si>
  <si>
    <t>self mill</t>
  </si>
  <si>
    <t>Prison</t>
  </si>
  <si>
    <t>Kpop midrange Artists? Symmetry?</t>
  </si>
  <si>
    <t>Dealing damage reduces costs</t>
  </si>
  <si>
    <t>my wincon is your wincon</t>
  </si>
  <si>
    <t>vehicles</t>
  </si>
  <si>
    <t>Pirate midrange</t>
  </si>
  <si>
    <t>Mutation</t>
  </si>
  <si>
    <t>Mill</t>
  </si>
  <si>
    <t>Bullet Spellslinger</t>
  </si>
  <si>
    <t>Buildings</t>
  </si>
  <si>
    <t>GR_001</t>
  </si>
  <si>
    <t>The Land Storehouse</t>
  </si>
  <si>
    <t>3G</t>
  </si>
  <si>
    <t>Melee</t>
  </si>
  <si>
    <t>R. Asset</t>
  </si>
  <si>
    <t>AI Building</t>
  </si>
  <si>
    <t>(Each player can only control one copy of each renowned card. If you deploy or otherwise obtain another card with the same name as ~, you must choose one to keep and another to send to its owner's discard.)&lt;p&gt;When ~ enters the battlefield, search your deck for any number of cards and place them under it, then shuffle your deck.&lt;/p&gt;&lt;p&gt;You may hire cards under ~ as generators.&lt;/p&gt;</t>
  </si>
  <si>
    <t>People ask, how can a storehouse store generator? The names a ploy to get people in the door.</t>
  </si>
  <si>
    <t>BC_001</t>
  </si>
  <si>
    <t>B</t>
  </si>
  <si>
    <t>Response</t>
  </si>
  <si>
    <t>3</t>
  </si>
  <si>
    <t>Choose a generic card on the stack to &lt;u&gt;Hack&lt;/u&gt; (Send the specified card to its owner's discard, none of its effects happen.),</t>
  </si>
  <si>
    <t>CU_001</t>
  </si>
  <si>
    <t>Anti-Orbital Battery</t>
  </si>
  <si>
    <t>Ranged</t>
  </si>
  <si>
    <t>Asset</t>
  </si>
  <si>
    <t>Vehicle</t>
  </si>
  <si>
    <t>&lt;u&gt;Vehicle&lt;/u&gt; (When ~ enters the battlefield, you may choose another asset to attach it to. The combined unit has all abilities of both assets, and the highest attack power, health, and ranged status of the two.), &lt;u&gt;Barricade 2&lt;/u&gt; (Barricade Bot can't attack. However, it can intercept up to two assets each combat.)&lt;p&gt;~ can only block assets with spacecraft.&lt;/p&gt;</t>
  </si>
  <si>
    <t>?</t>
  </si>
  <si>
    <t>If ~ is in your opening hand you may reveal it. If you do, you may remove up to four cards in your deck from the game, then shuffle your deck.</t>
  </si>
  <si>
    <t>ProtoSys Gas Grenadier</t>
  </si>
  <si>
    <t>2PP</t>
  </si>
  <si>
    <t>Augmented Subject</t>
  </si>
  <si>
    <t>&lt;u&gt;Warrent&lt;/u&gt; (When you deploy ~, shuffle an 'Incarceration' into your deck.)&lt;p&gt;Whenever your commander loses loyalty, other assets permanently get -1/-1.&lt;/p&gt;&lt;p&gt;If there are no other combatants on the battlefield, &lt;u&gt;forfeit&lt;/u&gt; (Put the specified asset into its owner's discard.) ~.&lt;/p&gt;</t>
  </si>
  <si>
    <t>Command</t>
  </si>
  <si>
    <t>Your commander's As Commander ability becomes "If your commander would take lethal damage, it instead gains imortal until end of turn. Once this effect occures restore your command's normal As Commander ability."</t>
  </si>
  <si>
    <t>Energy Dampener</t>
  </si>
  <si>
    <t>Combatant</t>
  </si>
  <si>
    <t>If a generator would produce more than one energy, it produces one energy of any type it would have produced instead</t>
  </si>
  <si>
    <t>Bank (When ~ resolves, instead of sending it to your discard, you may put it into your energy bank as an energy of one if its types. This energy is not lost when turns end.)</t>
  </si>
  <si>
    <t>Prototype Catgirl</t>
  </si>
  <si>
    <t>Purple</t>
  </si>
  <si>
    <t>Human Cat Mutant Female Subject</t>
  </si>
  <si>
    <t>CR_008</t>
  </si>
  <si>
    <t>Divine Intervention</t>
  </si>
  <si>
    <t>10</t>
  </si>
  <si>
    <t>Latent Miracle</t>
  </si>
  <si>
    <t>Your Commander has &lt;u&gt;Unkillable&lt;/u&gt; (~ can't be killed by damage.)</t>
  </si>
  <si>
    <t>2BB</t>
  </si>
  <si>
    <t>&lt;u&gt;Response&lt;/u&gt;</t>
  </si>
  <si>
    <t>&lt;u&gt;Hack Effect Card&lt;/u&gt; (Send the specified effect card on the stack to their owners' discards, none of their effects happen.)&lt;p&gt;Search that card's controller’s hand, deck, discard, and stack for any number of cards with the same name and remove them from the game.&lt;/p&gt;</t>
  </si>
  <si>
    <t>Buy Time (MSEM2)</t>
  </si>
  <si>
    <t>3RRPP</t>
  </si>
  <si>
    <t>&lt;p&gt;Your loyalty becomes 0. Until an opponent's next turn, you can't lose the game, your opponents can't win the game, and you can't gain loyalty.&lt;/p&gt;&lt;p&gt;Take an extra turn after this one.&lt;/p&gt;&lt;p&gt;Remove ~ from the game.&lt;/p&gt;</t>
  </si>
  <si>
    <t>All or Nothing (MSEM2)</t>
  </si>
  <si>
    <t>RRYY</t>
  </si>
  <si>
    <t xml:space="preserve">Choose a number; reveal that many cards from the top of your library and put them into your hand. You lose loyalty equal to the total generalized cost of those cards. </t>
  </si>
  <si>
    <t>At the Gallows (MSEM2)</t>
  </si>
  <si>
    <t xml:space="preserve">Whenever a non-Spirit creature deals combat damage to a player, destroy that creature. Its controller creates a 1/1 colorless Spirit creature token. </t>
  </si>
  <si>
    <t>MR_OB_001</t>
  </si>
  <si>
    <t>Suffering Incarnate</t>
  </si>
  <si>
    <t>3OB</t>
  </si>
  <si>
    <t>Virtual Boss</t>
  </si>
  <si>
    <t>Whenever an opponent deploys an effect, their commander is &lt;u&gt;drained 2&lt;/u&gt; (The specified commander loses 2 loyalty, your commander gains 2 loyalty).</t>
  </si>
  <si>
    <t>BU_001</t>
  </si>
  <si>
    <t>Revitalizing Infusion</t>
  </si>
  <si>
    <t>0</t>
  </si>
  <si>
    <t>Blue</t>
  </si>
  <si>
    <t>Virtual Spell</t>
  </si>
  <si>
    <t>&lt;u&gt;Heal X&lt;/u&gt; (If the specified asset has attack power or health reductions, reduce them by X [reducing permanent reductions first]. Otherwise remove X damage from it. X is the number of times ~ has been previously deployed this game.)</t>
  </si>
  <si>
    <t>YU_004</t>
  </si>
  <si>
    <t>Fireball</t>
  </si>
  <si>
    <t>Yellow</t>
  </si>
  <si>
    <t>Choose anything for ~ to deal &lt;u&gt;X&lt;/u&gt; (X is the number of times cards named ~ have previously been deployed this game.) damage to.</t>
  </si>
  <si>
    <t>RY_004</t>
  </si>
  <si>
    <t>Soul Rip</t>
  </si>
  <si>
    <t>Red</t>
  </si>
  <si>
    <t>Choose a combatant with &lt;u&gt;generalized cost&lt;/u&gt; (The cost of the card if all typed symbols were replaced with generic numbers. E.x. ~ has a generalized cost of [0].) &lt;u&gt;[X]&lt;/u&gt; (X is the number of times cards named ~ have previously been deployed this game.) or less to kill.</t>
  </si>
  <si>
    <t>Scry</t>
  </si>
  <si>
    <t>Draw &lt;u&gt;X&lt;/u&gt; (X is the number of times cards named ~ have previously been deployed this game.) cards.</t>
  </si>
  <si>
    <t>Generator</t>
  </si>
  <si>
    <t>When Endless Trove enters the battlefield, if it's not a token, each opponent may create a token that's a copy of it.
{T}: Add one mana of any color.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</si>
</sst>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11.0"/>
      <color rgb="FF000000"/>
      <name val="Arial"/>
    </font>
    <font>
      <sz val="11.0"/>
      <color rgb="FF000000"/>
      <name val="Arial"/>
      <scheme val="minor"/>
    </font>
    <font>
      <sz val="11.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vertical="bottom"/>
    </xf>
    <xf borderId="0" fillId="0" fontId="2" numFmtId="0" xfId="0" applyAlignment="1" applyFont="1">
      <alignment readingOrder="0" vertical="bottom"/>
    </xf>
    <xf borderId="0" fillId="0" fontId="2" numFmtId="49" xfId="0" applyAlignment="1" applyFont="1" applyNumberFormat="1">
      <alignment readingOrder="0" vertical="bottom"/>
    </xf>
    <xf borderId="0" fillId="2" fontId="3" numFmtId="0" xfId="0" applyAlignment="1" applyFill="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horizontal="right" vertical="bottom"/>
    </xf>
    <xf borderId="0" fillId="0" fontId="1" numFmtId="0" xfId="0" applyFont="1"/>
    <xf borderId="0" fillId="0" fontId="1" numFmtId="49" xfId="0" applyFont="1" applyNumberFormat="1"/>
    <xf borderId="0" fillId="2" fontId="4" numFmtId="0" xfId="0" applyFont="1"/>
    <xf borderId="0" fillId="0" fontId="1" numFmtId="0" xfId="0" applyAlignment="1" applyFont="1">
      <alignment shrinkToFit="0" wrapText="1"/>
    </xf>
    <xf quotePrefix="1" borderId="0" fillId="0" fontId="1" numFmtId="0" xfId="0" applyAlignment="1" applyFont="1">
      <alignment readingOrder="0" shrinkToFit="0" wrapText="1"/>
    </xf>
    <xf borderId="0" fillId="0" fontId="2" numFmtId="0" xfId="0" applyAlignment="1" applyFont="1">
      <alignment horizontal="right" vertical="bottom"/>
    </xf>
    <xf borderId="0" fillId="2" fontId="3" numFmtId="0" xfId="0" applyAlignment="1" applyFont="1">
      <alignment readingOrder="0" vertical="bottom"/>
    </xf>
    <xf borderId="0" fillId="2" fontId="5" numFmtId="0" xfId="0" applyAlignment="1" applyFont="1">
      <alignment vertical="bottom"/>
    </xf>
    <xf borderId="0" fillId="2"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7.25"/>
    <col customWidth="1" min="4" max="4" width="13.63"/>
    <col customWidth="1" min="7" max="7" width="20.75"/>
    <col customWidth="1" min="8" max="8" width="9.75"/>
    <col customWidth="1" min="9" max="9" width="51.0"/>
    <col customWidth="1" min="10" max="10" width="20.0"/>
    <col customWidth="1" min="15" max="15" width="19.63"/>
    <col customWidth="1" min="22" max="22" width="19.13"/>
  </cols>
  <sheetData>
    <row r="1">
      <c r="A1" s="1" t="s">
        <v>0</v>
      </c>
      <c r="B1" s="1" t="s">
        <v>1</v>
      </c>
      <c r="C1" s="2" t="s">
        <v>2</v>
      </c>
      <c r="D1" s="1" t="s">
        <v>3</v>
      </c>
      <c r="E1" s="1" t="s">
        <v>4</v>
      </c>
      <c r="F1" s="1" t="s">
        <v>5</v>
      </c>
      <c r="G1" s="1" t="s">
        <v>6</v>
      </c>
      <c r="H1" s="2" t="s">
        <v>7</v>
      </c>
      <c r="I1" s="3" t="s">
        <v>8</v>
      </c>
      <c r="J1" s="3" t="s">
        <v>9</v>
      </c>
      <c r="K1" s="1" t="s">
        <v>10</v>
      </c>
      <c r="L1" s="1" t="s">
        <v>11</v>
      </c>
      <c r="M1" s="1" t="s">
        <v>12</v>
      </c>
      <c r="N1" s="1" t="s">
        <v>13</v>
      </c>
      <c r="O1" s="3" t="s">
        <v>14</v>
      </c>
      <c r="Q1" s="1" t="s">
        <v>15</v>
      </c>
      <c r="R1" s="1" t="s">
        <v>16</v>
      </c>
      <c r="S1" s="4" t="s">
        <v>17</v>
      </c>
      <c r="T1" s="4" t="s">
        <v>18</v>
      </c>
      <c r="U1" s="1" t="s">
        <v>19</v>
      </c>
      <c r="V1" s="5" t="s">
        <v>20</v>
      </c>
      <c r="W1" s="1" t="s">
        <v>21</v>
      </c>
    </row>
    <row r="2">
      <c r="A2" s="6" t="s">
        <v>22</v>
      </c>
      <c r="B2" s="6" t="s">
        <v>23</v>
      </c>
      <c r="C2" s="7" t="s">
        <v>24</v>
      </c>
      <c r="D2" s="8" t="str">
        <f>IFERROR(__xludf.DUMMYFUNCTION("IF(ISBLANK(A2),"""",SWITCH(IF(T2="""",0,COUNTA(SPLIT(T2,"" ""))),0,""Generic"",1,TRIM(T2),2,""Multicolor"",3,""Multicolor"",4,""Multicolor"",5,""Multicolor"",6,""Multicolor"",7,""Multicolor"",8,""Multicolor""))"),"Generic")</f>
        <v>Generic</v>
      </c>
      <c r="E2" s="9"/>
      <c r="F2" s="9" t="s">
        <v>25</v>
      </c>
      <c r="G2" s="6" t="s">
        <v>26</v>
      </c>
      <c r="H2" s="10" t="s">
        <v>27</v>
      </c>
      <c r="I2" s="11" t="s">
        <v>28</v>
      </c>
      <c r="J2" s="9"/>
      <c r="K2" s="9"/>
      <c r="L2" s="9"/>
      <c r="M2" s="9"/>
      <c r="N2" s="9"/>
      <c r="O2" s="12"/>
      <c r="P2" s="9"/>
      <c r="Q2" s="13">
        <v>60.0</v>
      </c>
      <c r="R2" s="13">
        <v>50.0</v>
      </c>
      <c r="S2" s="9" t="str">
        <f t="shared" ref="S2:S4" si="1">IF(ISBLANK(A2),"",if(ISBLANK(K2),"False","True"))</f>
        <v>False</v>
      </c>
      <c r="T2" s="9" t="str">
        <f>IFERROR(__xludf.DUMMYFUNCTION("CONCATENATE(if(REGEXMATCH(C2,""R""),"" Red"",""""),if(REGEXMATCH(C2,""O""),"" Orange"",""""),if(REGEXMATCH(C2,""Y""),"" Yellow"",""""),if(REGEXMATCH(C2,""G""),"" Green"",""""),if(REGEXMATCH(C2,""B""),"" Blue"",""""),if(REGEXMATCH(C2,""P""),"" Purple"","""&amp;"""))"),"")</f>
        <v/>
      </c>
      <c r="U2" s="9" t="str">
        <f>IFERROR(__xludf.DUMMYFUNCTION("REGEXREPLACE(C2, ""([ROYGBPXZC_]|1?[0-9])"", ""&lt;icon src='$0.png'/&gt;"")
"),"&lt;icon src='6.png'/&gt;")</f>
        <v>&lt;icon src='6.png'/&gt;</v>
      </c>
      <c r="V2" s="9" t="str">
        <f>IFERROR(__xludf.DUMMYFUNCTION("REGEXREPLACE(SUBSTITUTE(SUBSTITUTE(SUBSTITUTE(SUBSTITUTE(REGEXREPLACE(I2, ""(\[([ROYGBPTQUXZC_]|1?[0-9])\])"", ""&lt;icon src='$2.png'/&gt;""),""--"",""—""),""-&gt;"",""•""),""~@"", CONCATENATE(""&lt;i&gt;"",REGEXEXTRACT(B2,""^([\s\S]*),|$""),""&lt;/i&gt;"")),""~"", CONCATENA"&amp;"TE(""&lt;i&gt;"",B2,""&lt;/i&gt;"")),""(\([\s\S]*?\))"",""&lt;i&gt;&lt;span foreground='#FF34343A'&gt;$0&lt;/span&gt;&lt;/i&gt;"")"),"&lt;i&gt;&lt;span foreground='#FF34343A'&gt;(Battles remain on the battlefield for as long as there are phases for them to progress through. When &lt;i&gt;Kinetic Bombardment&lt;/i&gt; enters the battlefield or at the beginning of your turn progress to the next phase.)&lt;/span&gt;&lt;/i"&amp;"&gt;&lt;p&gt;1) Kill target generator or Building.&lt;/p&gt;&lt;p&gt;2) &lt;i&gt;Kinetic Bombardment&lt;/i&gt; deals 50 damage to each asset without spacecraft.&lt;/p&gt;")</f>
        <v>&lt;i&gt;&lt;span foreground='#FF34343A'&gt;(Battles remain on the battlefield for as long as there are phases for them to progress through. When &lt;i&gt;Kinetic Bombardment&lt;/i&gt; enters the battlefield or at the beginning of your turn progress to the next phase.)&lt;/span&gt;&lt;/i&gt;&lt;p&gt;1) Kill target generator or Building.&lt;/p&gt;&lt;p&gt;2) &lt;i&gt;Kinetic Bombardment&lt;/i&gt; deals 50 damage to each asset without spacecraft.&lt;/p&gt;</v>
      </c>
      <c r="W2" s="9" t="str">
        <f t="shared" ref="W2:W12" si="2">CONCATENATE("&lt;i&gt;", F2, "&lt;/i&gt;")</f>
        <v>&lt;i&gt;Effect&lt;/i&gt;</v>
      </c>
      <c r="X2" s="9"/>
      <c r="Y2" s="9"/>
      <c r="Z2" s="9"/>
      <c r="AA2" s="9"/>
      <c r="AB2" s="9"/>
    </row>
    <row r="3">
      <c r="A3" s="6" t="s">
        <v>29</v>
      </c>
      <c r="B3" s="5" t="s">
        <v>30</v>
      </c>
      <c r="C3" s="10" t="s">
        <v>31</v>
      </c>
      <c r="D3" s="8" t="str">
        <f>IFERROR(__xludf.DUMMYFUNCTION("IF(ISBLANK(A3),"""",SWITCH(IF(T3="""",0,COUNTA(SPLIT(T3,"" ""))),0,""Generic"",1,TRIM(T3),2,""Multicolor"",3,""Multicolor"",4,""Multicolor"",5,""Multicolor"",6,""Multicolor"",7,""Multicolor"",8,""Multicolor""))"),"Purple")</f>
        <v>Purple</v>
      </c>
      <c r="E3" s="9"/>
      <c r="F3" s="9" t="s">
        <v>25</v>
      </c>
      <c r="G3" s="9" t="s">
        <v>26</v>
      </c>
      <c r="H3" s="10" t="s">
        <v>32</v>
      </c>
      <c r="I3" s="12" t="s">
        <v>33</v>
      </c>
      <c r="J3" s="9"/>
      <c r="K3" s="9"/>
      <c r="L3" s="9"/>
      <c r="M3" s="9"/>
      <c r="N3" s="9"/>
      <c r="O3" s="12"/>
      <c r="P3" s="9"/>
      <c r="Q3" s="13">
        <v>60.0</v>
      </c>
      <c r="R3" s="13">
        <v>50.0</v>
      </c>
      <c r="S3" s="9" t="str">
        <f t="shared" si="1"/>
        <v>False</v>
      </c>
      <c r="T3" s="9" t="str">
        <f>IFERROR(__xludf.DUMMYFUNCTION("CONCATENATE(if(REGEXMATCH(C3,""R""),"" Red"",""""),if(REGEXMATCH(C3,""O""),"" Orange"",""""),if(REGEXMATCH(C3,""Y""),"" Yellow"",""""),if(REGEXMATCH(C3,""G""),"" Green"",""""),if(REGEXMATCH(C3,""B""),"" Blue"",""""),if(REGEXMATCH(C3,""P""),"" Purple"","""&amp;"""))")," Purple")</f>
        <v> Purple</v>
      </c>
      <c r="U3" s="9" t="str">
        <f>IFERROR(__xludf.DUMMYFUNCTION("REGEXREPLACE(C3, ""([ROYGBPXZC_]|1?[0-9])"", ""&lt;icon src='$0.png'/&gt;"")
"),"&lt;icon src='1.png'/&gt;&lt;icon src='P.png'/&gt;&lt;icon src='P.png'/&gt;")</f>
        <v>&lt;icon src='1.png'/&gt;&lt;icon src='P.png'/&gt;&lt;icon src='P.png'/&gt;</v>
      </c>
      <c r="V3" s="9" t="str">
        <f>IFERROR(__xludf.DUMMYFUNCTION("REGEXREPLACE(SUBSTITUTE(SUBSTITUTE(SUBSTITUTE(SUBSTITUTE(REGEXREPLACE(I3, ""(\[([ROYGBPTQUXZC_]|1?[0-9])\])"", ""&lt;icon src='$2.png'/&gt;""),""--"",""—""),""-&gt;"",""•""),""~@"", CONCATENATE(""&lt;i&gt;"",REGEXEXTRACT(B3,""^([\s\S]*),|$""),""&lt;/i&gt;"")),""~"", CONCATENA"&amp;"TE(""&lt;i&gt;"",B3,""&lt;/i&gt;"")),""(\([\s\S]*?\))"",""&lt;i&gt;&lt;span foreground='#FF34343A'&gt;$0&lt;/span&gt;&lt;/i&gt;"")"),"&lt;i&gt;&lt;span foreground='#FF34343A'&gt;(Battles remain on the battlefield for as long as there are phases for them to progress through. When &lt;i&gt;The First Battle&lt;/i&gt; enters the battlefield or at the beginning of your turn progress to the next phase.)&lt;/span&gt;&lt;/i&gt;&lt;p"&amp;"&gt;&lt;span foreground='#FF34343A'&gt;&lt;i&gt;1)&lt;/i&gt;&lt;/span&gt; Create a &lt;i&gt;Bullet&lt;/i&gt; on the battlefield.&lt;/p&gt;&lt;p&gt;&lt;span foreground='#FF34343A'&gt;&lt;i&gt;2)&lt;/i&gt;&lt;/span&gt; Remove target asset which was dealt damage this turn from the game.&lt;/p&gt;&lt;p&gt;&lt;span foreground='#FF34343A'&gt;&lt;i&gt;3)&lt;/i&gt;&lt;"&amp;"/span&gt; At the end of this turn you gain &lt;u&gt;X&lt;/u&gt; life and draw &lt;u&gt;X&lt;/u&gt; &lt;i&gt;&lt;span foreground='#FF34343A'&gt;(X is the amount of loyalty your opponents lost this turn.)&lt;/span&gt;&lt;/i&gt; cards.&lt;/p&gt;")</f>
        <v>&lt;i&gt;&lt;span foreground='#FF34343A'&gt;(Battles remain on the battlefield for as long as there are phases for them to progress through. When &lt;i&gt;The First Battle&lt;/i&gt; enters the battlefield or at the beginning of your turn progress to the next phase.)&lt;/span&gt;&lt;/i&gt;&lt;p&gt;&lt;span foreground='#FF34343A'&gt;&lt;i&gt;1)&lt;/i&gt;&lt;/span&gt; Create a &lt;i&gt;Bullet&lt;/i&gt; on the battlefield.&lt;/p&gt;&lt;p&gt;&lt;span foreground='#FF34343A'&gt;&lt;i&gt;2)&lt;/i&gt;&lt;/span&gt; Remove target asset which was dealt damage this turn from the game.&lt;/p&gt;&lt;p&gt;&lt;span foreground='#FF34343A'&gt;&lt;i&gt;3)&lt;/i&gt;&lt;/span&gt; At the end of this turn you gain &lt;u&gt;X&lt;/u&gt; life and draw &lt;u&gt;X&lt;/u&gt; &lt;i&gt;&lt;span foreground='#FF34343A'&gt;(X is the amount of loyalty your opponents lost this turn.)&lt;/span&gt;&lt;/i&gt; cards.&lt;/p&gt;</v>
      </c>
      <c r="W3" s="9" t="str">
        <f t="shared" si="2"/>
        <v>&lt;i&gt;Effect&lt;/i&gt;</v>
      </c>
      <c r="X3" s="9"/>
      <c r="Y3" s="9"/>
      <c r="Z3" s="9"/>
      <c r="AA3" s="9"/>
      <c r="AB3" s="9"/>
    </row>
    <row r="4">
      <c r="A4" s="14"/>
      <c r="B4" s="1" t="str">
        <f>A4</f>
        <v/>
      </c>
      <c r="C4" s="15"/>
      <c r="D4" s="16" t="str">
        <f>IFERROR(__xludf.DUMMYFUNCTION("IF(ISBLANK(A4),"""",SWITCH(IF(T4="""",0,COUNTA(SPLIT(T4,"" ""))),0,""Generic"",1,TRIM(T4),2,""Multicolor"",3,""Multicolor"",4,""Multicolor"",5,""Multicolor"",6,""Multicolor"",7,""Multicolor"",8,""Multicolor""))"),"")</f>
        <v/>
      </c>
      <c r="E4" s="14"/>
      <c r="F4" s="14"/>
      <c r="H4" s="15"/>
      <c r="I4" s="17"/>
      <c r="J4" s="1" t="s">
        <v>34</v>
      </c>
      <c r="K4" s="1" t="s">
        <v>35</v>
      </c>
      <c r="L4" s="1" t="s">
        <v>36</v>
      </c>
      <c r="M4" s="1" t="s">
        <v>37</v>
      </c>
      <c r="Q4" s="1">
        <v>60.0</v>
      </c>
      <c r="R4" s="1">
        <v>50.0</v>
      </c>
      <c r="S4" s="14" t="str">
        <f t="shared" si="1"/>
        <v/>
      </c>
      <c r="T4" s="14" t="str">
        <f>IFERROR(__xludf.DUMMYFUNCTION("CONCATENATE(if(REGEXMATCH(C4,""R""),"" Red"",""""),if(REGEXMATCH(C4,""O""),"" Orange"",""""),if(REGEXMATCH(C4,""Y""),"" Yellow"",""""),if(REGEXMATCH(C4,""G""),"" Green"",""""),if(REGEXMATCH(C4,""B""),"" Blue"",""""),if(REGEXMATCH(C4,""P""),"" Purple"","""&amp;"""))"),"")</f>
        <v/>
      </c>
      <c r="U4" s="14" t="str">
        <f>IFERROR(__xludf.DUMMYFUNCTION("REGEXREPLACE(C4, ""([ROYGBPXZC_]|1?[0-9])"", ""&lt;icon src='$0.png'/&gt;"")
"),"")</f>
        <v/>
      </c>
      <c r="V4" s="9" t="str">
        <f>IFERROR(__xludf.DUMMYFUNCTION("REGEXREPLACE(SUBSTITUTE(SUBSTITUTE(SUBSTITUTE(SUBSTITUTE(REGEXREPLACE(I4, ""(\[([ROYGBPTQUXZC_]|1?[0-9])\])"", ""&lt;icon src='$2.png'/&gt;""),""--"",""—""),""-&gt;"",""•""),""~@"", CONCATENATE(""&lt;i&gt;"",REGEXEXTRACT(B4,""^([\s\S]*),|$""),""&lt;/i&gt;"")),""~"", CONCATENA"&amp;"TE(""&lt;i&gt;"",B4,""&lt;/i&gt;"")),""(\([\s\S]*?\))"",""&lt;i&gt;&lt;span foreground='#FF34343A'&gt;$0&lt;/span&gt;&lt;/i&gt;"")"),"")</f>
        <v/>
      </c>
      <c r="W4" s="14" t="str">
        <f t="shared" si="2"/>
        <v>&lt;i&gt;&lt;/i&gt;</v>
      </c>
    </row>
    <row r="5">
      <c r="A5" s="14"/>
      <c r="B5" s="14"/>
      <c r="C5" s="15"/>
      <c r="D5" s="16" t="str">
        <f>IFERROR(__xludf.DUMMYFUNCTION("IF(ISBLANK(A5),"""",SWITCH(IF(T5="""",0,COUNTA(SPLIT(T5,"" ""))),0,""Generic"",1,TRIM(T5),2,""Multicolor"",3,""Multicolor"",4,""Multicolor"",5,""Multicolor"",6,""Multicolor"",7,""Multicolor"",8,""Multicolor""))"),"")</f>
        <v/>
      </c>
      <c r="E5" s="14"/>
      <c r="F5" s="14"/>
      <c r="H5" s="15"/>
      <c r="I5" s="17"/>
      <c r="J5" s="3" t="s">
        <v>38</v>
      </c>
      <c r="L5" s="1" t="s">
        <v>39</v>
      </c>
      <c r="O5" s="1" t="s">
        <v>40</v>
      </c>
      <c r="Q5" s="1">
        <v>60.0</v>
      </c>
      <c r="R5" s="1">
        <v>50.0</v>
      </c>
      <c r="S5" s="14" t="str">
        <f>IF(ISBLANK(A5),"",if(ISBLANK(#REF!),"False","True"))</f>
        <v/>
      </c>
      <c r="T5" s="14" t="str">
        <f>IFERROR(__xludf.DUMMYFUNCTION("CONCATENATE(if(REGEXMATCH(C5,""R""),"" Red"",""""),if(REGEXMATCH(C5,""O""),"" Orange"",""""),if(REGEXMATCH(C5,""Y""),"" Yellow"",""""),if(REGEXMATCH(C5,""G""),"" Green"",""""),if(REGEXMATCH(C5,""B""),"" Blue"",""""),if(REGEXMATCH(C5,""P""),"" Purple"","""&amp;"""))"),"")</f>
        <v/>
      </c>
      <c r="U5" s="14" t="str">
        <f>IFERROR(__xludf.DUMMYFUNCTION("REGEXREPLACE(C5, ""([ROYGBPXZC_]|1?[0-9])"", ""&lt;icon src='$0.png'/&gt;"")
"),"")</f>
        <v/>
      </c>
      <c r="V5" s="9" t="str">
        <f>IFERROR(__xludf.DUMMYFUNCTION("REGEXREPLACE(SUBSTITUTE(SUBSTITUTE(SUBSTITUTE(SUBSTITUTE(REGEXREPLACE(I5, ""(\[([ROYGBPTQUXZC_]|1?[0-9])\])"", ""&lt;icon src='$2.png'/&gt;""),""--"",""—""),""-&gt;"",""•""),""~@"", CONCATENATE(""&lt;i&gt;"",REGEXEXTRACT(B5,""^([\s\S]*),|$""),""&lt;/i&gt;"")),""~"", CONCATENA"&amp;"TE(""&lt;i&gt;"",B5,""&lt;/i&gt;"")),""(\([\s\S]*?\))"",""&lt;i&gt;&lt;span foreground='#FF34343A'&gt;$0&lt;/span&gt;&lt;/i&gt;"")"),"")</f>
        <v/>
      </c>
      <c r="W5" s="14" t="str">
        <f t="shared" si="2"/>
        <v>&lt;i&gt;&lt;/i&gt;</v>
      </c>
    </row>
    <row r="6">
      <c r="A6" s="14"/>
      <c r="B6" s="1" t="str">
        <f>A6</f>
        <v/>
      </c>
      <c r="C6" s="15"/>
      <c r="D6" s="16" t="str">
        <f>IFERROR(__xludf.DUMMYFUNCTION("IF(ISBLANK(A6),"""",SWITCH(IF(T6="""",0,COUNTA(SPLIT(T6,"" ""))),0,""Generic"",1,TRIM(T6),2,""Multicolor"",3,""Multicolor"",4,""Multicolor"",5,""Multicolor"",6,""Multicolor"",7,""Multicolor"",8,""Multicolor""))"),"")</f>
        <v/>
      </c>
      <c r="E6" s="14"/>
      <c r="F6" s="14"/>
      <c r="H6" s="15"/>
      <c r="I6" s="17"/>
      <c r="J6" s="18" t="s">
        <v>41</v>
      </c>
      <c r="L6" s="1" t="s">
        <v>42</v>
      </c>
      <c r="Q6" s="1">
        <v>60.0</v>
      </c>
      <c r="R6" s="1">
        <v>50.0</v>
      </c>
      <c r="S6" s="14" t="str">
        <f>IF(ISBLANK(A6),"",if(ISBLANK(J4),"False","True"))</f>
        <v/>
      </c>
      <c r="T6" s="14" t="str">
        <f>IFERROR(__xludf.DUMMYFUNCTION("CONCATENATE(if(REGEXMATCH(C6,""R""),"" Red"",""""),if(REGEXMATCH(C6,""O""),"" Orange"",""""),if(REGEXMATCH(C6,""Y""),"" Yellow"",""""),if(REGEXMATCH(C6,""G""),"" Green"",""""),if(REGEXMATCH(C6,""B""),"" Blue"",""""),if(REGEXMATCH(C6,""P""),"" Purple"","""&amp;"""))"),"")</f>
        <v/>
      </c>
      <c r="U6" s="14" t="str">
        <f>IFERROR(__xludf.DUMMYFUNCTION("REGEXREPLACE(C6, ""([ROYGBPXZC_]|1?[0-9])"", ""&lt;icon src='$0.png'/&gt;"")
"),"")</f>
        <v/>
      </c>
      <c r="V6" s="9" t="str">
        <f>IFERROR(__xludf.DUMMYFUNCTION("REGEXREPLACE(SUBSTITUTE(SUBSTITUTE(SUBSTITUTE(SUBSTITUTE(REGEXREPLACE(I6, ""(\[([ROYGBPTQUXZC_]|1?[0-9])\])"", ""&lt;icon src='$2.png'/&gt;""),""--"",""—""),""-&gt;"",""•""),""~@"", CONCATENATE(""&lt;i&gt;"",REGEXEXTRACT(B6,""^([\s\S]*),|$""),""&lt;/i&gt;"")),""~"", CONCATENA"&amp;"TE(""&lt;i&gt;"",B6,""&lt;/i&gt;"")),""(\([\s\S]*?\))"",""&lt;i&gt;&lt;span foreground='#FF34343A'&gt;$0&lt;/span&gt;&lt;/i&gt;"")"),"")</f>
        <v/>
      </c>
      <c r="W6" s="14" t="str">
        <f t="shared" si="2"/>
        <v>&lt;i&gt;&lt;/i&gt;</v>
      </c>
    </row>
    <row r="7">
      <c r="A7" s="14"/>
      <c r="B7" s="14"/>
      <c r="C7" s="15"/>
      <c r="D7" s="16" t="str">
        <f>IFERROR(__xludf.DUMMYFUNCTION("IF(ISBLANK(A7),"""",SWITCH(IF(T7="""",0,COUNTA(SPLIT(T7,"" ""))),0,""Generic"",1,TRIM(T7),2,""Multicolor"",3,""Multicolor"",4,""Multicolor"",5,""Multicolor"",6,""Multicolor"",7,""Multicolor"",8,""Multicolor""))"),"")</f>
        <v/>
      </c>
      <c r="E7" s="14"/>
      <c r="F7" s="14"/>
      <c r="H7" s="15"/>
      <c r="I7" s="17"/>
      <c r="J7" s="1" t="s">
        <v>43</v>
      </c>
      <c r="L7" s="1" t="s">
        <v>44</v>
      </c>
      <c r="O7" s="1" t="s">
        <v>45</v>
      </c>
      <c r="Q7" s="1">
        <v>60.0</v>
      </c>
      <c r="R7" s="1">
        <v>50.0</v>
      </c>
      <c r="S7" s="14" t="str">
        <f>IF(ISBLANK(A7),"",if(ISBLANK(#REF!),"False","True"))</f>
        <v/>
      </c>
      <c r="T7" s="14" t="str">
        <f>IFERROR(__xludf.DUMMYFUNCTION("CONCATENATE(if(REGEXMATCH(C7,""R""),"" Red"",""""),if(REGEXMATCH(C7,""O""),"" Orange"",""""),if(REGEXMATCH(C7,""Y""),"" Yellow"",""""),if(REGEXMATCH(C7,""G""),"" Green"",""""),if(REGEXMATCH(C7,""B""),"" Blue"",""""),if(REGEXMATCH(C7,""P""),"" Purple"","""&amp;"""))"),"")</f>
        <v/>
      </c>
      <c r="U7" s="14" t="str">
        <f>IFERROR(__xludf.DUMMYFUNCTION("REGEXREPLACE(C7, ""([ROYGBPXZC_]|1?[0-9])"", ""&lt;icon src='$0.png'/&gt;"")
"),"")</f>
        <v/>
      </c>
      <c r="V7" s="9" t="str">
        <f>IFERROR(__xludf.DUMMYFUNCTION("REGEXREPLACE(SUBSTITUTE(SUBSTITUTE(SUBSTITUTE(SUBSTITUTE(REGEXREPLACE(I7, ""(\[([ROYGBPTQUXZC_]|1?[0-9])\])"", ""&lt;icon src='$2.png'/&gt;""),""--"",""—""),""-&gt;"",""•""),""~@"", CONCATENATE(""&lt;i&gt;"",REGEXEXTRACT(B7,""^([\s\S]*),|$""),""&lt;/i&gt;"")),""~"", CONCATENA"&amp;"TE(""&lt;i&gt;"",B7,""&lt;/i&gt;"")),""(\([\s\S]*?\))"",""&lt;i&gt;&lt;span foreground='#FF34343A'&gt;$0&lt;/span&gt;&lt;/i&gt;"")"),"")</f>
        <v/>
      </c>
      <c r="W7" s="14" t="str">
        <f t="shared" si="2"/>
        <v>&lt;i&gt;&lt;/i&gt;</v>
      </c>
    </row>
    <row r="8">
      <c r="A8" s="14"/>
      <c r="B8" s="14"/>
      <c r="C8" s="15"/>
      <c r="D8" s="16" t="str">
        <f>IFERROR(__xludf.DUMMYFUNCTION("IF(ISBLANK(A8),"""",SWITCH(IF(T8="""",0,COUNTA(SPLIT(T8,"" ""))),0,""Generic"",1,TRIM(T8),2,""Multicolor"",3,""Multicolor"",4,""Multicolor"",5,""Multicolor"",6,""Multicolor"",7,""Multicolor"",8,""Multicolor""))"),"")</f>
        <v/>
      </c>
      <c r="E8" s="14"/>
      <c r="F8" s="14"/>
      <c r="H8" s="15"/>
      <c r="I8" s="17"/>
      <c r="J8" s="1" t="s">
        <v>46</v>
      </c>
      <c r="L8" s="1" t="s">
        <v>47</v>
      </c>
      <c r="Q8" s="1">
        <v>60.0</v>
      </c>
      <c r="R8" s="1">
        <v>50.0</v>
      </c>
      <c r="S8" s="14" t="str">
        <f t="shared" ref="S8:S9" si="3">IF(ISBLANK(A8),"",if(ISBLANK(K8),"False","True"))</f>
        <v/>
      </c>
      <c r="T8" s="14" t="str">
        <f>IFERROR(__xludf.DUMMYFUNCTION("CONCATENATE(if(REGEXMATCH(C8,""R""),"" Red"",""""),if(REGEXMATCH(C8,""O""),"" Orange"",""""),if(REGEXMATCH(C8,""Y""),"" Yellow"",""""),if(REGEXMATCH(C8,""G""),"" Green"",""""),if(REGEXMATCH(C8,""B""),"" Blue"",""""),if(REGEXMATCH(C8,""P""),"" Purple"","""&amp;"""))"),"")</f>
        <v/>
      </c>
      <c r="U8" s="14" t="str">
        <f>IFERROR(__xludf.DUMMYFUNCTION("REGEXREPLACE(C8, ""([ROYGBPXZC_]|1?[0-9])"", ""&lt;icon src='$0.png'/&gt;"")
"),"")</f>
        <v/>
      </c>
      <c r="V8" s="9" t="str">
        <f>IFERROR(__xludf.DUMMYFUNCTION("REGEXREPLACE(SUBSTITUTE(SUBSTITUTE(SUBSTITUTE(SUBSTITUTE(REGEXREPLACE(I8, ""(\[([ROYGBPTQUXZC_]|1?[0-9])\])"", ""&lt;icon src='$2.png'/&gt;""),""--"",""—""),""-&gt;"",""•""),""~@"", CONCATENATE(""&lt;i&gt;"",REGEXEXTRACT(B8,""^([\s\S]*),|$""),""&lt;/i&gt;"")),""~"", CONCATENA"&amp;"TE(""&lt;i&gt;"",B8,""&lt;/i&gt;"")),""(\([\s\S]*?\))"",""&lt;i&gt;&lt;span foreground='#FF34343A'&gt;$0&lt;/span&gt;&lt;/i&gt;"")"),"")</f>
        <v/>
      </c>
      <c r="W8" s="14" t="str">
        <f t="shared" si="2"/>
        <v>&lt;i&gt;&lt;/i&gt;</v>
      </c>
    </row>
    <row r="9">
      <c r="A9" s="14"/>
      <c r="B9" s="14"/>
      <c r="C9" s="15"/>
      <c r="D9" s="16" t="str">
        <f>IFERROR(__xludf.DUMMYFUNCTION("IF(ISBLANK(A9),"""",SWITCH(IF(T9="""",0,COUNTA(SPLIT(T9,"" ""))),0,""Generic"",1,TRIM(T9),2,""Multicolor"",3,""Multicolor"",4,""Multicolor"",5,""Multicolor"",6,""Multicolor"",7,""Multicolor"",8,""Multicolor""))"),"")</f>
        <v/>
      </c>
      <c r="E9" s="14"/>
      <c r="F9" s="14"/>
      <c r="H9" s="15"/>
      <c r="I9" s="17"/>
      <c r="J9" s="3" t="s">
        <v>48</v>
      </c>
      <c r="K9" s="1" t="s">
        <v>49</v>
      </c>
      <c r="L9" s="1" t="s">
        <v>50</v>
      </c>
      <c r="Q9" s="1">
        <v>60.0</v>
      </c>
      <c r="R9" s="1">
        <v>50.0</v>
      </c>
      <c r="S9" s="14" t="str">
        <f t="shared" si="3"/>
        <v/>
      </c>
      <c r="T9" s="14" t="str">
        <f>IFERROR(__xludf.DUMMYFUNCTION("CONCATENATE(if(REGEXMATCH(C9,""R""),"" Red"",""""),if(REGEXMATCH(C9,""O""),"" Orange"",""""),if(REGEXMATCH(C9,""Y""),"" Yellow"",""""),if(REGEXMATCH(C9,""G""),"" Green"",""""),if(REGEXMATCH(C9,""B""),"" Blue"",""""),if(REGEXMATCH(C9,""P""),"" Purple"","""&amp;"""))"),"")</f>
        <v/>
      </c>
      <c r="U9" s="14" t="str">
        <f>IFERROR(__xludf.DUMMYFUNCTION("REGEXREPLACE(C9, ""([ROYGBPXZC_]|1?[0-9])"", ""&lt;icon src='$0.png'/&gt;"")
"),"")</f>
        <v/>
      </c>
      <c r="V9" s="9" t="str">
        <f>IFERROR(__xludf.DUMMYFUNCTION("REGEXREPLACE(SUBSTITUTE(SUBSTITUTE(SUBSTITUTE(SUBSTITUTE(REGEXREPLACE(I9, ""(\[([ROYGBPTQUXZC_]|1?[0-9])\])"", ""&lt;icon src='$2.png'/&gt;""),""--"",""—""),""-&gt;"",""•""),""~@"", CONCATENATE(""&lt;i&gt;"",REGEXEXTRACT(B9,""^([\s\S]*),|$""),""&lt;/i&gt;"")),""~"", CONCATENA"&amp;"TE(""&lt;i&gt;"",B9,""&lt;/i&gt;"")),""(\([\s\S]*?\))"",""&lt;i&gt;&lt;span foreground='#FF34343A'&gt;$0&lt;/span&gt;&lt;/i&gt;"")"),"")</f>
        <v/>
      </c>
      <c r="W9" s="14" t="str">
        <f t="shared" si="2"/>
        <v>&lt;i&gt;&lt;/i&gt;</v>
      </c>
    </row>
    <row r="10">
      <c r="A10" s="14"/>
      <c r="B10" s="14"/>
      <c r="C10" s="15"/>
      <c r="D10" s="16" t="str">
        <f>IFERROR(__xludf.DUMMYFUNCTION("IF(ISBLANK(A10),"""",SWITCH(IF(T10="""",0,COUNTA(SPLIT(T10,"" ""))),0,""Generic"",1,TRIM(T10),2,""Multicolor"",3,""Multicolor"",4,""Multicolor"",5,""Multicolor"",6,""Multicolor"",7,""Multicolor"",8,""Multicolor""))"),"")</f>
        <v/>
      </c>
      <c r="E10" s="14"/>
      <c r="F10" s="14"/>
      <c r="H10" s="15"/>
      <c r="I10" s="17"/>
      <c r="J10" s="3" t="s">
        <v>51</v>
      </c>
      <c r="O10" s="1" t="s">
        <v>52</v>
      </c>
      <c r="Q10" s="1">
        <v>60.0</v>
      </c>
      <c r="R10" s="1">
        <v>50.0</v>
      </c>
      <c r="S10" s="14" t="str">
        <f>IF(ISBLANK(A10),"",if(ISBLANK(O7),"False","True"))</f>
        <v/>
      </c>
      <c r="T10" s="14" t="str">
        <f>IFERROR(__xludf.DUMMYFUNCTION("CONCATENATE(if(REGEXMATCH(C10,""R""),"" Red"",""""),if(REGEXMATCH(C10,""O""),"" Orange"",""""),if(REGEXMATCH(C10,""Y""),"" Yellow"",""""),if(REGEXMATCH(C10,""G""),"" Green"",""""),if(REGEXMATCH(C10,""B""),"" Blue"",""""),if(REGEXMATCH(C10,""P""),"" Purple"&amp;""",""""))"),"")</f>
        <v/>
      </c>
      <c r="U10" s="14" t="str">
        <f>IFERROR(__xludf.DUMMYFUNCTION("REGEXREPLACE(C10, ""([ROYGBPXZC_]|1?[0-9])"", ""&lt;icon src='$0.png'/&gt;"")
"),"")</f>
        <v/>
      </c>
      <c r="V10" s="9" t="str">
        <f>IFERROR(__xludf.DUMMYFUNCTION("REGEXREPLACE(SUBSTITUTE(SUBSTITUTE(SUBSTITUTE(SUBSTITUTE(REGEXREPLACE(I10, ""(\[([ROYGBPTQUXZC_]|1?[0-9])\])"", ""&lt;icon src='$2.png'/&gt;""),""--"",""—""),""-&gt;"",""•""),""~@"", CONCATENATE(""&lt;i&gt;"",REGEXEXTRACT(B10,""^([\s\S]*),|$""),""&lt;/i&gt;"")),""~"", CONCATE"&amp;"NATE(""&lt;i&gt;"",B10,""&lt;/i&gt;"")),""(\([\s\S]*?\))"",""&lt;i&gt;&lt;span foreground='#FF34343A'&gt;$0&lt;/span&gt;&lt;/i&gt;"")"),"")</f>
        <v/>
      </c>
      <c r="W10" s="14" t="str">
        <f t="shared" si="2"/>
        <v>&lt;i&gt;&lt;/i&gt;</v>
      </c>
    </row>
    <row r="11">
      <c r="A11" s="14"/>
      <c r="B11" s="1" t="str">
        <f t="shared" ref="B11:B12" si="4">A11</f>
        <v/>
      </c>
      <c r="C11" s="15"/>
      <c r="D11" s="16" t="str">
        <f>IFERROR(__xludf.DUMMYFUNCTION("IF(ISBLANK(A11),"""",SWITCH(IF(T11="""",0,COUNTA(SPLIT(T11,"" ""))),0,""Generic"",1,TRIM(T11),2,""Multicolor"",3,""Multicolor"",4,""Multicolor"",5,""Multicolor"",6,""Multicolor"",7,""Multicolor"",8,""Multicolor""))"),"")</f>
        <v/>
      </c>
      <c r="E11" s="14"/>
      <c r="F11" s="14"/>
      <c r="H11" s="15"/>
      <c r="I11" s="17"/>
      <c r="O11" s="17"/>
      <c r="Q11" s="1">
        <v>60.0</v>
      </c>
      <c r="R11" s="1">
        <v>50.0</v>
      </c>
      <c r="S11" s="14" t="str">
        <f>IF(ISBLANK(A11),"",if(ISBLANK(#REF!),"False","True"))</f>
        <v/>
      </c>
      <c r="T11" s="14" t="str">
        <f>IFERROR(__xludf.DUMMYFUNCTION("CONCATENATE(if(REGEXMATCH(C11,""R""),"" Red"",""""),if(REGEXMATCH(C11,""O""),"" Orange"",""""),if(REGEXMATCH(C11,""Y""),"" Yellow"",""""),if(REGEXMATCH(C11,""G""),"" Green"",""""),if(REGEXMATCH(C11,""B""),"" Blue"",""""),if(REGEXMATCH(C11,""P""),"" Purple"&amp;""",""""))"),"")</f>
        <v/>
      </c>
      <c r="U11" s="14" t="str">
        <f>IFERROR(__xludf.DUMMYFUNCTION("REGEXREPLACE(C11, ""([ROYGBPXZC_]|1?[0-9])"", ""&lt;icon src='$0.png'/&gt;"")
"),"")</f>
        <v/>
      </c>
      <c r="V11" s="9" t="str">
        <f>IFERROR(__xludf.DUMMYFUNCTION("REGEXREPLACE(SUBSTITUTE(SUBSTITUTE(SUBSTITUTE(SUBSTITUTE(REGEXREPLACE(I11, ""(\[([ROYGBPTQUXZC_]|1?[0-9])\])"", ""&lt;icon src='$2.png'/&gt;""),""--"",""—""),""-&gt;"",""•""),""~@"", CONCATENATE(""&lt;i&gt;"",REGEXEXTRACT(B11,""^([\s\S]*),|$""),""&lt;/i&gt;"")),""~"", CONCATE"&amp;"NATE(""&lt;i&gt;"",B11,""&lt;/i&gt;"")),""(\([\s\S]*?\))"",""&lt;i&gt;&lt;span foreground='#FF34343A'&gt;$0&lt;/span&gt;&lt;/i&gt;"")"),"")</f>
        <v/>
      </c>
      <c r="W11" s="14" t="str">
        <f t="shared" si="2"/>
        <v>&lt;i&gt;&lt;/i&gt;</v>
      </c>
    </row>
    <row r="12">
      <c r="A12" s="14"/>
      <c r="B12" s="1" t="str">
        <f t="shared" si="4"/>
        <v/>
      </c>
      <c r="C12" s="15"/>
      <c r="D12" s="16" t="str">
        <f>IFERROR(__xludf.DUMMYFUNCTION("IF(ISBLANK(A12),"""",SWITCH(IF(T12="""",0,COUNTA(SPLIT(T12,"" ""))),0,""Generic"",1,TRIM(T12),2,""Multicolor"",3,""Multicolor"",4,""Multicolor"",5,""Multicolor"",6,""Multicolor"",7,""Multicolor"",8,""Multicolor""))"),"")</f>
        <v/>
      </c>
      <c r="E12" s="14"/>
      <c r="F12" s="14"/>
      <c r="H12" s="15"/>
      <c r="I12" s="17"/>
      <c r="J12" s="3"/>
      <c r="K12" s="1" t="s">
        <v>53</v>
      </c>
      <c r="O12" s="17"/>
      <c r="Q12" s="1">
        <v>60.0</v>
      </c>
      <c r="R12" s="1">
        <v>50.0</v>
      </c>
      <c r="S12" s="14" t="str">
        <f t="shared" ref="S12:S27" si="5">IF(ISBLANK(A12),"",if(ISBLANK(K12),"False","True"))</f>
        <v/>
      </c>
      <c r="T12" s="14" t="str">
        <f>IFERROR(__xludf.DUMMYFUNCTION("CONCATENATE(if(REGEXMATCH(C12,""R""),"" Red"",""""),if(REGEXMATCH(C12,""O""),"" Orange"",""""),if(REGEXMATCH(C12,""Y""),"" Yellow"",""""),if(REGEXMATCH(C12,""G""),"" Green"",""""),if(REGEXMATCH(C12,""B""),"" Blue"",""""),if(REGEXMATCH(C12,""P""),"" Purple"&amp;""",""""))"),"")</f>
        <v/>
      </c>
      <c r="U12" s="14" t="str">
        <f>IFERROR(__xludf.DUMMYFUNCTION("REGEXREPLACE(C12, ""([ROYGBPXZC_]|1?[0-9])"", ""&lt;icon src='$0.png'/&gt;"")
"),"")</f>
        <v/>
      </c>
      <c r="V12" s="9" t="str">
        <f>IFERROR(__xludf.DUMMYFUNCTION("REGEXREPLACE(SUBSTITUTE(SUBSTITUTE(SUBSTITUTE(SUBSTITUTE(REGEXREPLACE(I12, ""(\[([ROYGBPTQUXZC_]|1?[0-9])\])"", ""&lt;icon src='$2.png'/&gt;""),""--"",""—""),""-&gt;"",""•""),""~@"", CONCATENATE(""&lt;i&gt;"",REGEXEXTRACT(B12,""^([\s\S]*),|$""),""&lt;/i&gt;"")),""~"", CONCATE"&amp;"NATE(""&lt;i&gt;"",B12,""&lt;/i&gt;"")),""(\([\s\S]*?\))"",""&lt;i&gt;&lt;span foreground='#FF34343A'&gt;$0&lt;/span&gt;&lt;/i&gt;"")"),"")</f>
        <v/>
      </c>
      <c r="W12" s="14" t="str">
        <f t="shared" si="2"/>
        <v>&lt;i&gt;&lt;/i&gt;</v>
      </c>
    </row>
    <row r="13">
      <c r="A13" s="6" t="s">
        <v>54</v>
      </c>
      <c r="B13" s="5" t="s">
        <v>55</v>
      </c>
      <c r="C13" s="10" t="s">
        <v>56</v>
      </c>
      <c r="D13" s="8" t="str">
        <f>IFERROR(__xludf.DUMMYFUNCTION("IF(ISBLANK(A13),"""",SWITCH(IF(T13="""",0,COUNTA(SPLIT(T13,"" ""))),0,""Generic"",1,TRIM(T13),2,""Multicolor"",3,""Multicolor"",4,""Multicolor"",5,""Multicolor"",6,""Multicolor"",7,""Multicolor"",8,""Multicolor""))"),"Green")</f>
        <v>Green</v>
      </c>
      <c r="E13" s="9" t="s">
        <v>57</v>
      </c>
      <c r="F13" s="9" t="s">
        <v>58</v>
      </c>
      <c r="G13" s="9" t="s">
        <v>59</v>
      </c>
      <c r="H13" s="10" t="s">
        <v>27</v>
      </c>
      <c r="I13" s="12" t="s">
        <v>60</v>
      </c>
      <c r="J13" s="12" t="s">
        <v>61</v>
      </c>
      <c r="K13" s="9"/>
      <c r="L13" s="9"/>
      <c r="M13" s="9"/>
      <c r="N13" s="9"/>
      <c r="O13" s="9"/>
      <c r="P13" s="9"/>
      <c r="Q13" s="13">
        <v>45.0</v>
      </c>
      <c r="R13" s="13">
        <v>50.0</v>
      </c>
      <c r="S13" s="9" t="str">
        <f t="shared" si="5"/>
        <v>False</v>
      </c>
      <c r="T13" s="9" t="str">
        <f>IFERROR(__xludf.DUMMYFUNCTION("CONCATENATE(if(REGEXMATCH(C13,""R""),"" Red"",""""),if(REGEXMATCH(C13,""O""),"" Orange"",""""),if(REGEXMATCH(C13,""Y""),"" Yellow"",""""),if(REGEXMATCH(C13,""G""),"" Green"",""""),if(REGEXMATCH(C13,""B""),"" Blue"",""""),if(REGEXMATCH(C13,""P""),"" Purple"&amp;""",""""))")," Green")</f>
        <v> Green</v>
      </c>
      <c r="U13" s="9" t="str">
        <f>IFERROR(__xludf.DUMMYFUNCTION("REGEXREPLACE(C13, ""([ROYGBPXZC_]|1?[0-9])"", ""&lt;icon src='$0.png'/&gt;"")
"),"&lt;icon src='3.png'/&gt;&lt;icon src='G.png'/&gt;")</f>
        <v>&lt;icon src='3.png'/&gt;&lt;icon src='G.png'/&gt;</v>
      </c>
      <c r="V13" s="9" t="str">
        <f>IFERROR(__xludf.DUMMYFUNCTION("REGEXREPLACE(SUBSTITUTE(SUBSTITUTE(SUBSTITUTE(SUBSTITUTE(REGEXREPLACE(I13, ""(\[([ROYGBPTQUXZC_]|1?[0-9])\])"", ""&lt;icon src='$2.png'/&gt;""),""--"",""—""),""-&gt;"",""•""),""~@"", CONCATENATE(""&lt;i&gt;"",REGEXEXTRACT(B13,""^([\s\S]*),|$""),""&lt;/i&gt;"")),""~"", CONCATE"&amp;"NATE(""&lt;i&gt;"",B13,""&lt;/i&gt;"")),""(\([\s\S]*?\))"",""&lt;i&gt;&lt;span foreground='#FF34343A'&gt;$0&lt;/span&gt;&lt;/i&gt;"")"),"&lt;i&gt;&lt;span foreground='#FF34343A'&gt;(Each player can only control one copy of each renowned card. If you deploy or otherwise obtain another card with the same name as &lt;i&gt;The Land Storehouse&lt;/i&gt;, you must choose one to keep and another to send to its owner's d"&amp;"iscard.)&lt;/span&gt;&lt;/i&gt;&lt;p&gt;When &lt;i&gt;The Land Storehouse&lt;/i&gt; enters the battlefield, search your deck for any number of cards and place them under it, then shuffle your deck.&lt;/p&gt;&lt;p&gt;You may hire cards under &lt;i&gt;The Land Storehouse&lt;/i&gt; as generators.&lt;/p&gt;")</f>
        <v>&lt;i&gt;&lt;span foreground='#FF34343A'&gt;(Each player can only control one copy of each renowned card. If you deploy or otherwise obtain another card with the same name as &lt;i&gt;The Land Storehouse&lt;/i&gt;, you must choose one to keep and another to send to its owner's discard.)&lt;/span&gt;&lt;/i&gt;&lt;p&gt;When &lt;i&gt;The Land Storehouse&lt;/i&gt; enters the battlefield, search your deck for any number of cards and place them under it, then shuffle your deck.&lt;/p&gt;&lt;p&gt;You may hire cards under &lt;i&gt;The Land Storehouse&lt;/i&gt; as generators.&lt;/p&gt;</v>
      </c>
      <c r="W13" s="9" t="str">
        <f>IFERROR(__xludf.DUMMYFUNCTION("SUBSTITUTE(REGEXREPLACE(SUBSTITUTE(SUBSTITUTE(SUBSTITUTE(SUBSTITUTE(REGEXREPLACE(I13, ""(\[([ROYGBPTQUXZC_]|1?[0-9])\])"", ""&lt;icon src='$2.png'/&gt;""),""--"",""—""),""-&gt;"",""•""),""~@"", CONCATENATE(""&lt;i&gt;"",REGEXEXTRACT(C13,""^([\s\S]*),|$""),""&lt;/i&gt;"")),""~"&amp;""", CONCATENATE(""&lt;i&gt;"",C13,""&lt;/i&gt;"")),""(\([\s\S]*?\))"",""""),"" ,"", "","")"),"&lt;p&gt;When &lt;i&gt;3G&lt;/i&gt; enters the battlefield, search your deck for any number of cards and place them under it, then shuffle your deck.&lt;/p&gt;&lt;p&gt;You may hire cards under &lt;i&gt;3G&lt;/i&gt; as generators.&lt;/p&gt;")</f>
        <v>&lt;p&gt;When &lt;i&gt;3G&lt;/i&gt; enters the battlefield, search your deck for any number of cards and place them under it, then shuffle your deck.&lt;/p&gt;&lt;p&gt;You may hire cards under &lt;i&gt;3G&lt;/i&gt; as generators.&lt;/p&gt;</v>
      </c>
      <c r="X13" s="9" t="str">
        <f>CONCATENATE("&lt;i&gt;", F13, "&lt;/i&gt;")</f>
        <v>&lt;i&gt;R. Asset&lt;/i&gt;</v>
      </c>
      <c r="Y13" s="9"/>
      <c r="Z13" s="9"/>
      <c r="AA13" s="9"/>
      <c r="AB13" s="9"/>
    </row>
    <row r="14">
      <c r="A14" s="1" t="s">
        <v>62</v>
      </c>
      <c r="B14" s="1" t="str">
        <f>A14</f>
        <v>BC_001</v>
      </c>
      <c r="C14" s="2" t="s">
        <v>63</v>
      </c>
      <c r="D14" s="16" t="str">
        <f>IFERROR(__xludf.DUMMYFUNCTION("IF(ISBLANK(A14),"""",SWITCH(IF(T14="""",0,COUNTA(SPLIT(T14,"" ""))),0,""Generic"",1,TRIM(T14),2,""Multicolor"",3,""Multicolor"",4,""Multicolor"",5,""Multicolor"",6,""Multicolor"",7,""Multicolor"",8,""Multicolor""))"),"Blue")</f>
        <v>Blue</v>
      </c>
      <c r="E14" s="14"/>
      <c r="F14" s="1" t="s">
        <v>25</v>
      </c>
      <c r="G14" s="1" t="s">
        <v>64</v>
      </c>
      <c r="H14" s="2" t="s">
        <v>65</v>
      </c>
      <c r="I14" s="3" t="s">
        <v>66</v>
      </c>
      <c r="J14" s="17"/>
      <c r="O14" s="17"/>
      <c r="Q14" s="1">
        <v>60.0</v>
      </c>
      <c r="R14" s="1">
        <v>50.0</v>
      </c>
      <c r="S14" s="14" t="str">
        <f t="shared" si="5"/>
        <v>False</v>
      </c>
      <c r="T14" s="14" t="str">
        <f>IFERROR(__xludf.DUMMYFUNCTION("CONCATENATE(if(REGEXMATCH(C14,""R""),"" Red"",""""),if(REGEXMATCH(C14,""O""),"" Orange"",""""),if(REGEXMATCH(C14,""Y""),"" Yellow"",""""),if(REGEXMATCH(C14,""G""),"" Green"",""""),if(REGEXMATCH(C14,""B""),"" Blue"",""""),if(REGEXMATCH(C14,""P""),"" Purple"&amp;""",""""))")," Blue")</f>
        <v> Blue</v>
      </c>
      <c r="U14" s="14" t="str">
        <f>IFERROR(__xludf.DUMMYFUNCTION("REGEXREPLACE(C14, ""([ROYGBPXZC_]|1?[0-9])"", ""&lt;icon src='$0.png'/&gt;"")
"),"&lt;icon src='B.png'/&gt;")</f>
        <v>&lt;icon src='B.png'/&gt;</v>
      </c>
      <c r="V14" s="9" t="str">
        <f>IFERROR(__xludf.DUMMYFUNCTION("REGEXREPLACE(SUBSTITUTE(SUBSTITUTE(SUBSTITUTE(SUBSTITUTE(REGEXREPLACE(I14, ""(\[([ROYGBPTQUXZC_]|1?[0-9])\])"", ""&lt;icon src='$2.png'/&gt;""),""--"",""—""),""-&gt;"",""•""),""~@"", CONCATENATE(""&lt;i&gt;"",REGEXEXTRACT(B14,""^([\s\S]*),|$""),""&lt;/i&gt;"")),""~"", CONCATE"&amp;"NATE(""&lt;i&gt;"",B14,""&lt;/i&gt;"")),""(\([\s\S]*?\))"",""&lt;i&gt;&lt;span foreground='#FF34343A'&gt;$0&lt;/span&gt;&lt;/i&gt;"")"),"Choose a generic card on the stack to &lt;u&gt;Hack&lt;/u&gt; &lt;i&gt;&lt;span foreground='#FF34343A'&gt;(Send the specified card to its owner's discard, none of its effects happen.)&lt;/span&gt;&lt;/i&gt;,")</f>
        <v>Choose a generic card on the stack to &lt;u&gt;Hack&lt;/u&gt; &lt;i&gt;&lt;span foreground='#FF34343A'&gt;(Send the specified card to its owner's discard, none of its effects happen.)&lt;/span&gt;&lt;/i&gt;,</v>
      </c>
      <c r="W14" s="14" t="str">
        <f t="shared" ref="W14:W27" si="6">CONCATENATE("&lt;i&gt;", F14, "&lt;/i&gt;")</f>
        <v>&lt;i&gt;Effect&lt;/i&gt;</v>
      </c>
    </row>
    <row r="15">
      <c r="A15" s="1" t="s">
        <v>67</v>
      </c>
      <c r="B15" s="1" t="s">
        <v>68</v>
      </c>
      <c r="C15" s="2" t="s">
        <v>65</v>
      </c>
      <c r="D15" s="16" t="str">
        <f>IFERROR(__xludf.DUMMYFUNCTION("IF(ISBLANK(A15),"""",SWITCH(IF(T15="""",0,COUNTA(SPLIT(T15,"" ""))),0,""Generic"",1,TRIM(T15),2,""Multicolor"",3,""Multicolor"",4,""Multicolor"",5,""Multicolor"",6,""Multicolor"",7,""Multicolor"",8,""Multicolor""))"),"Generic")</f>
        <v>Generic</v>
      </c>
      <c r="E15" s="1" t="s">
        <v>69</v>
      </c>
      <c r="F15" s="1" t="s">
        <v>70</v>
      </c>
      <c r="G15" s="1" t="s">
        <v>71</v>
      </c>
      <c r="H15" s="15"/>
      <c r="I15" s="3" t="s">
        <v>72</v>
      </c>
      <c r="J15" s="17"/>
      <c r="K15" s="1">
        <v>10.0</v>
      </c>
      <c r="L15" s="1">
        <v>10.0</v>
      </c>
      <c r="O15" s="17"/>
      <c r="Q15" s="1">
        <v>60.0</v>
      </c>
      <c r="R15" s="1">
        <v>50.0</v>
      </c>
      <c r="S15" s="14" t="str">
        <f t="shared" si="5"/>
        <v>True</v>
      </c>
      <c r="T15" s="14" t="str">
        <f>IFERROR(__xludf.DUMMYFUNCTION("CONCATENATE(if(REGEXMATCH(C15,""R""),"" Red"",""""),if(REGEXMATCH(C15,""O""),"" Orange"",""""),if(REGEXMATCH(C15,""Y""),"" Yellow"",""""),if(REGEXMATCH(C15,""G""),"" Green"",""""),if(REGEXMATCH(C15,""B""),"" Blue"",""""),if(REGEXMATCH(C15,""P""),"" Purple"&amp;""",""""))"),"")</f>
        <v/>
      </c>
      <c r="U15" s="14" t="str">
        <f>IFERROR(__xludf.DUMMYFUNCTION("REGEXREPLACE(C15, ""([ROYGBPXZC_]|1?[0-9])"", ""&lt;icon src='$0.png'/&gt;"")
"),"&lt;icon src='3.png'/&gt;")</f>
        <v>&lt;icon src='3.png'/&gt;</v>
      </c>
      <c r="V15" s="9" t="str">
        <f>IFERROR(__xludf.DUMMYFUNCTION("REGEXREPLACE(SUBSTITUTE(SUBSTITUTE(SUBSTITUTE(SUBSTITUTE(REGEXREPLACE(I15, ""(\[([ROYGBPTQUXZC_]|1?[0-9])\])"", ""&lt;icon src='$2.png'/&gt;""),""--"",""—""),""-&gt;"",""•""),""~@"", CONCATENATE(""&lt;i&gt;"",REGEXEXTRACT(B15,""^([\s\S]*),|$""),""&lt;/i&gt;"")),""~"", CONCATE"&amp;"NATE(""&lt;i&gt;"",B15,""&lt;/i&gt;"")),""(\([\s\S]*?\))"",""&lt;i&gt;&lt;span foreground='#FF34343A'&gt;$0&lt;/span&gt;&lt;/i&gt;"")"),"&lt;u&gt;Vehicle&lt;/u&gt; &lt;i&gt;&lt;span foreground='#FF34343A'&gt;(When &lt;i&gt;Anti-Orbital Battery&lt;/i&gt; enters the battlefield, you may choose another asset to attach it to. The combined unit has all abilities of both assets, and the highest attack power, health, and ranged sta"&amp;"tus of the two.)&lt;/span&gt;&lt;/i&gt;, &lt;u&gt;Barricade 2&lt;/u&gt; &lt;i&gt;&lt;span foreground='#FF34343A'&gt;(Barricade Bot can't attack. However, it can intercept up to two assets each combat.)&lt;/span&gt;&lt;/i&gt;&lt;p&gt;&lt;i&gt;Anti-Orbital Battery&lt;/i&gt; can only block assets with spacecraft.&lt;/p&gt;")</f>
        <v>&lt;u&gt;Vehicle&lt;/u&gt; &lt;i&gt;&lt;span foreground='#FF34343A'&gt;(When &lt;i&gt;Anti-Orbital Battery&lt;/i&gt; enters the battlefield, you may choose another asset to attach it to. The combined unit has all abilities of both assets, and the highest attack power, health, and ranged status of the two.)&lt;/span&gt;&lt;/i&gt;, &lt;u&gt;Barricade 2&lt;/u&gt; &lt;i&gt;&lt;span foreground='#FF34343A'&gt;(Barricade Bot can't attack. However, it can intercept up to two assets each combat.)&lt;/span&gt;&lt;/i&gt;&lt;p&gt;&lt;i&gt;Anti-Orbital Battery&lt;/i&gt; can only block assets with spacecraft.&lt;/p&gt;</v>
      </c>
      <c r="W15" s="14" t="str">
        <f t="shared" si="6"/>
        <v>&lt;i&gt;Asset&lt;/i&gt;</v>
      </c>
    </row>
    <row r="16">
      <c r="A16" s="14"/>
      <c r="B16" s="1" t="s">
        <v>73</v>
      </c>
      <c r="C16" s="2" t="s">
        <v>73</v>
      </c>
      <c r="D16" s="16" t="str">
        <f>IFERROR(__xludf.DUMMYFUNCTION("IF(ISBLANK(A16),"""",SWITCH(IF(T16="""",0,COUNTA(SPLIT(T16,"" ""))),0,""Generic"",1,TRIM(T16),2,""Multicolor"",3,""Multicolor"",4,""Multicolor"",5,""Multicolor"",6,""Multicolor"",7,""Multicolor"",8,""Multicolor""))"),"")</f>
        <v/>
      </c>
      <c r="E16" s="14"/>
      <c r="F16" s="1" t="s">
        <v>70</v>
      </c>
      <c r="H16" s="15"/>
      <c r="I16" s="3" t="s">
        <v>74</v>
      </c>
      <c r="J16" s="17"/>
      <c r="O16" s="17"/>
      <c r="Q16" s="1">
        <v>60.0</v>
      </c>
      <c r="R16" s="1">
        <v>50.0</v>
      </c>
      <c r="S16" s="14" t="str">
        <f t="shared" si="5"/>
        <v/>
      </c>
      <c r="T16" s="14" t="str">
        <f>IFERROR(__xludf.DUMMYFUNCTION("CONCATENATE(if(REGEXMATCH(C16,""R""),"" Red"",""""),if(REGEXMATCH(C16,""O""),"" Orange"",""""),if(REGEXMATCH(C16,""Y""),"" Yellow"",""""),if(REGEXMATCH(C16,""G""),"" Green"",""""),if(REGEXMATCH(C16,""B""),"" Blue"",""""),if(REGEXMATCH(C16,""P""),"" Purple"&amp;""",""""))"),"")</f>
        <v/>
      </c>
      <c r="U16" s="14" t="str">
        <f>IFERROR(__xludf.DUMMYFUNCTION("REGEXREPLACE(C16, ""([ROYGBPXZC_]|1?[0-9])"", ""&lt;icon src='$0.png'/&gt;"")
"),"?")</f>
        <v>?</v>
      </c>
      <c r="V16" s="9" t="str">
        <f>IFERROR(__xludf.DUMMYFUNCTION("REGEXREPLACE(SUBSTITUTE(SUBSTITUTE(SUBSTITUTE(SUBSTITUTE(REGEXREPLACE(I16, ""(\[([ROYGBPTQUXZC_]|1?[0-9])\])"", ""&lt;icon src='$2.png'/&gt;""),""--"",""—""),""-&gt;"",""•""),""~@"", CONCATENATE(""&lt;i&gt;"",REGEXEXTRACT(B16,""^([\s\S]*),|$""),""&lt;/i&gt;"")),""~"", CONCATE"&amp;"NATE(""&lt;i&gt;"",B16,""&lt;/i&gt;"")),""(\([\s\S]*?\))"",""&lt;i&gt;&lt;span foreground='#FF34343A'&gt;$0&lt;/span&gt;&lt;/i&gt;"")"),"If &lt;i&gt;?&lt;/i&gt; is in your opening hand you may reveal it. If you do, you may remove up to four cards in your deck from the game, then shuffle your deck.")</f>
        <v>If &lt;i&gt;?&lt;/i&gt; is in your opening hand you may reveal it. If you do, you may remove up to four cards in your deck from the game, then shuffle your deck.</v>
      </c>
      <c r="W16" s="14" t="str">
        <f t="shared" si="6"/>
        <v>&lt;i&gt;Asset&lt;/i&gt;</v>
      </c>
    </row>
    <row r="17">
      <c r="A17" s="14"/>
      <c r="B17" s="5" t="s">
        <v>75</v>
      </c>
      <c r="C17" s="10" t="s">
        <v>76</v>
      </c>
      <c r="D17" s="8" t="str">
        <f>IFERROR(__xludf.DUMMYFUNCTION("IF(ISBLANK(A17),"""",SWITCH(IF(T17="""",0,COUNTA(SPLIT(T17,"" ""))),0,""Generic"",1,TRIM(T17),2,""Multicolor"",3,""Multicolor"",4,""Multicolor"",5,""Multicolor"",6,""Multicolor"",7,""Multicolor"",8,""Multicolor""))"),"")</f>
        <v/>
      </c>
      <c r="E17" s="9" t="s">
        <v>69</v>
      </c>
      <c r="F17" s="9" t="s">
        <v>70</v>
      </c>
      <c r="G17" s="9" t="s">
        <v>77</v>
      </c>
      <c r="H17" s="10" t="s">
        <v>27</v>
      </c>
      <c r="I17" s="12" t="s">
        <v>78</v>
      </c>
      <c r="J17" s="9"/>
      <c r="K17" s="19">
        <v>4.0</v>
      </c>
      <c r="L17" s="19">
        <v>4.0</v>
      </c>
      <c r="O17" s="17"/>
      <c r="Q17" s="1">
        <v>60.0</v>
      </c>
      <c r="R17" s="1">
        <v>50.0</v>
      </c>
      <c r="S17" s="14" t="str">
        <f t="shared" si="5"/>
        <v/>
      </c>
      <c r="T17" s="14" t="str">
        <f>IFERROR(__xludf.DUMMYFUNCTION("CONCATENATE(if(REGEXMATCH(C17,""R""),"" Red"",""""),if(REGEXMATCH(C17,""O""),"" Orange"",""""),if(REGEXMATCH(C17,""Y""),"" Yellow"",""""),if(REGEXMATCH(C17,""G""),"" Green"",""""),if(REGEXMATCH(C17,""B""),"" Blue"",""""),if(REGEXMATCH(C17,""P""),"" Purple"&amp;""",""""))")," Purple")</f>
        <v> Purple</v>
      </c>
      <c r="U17" s="14" t="str">
        <f>IFERROR(__xludf.DUMMYFUNCTION("REGEXREPLACE(C17, ""([ROYGBPXZC_]|1?[0-9])"", ""&lt;icon src='$0.png'/&gt;"")
"),"&lt;icon src='2.png'/&gt;&lt;icon src='P.png'/&gt;&lt;icon src='P.png'/&gt;")</f>
        <v>&lt;icon src='2.png'/&gt;&lt;icon src='P.png'/&gt;&lt;icon src='P.png'/&gt;</v>
      </c>
      <c r="V17" s="9" t="str">
        <f>IFERROR(__xludf.DUMMYFUNCTION("REGEXREPLACE(SUBSTITUTE(SUBSTITUTE(SUBSTITUTE(SUBSTITUTE(REGEXREPLACE(I17, ""(\[([ROYGBPTQUXZC_]|1?[0-9])\])"", ""&lt;icon src='$2.png'/&gt;""),""--"",""—""),""-&gt;"",""•""),""~@"", CONCATENATE(""&lt;i&gt;"",REGEXEXTRACT(B17,""^([\s\S]*),|$""),""&lt;/i&gt;"")),""~"", CONCATE"&amp;"NATE(""&lt;i&gt;"",B17,""&lt;/i&gt;"")),""(\([\s\S]*?\))"",""&lt;i&gt;&lt;span foreground='#FF34343A'&gt;$0&lt;/span&gt;&lt;/i&gt;"")"),"&lt;u&gt;Warrent&lt;/u&gt; &lt;i&gt;&lt;span foreground='#FF34343A'&gt;(When you deploy &lt;i&gt;ProtoSys Gas Grenadier&lt;/i&gt;, shuffle an 'Incarceration' into your deck.)&lt;/span&gt;&lt;/i&gt;&lt;p&gt;Whenever your commander loses loyalty, other assets permanently get -1/-1.&lt;/p&gt;&lt;p&gt;If there are no other "&amp;"combatants on the battlefield, &lt;u&gt;forfeit&lt;/u&gt; &lt;i&gt;&lt;span foreground='#FF34343A'&gt;(Put the specified asset into its owner's discard.)&lt;/span&gt;&lt;/i&gt; &lt;i&gt;ProtoSys Gas Grenadier&lt;/i&gt;.&lt;/p&gt;")</f>
        <v>&lt;u&gt;Warrent&lt;/u&gt; &lt;i&gt;&lt;span foreground='#FF34343A'&gt;(When you deploy &lt;i&gt;ProtoSys Gas Grenadier&lt;/i&gt;, shuffle an 'Incarceration' into your deck.)&lt;/span&gt;&lt;/i&gt;&lt;p&gt;Whenever your commander loses loyalty, other assets permanently get -1/-1.&lt;/p&gt;&lt;p&gt;If there are no other combatants on the battlefield, &lt;u&gt;forfeit&lt;/u&gt; &lt;i&gt;&lt;span foreground='#FF34343A'&gt;(Put the specified asset into its owner's discard.)&lt;/span&gt;&lt;/i&gt; &lt;i&gt;ProtoSys Gas Grenadier&lt;/i&gt;.&lt;/p&gt;</v>
      </c>
      <c r="W17" s="14" t="str">
        <f t="shared" si="6"/>
        <v>&lt;i&gt;Asset&lt;/i&gt;</v>
      </c>
    </row>
    <row r="18">
      <c r="A18" s="14"/>
      <c r="B18" s="1" t="s">
        <v>73</v>
      </c>
      <c r="C18" s="2" t="s">
        <v>73</v>
      </c>
      <c r="D18" s="16" t="str">
        <f>IFERROR(__xludf.DUMMYFUNCTION("IF(ISBLANK(A18),"""",SWITCH(IF(T18="""",0,COUNTA(SPLIT(T18,"" ""))),0,""Generic"",1,TRIM(T18),2,""Multicolor"",3,""Multicolor"",4,""Multicolor"",5,""Multicolor"",6,""Multicolor"",7,""Multicolor"",8,""Multicolor""))"),"")</f>
        <v/>
      </c>
      <c r="E18" s="14"/>
      <c r="F18" s="1" t="s">
        <v>25</v>
      </c>
      <c r="G18" s="1" t="s">
        <v>79</v>
      </c>
      <c r="H18" s="15"/>
      <c r="I18" s="3" t="s">
        <v>80</v>
      </c>
      <c r="J18" s="17"/>
      <c r="O18" s="17"/>
      <c r="Q18" s="1">
        <v>60.0</v>
      </c>
      <c r="R18" s="1">
        <v>50.0</v>
      </c>
      <c r="S18" s="14" t="str">
        <f t="shared" si="5"/>
        <v/>
      </c>
      <c r="T18" s="14" t="str">
        <f>IFERROR(__xludf.DUMMYFUNCTION("CONCATENATE(if(REGEXMATCH(C18,""R""),"" Red"",""""),if(REGEXMATCH(C18,""O""),"" Orange"",""""),if(REGEXMATCH(C18,""Y""),"" Yellow"",""""),if(REGEXMATCH(C18,""G""),"" Green"",""""),if(REGEXMATCH(C18,""B""),"" Blue"",""""),if(REGEXMATCH(C18,""P""),"" Purple"&amp;""",""""))"),"")</f>
        <v/>
      </c>
      <c r="U18" s="14" t="str">
        <f>IFERROR(__xludf.DUMMYFUNCTION("REGEXREPLACE(C18, ""([ROYGBPXZC_]|1?[0-9])"", ""&lt;icon src='$0.png'/&gt;"")
"),"?")</f>
        <v>?</v>
      </c>
      <c r="V18" s="9" t="str">
        <f>IFERROR(__xludf.DUMMYFUNCTION("REGEXREPLACE(SUBSTITUTE(SUBSTITUTE(SUBSTITUTE(SUBSTITUTE(REGEXREPLACE(I18, ""(\[([ROYGBPTQUXZC_]|1?[0-9])\])"", ""&lt;icon src='$2.png'/&gt;""),""--"",""—""),""-&gt;"",""•""),""~@"", CONCATENATE(""&lt;i&gt;"",REGEXEXTRACT(B18,""^([\s\S]*),|$""),""&lt;/i&gt;"")),""~"", CONCATE"&amp;"NATE(""&lt;i&gt;"",B18,""&lt;/i&gt;"")),""(\([\s\S]*?\))"",""&lt;i&gt;&lt;span foreground='#FF34343A'&gt;$0&lt;/span&gt;&lt;/i&gt;"")"),"Your commander's As Commander ability becomes ""If your commander would take lethal damage, it instead gains imortal until end of turn. Once this effect occures restore your command's normal As Commander ability.""")</f>
        <v>Your commander's As Commander ability becomes "If your commander would take lethal damage, it instead gains imortal until end of turn. Once this effect occures restore your command's normal As Commander ability."</v>
      </c>
      <c r="W18" s="14" t="str">
        <f t="shared" si="6"/>
        <v>&lt;i&gt;Effect&lt;/i&gt;</v>
      </c>
    </row>
    <row r="19">
      <c r="A19" s="14"/>
      <c r="B19" s="1" t="s">
        <v>81</v>
      </c>
      <c r="C19" s="2" t="s">
        <v>73</v>
      </c>
      <c r="D19" s="16" t="str">
        <f>IFERROR(__xludf.DUMMYFUNCTION("IF(ISBLANK(A19),"""",SWITCH(IF(T19="""",0,COUNTA(SPLIT(T19,"" ""))),0,""Generic"",1,TRIM(T19),2,""Multicolor"",3,""Multicolor"",4,""Multicolor"",5,""Multicolor"",6,""Multicolor"",7,""Multicolor"",8,""Multicolor""))"),"")</f>
        <v/>
      </c>
      <c r="E19" s="1" t="s">
        <v>73</v>
      </c>
      <c r="F19" s="1" t="s">
        <v>70</v>
      </c>
      <c r="G19" s="1" t="s">
        <v>82</v>
      </c>
      <c r="H19" s="15"/>
      <c r="I19" s="3" t="s">
        <v>83</v>
      </c>
      <c r="J19" s="17"/>
      <c r="K19" s="1" t="s">
        <v>73</v>
      </c>
      <c r="L19" s="1" t="s">
        <v>73</v>
      </c>
      <c r="O19" s="17"/>
      <c r="Q19" s="1">
        <v>60.0</v>
      </c>
      <c r="R19" s="1">
        <v>50.0</v>
      </c>
      <c r="S19" s="14" t="str">
        <f t="shared" si="5"/>
        <v/>
      </c>
      <c r="T19" s="14" t="str">
        <f>IFERROR(__xludf.DUMMYFUNCTION("CONCATENATE(if(REGEXMATCH(C19,""R""),"" Red"",""""),if(REGEXMATCH(C19,""O""),"" Orange"",""""),if(REGEXMATCH(C19,""Y""),"" Yellow"",""""),if(REGEXMATCH(C19,""G""),"" Green"",""""),if(REGEXMATCH(C19,""B""),"" Blue"",""""),if(REGEXMATCH(C19,""P""),"" Purple"&amp;""",""""))"),"")</f>
        <v/>
      </c>
      <c r="U19" s="14" t="str">
        <f>IFERROR(__xludf.DUMMYFUNCTION("REGEXREPLACE(C19, ""([ROYGBPXZC_]|1?[0-9])"", ""&lt;icon src='$0.png'/&gt;"")
"),"?")</f>
        <v>?</v>
      </c>
      <c r="V19" s="9" t="str">
        <f>IFERROR(__xludf.DUMMYFUNCTION("REGEXREPLACE(SUBSTITUTE(SUBSTITUTE(SUBSTITUTE(SUBSTITUTE(REGEXREPLACE(I19, ""(\[([ROYGBPTQUXZC_]|1?[0-9])\])"", ""&lt;icon src='$2.png'/&gt;""),""--"",""—""),""-&gt;"",""•""),""~@"", CONCATENATE(""&lt;i&gt;"",REGEXEXTRACT(B19,""^([\s\S]*),|$""),""&lt;/i&gt;"")),""~"", CONCATE"&amp;"NATE(""&lt;i&gt;"",B19,""&lt;/i&gt;"")),""(\([\s\S]*?\))"",""&lt;i&gt;&lt;span foreground='#FF34343A'&gt;$0&lt;/span&gt;&lt;/i&gt;"")"),"If a generator would produce more than one energy, it produces one energy of any type it would have produced instead")</f>
        <v>If a generator would produce more than one energy, it produces one energy of any type it would have produced instead</v>
      </c>
      <c r="W19" s="14" t="str">
        <f t="shared" si="6"/>
        <v>&lt;i&gt;Asset&lt;/i&gt;</v>
      </c>
    </row>
    <row r="20">
      <c r="A20" s="14"/>
      <c r="B20" s="14"/>
      <c r="C20" s="15"/>
      <c r="D20" s="16" t="str">
        <f>IFERROR(__xludf.DUMMYFUNCTION("IF(ISBLANK(A20),"""",SWITCH(IF(T20="""",0,COUNTA(SPLIT(T20,"" ""))),0,""Generic"",1,TRIM(T20),2,""Multicolor"",3,""Multicolor"",4,""Multicolor"",5,""Multicolor"",6,""Multicolor"",7,""Multicolor"",8,""Multicolor""))"),"")</f>
        <v/>
      </c>
      <c r="E20" s="14"/>
      <c r="F20" s="14"/>
      <c r="H20" s="15"/>
      <c r="I20" s="3" t="s">
        <v>84</v>
      </c>
      <c r="J20" s="17"/>
      <c r="O20" s="17"/>
      <c r="Q20" s="1">
        <v>60.0</v>
      </c>
      <c r="R20" s="1">
        <v>50.0</v>
      </c>
      <c r="S20" s="14" t="str">
        <f t="shared" si="5"/>
        <v/>
      </c>
      <c r="T20" s="14" t="str">
        <f>IFERROR(__xludf.DUMMYFUNCTION("CONCATENATE(if(REGEXMATCH(C20,""R""),"" Red"",""""),if(REGEXMATCH(C20,""O""),"" Orange"",""""),if(REGEXMATCH(C20,""Y""),"" Yellow"",""""),if(REGEXMATCH(C20,""G""),"" Green"",""""),if(REGEXMATCH(C20,""B""),"" Blue"",""""),if(REGEXMATCH(C20,""P""),"" Purple"&amp;""",""""))"),"")</f>
        <v/>
      </c>
      <c r="U20" s="14" t="str">
        <f>IFERROR(__xludf.DUMMYFUNCTION("REGEXREPLACE(C20, ""([ROYGBPXZC_]|1?[0-9])"", ""&lt;icon src='$0.png'/&gt;"")
"),"")</f>
        <v/>
      </c>
      <c r="V20" s="9" t="str">
        <f>IFERROR(__xludf.DUMMYFUNCTION("REGEXREPLACE(SUBSTITUTE(SUBSTITUTE(SUBSTITUTE(SUBSTITUTE(REGEXREPLACE(I20, ""(\[([ROYGBPTQUXZC_]|1?[0-9])\])"", ""&lt;icon src='$2.png'/&gt;""),""--"",""—""),""-&gt;"",""•""),""~@"", CONCATENATE(""&lt;i&gt;"",REGEXEXTRACT(B20,""^([\s\S]*),|$""),""&lt;/i&gt;"")),""~"", CONCATE"&amp;"NATE(""&lt;i&gt;"",B20,""&lt;/i&gt;"")),""(\([\s\S]*?\))"",""&lt;i&gt;&lt;span foreground='#FF34343A'&gt;$0&lt;/span&gt;&lt;/i&gt;"")"),"Bank &lt;i&gt;&lt;span foreground='#FF34343A'&gt;(When &lt;i&gt;&lt;/i&gt; resolves, instead of sending it to your discard, you may put it into your energy bank as an energy of one if its types. This energy is not lost when turns end.)&lt;/span&gt;&lt;/i&gt;")</f>
        <v>Bank &lt;i&gt;&lt;span foreground='#FF34343A'&gt;(When &lt;i&gt;&lt;/i&gt; resolves, instead of sending it to your discard, you may put it into your energy bank as an energy of one if its types. This energy is not lost when turns end.)&lt;/span&gt;&lt;/i&gt;</v>
      </c>
      <c r="W20" s="14" t="str">
        <f t="shared" si="6"/>
        <v>&lt;i&gt;&lt;/i&gt;</v>
      </c>
    </row>
    <row r="21">
      <c r="A21" s="14"/>
      <c r="B21" s="6" t="s">
        <v>85</v>
      </c>
      <c r="C21" s="7" t="s">
        <v>73</v>
      </c>
      <c r="D21" s="20" t="s">
        <v>86</v>
      </c>
      <c r="E21" s="6" t="s">
        <v>57</v>
      </c>
      <c r="F21" s="6" t="s">
        <v>70</v>
      </c>
      <c r="G21" s="6" t="s">
        <v>87</v>
      </c>
      <c r="H21" s="7" t="s">
        <v>73</v>
      </c>
      <c r="I21" s="11" t="s">
        <v>73</v>
      </c>
      <c r="J21" s="17"/>
      <c r="O21" s="17"/>
      <c r="Q21" s="1">
        <v>60.0</v>
      </c>
      <c r="R21" s="1">
        <v>50.0</v>
      </c>
      <c r="S21" s="14" t="str">
        <f t="shared" si="5"/>
        <v/>
      </c>
      <c r="T21" s="14" t="str">
        <f>IFERROR(__xludf.DUMMYFUNCTION("CONCATENATE(if(REGEXMATCH(C21,""R""),"" Red"",""""),if(REGEXMATCH(C21,""O""),"" Orange"",""""),if(REGEXMATCH(C21,""Y""),"" Yellow"",""""),if(REGEXMATCH(C21,""G""),"" Green"",""""),if(REGEXMATCH(C21,""B""),"" Blue"",""""),if(REGEXMATCH(C21,""P""),"" Purple"&amp;""",""""))"),"")</f>
        <v/>
      </c>
      <c r="U21" s="14" t="str">
        <f>IFERROR(__xludf.DUMMYFUNCTION("REGEXREPLACE(C21, ""([ROYGBPXZC_]|1?[0-9])"", ""&lt;icon src='$0.png'/&gt;"")
"),"?")</f>
        <v>?</v>
      </c>
      <c r="V21" s="9" t="str">
        <f>IFERROR(__xludf.DUMMYFUNCTION("REGEXREPLACE(SUBSTITUTE(SUBSTITUTE(SUBSTITUTE(SUBSTITUTE(REGEXREPLACE(I21, ""(\[([ROYGBPTQUXZC_]|1?[0-9])\])"", ""&lt;icon src='$2.png'/&gt;""),""--"",""—""),""-&gt;"",""•""),""~@"", CONCATENATE(""&lt;i&gt;"",REGEXEXTRACT(B21,""^([\s\S]*),|$""),""&lt;/i&gt;"")),""~"", CONCATE"&amp;"NATE(""&lt;i&gt;"",B21,""&lt;/i&gt;"")),""(\([\s\S]*?\))"",""&lt;i&gt;&lt;span foreground='#FF34343A'&gt;$0&lt;/span&gt;&lt;/i&gt;"")"),"?")</f>
        <v>?</v>
      </c>
      <c r="W21" s="14" t="str">
        <f t="shared" si="6"/>
        <v>&lt;i&gt;Asset&lt;/i&gt;</v>
      </c>
    </row>
    <row r="22">
      <c r="A22" s="9" t="s">
        <v>88</v>
      </c>
      <c r="B22" s="9" t="s">
        <v>89</v>
      </c>
      <c r="C22" s="10" t="s">
        <v>90</v>
      </c>
      <c r="D22" s="8" t="str">
        <f>IFERROR(__xludf.DUMMYFUNCTION("IF(ISBLANK(A22),"""",SWITCH(IF(T22="""",0,COUNTA(SPLIT(T22,"" ""))),0,""Generic"",1,TRIM(T22),2,""Multicolor"",3,""Multicolor"",4,""Multicolor"",5,""Multicolor"",6,""Multicolor"",7,""Multicolor"",8,""Multicolor""))"),"Generic")</f>
        <v>Generic</v>
      </c>
      <c r="E22" s="9"/>
      <c r="F22" s="9" t="s">
        <v>58</v>
      </c>
      <c r="G22" s="9" t="s">
        <v>91</v>
      </c>
      <c r="H22" s="10" t="s">
        <v>90</v>
      </c>
      <c r="I22" s="12" t="s">
        <v>92</v>
      </c>
      <c r="J22" s="17"/>
      <c r="O22" s="17"/>
      <c r="Q22" s="1">
        <v>60.0</v>
      </c>
      <c r="R22" s="1">
        <v>50.0</v>
      </c>
      <c r="S22" s="14" t="str">
        <f t="shared" si="5"/>
        <v>False</v>
      </c>
      <c r="T22" s="14" t="str">
        <f>IFERROR(__xludf.DUMMYFUNCTION("CONCATENATE(if(REGEXMATCH(C22,""R""),"" Red"",""""),if(REGEXMATCH(C22,""O""),"" Orange"",""""),if(REGEXMATCH(C22,""Y""),"" Yellow"",""""),if(REGEXMATCH(C22,""G""),"" Green"",""""),if(REGEXMATCH(C22,""B""),"" Blue"",""""),if(REGEXMATCH(C22,""P""),"" Purple"&amp;""",""""))"),"")</f>
        <v/>
      </c>
      <c r="U22" s="14" t="str">
        <f>IFERROR(__xludf.DUMMYFUNCTION("REGEXREPLACE(C22, ""([ROYGBPXZC_]|1?[0-9])"", ""&lt;icon src='$0.png'/&gt;"")
"),"&lt;icon src='10.png'/&gt;")</f>
        <v>&lt;icon src='10.png'/&gt;</v>
      </c>
      <c r="V22" s="9" t="str">
        <f>IFERROR(__xludf.DUMMYFUNCTION("REGEXREPLACE(SUBSTITUTE(SUBSTITUTE(SUBSTITUTE(SUBSTITUTE(REGEXREPLACE(I22, ""(\[([ROYGBPTQUXZC_]|1?[0-9])\])"", ""&lt;icon src='$2.png'/&gt;""),""--"",""—""),""-&gt;"",""•""),""~@"", CONCATENATE(""&lt;i&gt;"",REGEXEXTRACT(B22,""^([\s\S]*),|$""),""&lt;/i&gt;"")),""~"", CONCATE"&amp;"NATE(""&lt;i&gt;"",B22,""&lt;/i&gt;"")),""(\([\s\S]*?\))"",""&lt;i&gt;&lt;span foreground='#FF34343A'&gt;$0&lt;/span&gt;&lt;/i&gt;"")"),"Your Commander has &lt;u&gt;Unkillable&lt;/u&gt; &lt;i&gt;&lt;span foreground='#FF34343A'&gt;(&lt;i&gt;Divine Intervention&lt;/i&gt; can't be killed by damage.)&lt;/span&gt;&lt;/i&gt;")</f>
        <v>Your Commander has &lt;u&gt;Unkillable&lt;/u&gt; &lt;i&gt;&lt;span foreground='#FF34343A'&gt;(&lt;i&gt;Divine Intervention&lt;/i&gt; can't be killed by damage.)&lt;/span&gt;&lt;/i&gt;</v>
      </c>
      <c r="W22" s="14" t="str">
        <f t="shared" si="6"/>
        <v>&lt;i&gt;R. Asset&lt;/i&gt;</v>
      </c>
    </row>
    <row r="23">
      <c r="A23" s="14"/>
      <c r="B23" s="1" t="str">
        <f>A23</f>
        <v/>
      </c>
      <c r="C23" s="2" t="s">
        <v>93</v>
      </c>
      <c r="D23" s="16" t="str">
        <f>IFERROR(__xludf.DUMMYFUNCTION("IF(ISBLANK(A23),"""",SWITCH(IF(T23="""",0,COUNTA(SPLIT(T23,"" ""))),0,""Generic"",1,TRIM(T23),2,""Multicolor"",3,""Multicolor"",4,""Multicolor"",5,""Multicolor"",6,""Multicolor"",7,""Multicolor"",8,""Multicolor""))"),"")</f>
        <v/>
      </c>
      <c r="E23" s="14"/>
      <c r="F23" s="1" t="s">
        <v>25</v>
      </c>
      <c r="G23" s="1" t="s">
        <v>94</v>
      </c>
      <c r="H23" s="2" t="s">
        <v>27</v>
      </c>
      <c r="I23" s="3" t="s">
        <v>95</v>
      </c>
      <c r="J23" s="17"/>
      <c r="O23" s="17"/>
      <c r="Q23" s="1">
        <v>60.0</v>
      </c>
      <c r="R23" s="1">
        <v>50.0</v>
      </c>
      <c r="S23" s="14" t="str">
        <f t="shared" si="5"/>
        <v/>
      </c>
      <c r="T23" s="14" t="str">
        <f>IFERROR(__xludf.DUMMYFUNCTION("CONCATENATE(if(REGEXMATCH(C23,""R""),"" Red"",""""),if(REGEXMATCH(C23,""O""),"" Orange"",""""),if(REGEXMATCH(C23,""Y""),"" Yellow"",""""),if(REGEXMATCH(C23,""G""),"" Green"",""""),if(REGEXMATCH(C23,""B""),"" Blue"",""""),if(REGEXMATCH(C23,""P""),"" Purple"&amp;""",""""))")," Blue")</f>
        <v> Blue</v>
      </c>
      <c r="U23" s="14" t="str">
        <f>IFERROR(__xludf.DUMMYFUNCTION("REGEXREPLACE(C23, ""([ROYGBPXZC_]|1?[0-9])"", ""&lt;icon src='$0.png'/&gt;"")
"),"&lt;icon src='2.png'/&gt;&lt;icon src='B.png'/&gt;&lt;icon src='B.png'/&gt;")</f>
        <v>&lt;icon src='2.png'/&gt;&lt;icon src='B.png'/&gt;&lt;icon src='B.png'/&gt;</v>
      </c>
      <c r="V23" s="9" t="str">
        <f>IFERROR(__xludf.DUMMYFUNCTION("REGEXREPLACE(SUBSTITUTE(SUBSTITUTE(SUBSTITUTE(SUBSTITUTE(REGEXREPLACE(I23, ""(\[([ROYGBPTQUXZC_]|1?[0-9])\])"", ""&lt;icon src='$2.png'/&gt;""),""--"",""—""),""-&gt;"",""•""),""~@"", CONCATENATE(""&lt;i&gt;"",REGEXEXTRACT(B23,""^([\s\S]*),|$""),""&lt;/i&gt;"")),""~"", CONCATE"&amp;"NATE(""&lt;i&gt;"",B23,""&lt;/i&gt;"")),""(\([\s\S]*?\))"",""&lt;i&gt;&lt;span foreground='#FF34343A'&gt;$0&lt;/span&gt;&lt;/i&gt;"")"),"&lt;u&gt;Hack Effect Card&lt;/u&gt; &lt;i&gt;&lt;span foreground='#FF34343A'&gt;(Send the specified effect card on the stack to their owners' discards, none of their effects happen.)&lt;/span&gt;&lt;/i&gt;&lt;p&gt;Search that card's controller’s hand, deck, discard, and stack for any number of ca"&amp;"rds with the same name and remove them from the game.&lt;/p&gt;")</f>
        <v>&lt;u&gt;Hack Effect Card&lt;/u&gt; &lt;i&gt;&lt;span foreground='#FF34343A'&gt;(Send the specified effect card on the stack to their owners' discards, none of their effects happen.)&lt;/span&gt;&lt;/i&gt;&lt;p&gt;Search that card's controller’s hand, deck, discard, and stack for any number of cards with the same name and remove them from the game.&lt;/p&gt;</v>
      </c>
      <c r="W23" s="14" t="str">
        <f t="shared" si="6"/>
        <v>&lt;i&gt;Effect&lt;/i&gt;</v>
      </c>
    </row>
    <row r="24">
      <c r="A24" s="14"/>
      <c r="B24" s="1" t="s">
        <v>96</v>
      </c>
      <c r="C24" s="2" t="s">
        <v>97</v>
      </c>
      <c r="D24" s="16" t="str">
        <f>IFERROR(__xludf.DUMMYFUNCTION("IF(ISBLANK(A24),"""",SWITCH(IF(T24="""",0,COUNTA(SPLIT(T24,"" ""))),0,""Generic"",1,TRIM(T24),2,""Multicolor"",3,""Multicolor"",4,""Multicolor"",5,""Multicolor"",6,""Multicolor"",7,""Multicolor"",8,""Multicolor""))"),"")</f>
        <v/>
      </c>
      <c r="E24" s="14"/>
      <c r="F24" s="1" t="s">
        <v>25</v>
      </c>
      <c r="H24" s="15"/>
      <c r="I24" s="3" t="s">
        <v>98</v>
      </c>
      <c r="J24" s="17"/>
      <c r="O24" s="17"/>
      <c r="Q24" s="1">
        <v>60.0</v>
      </c>
      <c r="R24" s="1">
        <v>50.0</v>
      </c>
      <c r="S24" s="14" t="str">
        <f t="shared" si="5"/>
        <v/>
      </c>
      <c r="T24" s="14" t="str">
        <f>IFERROR(__xludf.DUMMYFUNCTION("CONCATENATE(if(REGEXMATCH(C24,""R""),"" Red"",""""),if(REGEXMATCH(C24,""O""),"" Orange"",""""),if(REGEXMATCH(C24,""Y""),"" Yellow"",""""),if(REGEXMATCH(C24,""G""),"" Green"",""""),if(REGEXMATCH(C24,""B""),"" Blue"",""""),if(REGEXMATCH(C24,""P""),"" Purple"&amp;""",""""))")," Red Purple")</f>
        <v> Red Purple</v>
      </c>
      <c r="U24" s="14" t="str">
        <f>IFERROR(__xludf.DUMMYFUNCTION("REGEXREPLACE(C24, ""([ROYGBPXZC_]|1?[0-9])"", ""&lt;icon src='$0.png'/&gt;"")
"),"&lt;icon src='3.png'/&gt;&lt;icon src='R.png'/&gt;&lt;icon src='R.png'/&gt;&lt;icon src='P.png'/&gt;&lt;icon src='P.png'/&gt;")</f>
        <v>&lt;icon src='3.png'/&gt;&lt;icon src='R.png'/&gt;&lt;icon src='R.png'/&gt;&lt;icon src='P.png'/&gt;&lt;icon src='P.png'/&gt;</v>
      </c>
      <c r="V24" s="9" t="str">
        <f>IFERROR(__xludf.DUMMYFUNCTION("REGEXREPLACE(SUBSTITUTE(SUBSTITUTE(SUBSTITUTE(SUBSTITUTE(REGEXREPLACE(I24, ""(\[([ROYGBPTQUXZC_]|1?[0-9])\])"", ""&lt;icon src='$2.png'/&gt;""),""--"",""—""),""-&gt;"",""•""),""~@"", CONCATENATE(""&lt;i&gt;"",REGEXEXTRACT(B24,""^([\s\S]*),|$""),""&lt;/i&gt;"")),""~"", CONCATE"&amp;"NATE(""&lt;i&gt;"",B24,""&lt;/i&gt;"")),""(\([\s\S]*?\))"",""&lt;i&gt;&lt;span foreground='#FF34343A'&gt;$0&lt;/span&gt;&lt;/i&gt;"")"),"&lt;p&gt;Your loyalty becomes 0. Until an opponent's next turn, you can't lose the game, your opponents can't win the game, and you can't gain loyalty.&lt;/p&gt;&lt;p&gt;Take an extra turn after this one.&lt;/p&gt;&lt;p&gt;Remove &lt;i&gt;Buy Time &lt;i&gt;&lt;span foreground='#FF34343A'&gt;(MSEM2)&lt;/sp"&amp;"an&gt;&lt;/i&gt;&lt;/i&gt; from the game.&lt;/p&gt;")</f>
        <v>&lt;p&gt;Your loyalty becomes 0. Until an opponent's next turn, you can't lose the game, your opponents can't win the game, and you can't gain loyalty.&lt;/p&gt;&lt;p&gt;Take an extra turn after this one.&lt;/p&gt;&lt;p&gt;Remove &lt;i&gt;Buy Time &lt;i&gt;&lt;span foreground='#FF34343A'&gt;(MSEM2)&lt;/span&gt;&lt;/i&gt;&lt;/i&gt; from the game.&lt;/p&gt;</v>
      </c>
      <c r="W24" s="14" t="str">
        <f t="shared" si="6"/>
        <v>&lt;i&gt;Effect&lt;/i&gt;</v>
      </c>
    </row>
    <row r="25">
      <c r="A25" s="14"/>
      <c r="B25" s="1" t="s">
        <v>99</v>
      </c>
      <c r="C25" s="2" t="s">
        <v>100</v>
      </c>
      <c r="D25" s="16" t="str">
        <f>IFERROR(__xludf.DUMMYFUNCTION("IF(ISBLANK(A25),"""",SWITCH(IF(T25="""",0,COUNTA(SPLIT(T25,"" ""))),0,""Generic"",1,TRIM(T25),2,""Multicolor"",3,""Multicolor"",4,""Multicolor"",5,""Multicolor"",6,""Multicolor"",7,""Multicolor"",8,""Multicolor""))"),"")</f>
        <v/>
      </c>
      <c r="E25" s="14"/>
      <c r="F25" s="1" t="s">
        <v>25</v>
      </c>
      <c r="H25" s="15"/>
      <c r="I25" s="3" t="s">
        <v>101</v>
      </c>
      <c r="J25" s="17"/>
      <c r="O25" s="17"/>
      <c r="Q25" s="1">
        <v>60.0</v>
      </c>
      <c r="R25" s="1">
        <v>50.0</v>
      </c>
      <c r="S25" s="14" t="str">
        <f t="shared" si="5"/>
        <v/>
      </c>
      <c r="T25" s="14" t="str">
        <f>IFERROR(__xludf.DUMMYFUNCTION("CONCATENATE(if(REGEXMATCH(C25,""R""),"" Red"",""""),if(REGEXMATCH(C25,""O""),"" Orange"",""""),if(REGEXMATCH(C25,""Y""),"" Yellow"",""""),if(REGEXMATCH(C25,""G""),"" Green"",""""),if(REGEXMATCH(C25,""B""),"" Blue"",""""),if(REGEXMATCH(C25,""P""),"" Purple"&amp;""",""""))")," Red Yellow")</f>
        <v> Red Yellow</v>
      </c>
      <c r="U25" s="14" t="str">
        <f>IFERROR(__xludf.DUMMYFUNCTION("REGEXREPLACE(C25, ""([ROYGBPXZC_]|1?[0-9])"", ""&lt;icon src='$0.png'/&gt;"")
"),"&lt;icon src='R.png'/&gt;&lt;icon src='R.png'/&gt;&lt;icon src='Y.png'/&gt;&lt;icon src='Y.png'/&gt;")</f>
        <v>&lt;icon src='R.png'/&gt;&lt;icon src='R.png'/&gt;&lt;icon src='Y.png'/&gt;&lt;icon src='Y.png'/&gt;</v>
      </c>
      <c r="V25" s="9" t="str">
        <f>IFERROR(__xludf.DUMMYFUNCTION("REGEXREPLACE(SUBSTITUTE(SUBSTITUTE(SUBSTITUTE(SUBSTITUTE(REGEXREPLACE(I25, ""(\[([ROYGBPTQUXZC_]|1?[0-9])\])"", ""&lt;icon src='$2.png'/&gt;""),""--"",""—""),""-&gt;"",""•""),""~@"", CONCATENATE(""&lt;i&gt;"",REGEXEXTRACT(B25,""^([\s\S]*),|$""),""&lt;/i&gt;"")),""~"", CONCATE"&amp;"NATE(""&lt;i&gt;"",B25,""&lt;/i&gt;"")),""(\([\s\S]*?\))"",""&lt;i&gt;&lt;span foreground='#FF34343A'&gt;$0&lt;/span&gt;&lt;/i&gt;"")"),"Choose a number; reveal that many cards from the top of your library and put them into your hand. You lose loyalty equal to the total generalized cost of those cards. ")</f>
        <v>Choose a number; reveal that many cards from the top of your library and put them into your hand. You lose loyalty equal to the total generalized cost of those cards. </v>
      </c>
      <c r="W25" s="14" t="str">
        <f t="shared" si="6"/>
        <v>&lt;i&gt;Effect&lt;/i&gt;</v>
      </c>
    </row>
    <row r="26">
      <c r="A26" s="14"/>
      <c r="B26" s="1" t="s">
        <v>102</v>
      </c>
      <c r="C26" s="15"/>
      <c r="D26" s="16" t="str">
        <f>IFERROR(__xludf.DUMMYFUNCTION("IF(ISBLANK(A26),"""",SWITCH(IF(T26="""",0,COUNTA(SPLIT(T26,"" ""))),0,""Generic"",1,TRIM(T26),2,""Multicolor"",3,""Multicolor"",4,""Multicolor"",5,""Multicolor"",6,""Multicolor"",7,""Multicolor"",8,""Multicolor""))"),"")</f>
        <v/>
      </c>
      <c r="E26" s="14"/>
      <c r="F26" s="14"/>
      <c r="H26" s="15"/>
      <c r="I26" s="3" t="s">
        <v>103</v>
      </c>
      <c r="J26" s="17"/>
      <c r="O26" s="17"/>
      <c r="Q26" s="1">
        <v>60.0</v>
      </c>
      <c r="R26" s="1">
        <v>50.0</v>
      </c>
      <c r="S26" s="14" t="str">
        <f t="shared" si="5"/>
        <v/>
      </c>
      <c r="T26" s="14" t="str">
        <f>IFERROR(__xludf.DUMMYFUNCTION("CONCATENATE(if(REGEXMATCH(C26,""R""),"" Red"",""""),if(REGEXMATCH(C26,""O""),"" Orange"",""""),if(REGEXMATCH(C26,""Y""),"" Yellow"",""""),if(REGEXMATCH(C26,""G""),"" Green"",""""),if(REGEXMATCH(C26,""B""),"" Blue"",""""),if(REGEXMATCH(C26,""P""),"" Purple"&amp;""",""""))"),"")</f>
        <v/>
      </c>
      <c r="U26" s="14" t="str">
        <f>IFERROR(__xludf.DUMMYFUNCTION("REGEXREPLACE(C26, ""([ROYGBPXZC_]|1?[0-9])"", ""&lt;icon src='$0.png'/&gt;"")
"),"")</f>
        <v/>
      </c>
      <c r="V26" s="9" t="str">
        <f>IFERROR(__xludf.DUMMYFUNCTION("REGEXREPLACE(SUBSTITUTE(SUBSTITUTE(SUBSTITUTE(SUBSTITUTE(REGEXREPLACE(I26, ""(\[([ROYGBPTQUXZC_]|1?[0-9])\])"", ""&lt;icon src='$2.png'/&gt;""),""--"",""—""),""-&gt;"",""•""),""~@"", CONCATENATE(""&lt;i&gt;"",REGEXEXTRACT(B26,""^([\s\S]*),|$""),""&lt;/i&gt;"")),""~"", CONCATE"&amp;"NATE(""&lt;i&gt;"",B26,""&lt;/i&gt;"")),""(\([\s\S]*?\))"",""&lt;i&gt;&lt;span foreground='#FF34343A'&gt;$0&lt;/span&gt;&lt;/i&gt;"")"),"Whenever a non-Spirit creature deals combat damage to a player, destroy that creature. Its controller creates a 1/1 colorless Spirit creature token. ")</f>
        <v>Whenever a non-Spirit creature deals combat damage to a player, destroy that creature. Its controller creates a 1/1 colorless Spirit creature token. </v>
      </c>
      <c r="W26" s="14" t="str">
        <f t="shared" si="6"/>
        <v>&lt;i&gt;&lt;/i&gt;</v>
      </c>
    </row>
    <row r="27">
      <c r="A27" s="14"/>
      <c r="B27" s="1" t="str">
        <f>A27</f>
        <v/>
      </c>
      <c r="C27" s="15"/>
      <c r="D27" s="16" t="str">
        <f>IFERROR(__xludf.DUMMYFUNCTION("IF(ISBLANK(A27),"""",SWITCH(IF(T27="""",0,COUNTA(SPLIT(T27,"" ""))),0,""Generic"",1,TRIM(T27),2,""Multicolor"",3,""Multicolor"",4,""Multicolor"",5,""Multicolor"",6,""Multicolor"",7,""Multicolor"",8,""Multicolor""))"),"")</f>
        <v/>
      </c>
      <c r="E27" s="14"/>
      <c r="F27" s="14"/>
      <c r="H27" s="15"/>
      <c r="I27" s="17"/>
      <c r="J27" s="17"/>
      <c r="O27" s="17"/>
      <c r="Q27" s="1">
        <v>60.0</v>
      </c>
      <c r="R27" s="1">
        <v>50.0</v>
      </c>
      <c r="S27" s="14" t="str">
        <f t="shared" si="5"/>
        <v/>
      </c>
      <c r="T27" s="14" t="str">
        <f>IFERROR(__xludf.DUMMYFUNCTION("CONCATENATE(if(REGEXMATCH(C27,""R""),"" Red"",""""),if(REGEXMATCH(C27,""O""),"" Orange"",""""),if(REGEXMATCH(C27,""Y""),"" Yellow"",""""),if(REGEXMATCH(C27,""G""),"" Green"",""""),if(REGEXMATCH(C27,""B""),"" Blue"",""""),if(REGEXMATCH(C27,""P""),"" Purple"&amp;""",""""))"),"")</f>
        <v/>
      </c>
      <c r="U27" s="14" t="str">
        <f>IFERROR(__xludf.DUMMYFUNCTION("REGEXREPLACE(C27, ""([ROYGBPXZC_]|1?[0-9])"", ""&lt;icon src='$0.png'/&gt;"")
"),"")</f>
        <v/>
      </c>
      <c r="V27" s="9" t="str">
        <f>IFERROR(__xludf.DUMMYFUNCTION("REGEXREPLACE(SUBSTITUTE(SUBSTITUTE(SUBSTITUTE(SUBSTITUTE(REGEXREPLACE(I27, ""(\[([ROYGBPTQUXZC_]|1?[0-9])\])"", ""&lt;icon src='$2.png'/&gt;""),""--"",""—""),""-&gt;"",""•""),""~@"", CONCATENATE(""&lt;i&gt;"",REGEXEXTRACT(B27,""^([\s\S]*),|$""),""&lt;/i&gt;"")),""~"", CONCATE"&amp;"NATE(""&lt;i&gt;"",B27,""&lt;/i&gt;"")),""(\([\s\S]*?\))"",""&lt;i&gt;&lt;span foreground='#FF34343A'&gt;$0&lt;/span&gt;&lt;/i&gt;"")"),"")</f>
        <v/>
      </c>
      <c r="W27" s="14" t="str">
        <f t="shared" si="6"/>
        <v>&lt;i&gt;&lt;/i&gt;</v>
      </c>
    </row>
    <row r="28">
      <c r="A28" s="5" t="s">
        <v>104</v>
      </c>
      <c r="B28" s="9" t="s">
        <v>105</v>
      </c>
      <c r="C28" s="10" t="s">
        <v>106</v>
      </c>
      <c r="D28" s="21" t="str">
        <f>IFERROR(__xludf.DUMMYFUNCTION("IF(ISBLANK(A28),"""",SWITCH(IF(W28="""",0,COUNTA(SPLIT(W28,"" ""))),0,""Generic"",1,TRIM(W28),2,""Multicolor"",3,""Multicolor"",4,""Multicolor"",5,""Multicolor"",6,""Multicolor"",7,""Multicolor"",8,""Multicolor""))"),"&lt;i&gt;3OB&lt;/i&gt;")</f>
        <v>&lt;i&gt;3OB&lt;/i&gt;</v>
      </c>
      <c r="E28" s="10" t="s">
        <v>57</v>
      </c>
      <c r="F28" s="9" t="s">
        <v>58</v>
      </c>
      <c r="G28" s="9" t="s">
        <v>107</v>
      </c>
      <c r="H28" s="10" t="s">
        <v>90</v>
      </c>
      <c r="I28" s="12" t="s">
        <v>108</v>
      </c>
      <c r="M28" s="9"/>
      <c r="N28" s="19">
        <v>8.0</v>
      </c>
      <c r="O28" s="19">
        <v>8.0</v>
      </c>
      <c r="Q28" s="1">
        <v>60.0</v>
      </c>
      <c r="R28" s="1">
        <v>50.0</v>
      </c>
      <c r="S28" s="14" t="str">
        <f t="shared" ref="S28:S29" si="7">IF(ISBLANK(#REF!),"",if(ISBLANK(H28),"False","True"))</f>
        <v>True</v>
      </c>
      <c r="T28" s="14" t="str">
        <f>IFERROR(__xludf.DUMMYFUNCTION("CONCATENATE(if(REGEXMATCH(#REF!,""R""),"" Red"",""""),if(REGEXMATCH(#REF!,""O""),"" Orange"",""""),if(REGEXMATCH(#REF!,""Y""),"" Yellow"",""""),if(REGEXMATCH(#REF!,""G""),"" Green"",""""),if(REGEXMATCH(#REF!,""B""),"" Blue"",""""),if(REGEXMATCH(#REF!,""P"&amp;"""),"" Purple"",""""))"),"#REF!")</f>
        <v>#REF!</v>
      </c>
      <c r="U28" s="14" t="str">
        <f>IFERROR(__xludf.DUMMYFUNCTION("REGEXREPLACE(#REF!, ""([ROYGBPXZC_]|1?[0-9])"", ""&lt;icon src='$0.png'/&gt;"")
"),"#REF!")</f>
        <v>#REF!</v>
      </c>
      <c r="V28" s="9" t="str">
        <f>IFERROR(__xludf.DUMMYFUNCTION("REGEXREPLACE(SUBSTITUTE(SUBSTITUTE(SUBSTITUTE(SUBSTITUTE(REGEXREPLACE(F28, ""(\[([ROYGBPTQUXZC_]|1?[0-9])\])"", ""&lt;icon src='$2.png'/&gt;""),""--"",""—""),""-&gt;"",""•""),""~@"", CONCATENATE(""&lt;i&gt;"",REGEXEXTRACT(#REF!,""^([\s\S]*),|$""),""&lt;/i&gt;"")),""~"", CONCA"&amp;"TENATE(""&lt;i&gt;"",#REF!,""&lt;/i&gt;"")),""(\([\s\S]*?\))"",""&lt;i&gt;&lt;span foreground='#FF34343A'&gt;$0&lt;/span&gt;&lt;/i&gt;"")"),"#REF!")</f>
        <v>#REF!</v>
      </c>
      <c r="W28" s="14" t="str">
        <f t="shared" ref="W28:W29" si="8">CONCATENATE("&lt;i&gt;", C28, "&lt;/i&gt;")</f>
        <v>&lt;i&gt;3OB&lt;/i&gt;</v>
      </c>
    </row>
    <row r="29">
      <c r="A29" s="5" t="s">
        <v>109</v>
      </c>
      <c r="B29" s="9" t="s">
        <v>110</v>
      </c>
      <c r="C29" s="10" t="s">
        <v>111</v>
      </c>
      <c r="D29" s="21" t="s">
        <v>112</v>
      </c>
      <c r="E29" s="10"/>
      <c r="F29" s="9" t="s">
        <v>25</v>
      </c>
      <c r="G29" s="9" t="s">
        <v>113</v>
      </c>
      <c r="H29" s="10" t="s">
        <v>32</v>
      </c>
      <c r="I29" s="12" t="s">
        <v>114</v>
      </c>
      <c r="O29" s="17"/>
      <c r="Q29" s="1">
        <v>60.0</v>
      </c>
      <c r="R29" s="1">
        <v>50.0</v>
      </c>
      <c r="S29" s="14" t="str">
        <f t="shared" si="7"/>
        <v>True</v>
      </c>
      <c r="T29" s="14" t="str">
        <f>IFERROR(__xludf.DUMMYFUNCTION("CONCATENATE(if(REGEXMATCH(#REF!,""R""),"" Red"",""""),if(REGEXMATCH(#REF!,""O""),"" Orange"",""""),if(REGEXMATCH(#REF!,""Y""),"" Yellow"",""""),if(REGEXMATCH(#REF!,""G""),"" Green"",""""),if(REGEXMATCH(#REF!,""B""),"" Blue"",""""),if(REGEXMATCH(#REF!,""P"&amp;"""),"" Purple"",""""))"),"#REF!")</f>
        <v>#REF!</v>
      </c>
      <c r="U29" s="14" t="str">
        <f>IFERROR(__xludf.DUMMYFUNCTION("REGEXREPLACE(#REF!, ""([ROYGBPXZC_]|1?[0-9])"", ""&lt;icon src='$0.png'/&gt;"")
"),"#REF!")</f>
        <v>#REF!</v>
      </c>
      <c r="V29" s="9" t="str">
        <f>IFERROR(__xludf.DUMMYFUNCTION("REGEXREPLACE(SUBSTITUTE(SUBSTITUTE(SUBSTITUTE(SUBSTITUTE(REGEXREPLACE(F29, ""(\[([ROYGBPTQUXZC_]|1?[0-9])\])"", ""&lt;icon src='$2.png'/&gt;""),""--"",""—""),""-&gt;"",""•""),""~@"", CONCATENATE(""&lt;i&gt;"",REGEXEXTRACT(#REF!,""^([\s\S]*),|$""),""&lt;/i&gt;"")),""~"", CONCA"&amp;"TENATE(""&lt;i&gt;"",#REF!,""&lt;/i&gt;"")),""(\([\s\S]*?\))"",""&lt;i&gt;&lt;span foreground='#FF34343A'&gt;$0&lt;/span&gt;&lt;/i&gt;"")"),"#REF!")</f>
        <v>#REF!</v>
      </c>
      <c r="W29" s="14" t="str">
        <f t="shared" si="8"/>
        <v>&lt;i&gt;0&lt;/i&gt;</v>
      </c>
    </row>
    <row r="30">
      <c r="A30" s="9" t="s">
        <v>115</v>
      </c>
      <c r="B30" s="5" t="s">
        <v>116</v>
      </c>
      <c r="C30" s="10" t="s">
        <v>111</v>
      </c>
      <c r="D30" s="22" t="s">
        <v>117</v>
      </c>
      <c r="E30" s="9"/>
      <c r="F30" s="9" t="s">
        <v>25</v>
      </c>
      <c r="G30" s="9" t="s">
        <v>113</v>
      </c>
      <c r="H30" s="10" t="s">
        <v>32</v>
      </c>
      <c r="I30" s="12" t="s">
        <v>118</v>
      </c>
      <c r="J30" s="17"/>
      <c r="O30" s="17"/>
      <c r="Q30" s="1">
        <v>60.0</v>
      </c>
      <c r="R30" s="1">
        <v>50.0</v>
      </c>
      <c r="S30" s="14" t="str">
        <f t="shared" ref="S30:S778" si="9">IF(ISBLANK(A30),"",if(ISBLANK(K30),"False","True"))</f>
        <v>False</v>
      </c>
      <c r="T30" s="14" t="str">
        <f>IFERROR(__xludf.DUMMYFUNCTION("CONCATENATE(if(REGEXMATCH(C30,""R""),"" Red"",""""),if(REGEXMATCH(C30,""O""),"" Orange"",""""),if(REGEXMATCH(C30,""Y""),"" Yellow"",""""),if(REGEXMATCH(C30,""G""),"" Green"",""""),if(REGEXMATCH(C30,""B""),"" Blue"",""""),if(REGEXMATCH(C30,""P""),"" Purple"&amp;""",""""))"),"")</f>
        <v/>
      </c>
      <c r="U30" s="14" t="str">
        <f>IFERROR(__xludf.DUMMYFUNCTION("REGEXREPLACE(C30, ""([ROYGBPXZC_]|1?[0-9])"", ""&lt;icon src='$0.png'/&gt;"")
"),"&lt;icon src='0.png'/&gt;")</f>
        <v>&lt;icon src='0.png'/&gt;</v>
      </c>
      <c r="V30" s="9" t="str">
        <f>IFERROR(__xludf.DUMMYFUNCTION("REGEXREPLACE(SUBSTITUTE(SUBSTITUTE(SUBSTITUTE(SUBSTITUTE(REGEXREPLACE(I30, ""(\[([ROYGBPTQUXZC_]|1?[0-9])\])"", ""&lt;icon src='$2.png'/&gt;""),""--"",""—""),""-&gt;"",""•""),""~@"", CONCATENATE(""&lt;i&gt;"",REGEXEXTRACT(B30,""^([\s\S]*),|$""),""&lt;/i&gt;"")),""~"", CONCATE"&amp;"NATE(""&lt;i&gt;"",B30,""&lt;/i&gt;"")),""(\([\s\S]*?\))"",""&lt;i&gt;&lt;span foreground='#FF34343A'&gt;$0&lt;/span&gt;&lt;/i&gt;"")"),"Choose anything for &lt;i&gt;Fireball&lt;/i&gt; to deal &lt;u&gt;X&lt;/u&gt; &lt;i&gt;&lt;span foreground='#FF34343A'&gt;(X is the number of times cards named &lt;i&gt;Fireball&lt;/i&gt; have previously been deployed this game.)&lt;/span&gt;&lt;/i&gt; damage to.")</f>
        <v>Choose anything for &lt;i&gt;Fireball&lt;/i&gt; to deal &lt;u&gt;X&lt;/u&gt; &lt;i&gt;&lt;span foreground='#FF34343A'&gt;(X is the number of times cards named &lt;i&gt;Fireball&lt;/i&gt; have previously been deployed this game.)&lt;/span&gt;&lt;/i&gt; damage to.</v>
      </c>
      <c r="W30" s="14" t="str">
        <f t="shared" ref="W30:W778" si="10">CONCATENATE("&lt;i&gt;", F30, "&lt;/i&gt;")</f>
        <v>&lt;i&gt;Effect&lt;/i&gt;</v>
      </c>
    </row>
    <row r="31">
      <c r="A31" s="9" t="s">
        <v>119</v>
      </c>
      <c r="B31" s="5" t="s">
        <v>120</v>
      </c>
      <c r="C31" s="10" t="s">
        <v>111</v>
      </c>
      <c r="D31" s="22" t="s">
        <v>121</v>
      </c>
      <c r="E31" s="9"/>
      <c r="F31" s="9" t="s">
        <v>25</v>
      </c>
      <c r="G31" s="9" t="s">
        <v>113</v>
      </c>
      <c r="H31" s="10" t="s">
        <v>27</v>
      </c>
      <c r="I31" s="12" t="s">
        <v>122</v>
      </c>
      <c r="J31" s="17"/>
      <c r="O31" s="17"/>
      <c r="Q31" s="1">
        <v>60.0</v>
      </c>
      <c r="R31" s="1">
        <v>50.0</v>
      </c>
      <c r="S31" s="14" t="str">
        <f t="shared" si="9"/>
        <v>False</v>
      </c>
      <c r="T31" s="14" t="str">
        <f>IFERROR(__xludf.DUMMYFUNCTION("CONCATENATE(if(REGEXMATCH(C31,""R""),"" Red"",""""),if(REGEXMATCH(C31,""O""),"" Orange"",""""),if(REGEXMATCH(C31,""Y""),"" Yellow"",""""),if(REGEXMATCH(C31,""G""),"" Green"",""""),if(REGEXMATCH(C31,""B""),"" Blue"",""""),if(REGEXMATCH(C31,""P""),"" Purple"&amp;""",""""))"),"")</f>
        <v/>
      </c>
      <c r="U31" s="14" t="str">
        <f>IFERROR(__xludf.DUMMYFUNCTION("REGEXREPLACE(C31, ""([ROYGBPXZC_]|1?[0-9])"", ""&lt;icon src='$0.png'/&gt;"")
"),"&lt;icon src='0.png'/&gt;")</f>
        <v>&lt;icon src='0.png'/&gt;</v>
      </c>
      <c r="V31" s="9" t="str">
        <f>IFERROR(__xludf.DUMMYFUNCTION("REGEXREPLACE(SUBSTITUTE(SUBSTITUTE(SUBSTITUTE(SUBSTITUTE(REGEXREPLACE(I31, ""(\[([ROYGBPTQUXZC_]|1?[0-9])\])"", ""&lt;icon src='$2.png'/&gt;""),""--"",""—""),""-&gt;"",""•""),""~@"", CONCATENATE(""&lt;i&gt;"",REGEXEXTRACT(B31,""^([\s\S]*),|$""),""&lt;/i&gt;"")),""~"", CONCATE"&amp;"NATE(""&lt;i&gt;"",B31,""&lt;/i&gt;"")),""(\([\s\S]*?\))"",""&lt;i&gt;&lt;span foreground='#FF34343A'&gt;$0&lt;/span&gt;&lt;/i&gt;"")"),"Choose a combatant with &lt;u&gt;generalized cost&lt;/u&gt; &lt;i&gt;&lt;span foreground='#FF34343A'&gt;(The cost of the card if all typed symbols were replaced with generic numbers. E.x. &lt;i&gt;Soul Rip&lt;/i&gt; has a generalized cost of &lt;icon src='0.png'/&gt;.)&lt;/span&gt;&lt;/i&gt; &lt;u&gt;&lt;icon src='X."&amp;"png'/&gt;&lt;/u&gt; &lt;i&gt;&lt;span foreground='#FF34343A'&gt;(X is the number of times cards named &lt;i&gt;Soul Rip&lt;/i&gt; have previously been deployed this game.)&lt;/span&gt;&lt;/i&gt; or less to kill.")</f>
        <v>Choose a combatant with &lt;u&gt;generalized cost&lt;/u&gt; &lt;i&gt;&lt;span foreground='#FF34343A'&gt;(The cost of the card if all typed symbols were replaced with generic numbers. E.x. &lt;i&gt;Soul Rip&lt;/i&gt; has a generalized cost of &lt;icon src='0.png'/&gt;.)&lt;/span&gt;&lt;/i&gt; &lt;u&gt;&lt;icon src='X.png'/&gt;&lt;/u&gt; &lt;i&gt;&lt;span foreground='#FF34343A'&gt;(X is the number of times cards named &lt;i&gt;Soul Rip&lt;/i&gt; have previously been deployed this game.)&lt;/span&gt;&lt;/i&gt; or less to kill.</v>
      </c>
      <c r="W31" s="14" t="str">
        <f t="shared" si="10"/>
        <v>&lt;i&gt;Effect&lt;/i&gt;</v>
      </c>
    </row>
    <row r="32">
      <c r="A32" s="9" t="s">
        <v>29</v>
      </c>
      <c r="B32" s="5" t="s">
        <v>123</v>
      </c>
      <c r="C32" s="10" t="s">
        <v>111</v>
      </c>
      <c r="D32" s="22" t="s">
        <v>86</v>
      </c>
      <c r="E32" s="9"/>
      <c r="F32" s="9" t="s">
        <v>25</v>
      </c>
      <c r="G32" s="9" t="s">
        <v>113</v>
      </c>
      <c r="H32" s="10" t="s">
        <v>32</v>
      </c>
      <c r="I32" s="12" t="s">
        <v>124</v>
      </c>
      <c r="J32" s="17"/>
      <c r="O32" s="17"/>
      <c r="Q32" s="1">
        <v>60.0</v>
      </c>
      <c r="R32" s="1">
        <v>50.0</v>
      </c>
      <c r="S32" s="14" t="str">
        <f t="shared" si="9"/>
        <v>False</v>
      </c>
      <c r="T32" s="14" t="str">
        <f>IFERROR(__xludf.DUMMYFUNCTION("CONCATENATE(if(REGEXMATCH(C32,""R""),"" Red"",""""),if(REGEXMATCH(C32,""O""),"" Orange"",""""),if(REGEXMATCH(C32,""Y""),"" Yellow"",""""),if(REGEXMATCH(C32,""G""),"" Green"",""""),if(REGEXMATCH(C32,""B""),"" Blue"",""""),if(REGEXMATCH(C32,""P""),"" Purple"&amp;""",""""))"),"")</f>
        <v/>
      </c>
      <c r="U32" s="14" t="str">
        <f>IFERROR(__xludf.DUMMYFUNCTION("REGEXREPLACE(C32, ""([ROYGBPXZC_]|1?[0-9])"", ""&lt;icon src='$0.png'/&gt;"")
"),"&lt;icon src='0.png'/&gt;")</f>
        <v>&lt;icon src='0.png'/&gt;</v>
      </c>
      <c r="V32" s="9" t="str">
        <f>IFERROR(__xludf.DUMMYFUNCTION("REGEXREPLACE(SUBSTITUTE(SUBSTITUTE(SUBSTITUTE(SUBSTITUTE(REGEXREPLACE(I32, ""(\[([ROYGBPTQUXZC_]|1?[0-9])\])"", ""&lt;icon src='$2.png'/&gt;""),""--"",""—""),""-&gt;"",""•""),""~@"", CONCATENATE(""&lt;i&gt;"",REGEXEXTRACT(B32,""^([\s\S]*),|$""),""&lt;/i&gt;"")),""~"", CONCATE"&amp;"NATE(""&lt;i&gt;"",B32,""&lt;/i&gt;"")),""(\([\s\S]*?\))"",""&lt;i&gt;&lt;span foreground='#FF34343A'&gt;$0&lt;/span&gt;&lt;/i&gt;"")"),"Draw &lt;u&gt;X&lt;/u&gt; &lt;i&gt;&lt;span foreground='#FF34343A'&gt;(X is the number of times cards named &lt;i&gt;Scry&lt;/i&gt; have previously been deployed this game.)&lt;/span&gt;&lt;/i&gt; cards.")</f>
        <v>Draw &lt;u&gt;X&lt;/u&gt; &lt;i&gt;&lt;span foreground='#FF34343A'&gt;(X is the number of times cards named &lt;i&gt;Scry&lt;/i&gt; have previously been deployed this game.)&lt;/span&gt;&lt;/i&gt; cards.</v>
      </c>
      <c r="W32" s="14" t="str">
        <f t="shared" si="10"/>
        <v>&lt;i&gt;Effect&lt;/i&gt;</v>
      </c>
    </row>
    <row r="33">
      <c r="A33" s="14"/>
      <c r="B33" s="1" t="str">
        <f t="shared" ref="B33:B778" si="11">A33</f>
        <v/>
      </c>
      <c r="C33" s="15"/>
      <c r="D33" s="16" t="str">
        <f>IFERROR(__xludf.DUMMYFUNCTION("IF(ISBLANK(A33),"""",SWITCH(IF(T33="""",0,COUNTA(SPLIT(T33,"" ""))),0,""Generic"",1,TRIM(T33),2,""Multicolor"",3,""Multicolor"",4,""Multicolor"",5,""Multicolor"",6,""Multicolor"",7,""Multicolor"",8,""Multicolor""))"),"")</f>
        <v/>
      </c>
      <c r="E33" s="14"/>
      <c r="F33" s="1" t="s">
        <v>125</v>
      </c>
      <c r="H33" s="15"/>
      <c r="I33" s="3" t="s">
        <v>126</v>
      </c>
      <c r="J33" s="17"/>
      <c r="O33" s="17"/>
      <c r="Q33" s="1">
        <v>60.0</v>
      </c>
      <c r="R33" s="1">
        <v>50.0</v>
      </c>
      <c r="S33" s="14" t="str">
        <f t="shared" si="9"/>
        <v/>
      </c>
      <c r="T33" s="14" t="str">
        <f>IFERROR(__xludf.DUMMYFUNCTION("CONCATENATE(if(REGEXMATCH(C33,""R""),"" Red"",""""),if(REGEXMATCH(C33,""O""),"" Orange"",""""),if(REGEXMATCH(C33,""Y""),"" Yellow"",""""),if(REGEXMATCH(C33,""G""),"" Green"",""""),if(REGEXMATCH(C33,""B""),"" Blue"",""""),if(REGEXMATCH(C33,""P""),"" Purple"&amp;""",""""))"),"")</f>
        <v/>
      </c>
      <c r="U33" s="14" t="str">
        <f>IFERROR(__xludf.DUMMYFUNCTION("REGEXREPLACE(C33, ""([ROYGBPXZC_]|1?[0-9])"", ""&lt;icon src='$0.png'/&gt;"")
"),"")</f>
        <v/>
      </c>
      <c r="V33" s="9" t="str">
        <f>IFERROR(__xludf.DUMMYFUNCTION("REGEXREPLACE(SUBSTITUTE(SUBSTITUTE(SUBSTITUTE(SUBSTITUTE(REGEXREPLACE(I33, ""(\[([ROYGBPTQUXZC_]|1?[0-9])\])"", ""&lt;icon src='$2.png'/&gt;""),""--"",""—""),""-&gt;"",""•""),""~@"", CONCATENATE(""&lt;i&gt;"",REGEXEXTRACT(B33,""^([\s\S]*),|$""),""&lt;/i&gt;"")),""~"", CONCATE"&amp;"NATE(""&lt;i&gt;"",B33,""&lt;/i&gt;"")),""(\([\s\S]*?\))"",""&lt;i&gt;&lt;span foreground='#FF34343A'&gt;$0&lt;/span&gt;&lt;/i&gt;"")"),"When Endless Trove enters the battlefield, if it's not a token, each opponent may create a token that's a copy of it.
{T}: Add one mana of any color.")</f>
        <v>When Endless Trove enters the battlefield, if it's not a token, each opponent may create a token that's a copy of it.
{T}: Add one mana of any color.</v>
      </c>
      <c r="W33" s="14" t="str">
        <f t="shared" si="10"/>
        <v>&lt;i&gt;Generator&lt;/i&gt;</v>
      </c>
    </row>
    <row r="34">
      <c r="A34" s="14"/>
      <c r="B34" s="1" t="str">
        <f t="shared" si="11"/>
        <v/>
      </c>
      <c r="C34" s="15"/>
      <c r="D34" s="16" t="str">
        <f>IFERROR(__xludf.DUMMYFUNCTION("IF(ISBLANK(A34),"""",SWITCH(IF(T34="""",0,COUNTA(SPLIT(T34,"" ""))),0,""Generic"",1,TRIM(T34),2,""Multicolor"",3,""Multicolor"",4,""Multicolor"",5,""Multicolor"",6,""Multicolor"",7,""Multicolor"",8,""Multicolor""))"),"")</f>
        <v/>
      </c>
      <c r="E34" s="14"/>
      <c r="F34" s="14"/>
      <c r="H34" s="15"/>
      <c r="I34" s="17"/>
      <c r="J34" s="17"/>
      <c r="O34" s="17"/>
      <c r="Q34" s="1">
        <v>60.0</v>
      </c>
      <c r="R34" s="1">
        <v>50.0</v>
      </c>
      <c r="S34" s="14" t="str">
        <f t="shared" si="9"/>
        <v/>
      </c>
      <c r="T34" s="14" t="str">
        <f>IFERROR(__xludf.DUMMYFUNCTION("CONCATENATE(if(REGEXMATCH(C34,""R""),"" Red"",""""),if(REGEXMATCH(C34,""O""),"" Orange"",""""),if(REGEXMATCH(C34,""Y""),"" Yellow"",""""),if(REGEXMATCH(C34,""G""),"" Green"",""""),if(REGEXMATCH(C34,""B""),"" Blue"",""""),if(REGEXMATCH(C34,""P""),"" Purple"&amp;""",""""))"),"")</f>
        <v/>
      </c>
      <c r="U34" s="14" t="str">
        <f>IFERROR(__xludf.DUMMYFUNCTION("REGEXREPLACE(C34, ""([ROYGBPXZC_]|1?[0-9])"", ""&lt;icon src='$0.png'/&gt;"")
"),"")</f>
        <v/>
      </c>
      <c r="V34" s="9" t="str">
        <f>IFERROR(__xludf.DUMMYFUNCTION("REGEXREPLACE(SUBSTITUTE(SUBSTITUTE(SUBSTITUTE(SUBSTITUTE(REGEXREPLACE(I34, ""(\[([ROYGBPTQUXZC_]|1?[0-9])\])"", ""&lt;icon src='$2.png'/&gt;""),""--"",""—""),""-&gt;"",""•""),""~@"", CONCATENATE(""&lt;i&gt;"",REGEXEXTRACT(B34,""^([\s\S]*),|$""),""&lt;/i&gt;"")),""~"", CONCATE"&amp;"NATE(""&lt;i&gt;"",B34,""&lt;/i&gt;"")),""(\([\s\S]*?\))"",""&lt;i&gt;&lt;span foreground='#FF34343A'&gt;$0&lt;/span&gt;&lt;/i&gt;"")"),"")</f>
        <v/>
      </c>
      <c r="W34" s="14" t="str">
        <f t="shared" si="10"/>
        <v>&lt;i&gt;&lt;/i&gt;</v>
      </c>
    </row>
    <row r="35">
      <c r="A35" s="14"/>
      <c r="B35" s="1" t="str">
        <f t="shared" si="11"/>
        <v/>
      </c>
      <c r="C35" s="15"/>
      <c r="D35" s="16" t="str">
        <f>IFERROR(__xludf.DUMMYFUNCTION("IF(ISBLANK(A35),"""",SWITCH(IF(T35="""",0,COUNTA(SPLIT(T35,"" ""))),0,""Generic"",1,TRIM(T35),2,""Multicolor"",3,""Multicolor"",4,""Multicolor"",5,""Multicolor"",6,""Multicolor"",7,""Multicolor"",8,""Multicolor""))"),"")</f>
        <v/>
      </c>
      <c r="E35" s="14"/>
      <c r="F35" s="14"/>
      <c r="H35" s="15"/>
      <c r="I35" s="17"/>
      <c r="J35" s="17"/>
      <c r="O35" s="17"/>
      <c r="Q35" s="1">
        <v>60.0</v>
      </c>
      <c r="R35" s="1">
        <v>50.0</v>
      </c>
      <c r="S35" s="14" t="str">
        <f t="shared" si="9"/>
        <v/>
      </c>
      <c r="T35" s="14" t="str">
        <f>IFERROR(__xludf.DUMMYFUNCTION("CONCATENATE(if(REGEXMATCH(C35,""R""),"" Red"",""""),if(REGEXMATCH(C35,""O""),"" Orange"",""""),if(REGEXMATCH(C35,""Y""),"" Yellow"",""""),if(REGEXMATCH(C35,""G""),"" Green"",""""),if(REGEXMATCH(C35,""B""),"" Blue"",""""),if(REGEXMATCH(C35,""P""),"" Purple"&amp;""",""""))"),"")</f>
        <v/>
      </c>
      <c r="U35" s="14" t="str">
        <f>IFERROR(__xludf.DUMMYFUNCTION("REGEXREPLACE(C35, ""([ROYGBPXZC_]|1?[0-9])"", ""&lt;icon src='$0.png'/&gt;"")
"),"")</f>
        <v/>
      </c>
      <c r="V35" s="9" t="str">
        <f>IFERROR(__xludf.DUMMYFUNCTION("REGEXREPLACE(SUBSTITUTE(SUBSTITUTE(SUBSTITUTE(SUBSTITUTE(REGEXREPLACE(I35, ""(\[([ROYGBPTQUXZC_]|1?[0-9])\])"", ""&lt;icon src='$2.png'/&gt;""),""--"",""—""),""-&gt;"",""•""),""~@"", CONCATENATE(""&lt;i&gt;"",REGEXEXTRACT(B35,""^([\s\S]*),|$""),""&lt;/i&gt;"")),""~"", CONCATE"&amp;"NATE(""&lt;i&gt;"",B35,""&lt;/i&gt;"")),""(\([\s\S]*?\))"",""&lt;i&gt;&lt;span foreground='#FF34343A'&gt;$0&lt;/span&gt;&lt;/i&gt;"")"),"")</f>
        <v/>
      </c>
      <c r="W35" s="14" t="str">
        <f t="shared" si="10"/>
        <v>&lt;i&gt;&lt;/i&gt;</v>
      </c>
    </row>
    <row r="36">
      <c r="A36" s="14"/>
      <c r="B36" s="1" t="str">
        <f t="shared" si="11"/>
        <v/>
      </c>
      <c r="C36" s="15"/>
      <c r="D36" s="16" t="str">
        <f>IFERROR(__xludf.DUMMYFUNCTION("IF(ISBLANK(A36),"""",SWITCH(IF(T36="""",0,COUNTA(SPLIT(T36,"" ""))),0,""Generic"",1,TRIM(T36),2,""Multicolor"",3,""Multicolor"",4,""Multicolor"",5,""Multicolor"",6,""Multicolor"",7,""Multicolor"",8,""Multicolor""))"),"")</f>
        <v/>
      </c>
      <c r="E36" s="14"/>
      <c r="F36" s="14"/>
      <c r="H36" s="15"/>
      <c r="I36" s="17"/>
      <c r="J36" s="17"/>
      <c r="O36" s="17"/>
      <c r="Q36" s="1">
        <v>60.0</v>
      </c>
      <c r="R36" s="1">
        <v>50.0</v>
      </c>
      <c r="S36" s="14" t="str">
        <f t="shared" si="9"/>
        <v/>
      </c>
      <c r="T36" s="14" t="str">
        <f>IFERROR(__xludf.DUMMYFUNCTION("CONCATENATE(if(REGEXMATCH(C36,""R""),"" Red"",""""),if(REGEXMATCH(C36,""O""),"" Orange"",""""),if(REGEXMATCH(C36,""Y""),"" Yellow"",""""),if(REGEXMATCH(C36,""G""),"" Green"",""""),if(REGEXMATCH(C36,""B""),"" Blue"",""""),if(REGEXMATCH(C36,""P""),"" Purple"&amp;""",""""))"),"")</f>
        <v/>
      </c>
      <c r="U36" s="14" t="str">
        <f>IFERROR(__xludf.DUMMYFUNCTION("REGEXREPLACE(C36, ""([ROYGBPXZC_]|1?[0-9])"", ""&lt;icon src='$0.png'/&gt;"")
"),"")</f>
        <v/>
      </c>
      <c r="V36" s="9" t="str">
        <f>IFERROR(__xludf.DUMMYFUNCTION("REGEXREPLACE(SUBSTITUTE(SUBSTITUTE(SUBSTITUTE(SUBSTITUTE(REGEXREPLACE(I36, ""(\[([ROYGBPTQUXZC_]|1?[0-9])\])"", ""&lt;icon src='$2.png'/&gt;""),""--"",""—""),""-&gt;"",""•""),""~@"", CONCATENATE(""&lt;i&gt;"",REGEXEXTRACT(B36,""^([\s\S]*),|$""),""&lt;/i&gt;"")),""~"", CONCATE"&amp;"NATE(""&lt;i&gt;"",B36,""&lt;/i&gt;"")),""(\([\s\S]*?\))"",""&lt;i&gt;&lt;span foreground='#FF34343A'&gt;$0&lt;/span&gt;&lt;/i&gt;"")"),"")</f>
        <v/>
      </c>
      <c r="W36" s="14" t="str">
        <f t="shared" si="10"/>
        <v>&lt;i&gt;&lt;/i&gt;</v>
      </c>
    </row>
    <row r="37">
      <c r="A37" s="14"/>
      <c r="B37" s="1" t="str">
        <f t="shared" si="11"/>
        <v/>
      </c>
      <c r="C37" s="15"/>
      <c r="D37" s="16" t="str">
        <f>IFERROR(__xludf.DUMMYFUNCTION("IF(ISBLANK(A37),"""",SWITCH(IF(T37="""",0,COUNTA(SPLIT(T37,"" ""))),0,""Generic"",1,TRIM(T37),2,""Multicolor"",3,""Multicolor"",4,""Multicolor"",5,""Multicolor"",6,""Multicolor"",7,""Multicolor"",8,""Multicolor""))"),"")</f>
        <v/>
      </c>
      <c r="E37" s="14"/>
      <c r="F37" s="14"/>
      <c r="H37" s="15"/>
      <c r="I37" s="17"/>
      <c r="J37" s="17"/>
      <c r="O37" s="17"/>
      <c r="Q37" s="1">
        <v>60.0</v>
      </c>
      <c r="R37" s="1">
        <v>50.0</v>
      </c>
      <c r="S37" s="14" t="str">
        <f t="shared" si="9"/>
        <v/>
      </c>
      <c r="T37" s="14" t="str">
        <f>IFERROR(__xludf.DUMMYFUNCTION("CONCATENATE(if(REGEXMATCH(C37,""R""),"" Red"",""""),if(REGEXMATCH(C37,""O""),"" Orange"",""""),if(REGEXMATCH(C37,""Y""),"" Yellow"",""""),if(REGEXMATCH(C37,""G""),"" Green"",""""),if(REGEXMATCH(C37,""B""),"" Blue"",""""),if(REGEXMATCH(C37,""P""),"" Purple"&amp;""",""""))"),"")</f>
        <v/>
      </c>
      <c r="U37" s="14" t="str">
        <f>IFERROR(__xludf.DUMMYFUNCTION("REGEXREPLACE(C37, ""([ROYGBPXZC_]|1?[0-9])"", ""&lt;icon src='$0.png'/&gt;"")
"),"")</f>
        <v/>
      </c>
      <c r="V37" s="9" t="str">
        <f>IFERROR(__xludf.DUMMYFUNCTION("REGEXREPLACE(SUBSTITUTE(SUBSTITUTE(SUBSTITUTE(SUBSTITUTE(REGEXREPLACE(I37, ""(\[([ROYGBPTQUXZC_]|1?[0-9])\])"", ""&lt;icon src='$2.png'/&gt;""),""--"",""—""),""-&gt;"",""•""),""~@"", CONCATENATE(""&lt;i&gt;"",REGEXEXTRACT(B37,""^([\s\S]*),|$""),""&lt;/i&gt;"")),""~"", CONCATE"&amp;"NATE(""&lt;i&gt;"",B37,""&lt;/i&gt;"")),""(\([\s\S]*?\))"",""&lt;i&gt;&lt;span foreground='#FF34343A'&gt;$0&lt;/span&gt;&lt;/i&gt;"")"),"")</f>
        <v/>
      </c>
      <c r="W37" s="14" t="str">
        <f t="shared" si="10"/>
        <v>&lt;i&gt;&lt;/i&gt;</v>
      </c>
    </row>
    <row r="38">
      <c r="A38" s="14"/>
      <c r="B38" s="1" t="str">
        <f t="shared" si="11"/>
        <v/>
      </c>
      <c r="C38" s="15"/>
      <c r="D38" s="16" t="str">
        <f>IFERROR(__xludf.DUMMYFUNCTION("IF(ISBLANK(A38),"""",SWITCH(IF(T38="""",0,COUNTA(SPLIT(T38,"" ""))),0,""Generic"",1,TRIM(T38),2,""Multicolor"",3,""Multicolor"",4,""Multicolor"",5,""Multicolor"",6,""Multicolor"",7,""Multicolor"",8,""Multicolor""))"),"")</f>
        <v/>
      </c>
      <c r="E38" s="14"/>
      <c r="F38" s="14"/>
      <c r="H38" s="15"/>
      <c r="I38" s="17"/>
      <c r="J38" s="17"/>
      <c r="O38" s="17"/>
      <c r="Q38" s="1">
        <v>60.0</v>
      </c>
      <c r="R38" s="1">
        <v>50.0</v>
      </c>
      <c r="S38" s="14" t="str">
        <f t="shared" si="9"/>
        <v/>
      </c>
      <c r="T38" s="14" t="str">
        <f>IFERROR(__xludf.DUMMYFUNCTION("CONCATENATE(if(REGEXMATCH(C38,""R""),"" Red"",""""),if(REGEXMATCH(C38,""O""),"" Orange"",""""),if(REGEXMATCH(C38,""Y""),"" Yellow"",""""),if(REGEXMATCH(C38,""G""),"" Green"",""""),if(REGEXMATCH(C38,""B""),"" Blue"",""""),if(REGEXMATCH(C38,""P""),"" Purple"&amp;""",""""))"),"")</f>
        <v/>
      </c>
      <c r="U38" s="14" t="str">
        <f>IFERROR(__xludf.DUMMYFUNCTION("REGEXREPLACE(C38, ""([ROYGBPXZC_]|1?[0-9])"", ""&lt;icon src='$0.png'/&gt;"")
"),"")</f>
        <v/>
      </c>
      <c r="V38" s="9" t="str">
        <f>IFERROR(__xludf.DUMMYFUNCTION("REGEXREPLACE(SUBSTITUTE(SUBSTITUTE(SUBSTITUTE(SUBSTITUTE(REGEXREPLACE(I38, ""(\[([ROYGBPTQUXZC_]|1?[0-9])\])"", ""&lt;icon src='$2.png'/&gt;""),""--"",""—""),""-&gt;"",""•""),""~@"", CONCATENATE(""&lt;i&gt;"",REGEXEXTRACT(B38,""^([\s\S]*),|$""),""&lt;/i&gt;"")),""~"", CONCATE"&amp;"NATE(""&lt;i&gt;"",B38,""&lt;/i&gt;"")),""(\([\s\S]*?\))"",""&lt;i&gt;&lt;span foreground='#FF34343A'&gt;$0&lt;/span&gt;&lt;/i&gt;"")"),"")</f>
        <v/>
      </c>
      <c r="W38" s="14" t="str">
        <f t="shared" si="10"/>
        <v>&lt;i&gt;&lt;/i&gt;</v>
      </c>
    </row>
    <row r="39">
      <c r="A39" s="14"/>
      <c r="B39" s="1" t="str">
        <f t="shared" si="11"/>
        <v/>
      </c>
      <c r="C39" s="15"/>
      <c r="D39" s="16" t="str">
        <f>IFERROR(__xludf.DUMMYFUNCTION("IF(ISBLANK(A39),"""",SWITCH(IF(T39="""",0,COUNTA(SPLIT(T39,"" ""))),0,""Generic"",1,TRIM(T39),2,""Multicolor"",3,""Multicolor"",4,""Multicolor"",5,""Multicolor"",6,""Multicolor"",7,""Multicolor"",8,""Multicolor""))"),"")</f>
        <v/>
      </c>
      <c r="E39" s="14"/>
      <c r="F39" s="14"/>
      <c r="H39" s="15"/>
      <c r="I39" s="17"/>
      <c r="J39" s="17"/>
      <c r="O39" s="17"/>
      <c r="Q39" s="1">
        <v>60.0</v>
      </c>
      <c r="R39" s="1">
        <v>50.0</v>
      </c>
      <c r="S39" s="14" t="str">
        <f t="shared" si="9"/>
        <v/>
      </c>
      <c r="T39" s="14" t="str">
        <f>IFERROR(__xludf.DUMMYFUNCTION("CONCATENATE(if(REGEXMATCH(C39,""R""),"" Red"",""""),if(REGEXMATCH(C39,""O""),"" Orange"",""""),if(REGEXMATCH(C39,""Y""),"" Yellow"",""""),if(REGEXMATCH(C39,""G""),"" Green"",""""),if(REGEXMATCH(C39,""B""),"" Blue"",""""),if(REGEXMATCH(C39,""P""),"" Purple"&amp;""",""""))"),"")</f>
        <v/>
      </c>
      <c r="U39" s="14" t="str">
        <f>IFERROR(__xludf.DUMMYFUNCTION("REGEXREPLACE(C39, ""([ROYGBPXZC_]|1?[0-9])"", ""&lt;icon src='$0.png'/&gt;"")
"),"")</f>
        <v/>
      </c>
      <c r="V39" s="9" t="str">
        <f>IFERROR(__xludf.DUMMYFUNCTION("REGEXREPLACE(SUBSTITUTE(SUBSTITUTE(SUBSTITUTE(SUBSTITUTE(REGEXREPLACE(I39, ""(\[([ROYGBPTQUXZC_]|1?[0-9])\])"", ""&lt;icon src='$2.png'/&gt;""),""--"",""—""),""-&gt;"",""•""),""~@"", CONCATENATE(""&lt;i&gt;"",REGEXEXTRACT(B39,""^([\s\S]*),|$""),""&lt;/i&gt;"")),""~"", CONCATE"&amp;"NATE(""&lt;i&gt;"",B39,""&lt;/i&gt;"")),""(\([\s\S]*?\))"",""&lt;i&gt;&lt;span foreground='#FF34343A'&gt;$0&lt;/span&gt;&lt;/i&gt;"")"),"")</f>
        <v/>
      </c>
      <c r="W39" s="14" t="str">
        <f t="shared" si="10"/>
        <v>&lt;i&gt;&lt;/i&gt;</v>
      </c>
    </row>
    <row r="40">
      <c r="A40" s="14"/>
      <c r="B40" s="1" t="str">
        <f t="shared" si="11"/>
        <v/>
      </c>
      <c r="C40" s="15"/>
      <c r="D40" s="16" t="str">
        <f>IFERROR(__xludf.DUMMYFUNCTION("IF(ISBLANK(A40),"""",SWITCH(IF(T40="""",0,COUNTA(SPLIT(T40,"" ""))),0,""Generic"",1,TRIM(T40),2,""Multicolor"",3,""Multicolor"",4,""Multicolor"",5,""Multicolor"",6,""Multicolor"",7,""Multicolor"",8,""Multicolor""))"),"")</f>
        <v/>
      </c>
      <c r="E40" s="14"/>
      <c r="F40" s="14"/>
      <c r="H40" s="15"/>
      <c r="I40" s="17"/>
      <c r="J40" s="17"/>
      <c r="O40" s="17"/>
      <c r="Q40" s="1">
        <v>60.0</v>
      </c>
      <c r="R40" s="1">
        <v>50.0</v>
      </c>
      <c r="S40" s="14" t="str">
        <f t="shared" si="9"/>
        <v/>
      </c>
      <c r="T40" s="14" t="str">
        <f>IFERROR(__xludf.DUMMYFUNCTION("CONCATENATE(if(REGEXMATCH(C40,""R""),"" Red"",""""),if(REGEXMATCH(C40,""O""),"" Orange"",""""),if(REGEXMATCH(C40,""Y""),"" Yellow"",""""),if(REGEXMATCH(C40,""G""),"" Green"",""""),if(REGEXMATCH(C40,""B""),"" Blue"",""""),if(REGEXMATCH(C40,""P""),"" Purple"&amp;""",""""))"),"")</f>
        <v/>
      </c>
      <c r="U40" s="14" t="str">
        <f>IFERROR(__xludf.DUMMYFUNCTION("REGEXREPLACE(C40, ""([ROYGBPXZC_]|1?[0-9])"", ""&lt;icon src='$0.png'/&gt;"")
"),"")</f>
        <v/>
      </c>
      <c r="V40" s="9" t="str">
        <f>IFERROR(__xludf.DUMMYFUNCTION("REGEXREPLACE(SUBSTITUTE(SUBSTITUTE(SUBSTITUTE(SUBSTITUTE(REGEXREPLACE(I40, ""(\[([ROYGBPTQUXZC_]|1?[0-9])\])"", ""&lt;icon src='$2.png'/&gt;""),""--"",""—""),""-&gt;"",""•""),""~@"", CONCATENATE(""&lt;i&gt;"",REGEXEXTRACT(B40,""^([\s\S]*),|$""),""&lt;/i&gt;"")),""~"", CONCATE"&amp;"NATE(""&lt;i&gt;"",B40,""&lt;/i&gt;"")),""(\([\s\S]*?\))"",""&lt;i&gt;&lt;span foreground='#FF34343A'&gt;$0&lt;/span&gt;&lt;/i&gt;"")"),"")</f>
        <v/>
      </c>
      <c r="W40" s="14" t="str">
        <f t="shared" si="10"/>
        <v>&lt;i&gt;&lt;/i&gt;</v>
      </c>
    </row>
    <row r="41">
      <c r="A41" s="14"/>
      <c r="B41" s="1" t="str">
        <f t="shared" si="11"/>
        <v/>
      </c>
      <c r="C41" s="15"/>
      <c r="D41" s="16" t="str">
        <f>IFERROR(__xludf.DUMMYFUNCTION("IF(ISBLANK(A41),"""",SWITCH(IF(T41="""",0,COUNTA(SPLIT(T41,"" ""))),0,""Generic"",1,TRIM(T41),2,""Multicolor"",3,""Multicolor"",4,""Multicolor"",5,""Multicolor"",6,""Multicolor"",7,""Multicolor"",8,""Multicolor""))"),"")</f>
        <v/>
      </c>
      <c r="E41" s="14"/>
      <c r="F41" s="14"/>
      <c r="H41" s="15"/>
      <c r="I41" s="17"/>
      <c r="J41" s="17"/>
      <c r="O41" s="17"/>
      <c r="Q41" s="1">
        <v>60.0</v>
      </c>
      <c r="R41" s="1">
        <v>50.0</v>
      </c>
      <c r="S41" s="14" t="str">
        <f t="shared" si="9"/>
        <v/>
      </c>
      <c r="T41" s="14" t="str">
        <f>IFERROR(__xludf.DUMMYFUNCTION("CONCATENATE(if(REGEXMATCH(C41,""R""),"" Red"",""""),if(REGEXMATCH(C41,""O""),"" Orange"",""""),if(REGEXMATCH(C41,""Y""),"" Yellow"",""""),if(REGEXMATCH(C41,""G""),"" Green"",""""),if(REGEXMATCH(C41,""B""),"" Blue"",""""),if(REGEXMATCH(C41,""P""),"" Purple"&amp;""",""""))"),"")</f>
        <v/>
      </c>
      <c r="U41" s="14" t="str">
        <f>IFERROR(__xludf.DUMMYFUNCTION("REGEXREPLACE(C41, ""([ROYGBPXZC_]|1?[0-9])"", ""&lt;icon src='$0.png'/&gt;"")
"),"")</f>
        <v/>
      </c>
      <c r="V41" s="9" t="str">
        <f>IFERROR(__xludf.DUMMYFUNCTION("REGEXREPLACE(SUBSTITUTE(SUBSTITUTE(SUBSTITUTE(SUBSTITUTE(REGEXREPLACE(I41, ""(\[([ROYGBPTQUXZC_]|1?[0-9])\])"", ""&lt;icon src='$2.png'/&gt;""),""--"",""—""),""-&gt;"",""•""),""~@"", CONCATENATE(""&lt;i&gt;"",REGEXEXTRACT(B41,""^([\s\S]*),|$""),""&lt;/i&gt;"")),""~"", CONCATE"&amp;"NATE(""&lt;i&gt;"",B41,""&lt;/i&gt;"")),""(\([\s\S]*?\))"",""&lt;i&gt;&lt;span foreground='#FF34343A'&gt;$0&lt;/span&gt;&lt;/i&gt;"")"),"")</f>
        <v/>
      </c>
      <c r="W41" s="14" t="str">
        <f t="shared" si="10"/>
        <v>&lt;i&gt;&lt;/i&gt;</v>
      </c>
    </row>
    <row r="42">
      <c r="A42" s="14"/>
      <c r="B42" s="1" t="str">
        <f t="shared" si="11"/>
        <v/>
      </c>
      <c r="C42" s="15"/>
      <c r="D42" s="16" t="str">
        <f>IFERROR(__xludf.DUMMYFUNCTION("IF(ISBLANK(A42),"""",SWITCH(IF(T42="""",0,COUNTA(SPLIT(T42,"" ""))),0,""Generic"",1,TRIM(T42),2,""Multicolor"",3,""Multicolor"",4,""Multicolor"",5,""Multicolor"",6,""Multicolor"",7,""Multicolor"",8,""Multicolor""))"),"")</f>
        <v/>
      </c>
      <c r="E42" s="14"/>
      <c r="F42" s="14"/>
      <c r="H42" s="15"/>
      <c r="I42" s="17"/>
      <c r="J42" s="17"/>
      <c r="O42" s="17"/>
      <c r="Q42" s="1">
        <v>60.0</v>
      </c>
      <c r="R42" s="1">
        <v>50.0</v>
      </c>
      <c r="S42" s="14" t="str">
        <f t="shared" si="9"/>
        <v/>
      </c>
      <c r="T42" s="14" t="str">
        <f>IFERROR(__xludf.DUMMYFUNCTION("CONCATENATE(if(REGEXMATCH(C42,""R""),"" Red"",""""),if(REGEXMATCH(C42,""O""),"" Orange"",""""),if(REGEXMATCH(C42,""Y""),"" Yellow"",""""),if(REGEXMATCH(C42,""G""),"" Green"",""""),if(REGEXMATCH(C42,""B""),"" Blue"",""""),if(REGEXMATCH(C42,""P""),"" Purple"&amp;""",""""))"),"")</f>
        <v/>
      </c>
      <c r="U42" s="14" t="str">
        <f>IFERROR(__xludf.DUMMYFUNCTION("REGEXREPLACE(C42, ""([ROYGBPXZC_]|1?[0-9])"", ""&lt;icon src='$0.png'/&gt;"")
"),"")</f>
        <v/>
      </c>
      <c r="V42" s="9" t="str">
        <f>IFERROR(__xludf.DUMMYFUNCTION("REGEXREPLACE(SUBSTITUTE(SUBSTITUTE(SUBSTITUTE(SUBSTITUTE(REGEXREPLACE(I42, ""(\[([ROYGBPTQUXZC_]|1?[0-9])\])"", ""&lt;icon src='$2.png'/&gt;""),""--"",""—""),""-&gt;"",""•""),""~@"", CONCATENATE(""&lt;i&gt;"",REGEXEXTRACT(B42,""^([\s\S]*),|$""),""&lt;/i&gt;"")),""~"", CONCATE"&amp;"NATE(""&lt;i&gt;"",B42,""&lt;/i&gt;"")),""(\([\s\S]*?\))"",""&lt;i&gt;&lt;span foreground='#FF34343A'&gt;$0&lt;/span&gt;&lt;/i&gt;"")"),"")</f>
        <v/>
      </c>
      <c r="W42" s="14" t="str">
        <f t="shared" si="10"/>
        <v>&lt;i&gt;&lt;/i&gt;</v>
      </c>
    </row>
    <row r="43">
      <c r="A43" s="14"/>
      <c r="B43" s="1" t="str">
        <f t="shared" si="11"/>
        <v/>
      </c>
      <c r="C43" s="15"/>
      <c r="D43" s="16" t="str">
        <f>IFERROR(__xludf.DUMMYFUNCTION("IF(ISBLANK(A43),"""",SWITCH(IF(T43="""",0,COUNTA(SPLIT(T43,"" ""))),0,""Generic"",1,TRIM(T43),2,""Multicolor"",3,""Multicolor"",4,""Multicolor"",5,""Multicolor"",6,""Multicolor"",7,""Multicolor"",8,""Multicolor""))"),"")</f>
        <v/>
      </c>
      <c r="E43" s="14"/>
      <c r="F43" s="14"/>
      <c r="H43" s="15"/>
      <c r="I43" s="17"/>
      <c r="J43" s="17"/>
      <c r="O43" s="17"/>
      <c r="Q43" s="1">
        <v>60.0</v>
      </c>
      <c r="R43" s="1">
        <v>50.0</v>
      </c>
      <c r="S43" s="14" t="str">
        <f t="shared" si="9"/>
        <v/>
      </c>
      <c r="T43" s="14" t="str">
        <f>IFERROR(__xludf.DUMMYFUNCTION("CONCATENATE(if(REGEXMATCH(C43,""R""),"" Red"",""""),if(REGEXMATCH(C43,""O""),"" Orange"",""""),if(REGEXMATCH(C43,""Y""),"" Yellow"",""""),if(REGEXMATCH(C43,""G""),"" Green"",""""),if(REGEXMATCH(C43,""B""),"" Blue"",""""),if(REGEXMATCH(C43,""P""),"" Purple"&amp;""",""""))"),"")</f>
        <v/>
      </c>
      <c r="U43" s="14" t="str">
        <f>IFERROR(__xludf.DUMMYFUNCTION("REGEXREPLACE(C43, ""([ROYGBPXZC_]|1?[0-9])"", ""&lt;icon src='$0.png'/&gt;"")
"),"")</f>
        <v/>
      </c>
      <c r="V43" s="9" t="str">
        <f>IFERROR(__xludf.DUMMYFUNCTION("REGEXREPLACE(SUBSTITUTE(SUBSTITUTE(SUBSTITUTE(SUBSTITUTE(REGEXREPLACE(I43, ""(\[([ROYGBPTQUXZC_]|1?[0-9])\])"", ""&lt;icon src='$2.png'/&gt;""),""--"",""—""),""-&gt;"",""•""),""~@"", CONCATENATE(""&lt;i&gt;"",REGEXEXTRACT(B43,""^([\s\S]*),|$""),""&lt;/i&gt;"")),""~"", CONCATE"&amp;"NATE(""&lt;i&gt;"",B43,""&lt;/i&gt;"")),""(\([\s\S]*?\))"",""&lt;i&gt;&lt;span foreground='#FF34343A'&gt;$0&lt;/span&gt;&lt;/i&gt;"")"),"")</f>
        <v/>
      </c>
      <c r="W43" s="14" t="str">
        <f t="shared" si="10"/>
        <v>&lt;i&gt;&lt;/i&gt;</v>
      </c>
    </row>
    <row r="44">
      <c r="A44" s="14"/>
      <c r="B44" s="1" t="str">
        <f t="shared" si="11"/>
        <v/>
      </c>
      <c r="C44" s="15"/>
      <c r="D44" s="16" t="str">
        <f>IFERROR(__xludf.DUMMYFUNCTION("IF(ISBLANK(A44),"""",SWITCH(IF(T44="""",0,COUNTA(SPLIT(T44,"" ""))),0,""Generic"",1,TRIM(T44),2,""Multicolor"",3,""Multicolor"",4,""Multicolor"",5,""Multicolor"",6,""Multicolor"",7,""Multicolor"",8,""Multicolor""))"),"")</f>
        <v/>
      </c>
      <c r="E44" s="14"/>
      <c r="F44" s="14"/>
      <c r="H44" s="15"/>
      <c r="I44" s="17"/>
      <c r="J44" s="17"/>
      <c r="O44" s="17"/>
      <c r="Q44" s="1">
        <v>60.0</v>
      </c>
      <c r="R44" s="1">
        <v>50.0</v>
      </c>
      <c r="S44" s="14" t="str">
        <f t="shared" si="9"/>
        <v/>
      </c>
      <c r="T44" s="14" t="str">
        <f>IFERROR(__xludf.DUMMYFUNCTION("CONCATENATE(if(REGEXMATCH(C44,""R""),"" Red"",""""),if(REGEXMATCH(C44,""O""),"" Orange"",""""),if(REGEXMATCH(C44,""Y""),"" Yellow"",""""),if(REGEXMATCH(C44,""G""),"" Green"",""""),if(REGEXMATCH(C44,""B""),"" Blue"",""""),if(REGEXMATCH(C44,""P""),"" Purple"&amp;""",""""))"),"")</f>
        <v/>
      </c>
      <c r="U44" s="14" t="str">
        <f>IFERROR(__xludf.DUMMYFUNCTION("REGEXREPLACE(C44, ""([ROYGBPXZC_]|1?[0-9])"", ""&lt;icon src='$0.png'/&gt;"")
"),"")</f>
        <v/>
      </c>
      <c r="V44" s="9" t="str">
        <f>IFERROR(__xludf.DUMMYFUNCTION("REGEXREPLACE(SUBSTITUTE(SUBSTITUTE(SUBSTITUTE(SUBSTITUTE(REGEXREPLACE(I44, ""(\[([ROYGBPTQUXZC_]|1?[0-9])\])"", ""&lt;icon src='$2.png'/&gt;""),""--"",""—""),""-&gt;"",""•""),""~@"", CONCATENATE(""&lt;i&gt;"",REGEXEXTRACT(B44,""^([\s\S]*),|$""),""&lt;/i&gt;"")),""~"", CONCATE"&amp;"NATE(""&lt;i&gt;"",B44,""&lt;/i&gt;"")),""(\([\s\S]*?\))"",""&lt;i&gt;&lt;span foreground='#FF34343A'&gt;$0&lt;/span&gt;&lt;/i&gt;"")"),"")</f>
        <v/>
      </c>
      <c r="W44" s="14" t="str">
        <f t="shared" si="10"/>
        <v>&lt;i&gt;&lt;/i&gt;</v>
      </c>
    </row>
    <row r="45">
      <c r="A45" s="14"/>
      <c r="B45" s="1" t="str">
        <f t="shared" si="11"/>
        <v/>
      </c>
      <c r="C45" s="15"/>
      <c r="D45" s="16" t="str">
        <f>IFERROR(__xludf.DUMMYFUNCTION("IF(ISBLANK(A45),"""",SWITCH(IF(T45="""",0,COUNTA(SPLIT(T45,"" ""))),0,""Generic"",1,TRIM(T45),2,""Multicolor"",3,""Multicolor"",4,""Multicolor"",5,""Multicolor"",6,""Multicolor"",7,""Multicolor"",8,""Multicolor""))"),"")</f>
        <v/>
      </c>
      <c r="E45" s="14"/>
      <c r="F45" s="14"/>
      <c r="H45" s="15"/>
      <c r="I45" s="17"/>
      <c r="J45" s="17"/>
      <c r="O45" s="17"/>
      <c r="Q45" s="1">
        <v>60.0</v>
      </c>
      <c r="R45" s="1">
        <v>50.0</v>
      </c>
      <c r="S45" s="14" t="str">
        <f t="shared" si="9"/>
        <v/>
      </c>
      <c r="T45" s="14" t="str">
        <f>IFERROR(__xludf.DUMMYFUNCTION("CONCATENATE(if(REGEXMATCH(C45,""R""),"" Red"",""""),if(REGEXMATCH(C45,""O""),"" Orange"",""""),if(REGEXMATCH(C45,""Y""),"" Yellow"",""""),if(REGEXMATCH(C45,""G""),"" Green"",""""),if(REGEXMATCH(C45,""B""),"" Blue"",""""),if(REGEXMATCH(C45,""P""),"" Purple"&amp;""",""""))"),"")</f>
        <v/>
      </c>
      <c r="U45" s="14" t="str">
        <f>IFERROR(__xludf.DUMMYFUNCTION("REGEXREPLACE(C45, ""([ROYGBPXZC_]|1?[0-9])"", ""&lt;icon src='$0.png'/&gt;"")
"),"")</f>
        <v/>
      </c>
      <c r="V45" s="9" t="str">
        <f>IFERROR(__xludf.DUMMYFUNCTION("REGEXREPLACE(SUBSTITUTE(SUBSTITUTE(SUBSTITUTE(SUBSTITUTE(REGEXREPLACE(I45, ""(\[([ROYGBPTQUXZC_]|1?[0-9])\])"", ""&lt;icon src='$2.png'/&gt;""),""--"",""—""),""-&gt;"",""•""),""~@"", CONCATENATE(""&lt;i&gt;"",REGEXEXTRACT(B45,""^([\s\S]*),|$""),""&lt;/i&gt;"")),""~"", CONCATE"&amp;"NATE(""&lt;i&gt;"",B45,""&lt;/i&gt;"")),""(\([\s\S]*?\))"",""&lt;i&gt;&lt;span foreground='#FF34343A'&gt;$0&lt;/span&gt;&lt;/i&gt;"")"),"")</f>
        <v/>
      </c>
      <c r="W45" s="14" t="str">
        <f t="shared" si="10"/>
        <v>&lt;i&gt;&lt;/i&gt;</v>
      </c>
    </row>
    <row r="46">
      <c r="A46" s="14"/>
      <c r="B46" s="1" t="str">
        <f t="shared" si="11"/>
        <v/>
      </c>
      <c r="C46" s="15"/>
      <c r="D46" s="16" t="str">
        <f>IFERROR(__xludf.DUMMYFUNCTION("IF(ISBLANK(A46),"""",SWITCH(IF(T46="""",0,COUNTA(SPLIT(T46,"" ""))),0,""Generic"",1,TRIM(T46),2,""Multicolor"",3,""Multicolor"",4,""Multicolor"",5,""Multicolor"",6,""Multicolor"",7,""Multicolor"",8,""Multicolor""))"),"")</f>
        <v/>
      </c>
      <c r="E46" s="14"/>
      <c r="F46" s="14"/>
      <c r="H46" s="15"/>
      <c r="I46" s="17"/>
      <c r="J46" s="17"/>
      <c r="O46" s="17"/>
      <c r="Q46" s="1">
        <v>60.0</v>
      </c>
      <c r="R46" s="1">
        <v>50.0</v>
      </c>
      <c r="S46" s="14" t="str">
        <f t="shared" si="9"/>
        <v/>
      </c>
      <c r="T46" s="14" t="str">
        <f>IFERROR(__xludf.DUMMYFUNCTION("CONCATENATE(if(REGEXMATCH(C46,""R""),"" Red"",""""),if(REGEXMATCH(C46,""O""),"" Orange"",""""),if(REGEXMATCH(C46,""Y""),"" Yellow"",""""),if(REGEXMATCH(C46,""G""),"" Green"",""""),if(REGEXMATCH(C46,""B""),"" Blue"",""""),if(REGEXMATCH(C46,""P""),"" Purple"&amp;""",""""))"),"")</f>
        <v/>
      </c>
      <c r="U46" s="14" t="str">
        <f>IFERROR(__xludf.DUMMYFUNCTION("REGEXREPLACE(C46, ""([ROYGBPXZC_]|1?[0-9])"", ""&lt;icon src='$0.png'/&gt;"")
"),"")</f>
        <v/>
      </c>
      <c r="V46" s="9" t="str">
        <f>IFERROR(__xludf.DUMMYFUNCTION("REGEXREPLACE(SUBSTITUTE(SUBSTITUTE(SUBSTITUTE(SUBSTITUTE(REGEXREPLACE(I46, ""(\[([ROYGBPTQUXZC_]|1?[0-9])\])"", ""&lt;icon src='$2.png'/&gt;""),""--"",""—""),""-&gt;"",""•""),""~@"", CONCATENATE(""&lt;i&gt;"",REGEXEXTRACT(B46,""^([\s\S]*),|$""),""&lt;/i&gt;"")),""~"", CONCATE"&amp;"NATE(""&lt;i&gt;"",B46,""&lt;/i&gt;"")),""(\([\s\S]*?\))"",""&lt;i&gt;&lt;span foreground='#FF34343A'&gt;$0&lt;/span&gt;&lt;/i&gt;"")"),"")</f>
        <v/>
      </c>
      <c r="W46" s="14" t="str">
        <f t="shared" si="10"/>
        <v>&lt;i&gt;&lt;/i&gt;</v>
      </c>
    </row>
    <row r="47">
      <c r="A47" s="14"/>
      <c r="B47" s="1" t="str">
        <f t="shared" si="11"/>
        <v/>
      </c>
      <c r="C47" s="15"/>
      <c r="D47" s="16" t="str">
        <f>IFERROR(__xludf.DUMMYFUNCTION("IF(ISBLANK(A47),"""",SWITCH(IF(T47="""",0,COUNTA(SPLIT(T47,"" ""))),0,""Generic"",1,TRIM(T47),2,""Multicolor"",3,""Multicolor"",4,""Multicolor"",5,""Multicolor"",6,""Multicolor"",7,""Multicolor"",8,""Multicolor""))"),"")</f>
        <v/>
      </c>
      <c r="E47" s="14"/>
      <c r="F47" s="14"/>
      <c r="H47" s="15"/>
      <c r="I47" s="17"/>
      <c r="J47" s="17"/>
      <c r="O47" s="17"/>
      <c r="Q47" s="1">
        <v>60.0</v>
      </c>
      <c r="R47" s="1">
        <v>50.0</v>
      </c>
      <c r="S47" s="14" t="str">
        <f t="shared" si="9"/>
        <v/>
      </c>
      <c r="T47" s="14" t="str">
        <f>IFERROR(__xludf.DUMMYFUNCTION("CONCATENATE(if(REGEXMATCH(C47,""R""),"" Red"",""""),if(REGEXMATCH(C47,""O""),"" Orange"",""""),if(REGEXMATCH(C47,""Y""),"" Yellow"",""""),if(REGEXMATCH(C47,""G""),"" Green"",""""),if(REGEXMATCH(C47,""B""),"" Blue"",""""),if(REGEXMATCH(C47,""P""),"" Purple"&amp;""",""""))"),"")</f>
        <v/>
      </c>
      <c r="U47" s="14" t="str">
        <f>IFERROR(__xludf.DUMMYFUNCTION("REGEXREPLACE(C47, ""([ROYGBPXZC_]|1?[0-9])"", ""&lt;icon src='$0.png'/&gt;"")
"),"")</f>
        <v/>
      </c>
      <c r="V47" s="9" t="str">
        <f>IFERROR(__xludf.DUMMYFUNCTION("REGEXREPLACE(SUBSTITUTE(SUBSTITUTE(SUBSTITUTE(SUBSTITUTE(REGEXREPLACE(I47, ""(\[([ROYGBPTQUXZC_]|1?[0-9])\])"", ""&lt;icon src='$2.png'/&gt;""),""--"",""—""),""-&gt;"",""•""),""~@"", CONCATENATE(""&lt;i&gt;"",REGEXEXTRACT(B47,""^([\s\S]*),|$""),""&lt;/i&gt;"")),""~"", CONCATE"&amp;"NATE(""&lt;i&gt;"",B47,""&lt;/i&gt;"")),""(\([\s\S]*?\))"",""&lt;i&gt;&lt;span foreground='#FF34343A'&gt;$0&lt;/span&gt;&lt;/i&gt;"")"),"")</f>
        <v/>
      </c>
      <c r="W47" s="14" t="str">
        <f t="shared" si="10"/>
        <v>&lt;i&gt;&lt;/i&gt;</v>
      </c>
    </row>
    <row r="48">
      <c r="A48" s="14"/>
      <c r="B48" s="1" t="str">
        <f t="shared" si="11"/>
        <v/>
      </c>
      <c r="C48" s="15"/>
      <c r="D48" s="16" t="str">
        <f>IFERROR(__xludf.DUMMYFUNCTION("IF(ISBLANK(A48),"""",SWITCH(IF(T48="""",0,COUNTA(SPLIT(T48,"" ""))),0,""Generic"",1,TRIM(T48),2,""Multicolor"",3,""Multicolor"",4,""Multicolor"",5,""Multicolor"",6,""Multicolor"",7,""Multicolor"",8,""Multicolor""))"),"")</f>
        <v/>
      </c>
      <c r="E48" s="14"/>
      <c r="F48" s="14"/>
      <c r="H48" s="15"/>
      <c r="I48" s="17"/>
      <c r="J48" s="17"/>
      <c r="O48" s="17"/>
      <c r="Q48" s="1">
        <v>60.0</v>
      </c>
      <c r="R48" s="1">
        <v>50.0</v>
      </c>
      <c r="S48" s="14" t="str">
        <f t="shared" si="9"/>
        <v/>
      </c>
      <c r="T48" s="14" t="str">
        <f>IFERROR(__xludf.DUMMYFUNCTION("CONCATENATE(if(REGEXMATCH(C48,""R""),"" Red"",""""),if(REGEXMATCH(C48,""O""),"" Orange"",""""),if(REGEXMATCH(C48,""Y""),"" Yellow"",""""),if(REGEXMATCH(C48,""G""),"" Green"",""""),if(REGEXMATCH(C48,""B""),"" Blue"",""""),if(REGEXMATCH(C48,""P""),"" Purple"&amp;""",""""))"),"")</f>
        <v/>
      </c>
      <c r="U48" s="14" t="str">
        <f>IFERROR(__xludf.DUMMYFUNCTION("REGEXREPLACE(C48, ""([ROYGBPXZC_]|1?[0-9])"", ""&lt;icon src='$0.png'/&gt;"")
"),"")</f>
        <v/>
      </c>
      <c r="V48" s="9" t="str">
        <f>IFERROR(__xludf.DUMMYFUNCTION("REGEXREPLACE(SUBSTITUTE(SUBSTITUTE(SUBSTITUTE(SUBSTITUTE(REGEXREPLACE(I48, ""(\[([ROYGBPTQUXZC_]|1?[0-9])\])"", ""&lt;icon src='$2.png'/&gt;""),""--"",""—""),""-&gt;"",""•""),""~@"", CONCATENATE(""&lt;i&gt;"",REGEXEXTRACT(B48,""^([\s\S]*),|$""),""&lt;/i&gt;"")),""~"", CONCATE"&amp;"NATE(""&lt;i&gt;"",B48,""&lt;/i&gt;"")),""(\([\s\S]*?\))"",""&lt;i&gt;&lt;span foreground='#FF34343A'&gt;$0&lt;/span&gt;&lt;/i&gt;"")"),"")</f>
        <v/>
      </c>
      <c r="W48" s="14" t="str">
        <f t="shared" si="10"/>
        <v>&lt;i&gt;&lt;/i&gt;</v>
      </c>
    </row>
    <row r="49">
      <c r="A49" s="14"/>
      <c r="B49" s="1" t="str">
        <f t="shared" si="11"/>
        <v/>
      </c>
      <c r="C49" s="15"/>
      <c r="D49" s="16" t="str">
        <f>IFERROR(__xludf.DUMMYFUNCTION("IF(ISBLANK(A49),"""",SWITCH(IF(T49="""",0,COUNTA(SPLIT(T49,"" ""))),0,""Generic"",1,TRIM(T49),2,""Multicolor"",3,""Multicolor"",4,""Multicolor"",5,""Multicolor"",6,""Multicolor"",7,""Multicolor"",8,""Multicolor""))"),"")</f>
        <v/>
      </c>
      <c r="E49" s="14"/>
      <c r="F49" s="14"/>
      <c r="H49" s="15"/>
      <c r="I49" s="17"/>
      <c r="J49" s="17"/>
      <c r="O49" s="17"/>
      <c r="Q49" s="1">
        <v>60.0</v>
      </c>
      <c r="R49" s="1">
        <v>50.0</v>
      </c>
      <c r="S49" s="14" t="str">
        <f t="shared" si="9"/>
        <v/>
      </c>
      <c r="T49" s="14" t="str">
        <f>IFERROR(__xludf.DUMMYFUNCTION("CONCATENATE(if(REGEXMATCH(C49,""R""),"" Red"",""""),if(REGEXMATCH(C49,""O""),"" Orange"",""""),if(REGEXMATCH(C49,""Y""),"" Yellow"",""""),if(REGEXMATCH(C49,""G""),"" Green"",""""),if(REGEXMATCH(C49,""B""),"" Blue"",""""),if(REGEXMATCH(C49,""P""),"" Purple"&amp;""",""""))"),"")</f>
        <v/>
      </c>
      <c r="U49" s="14" t="str">
        <f>IFERROR(__xludf.DUMMYFUNCTION("REGEXREPLACE(C49, ""([ROYGBPXZC_]|1?[0-9])"", ""&lt;icon src='$0.png'/&gt;"")
"),"")</f>
        <v/>
      </c>
      <c r="V49" s="9" t="str">
        <f>IFERROR(__xludf.DUMMYFUNCTION("REGEXREPLACE(SUBSTITUTE(SUBSTITUTE(SUBSTITUTE(SUBSTITUTE(REGEXREPLACE(I49, ""(\[([ROYGBPTQUXZC_]|1?[0-9])\])"", ""&lt;icon src='$2.png'/&gt;""),""--"",""—""),""-&gt;"",""•""),""~@"", CONCATENATE(""&lt;i&gt;"",REGEXEXTRACT(B49,""^([\s\S]*),|$""),""&lt;/i&gt;"")),""~"", CONCATE"&amp;"NATE(""&lt;i&gt;"",B49,""&lt;/i&gt;"")),""(\([\s\S]*?\))"",""&lt;i&gt;&lt;span foreground='#FF34343A'&gt;$0&lt;/span&gt;&lt;/i&gt;"")"),"")</f>
        <v/>
      </c>
      <c r="W49" s="14" t="str">
        <f t="shared" si="10"/>
        <v>&lt;i&gt;&lt;/i&gt;</v>
      </c>
    </row>
    <row r="50">
      <c r="A50" s="14"/>
      <c r="B50" s="1" t="str">
        <f t="shared" si="11"/>
        <v/>
      </c>
      <c r="C50" s="15"/>
      <c r="D50" s="16" t="str">
        <f>IFERROR(__xludf.DUMMYFUNCTION("IF(ISBLANK(A50),"""",SWITCH(IF(T50="""",0,COUNTA(SPLIT(T50,"" ""))),0,""Generic"",1,TRIM(T50),2,""Multicolor"",3,""Multicolor"",4,""Multicolor"",5,""Multicolor"",6,""Multicolor"",7,""Multicolor"",8,""Multicolor""))"),"")</f>
        <v/>
      </c>
      <c r="E50" s="14"/>
      <c r="F50" s="14"/>
      <c r="H50" s="15"/>
      <c r="I50" s="17"/>
      <c r="J50" s="17"/>
      <c r="O50" s="17"/>
      <c r="Q50" s="1">
        <v>60.0</v>
      </c>
      <c r="R50" s="1">
        <v>50.0</v>
      </c>
      <c r="S50" s="14" t="str">
        <f t="shared" si="9"/>
        <v/>
      </c>
      <c r="T50" s="14" t="str">
        <f>IFERROR(__xludf.DUMMYFUNCTION("CONCATENATE(if(REGEXMATCH(C50,""R""),"" Red"",""""),if(REGEXMATCH(C50,""O""),"" Orange"",""""),if(REGEXMATCH(C50,""Y""),"" Yellow"",""""),if(REGEXMATCH(C50,""G""),"" Green"",""""),if(REGEXMATCH(C50,""B""),"" Blue"",""""),if(REGEXMATCH(C50,""P""),"" Purple"&amp;""",""""))"),"")</f>
        <v/>
      </c>
      <c r="U50" s="14" t="str">
        <f>IFERROR(__xludf.DUMMYFUNCTION("REGEXREPLACE(C50, ""([ROYGBPXZC_]|1?[0-9])"", ""&lt;icon src='$0.png'/&gt;"")
"),"")</f>
        <v/>
      </c>
      <c r="V50" s="9" t="str">
        <f>IFERROR(__xludf.DUMMYFUNCTION("REGEXREPLACE(SUBSTITUTE(SUBSTITUTE(SUBSTITUTE(SUBSTITUTE(REGEXREPLACE(I50, ""(\[([ROYGBPTQUXZC_]|1?[0-9])\])"", ""&lt;icon src='$2.png'/&gt;""),""--"",""—""),""-&gt;"",""•""),""~@"", CONCATENATE(""&lt;i&gt;"",REGEXEXTRACT(B50,""^([\s\S]*),|$""),""&lt;/i&gt;"")),""~"", CONCATE"&amp;"NATE(""&lt;i&gt;"",B50,""&lt;/i&gt;"")),""(\([\s\S]*?\))"",""&lt;i&gt;&lt;span foreground='#FF34343A'&gt;$0&lt;/span&gt;&lt;/i&gt;"")"),"")</f>
        <v/>
      </c>
      <c r="W50" s="14" t="str">
        <f t="shared" si="10"/>
        <v>&lt;i&gt;&lt;/i&gt;</v>
      </c>
    </row>
    <row r="51">
      <c r="A51" s="14"/>
      <c r="B51" s="1" t="str">
        <f t="shared" si="11"/>
        <v/>
      </c>
      <c r="C51" s="15"/>
      <c r="D51" s="16" t="str">
        <f>IFERROR(__xludf.DUMMYFUNCTION("IF(ISBLANK(A51),"""",SWITCH(IF(T51="""",0,COUNTA(SPLIT(T51,"" ""))),0,""Generic"",1,TRIM(T51),2,""Multicolor"",3,""Multicolor"",4,""Multicolor"",5,""Multicolor"",6,""Multicolor"",7,""Multicolor"",8,""Multicolor""))"),"")</f>
        <v/>
      </c>
      <c r="E51" s="14"/>
      <c r="F51" s="14"/>
      <c r="H51" s="15"/>
      <c r="I51" s="17"/>
      <c r="J51" s="17"/>
      <c r="O51" s="17"/>
      <c r="Q51" s="1">
        <v>60.0</v>
      </c>
      <c r="R51" s="1">
        <v>50.0</v>
      </c>
      <c r="S51" s="14" t="str">
        <f t="shared" si="9"/>
        <v/>
      </c>
      <c r="T51" s="14" t="str">
        <f>IFERROR(__xludf.DUMMYFUNCTION("CONCATENATE(if(REGEXMATCH(C51,""R""),"" Red"",""""),if(REGEXMATCH(C51,""O""),"" Orange"",""""),if(REGEXMATCH(C51,""Y""),"" Yellow"",""""),if(REGEXMATCH(C51,""G""),"" Green"",""""),if(REGEXMATCH(C51,""B""),"" Blue"",""""),if(REGEXMATCH(C51,""P""),"" Purple"&amp;""",""""))"),"")</f>
        <v/>
      </c>
      <c r="U51" s="14" t="str">
        <f>IFERROR(__xludf.DUMMYFUNCTION("REGEXREPLACE(C51, ""([ROYGBPXZC_]|1?[0-9])"", ""&lt;icon src='$0.png'/&gt;"")
"),"")</f>
        <v/>
      </c>
      <c r="V51" s="9" t="str">
        <f>IFERROR(__xludf.DUMMYFUNCTION("REGEXREPLACE(SUBSTITUTE(SUBSTITUTE(SUBSTITUTE(SUBSTITUTE(REGEXREPLACE(I51, ""(\[([ROYGBPTQUXZC_]|1?[0-9])\])"", ""&lt;icon src='$2.png'/&gt;""),""--"",""—""),""-&gt;"",""•""),""~@"", CONCATENATE(""&lt;i&gt;"",REGEXEXTRACT(B51,""^([\s\S]*),|$""),""&lt;/i&gt;"")),""~"", CONCATE"&amp;"NATE(""&lt;i&gt;"",B51,""&lt;/i&gt;"")),""(\([\s\S]*?\))"",""&lt;i&gt;&lt;span foreground='#FF34343A'&gt;$0&lt;/span&gt;&lt;/i&gt;"")"),"")</f>
        <v/>
      </c>
      <c r="W51" s="14" t="str">
        <f t="shared" si="10"/>
        <v>&lt;i&gt;&lt;/i&gt;</v>
      </c>
    </row>
    <row r="52">
      <c r="A52" s="14"/>
      <c r="B52" s="1" t="str">
        <f t="shared" si="11"/>
        <v/>
      </c>
      <c r="C52" s="15"/>
      <c r="D52" s="16" t="str">
        <f>IFERROR(__xludf.DUMMYFUNCTION("IF(ISBLANK(A52),"""",SWITCH(IF(T52="""",0,COUNTA(SPLIT(T52,"" ""))),0,""Generic"",1,TRIM(T52),2,""Multicolor"",3,""Multicolor"",4,""Multicolor"",5,""Multicolor"",6,""Multicolor"",7,""Multicolor"",8,""Multicolor""))"),"")</f>
        <v/>
      </c>
      <c r="E52" s="14"/>
      <c r="F52" s="14"/>
      <c r="H52" s="15"/>
      <c r="I52" s="17"/>
      <c r="J52" s="17"/>
      <c r="O52" s="17"/>
      <c r="Q52" s="1">
        <v>60.0</v>
      </c>
      <c r="R52" s="1">
        <v>50.0</v>
      </c>
      <c r="S52" s="14" t="str">
        <f t="shared" si="9"/>
        <v/>
      </c>
      <c r="T52" s="14" t="str">
        <f>IFERROR(__xludf.DUMMYFUNCTION("CONCATENATE(if(REGEXMATCH(C52,""R""),"" Red"",""""),if(REGEXMATCH(C52,""O""),"" Orange"",""""),if(REGEXMATCH(C52,""Y""),"" Yellow"",""""),if(REGEXMATCH(C52,""G""),"" Green"",""""),if(REGEXMATCH(C52,""B""),"" Blue"",""""),if(REGEXMATCH(C52,""P""),"" Purple"&amp;""",""""))"),"")</f>
        <v/>
      </c>
      <c r="U52" s="14" t="str">
        <f>IFERROR(__xludf.DUMMYFUNCTION("REGEXREPLACE(C52, ""([ROYGBPXZC_]|1?[0-9])"", ""&lt;icon src='$0.png'/&gt;"")
"),"")</f>
        <v/>
      </c>
      <c r="V52" s="9" t="str">
        <f>IFERROR(__xludf.DUMMYFUNCTION("REGEXREPLACE(SUBSTITUTE(SUBSTITUTE(SUBSTITUTE(SUBSTITUTE(REGEXREPLACE(I52, ""(\[([ROYGBPTQUXZC_]|1?[0-9])\])"", ""&lt;icon src='$2.png'/&gt;""),""--"",""—""),""-&gt;"",""•""),""~@"", CONCATENATE(""&lt;i&gt;"",REGEXEXTRACT(B52,""^([\s\S]*),|$""),""&lt;/i&gt;"")),""~"", CONCATE"&amp;"NATE(""&lt;i&gt;"",B52,""&lt;/i&gt;"")),""(\([\s\S]*?\))"",""&lt;i&gt;&lt;span foreground='#FF34343A'&gt;$0&lt;/span&gt;&lt;/i&gt;"")"),"")</f>
        <v/>
      </c>
      <c r="W52" s="14" t="str">
        <f t="shared" si="10"/>
        <v>&lt;i&gt;&lt;/i&gt;</v>
      </c>
    </row>
    <row r="53">
      <c r="A53" s="14"/>
      <c r="B53" s="1" t="str">
        <f t="shared" si="11"/>
        <v/>
      </c>
      <c r="C53" s="15"/>
      <c r="D53" s="16" t="str">
        <f>IFERROR(__xludf.DUMMYFUNCTION("IF(ISBLANK(A53),"""",SWITCH(IF(T53="""",0,COUNTA(SPLIT(T53,"" ""))),0,""Generic"",1,TRIM(T53),2,""Multicolor"",3,""Multicolor"",4,""Multicolor"",5,""Multicolor"",6,""Multicolor"",7,""Multicolor"",8,""Multicolor""))"),"")</f>
        <v/>
      </c>
      <c r="E53" s="14"/>
      <c r="F53" s="14"/>
      <c r="H53" s="15"/>
      <c r="I53" s="17"/>
      <c r="J53" s="17"/>
      <c r="O53" s="17"/>
      <c r="Q53" s="1">
        <v>60.0</v>
      </c>
      <c r="R53" s="1">
        <v>50.0</v>
      </c>
      <c r="S53" s="14" t="str">
        <f t="shared" si="9"/>
        <v/>
      </c>
      <c r="T53" s="14" t="str">
        <f>IFERROR(__xludf.DUMMYFUNCTION("CONCATENATE(if(REGEXMATCH(C53,""R""),"" Red"",""""),if(REGEXMATCH(C53,""O""),"" Orange"",""""),if(REGEXMATCH(C53,""Y""),"" Yellow"",""""),if(REGEXMATCH(C53,""G""),"" Green"",""""),if(REGEXMATCH(C53,""B""),"" Blue"",""""),if(REGEXMATCH(C53,""P""),"" Purple"&amp;""",""""))"),"")</f>
        <v/>
      </c>
      <c r="U53" s="14" t="str">
        <f>IFERROR(__xludf.DUMMYFUNCTION("REGEXREPLACE(C53, ""([ROYGBPXZC_]|1?[0-9])"", ""&lt;icon src='$0.png'/&gt;"")
"),"")</f>
        <v/>
      </c>
      <c r="V53" s="9" t="str">
        <f>IFERROR(__xludf.DUMMYFUNCTION("REGEXREPLACE(SUBSTITUTE(SUBSTITUTE(SUBSTITUTE(SUBSTITUTE(REGEXREPLACE(I53, ""(\[([ROYGBPTQUXZC_]|1?[0-9])\])"", ""&lt;icon src='$2.png'/&gt;""),""--"",""—""),""-&gt;"",""•""),""~@"", CONCATENATE(""&lt;i&gt;"",REGEXEXTRACT(B53,""^([\s\S]*),|$""),""&lt;/i&gt;"")),""~"", CONCATE"&amp;"NATE(""&lt;i&gt;"",B53,""&lt;/i&gt;"")),""(\([\s\S]*?\))"",""&lt;i&gt;&lt;span foreground='#FF34343A'&gt;$0&lt;/span&gt;&lt;/i&gt;"")"),"")</f>
        <v/>
      </c>
      <c r="W53" s="14" t="str">
        <f t="shared" si="10"/>
        <v>&lt;i&gt;&lt;/i&gt;</v>
      </c>
    </row>
    <row r="54">
      <c r="A54" s="14"/>
      <c r="B54" s="1" t="str">
        <f t="shared" si="11"/>
        <v/>
      </c>
      <c r="C54" s="15"/>
      <c r="D54" s="16" t="str">
        <f>IFERROR(__xludf.DUMMYFUNCTION("IF(ISBLANK(A54),"""",SWITCH(IF(T54="""",0,COUNTA(SPLIT(T54,"" ""))),0,""Generic"",1,TRIM(T54),2,""Multicolor"",3,""Multicolor"",4,""Multicolor"",5,""Multicolor"",6,""Multicolor"",7,""Multicolor"",8,""Multicolor""))"),"")</f>
        <v/>
      </c>
      <c r="E54" s="14"/>
      <c r="F54" s="14"/>
      <c r="H54" s="15"/>
      <c r="I54" s="17"/>
      <c r="J54" s="17"/>
      <c r="O54" s="17"/>
      <c r="Q54" s="1">
        <v>60.0</v>
      </c>
      <c r="R54" s="1">
        <v>50.0</v>
      </c>
      <c r="S54" s="14" t="str">
        <f t="shared" si="9"/>
        <v/>
      </c>
      <c r="T54" s="14" t="str">
        <f>IFERROR(__xludf.DUMMYFUNCTION("CONCATENATE(if(REGEXMATCH(C54,""R""),"" Red"",""""),if(REGEXMATCH(C54,""O""),"" Orange"",""""),if(REGEXMATCH(C54,""Y""),"" Yellow"",""""),if(REGEXMATCH(C54,""G""),"" Green"",""""),if(REGEXMATCH(C54,""B""),"" Blue"",""""),if(REGEXMATCH(C54,""P""),"" Purple"&amp;""",""""))"),"")</f>
        <v/>
      </c>
      <c r="U54" s="14" t="str">
        <f>IFERROR(__xludf.DUMMYFUNCTION("REGEXREPLACE(C54, ""([ROYGBPXZC_]|1?[0-9])"", ""&lt;icon src='$0.png'/&gt;"")
"),"")</f>
        <v/>
      </c>
      <c r="V54" s="9" t="str">
        <f>IFERROR(__xludf.DUMMYFUNCTION("REGEXREPLACE(SUBSTITUTE(SUBSTITUTE(SUBSTITUTE(SUBSTITUTE(REGEXREPLACE(I54, ""(\[([ROYGBPTQUXZC_]|1?[0-9])\])"", ""&lt;icon src='$2.png'/&gt;""),""--"",""—""),""-&gt;"",""•""),""~@"", CONCATENATE(""&lt;i&gt;"",REGEXEXTRACT(B54,""^([\s\S]*),|$""),""&lt;/i&gt;"")),""~"", CONCATE"&amp;"NATE(""&lt;i&gt;"",B54,""&lt;/i&gt;"")),""(\([\s\S]*?\))"",""&lt;i&gt;&lt;span foreground='#FF34343A'&gt;$0&lt;/span&gt;&lt;/i&gt;"")"),"")</f>
        <v/>
      </c>
      <c r="W54" s="14" t="str">
        <f t="shared" si="10"/>
        <v>&lt;i&gt;&lt;/i&gt;</v>
      </c>
    </row>
    <row r="55">
      <c r="A55" s="14"/>
      <c r="B55" s="1" t="str">
        <f t="shared" si="11"/>
        <v/>
      </c>
      <c r="C55" s="15"/>
      <c r="D55" s="16" t="str">
        <f>IFERROR(__xludf.DUMMYFUNCTION("IF(ISBLANK(A55),"""",SWITCH(IF(T55="""",0,COUNTA(SPLIT(T55,"" ""))),0,""Generic"",1,TRIM(T55),2,""Multicolor"",3,""Multicolor"",4,""Multicolor"",5,""Multicolor"",6,""Multicolor"",7,""Multicolor"",8,""Multicolor""))"),"")</f>
        <v/>
      </c>
      <c r="E55" s="14"/>
      <c r="F55" s="14"/>
      <c r="H55" s="15"/>
      <c r="I55" s="17"/>
      <c r="J55" s="17"/>
      <c r="O55" s="17"/>
      <c r="Q55" s="1">
        <v>60.0</v>
      </c>
      <c r="R55" s="1">
        <v>50.0</v>
      </c>
      <c r="S55" s="14" t="str">
        <f t="shared" si="9"/>
        <v/>
      </c>
      <c r="T55" s="14" t="str">
        <f>IFERROR(__xludf.DUMMYFUNCTION("CONCATENATE(if(REGEXMATCH(C55,""R""),"" Red"",""""),if(REGEXMATCH(C55,""O""),"" Orange"",""""),if(REGEXMATCH(C55,""Y""),"" Yellow"",""""),if(REGEXMATCH(C55,""G""),"" Green"",""""),if(REGEXMATCH(C55,""B""),"" Blue"",""""),if(REGEXMATCH(C55,""P""),"" Purple"&amp;""",""""))"),"")</f>
        <v/>
      </c>
      <c r="U55" s="14" t="str">
        <f>IFERROR(__xludf.DUMMYFUNCTION("REGEXREPLACE(C55, ""([ROYGBPXZC_]|1?[0-9])"", ""&lt;icon src='$0.png'/&gt;"")
"),"")</f>
        <v/>
      </c>
      <c r="V55" s="9" t="str">
        <f>IFERROR(__xludf.DUMMYFUNCTION("REGEXREPLACE(SUBSTITUTE(SUBSTITUTE(SUBSTITUTE(SUBSTITUTE(REGEXREPLACE(I55, ""(\[([ROYGBPTQUXZC_]|1?[0-9])\])"", ""&lt;icon src='$2.png'/&gt;""),""--"",""—""),""-&gt;"",""•""),""~@"", CONCATENATE(""&lt;i&gt;"",REGEXEXTRACT(B55,""^([\s\S]*),|$""),""&lt;/i&gt;"")),""~"", CONCATE"&amp;"NATE(""&lt;i&gt;"",B55,""&lt;/i&gt;"")),""(\([\s\S]*?\))"",""&lt;i&gt;&lt;span foreground='#FF34343A'&gt;$0&lt;/span&gt;&lt;/i&gt;"")"),"")</f>
        <v/>
      </c>
      <c r="W55" s="14" t="str">
        <f t="shared" si="10"/>
        <v>&lt;i&gt;&lt;/i&gt;</v>
      </c>
    </row>
    <row r="56">
      <c r="A56" s="14"/>
      <c r="B56" s="1" t="str">
        <f t="shared" si="11"/>
        <v/>
      </c>
      <c r="C56" s="15"/>
      <c r="D56" s="16" t="str">
        <f>IFERROR(__xludf.DUMMYFUNCTION("IF(ISBLANK(A56),"""",SWITCH(IF(T56="""",0,COUNTA(SPLIT(T56,"" ""))),0,""Generic"",1,TRIM(T56),2,""Multicolor"",3,""Multicolor"",4,""Multicolor"",5,""Multicolor"",6,""Multicolor"",7,""Multicolor"",8,""Multicolor""))"),"")</f>
        <v/>
      </c>
      <c r="E56" s="14"/>
      <c r="F56" s="14"/>
      <c r="H56" s="15"/>
      <c r="I56" s="17"/>
      <c r="J56" s="17"/>
      <c r="O56" s="17"/>
      <c r="Q56" s="1">
        <v>60.0</v>
      </c>
      <c r="R56" s="1">
        <v>50.0</v>
      </c>
      <c r="S56" s="14" t="str">
        <f t="shared" si="9"/>
        <v/>
      </c>
      <c r="T56" s="14" t="str">
        <f>IFERROR(__xludf.DUMMYFUNCTION("CONCATENATE(if(REGEXMATCH(C56,""R""),"" Red"",""""),if(REGEXMATCH(C56,""O""),"" Orange"",""""),if(REGEXMATCH(C56,""Y""),"" Yellow"",""""),if(REGEXMATCH(C56,""G""),"" Green"",""""),if(REGEXMATCH(C56,""B""),"" Blue"",""""),if(REGEXMATCH(C56,""P""),"" Purple"&amp;""",""""))"),"")</f>
        <v/>
      </c>
      <c r="U56" s="14" t="str">
        <f>IFERROR(__xludf.DUMMYFUNCTION("REGEXREPLACE(C56, ""([ROYGBPXZC_]|1?[0-9])"", ""&lt;icon src='$0.png'/&gt;"")
"),"")</f>
        <v/>
      </c>
      <c r="V56" s="9" t="str">
        <f>IFERROR(__xludf.DUMMYFUNCTION("REGEXREPLACE(SUBSTITUTE(SUBSTITUTE(SUBSTITUTE(SUBSTITUTE(REGEXREPLACE(I56, ""(\[([ROYGBPTQUXZC_]|1?[0-9])\])"", ""&lt;icon src='$2.png'/&gt;""),""--"",""—""),""-&gt;"",""•""),""~@"", CONCATENATE(""&lt;i&gt;"",REGEXEXTRACT(B56,""^([\s\S]*),|$""),""&lt;/i&gt;"")),""~"", CONCATE"&amp;"NATE(""&lt;i&gt;"",B56,""&lt;/i&gt;"")),""(\([\s\S]*?\))"",""&lt;i&gt;&lt;span foreground='#FF34343A'&gt;$0&lt;/span&gt;&lt;/i&gt;"")"),"")</f>
        <v/>
      </c>
      <c r="W56" s="14" t="str">
        <f t="shared" si="10"/>
        <v>&lt;i&gt;&lt;/i&gt;</v>
      </c>
    </row>
    <row r="57">
      <c r="A57" s="14"/>
      <c r="B57" s="1" t="str">
        <f t="shared" si="11"/>
        <v/>
      </c>
      <c r="C57" s="15"/>
      <c r="D57" s="16" t="str">
        <f>IFERROR(__xludf.DUMMYFUNCTION("IF(ISBLANK(A57),"""",SWITCH(IF(T57="""",0,COUNTA(SPLIT(T57,"" ""))),0,""Generic"",1,TRIM(T57),2,""Multicolor"",3,""Multicolor"",4,""Multicolor"",5,""Multicolor"",6,""Multicolor"",7,""Multicolor"",8,""Multicolor""))"),"")</f>
        <v/>
      </c>
      <c r="E57" s="14"/>
      <c r="F57" s="14"/>
      <c r="H57" s="15"/>
      <c r="I57" s="17"/>
      <c r="J57" s="17"/>
      <c r="O57" s="17"/>
      <c r="Q57" s="1">
        <v>60.0</v>
      </c>
      <c r="R57" s="1">
        <v>50.0</v>
      </c>
      <c r="S57" s="14" t="str">
        <f t="shared" si="9"/>
        <v/>
      </c>
      <c r="T57" s="14" t="str">
        <f>IFERROR(__xludf.DUMMYFUNCTION("CONCATENATE(if(REGEXMATCH(C57,""R""),"" Red"",""""),if(REGEXMATCH(C57,""O""),"" Orange"",""""),if(REGEXMATCH(C57,""Y""),"" Yellow"",""""),if(REGEXMATCH(C57,""G""),"" Green"",""""),if(REGEXMATCH(C57,""B""),"" Blue"",""""),if(REGEXMATCH(C57,""P""),"" Purple"&amp;""",""""))"),"")</f>
        <v/>
      </c>
      <c r="U57" s="14" t="str">
        <f>IFERROR(__xludf.DUMMYFUNCTION("REGEXREPLACE(C57, ""([ROYGBPXZC_]|1?[0-9])"", ""&lt;icon src='$0.png'/&gt;"")
"),"")</f>
        <v/>
      </c>
      <c r="V57" s="9" t="str">
        <f>IFERROR(__xludf.DUMMYFUNCTION("REGEXREPLACE(SUBSTITUTE(SUBSTITUTE(SUBSTITUTE(SUBSTITUTE(REGEXREPLACE(I57, ""(\[([ROYGBPTQUXZC_]|1?[0-9])\])"", ""&lt;icon src='$2.png'/&gt;""),""--"",""—""),""-&gt;"",""•""),""~@"", CONCATENATE(""&lt;i&gt;"",REGEXEXTRACT(B57,""^([\s\S]*),|$""),""&lt;/i&gt;"")),""~"", CONCATE"&amp;"NATE(""&lt;i&gt;"",B57,""&lt;/i&gt;"")),""(\([\s\S]*?\))"",""&lt;i&gt;&lt;span foreground='#FF34343A'&gt;$0&lt;/span&gt;&lt;/i&gt;"")"),"")</f>
        <v/>
      </c>
      <c r="W57" s="14" t="str">
        <f t="shared" si="10"/>
        <v>&lt;i&gt;&lt;/i&gt;</v>
      </c>
    </row>
    <row r="58">
      <c r="A58" s="14"/>
      <c r="B58" s="1" t="str">
        <f t="shared" si="11"/>
        <v/>
      </c>
      <c r="C58" s="15"/>
      <c r="D58" s="16" t="str">
        <f>IFERROR(__xludf.DUMMYFUNCTION("IF(ISBLANK(A58),"""",SWITCH(IF(T58="""",0,COUNTA(SPLIT(T58,"" ""))),0,""Generic"",1,TRIM(T58),2,""Multicolor"",3,""Multicolor"",4,""Multicolor"",5,""Multicolor"",6,""Multicolor"",7,""Multicolor"",8,""Multicolor""))"),"")</f>
        <v/>
      </c>
      <c r="E58" s="14"/>
      <c r="F58" s="14"/>
      <c r="H58" s="15"/>
      <c r="I58" s="17"/>
      <c r="J58" s="17"/>
      <c r="O58" s="17"/>
      <c r="Q58" s="1">
        <v>60.0</v>
      </c>
      <c r="R58" s="1">
        <v>50.0</v>
      </c>
      <c r="S58" s="14" t="str">
        <f t="shared" si="9"/>
        <v/>
      </c>
      <c r="T58" s="14" t="str">
        <f>IFERROR(__xludf.DUMMYFUNCTION("CONCATENATE(if(REGEXMATCH(C58,""R""),"" Red"",""""),if(REGEXMATCH(C58,""O""),"" Orange"",""""),if(REGEXMATCH(C58,""Y""),"" Yellow"",""""),if(REGEXMATCH(C58,""G""),"" Green"",""""),if(REGEXMATCH(C58,""B""),"" Blue"",""""),if(REGEXMATCH(C58,""P""),"" Purple"&amp;""",""""))"),"")</f>
        <v/>
      </c>
      <c r="U58" s="14" t="str">
        <f>IFERROR(__xludf.DUMMYFUNCTION("REGEXREPLACE(C58, ""([ROYGBPXZC_]|1?[0-9])"", ""&lt;icon src='$0.png'/&gt;"")
"),"")</f>
        <v/>
      </c>
      <c r="V58" s="9" t="str">
        <f>IFERROR(__xludf.DUMMYFUNCTION("REGEXREPLACE(SUBSTITUTE(SUBSTITUTE(SUBSTITUTE(SUBSTITUTE(REGEXREPLACE(I58, ""(\[([ROYGBPTQUXZC_]|1?[0-9])\])"", ""&lt;icon src='$2.png'/&gt;""),""--"",""—""),""-&gt;"",""•""),""~@"", CONCATENATE(""&lt;i&gt;"",REGEXEXTRACT(B58,""^([\s\S]*),|$""),""&lt;/i&gt;"")),""~"", CONCATE"&amp;"NATE(""&lt;i&gt;"",B58,""&lt;/i&gt;"")),""(\([\s\S]*?\))"",""&lt;i&gt;&lt;span foreground='#FF34343A'&gt;$0&lt;/span&gt;&lt;/i&gt;"")"),"")</f>
        <v/>
      </c>
      <c r="W58" s="14" t="str">
        <f t="shared" si="10"/>
        <v>&lt;i&gt;&lt;/i&gt;</v>
      </c>
    </row>
    <row r="59">
      <c r="A59" s="14"/>
      <c r="B59" s="1" t="str">
        <f t="shared" si="11"/>
        <v/>
      </c>
      <c r="C59" s="15"/>
      <c r="D59" s="16" t="str">
        <f>IFERROR(__xludf.DUMMYFUNCTION("IF(ISBLANK(A59),"""",SWITCH(IF(T59="""",0,COUNTA(SPLIT(T59,"" ""))),0,""Generic"",1,TRIM(T59),2,""Multicolor"",3,""Multicolor"",4,""Multicolor"",5,""Multicolor"",6,""Multicolor"",7,""Multicolor"",8,""Multicolor""))"),"")</f>
        <v/>
      </c>
      <c r="E59" s="14"/>
      <c r="F59" s="14"/>
      <c r="H59" s="15"/>
      <c r="I59" s="17"/>
      <c r="J59" s="17"/>
      <c r="O59" s="17"/>
      <c r="Q59" s="1">
        <v>60.0</v>
      </c>
      <c r="R59" s="1">
        <v>50.0</v>
      </c>
      <c r="S59" s="14" t="str">
        <f t="shared" si="9"/>
        <v/>
      </c>
      <c r="T59" s="14" t="str">
        <f>IFERROR(__xludf.DUMMYFUNCTION("CONCATENATE(if(REGEXMATCH(C59,""R""),"" Red"",""""),if(REGEXMATCH(C59,""O""),"" Orange"",""""),if(REGEXMATCH(C59,""Y""),"" Yellow"",""""),if(REGEXMATCH(C59,""G""),"" Green"",""""),if(REGEXMATCH(C59,""B""),"" Blue"",""""),if(REGEXMATCH(C59,""P""),"" Purple"&amp;""",""""))"),"")</f>
        <v/>
      </c>
      <c r="U59" s="14" t="str">
        <f>IFERROR(__xludf.DUMMYFUNCTION("REGEXREPLACE(C59, ""([ROYGBPXZC_]|1?[0-9])"", ""&lt;icon src='$0.png'/&gt;"")
"),"")</f>
        <v/>
      </c>
      <c r="V59" s="9" t="str">
        <f>IFERROR(__xludf.DUMMYFUNCTION("REGEXREPLACE(SUBSTITUTE(SUBSTITUTE(SUBSTITUTE(SUBSTITUTE(REGEXREPLACE(I59, ""(\[([ROYGBPTQUXZC_]|1?[0-9])\])"", ""&lt;icon src='$2.png'/&gt;""),""--"",""—""),""-&gt;"",""•""),""~@"", CONCATENATE(""&lt;i&gt;"",REGEXEXTRACT(B59,""^([\s\S]*),|$""),""&lt;/i&gt;"")),""~"", CONCATE"&amp;"NATE(""&lt;i&gt;"",B59,""&lt;/i&gt;"")),""(\([\s\S]*?\))"",""&lt;i&gt;&lt;span foreground='#FF34343A'&gt;$0&lt;/span&gt;&lt;/i&gt;"")"),"")</f>
        <v/>
      </c>
      <c r="W59" s="14" t="str">
        <f t="shared" si="10"/>
        <v>&lt;i&gt;&lt;/i&gt;</v>
      </c>
    </row>
    <row r="60">
      <c r="A60" s="14"/>
      <c r="B60" s="1" t="str">
        <f t="shared" si="11"/>
        <v/>
      </c>
      <c r="C60" s="15"/>
      <c r="D60" s="16" t="str">
        <f>IFERROR(__xludf.DUMMYFUNCTION("IF(ISBLANK(A60),"""",SWITCH(IF(T60="""",0,COUNTA(SPLIT(T60,"" ""))),0,""Generic"",1,TRIM(T60),2,""Multicolor"",3,""Multicolor"",4,""Multicolor"",5,""Multicolor"",6,""Multicolor"",7,""Multicolor"",8,""Multicolor""))"),"")</f>
        <v/>
      </c>
      <c r="E60" s="14"/>
      <c r="F60" s="14"/>
      <c r="H60" s="15"/>
      <c r="I60" s="17"/>
      <c r="J60" s="17"/>
      <c r="O60" s="17"/>
      <c r="Q60" s="1">
        <v>60.0</v>
      </c>
      <c r="R60" s="1">
        <v>50.0</v>
      </c>
      <c r="S60" s="14" t="str">
        <f t="shared" si="9"/>
        <v/>
      </c>
      <c r="T60" s="14" t="str">
        <f>IFERROR(__xludf.DUMMYFUNCTION("CONCATENATE(if(REGEXMATCH(C60,""R""),"" Red"",""""),if(REGEXMATCH(C60,""O""),"" Orange"",""""),if(REGEXMATCH(C60,""Y""),"" Yellow"",""""),if(REGEXMATCH(C60,""G""),"" Green"",""""),if(REGEXMATCH(C60,""B""),"" Blue"",""""),if(REGEXMATCH(C60,""P""),"" Purple"&amp;""",""""))"),"")</f>
        <v/>
      </c>
      <c r="U60" s="14" t="str">
        <f>IFERROR(__xludf.DUMMYFUNCTION("REGEXREPLACE(C60, ""([ROYGBPXZC_]|1?[0-9])"", ""&lt;icon src='$0.png'/&gt;"")
"),"")</f>
        <v/>
      </c>
      <c r="V60" s="9" t="str">
        <f>IFERROR(__xludf.DUMMYFUNCTION("REGEXREPLACE(SUBSTITUTE(SUBSTITUTE(SUBSTITUTE(SUBSTITUTE(REGEXREPLACE(I60, ""(\[([ROYGBPTQUXZC_]|1?[0-9])\])"", ""&lt;icon src='$2.png'/&gt;""),""--"",""—""),""-&gt;"",""•""),""~@"", CONCATENATE(""&lt;i&gt;"",REGEXEXTRACT(B60,""^([\s\S]*),|$""),""&lt;/i&gt;"")),""~"", CONCATE"&amp;"NATE(""&lt;i&gt;"",B60,""&lt;/i&gt;"")),""(\([\s\S]*?\))"",""&lt;i&gt;&lt;span foreground='#FF34343A'&gt;$0&lt;/span&gt;&lt;/i&gt;"")"),"")</f>
        <v/>
      </c>
      <c r="W60" s="14" t="str">
        <f t="shared" si="10"/>
        <v>&lt;i&gt;&lt;/i&gt;</v>
      </c>
    </row>
    <row r="61">
      <c r="A61" s="14"/>
      <c r="B61" s="1" t="str">
        <f t="shared" si="11"/>
        <v/>
      </c>
      <c r="C61" s="15"/>
      <c r="D61" s="16" t="str">
        <f>IFERROR(__xludf.DUMMYFUNCTION("IF(ISBLANK(A61),"""",SWITCH(IF(T61="""",0,COUNTA(SPLIT(T61,"" ""))),0,""Generic"",1,TRIM(T61),2,""Multicolor"",3,""Multicolor"",4,""Multicolor"",5,""Multicolor"",6,""Multicolor"",7,""Multicolor"",8,""Multicolor""))"),"")</f>
        <v/>
      </c>
      <c r="E61" s="14"/>
      <c r="F61" s="14"/>
      <c r="H61" s="15"/>
      <c r="I61" s="17"/>
      <c r="J61" s="17"/>
      <c r="O61" s="17"/>
      <c r="Q61" s="1">
        <v>60.0</v>
      </c>
      <c r="R61" s="1">
        <v>50.0</v>
      </c>
      <c r="S61" s="14" t="str">
        <f t="shared" si="9"/>
        <v/>
      </c>
      <c r="T61" s="14" t="str">
        <f>IFERROR(__xludf.DUMMYFUNCTION("CONCATENATE(if(REGEXMATCH(C61,""R""),"" Red"",""""),if(REGEXMATCH(C61,""O""),"" Orange"",""""),if(REGEXMATCH(C61,""Y""),"" Yellow"",""""),if(REGEXMATCH(C61,""G""),"" Green"",""""),if(REGEXMATCH(C61,""B""),"" Blue"",""""),if(REGEXMATCH(C61,""P""),"" Purple"&amp;""",""""))"),"")</f>
        <v/>
      </c>
      <c r="U61" s="14" t="str">
        <f>IFERROR(__xludf.DUMMYFUNCTION("REGEXREPLACE(C61, ""([ROYGBPXZC_]|1?[0-9])"", ""&lt;icon src='$0.png'/&gt;"")
"),"")</f>
        <v/>
      </c>
      <c r="V61" s="9" t="str">
        <f>IFERROR(__xludf.DUMMYFUNCTION("REGEXREPLACE(SUBSTITUTE(SUBSTITUTE(SUBSTITUTE(SUBSTITUTE(REGEXREPLACE(I61, ""(\[([ROYGBPTQUXZC_]|1?[0-9])\])"", ""&lt;icon src='$2.png'/&gt;""),""--"",""—""),""-&gt;"",""•""),""~@"", CONCATENATE(""&lt;i&gt;"",REGEXEXTRACT(B61,""^([\s\S]*),|$""),""&lt;/i&gt;"")),""~"", CONCATE"&amp;"NATE(""&lt;i&gt;"",B61,""&lt;/i&gt;"")),""(\([\s\S]*?\))"",""&lt;i&gt;&lt;span foreground='#FF34343A'&gt;$0&lt;/span&gt;&lt;/i&gt;"")"),"")</f>
        <v/>
      </c>
      <c r="W61" s="14" t="str">
        <f t="shared" si="10"/>
        <v>&lt;i&gt;&lt;/i&gt;</v>
      </c>
    </row>
    <row r="62">
      <c r="A62" s="14"/>
      <c r="B62" s="1" t="str">
        <f t="shared" si="11"/>
        <v/>
      </c>
      <c r="C62" s="15"/>
      <c r="D62" s="16" t="str">
        <f>IFERROR(__xludf.DUMMYFUNCTION("IF(ISBLANK(A62),"""",SWITCH(IF(T62="""",0,COUNTA(SPLIT(T62,"" ""))),0,""Generic"",1,TRIM(T62),2,""Multicolor"",3,""Multicolor"",4,""Multicolor"",5,""Multicolor"",6,""Multicolor"",7,""Multicolor"",8,""Multicolor""))"),"")</f>
        <v/>
      </c>
      <c r="E62" s="14"/>
      <c r="F62" s="14"/>
      <c r="H62" s="15"/>
      <c r="I62" s="17"/>
      <c r="J62" s="17"/>
      <c r="O62" s="17"/>
      <c r="Q62" s="1">
        <v>60.0</v>
      </c>
      <c r="R62" s="1">
        <v>50.0</v>
      </c>
      <c r="S62" s="14" t="str">
        <f t="shared" si="9"/>
        <v/>
      </c>
      <c r="T62" s="14" t="str">
        <f>IFERROR(__xludf.DUMMYFUNCTION("CONCATENATE(if(REGEXMATCH(C62,""R""),"" Red"",""""),if(REGEXMATCH(C62,""O""),"" Orange"",""""),if(REGEXMATCH(C62,""Y""),"" Yellow"",""""),if(REGEXMATCH(C62,""G""),"" Green"",""""),if(REGEXMATCH(C62,""B""),"" Blue"",""""),if(REGEXMATCH(C62,""P""),"" Purple"&amp;""",""""))"),"")</f>
        <v/>
      </c>
      <c r="U62" s="14" t="str">
        <f>IFERROR(__xludf.DUMMYFUNCTION("REGEXREPLACE(C62, ""([ROYGBPXZC_]|1?[0-9])"", ""&lt;icon src='$0.png'/&gt;"")
"),"")</f>
        <v/>
      </c>
      <c r="V62" s="9" t="str">
        <f>IFERROR(__xludf.DUMMYFUNCTION("REGEXREPLACE(SUBSTITUTE(SUBSTITUTE(SUBSTITUTE(SUBSTITUTE(REGEXREPLACE(I62, ""(\[([ROYGBPTQUXZC_]|1?[0-9])\])"", ""&lt;icon src='$2.png'/&gt;""),""--"",""—""),""-&gt;"",""•""),""~@"", CONCATENATE(""&lt;i&gt;"",REGEXEXTRACT(B62,""^([\s\S]*),|$""),""&lt;/i&gt;"")),""~"", CONCATE"&amp;"NATE(""&lt;i&gt;"",B62,""&lt;/i&gt;"")),""(\([\s\S]*?\))"",""&lt;i&gt;&lt;span foreground='#FF34343A'&gt;$0&lt;/span&gt;&lt;/i&gt;"")"),"")</f>
        <v/>
      </c>
      <c r="W62" s="14" t="str">
        <f t="shared" si="10"/>
        <v>&lt;i&gt;&lt;/i&gt;</v>
      </c>
    </row>
    <row r="63">
      <c r="A63" s="14"/>
      <c r="B63" s="1" t="str">
        <f t="shared" si="11"/>
        <v/>
      </c>
      <c r="C63" s="15"/>
      <c r="D63" s="16" t="str">
        <f>IFERROR(__xludf.DUMMYFUNCTION("IF(ISBLANK(A63),"""",SWITCH(IF(T63="""",0,COUNTA(SPLIT(T63,"" ""))),0,""Generic"",1,TRIM(T63),2,""Multicolor"",3,""Multicolor"",4,""Multicolor"",5,""Multicolor"",6,""Multicolor"",7,""Multicolor"",8,""Multicolor""))"),"")</f>
        <v/>
      </c>
      <c r="E63" s="14"/>
      <c r="F63" s="14"/>
      <c r="H63" s="15"/>
      <c r="I63" s="17"/>
      <c r="J63" s="17"/>
      <c r="O63" s="17"/>
      <c r="Q63" s="1">
        <v>60.0</v>
      </c>
      <c r="R63" s="1">
        <v>50.0</v>
      </c>
      <c r="S63" s="14" t="str">
        <f t="shared" si="9"/>
        <v/>
      </c>
      <c r="T63" s="14" t="str">
        <f>IFERROR(__xludf.DUMMYFUNCTION("CONCATENATE(if(REGEXMATCH(C63,""R""),"" Red"",""""),if(REGEXMATCH(C63,""O""),"" Orange"",""""),if(REGEXMATCH(C63,""Y""),"" Yellow"",""""),if(REGEXMATCH(C63,""G""),"" Green"",""""),if(REGEXMATCH(C63,""B""),"" Blue"",""""),if(REGEXMATCH(C63,""P""),"" Purple"&amp;""",""""))"),"")</f>
        <v/>
      </c>
      <c r="U63" s="14" t="str">
        <f>IFERROR(__xludf.DUMMYFUNCTION("REGEXREPLACE(C63, ""([ROYGBPXZC_]|1?[0-9])"", ""&lt;icon src='$0.png'/&gt;"")
"),"")</f>
        <v/>
      </c>
      <c r="V63" s="9" t="str">
        <f>IFERROR(__xludf.DUMMYFUNCTION("REGEXREPLACE(SUBSTITUTE(SUBSTITUTE(SUBSTITUTE(SUBSTITUTE(REGEXREPLACE(I63, ""(\[([ROYGBPTQUXZC_]|1?[0-9])\])"", ""&lt;icon src='$2.png'/&gt;""),""--"",""—""),""-&gt;"",""•""),""~@"", CONCATENATE(""&lt;i&gt;"",REGEXEXTRACT(B63,""^([\s\S]*),|$""),""&lt;/i&gt;"")),""~"", CONCATE"&amp;"NATE(""&lt;i&gt;"",B63,""&lt;/i&gt;"")),""(\([\s\S]*?\))"",""&lt;i&gt;&lt;span foreground='#FF34343A'&gt;$0&lt;/span&gt;&lt;/i&gt;"")"),"")</f>
        <v/>
      </c>
      <c r="W63" s="14" t="str">
        <f t="shared" si="10"/>
        <v>&lt;i&gt;&lt;/i&gt;</v>
      </c>
    </row>
    <row r="64">
      <c r="A64" s="14"/>
      <c r="B64" s="1" t="str">
        <f t="shared" si="11"/>
        <v/>
      </c>
      <c r="C64" s="15"/>
      <c r="D64" s="16" t="str">
        <f>IFERROR(__xludf.DUMMYFUNCTION("IF(ISBLANK(A64),"""",SWITCH(IF(T64="""",0,COUNTA(SPLIT(T64,"" ""))),0,""Generic"",1,TRIM(T64),2,""Multicolor"",3,""Multicolor"",4,""Multicolor"",5,""Multicolor"",6,""Multicolor"",7,""Multicolor"",8,""Multicolor""))"),"")</f>
        <v/>
      </c>
      <c r="E64" s="14"/>
      <c r="F64" s="14"/>
      <c r="H64" s="15"/>
      <c r="I64" s="17"/>
      <c r="J64" s="17"/>
      <c r="O64" s="17"/>
      <c r="Q64" s="1">
        <v>60.0</v>
      </c>
      <c r="R64" s="1">
        <v>50.0</v>
      </c>
      <c r="S64" s="14" t="str">
        <f t="shared" si="9"/>
        <v/>
      </c>
      <c r="T64" s="14" t="str">
        <f>IFERROR(__xludf.DUMMYFUNCTION("CONCATENATE(if(REGEXMATCH(C64,""R""),"" Red"",""""),if(REGEXMATCH(C64,""O""),"" Orange"",""""),if(REGEXMATCH(C64,""Y""),"" Yellow"",""""),if(REGEXMATCH(C64,""G""),"" Green"",""""),if(REGEXMATCH(C64,""B""),"" Blue"",""""),if(REGEXMATCH(C64,""P""),"" Purple"&amp;""",""""))"),"")</f>
        <v/>
      </c>
      <c r="U64" s="14" t="str">
        <f>IFERROR(__xludf.DUMMYFUNCTION("REGEXREPLACE(C64, ""([ROYGBPXZC_]|1?[0-9])"", ""&lt;icon src='$0.png'/&gt;"")
"),"")</f>
        <v/>
      </c>
      <c r="V64" s="9" t="str">
        <f>IFERROR(__xludf.DUMMYFUNCTION("REGEXREPLACE(SUBSTITUTE(SUBSTITUTE(SUBSTITUTE(SUBSTITUTE(REGEXREPLACE(I64, ""(\[([ROYGBPTQUXZC_]|1?[0-9])\])"", ""&lt;icon src='$2.png'/&gt;""),""--"",""—""),""-&gt;"",""•""),""~@"", CONCATENATE(""&lt;i&gt;"",REGEXEXTRACT(B64,""^([\s\S]*),|$""),""&lt;/i&gt;"")),""~"", CONCATE"&amp;"NATE(""&lt;i&gt;"",B64,""&lt;/i&gt;"")),""(\([\s\S]*?\))"",""&lt;i&gt;&lt;span foreground='#FF34343A'&gt;$0&lt;/span&gt;&lt;/i&gt;"")"),"")</f>
        <v/>
      </c>
      <c r="W64" s="14" t="str">
        <f t="shared" si="10"/>
        <v>&lt;i&gt;&lt;/i&gt;</v>
      </c>
    </row>
    <row r="65">
      <c r="A65" s="14"/>
      <c r="B65" s="1" t="str">
        <f t="shared" si="11"/>
        <v/>
      </c>
      <c r="C65" s="15"/>
      <c r="D65" s="16" t="str">
        <f>IFERROR(__xludf.DUMMYFUNCTION("IF(ISBLANK(A65),"""",SWITCH(IF(T65="""",0,COUNTA(SPLIT(T65,"" ""))),0,""Generic"",1,TRIM(T65),2,""Multicolor"",3,""Multicolor"",4,""Multicolor"",5,""Multicolor"",6,""Multicolor"",7,""Multicolor"",8,""Multicolor""))"),"")</f>
        <v/>
      </c>
      <c r="E65" s="14"/>
      <c r="F65" s="14"/>
      <c r="H65" s="15"/>
      <c r="I65" s="17"/>
      <c r="J65" s="17"/>
      <c r="O65" s="17"/>
      <c r="Q65" s="1">
        <v>60.0</v>
      </c>
      <c r="R65" s="1">
        <v>50.0</v>
      </c>
      <c r="S65" s="14" t="str">
        <f t="shared" si="9"/>
        <v/>
      </c>
      <c r="T65" s="14" t="str">
        <f>IFERROR(__xludf.DUMMYFUNCTION("CONCATENATE(if(REGEXMATCH(C65,""R""),"" Red"",""""),if(REGEXMATCH(C65,""O""),"" Orange"",""""),if(REGEXMATCH(C65,""Y""),"" Yellow"",""""),if(REGEXMATCH(C65,""G""),"" Green"",""""),if(REGEXMATCH(C65,""B""),"" Blue"",""""),if(REGEXMATCH(C65,""P""),"" Purple"&amp;""",""""))"),"")</f>
        <v/>
      </c>
      <c r="U65" s="14" t="str">
        <f>IFERROR(__xludf.DUMMYFUNCTION("REGEXREPLACE(C65, ""([ROYGBPXZC_]|1?[0-9])"", ""&lt;icon src='$0.png'/&gt;"")
"),"")</f>
        <v/>
      </c>
      <c r="V65" s="9" t="str">
        <f>IFERROR(__xludf.DUMMYFUNCTION("REGEXREPLACE(SUBSTITUTE(SUBSTITUTE(SUBSTITUTE(SUBSTITUTE(REGEXREPLACE(I65, ""(\[([ROYGBPTQUXZC_]|1?[0-9])\])"", ""&lt;icon src='$2.png'/&gt;""),""--"",""—""),""-&gt;"",""•""),""~@"", CONCATENATE(""&lt;i&gt;"",REGEXEXTRACT(B65,""^([\s\S]*),|$""),""&lt;/i&gt;"")),""~"", CONCATE"&amp;"NATE(""&lt;i&gt;"",B65,""&lt;/i&gt;"")),""(\([\s\S]*?\))"",""&lt;i&gt;&lt;span foreground='#FF34343A'&gt;$0&lt;/span&gt;&lt;/i&gt;"")"),"")</f>
        <v/>
      </c>
      <c r="W65" s="14" t="str">
        <f t="shared" si="10"/>
        <v>&lt;i&gt;&lt;/i&gt;</v>
      </c>
    </row>
    <row r="66">
      <c r="A66" s="14"/>
      <c r="B66" s="1" t="str">
        <f t="shared" si="11"/>
        <v/>
      </c>
      <c r="C66" s="15"/>
      <c r="D66" s="16" t="str">
        <f>IFERROR(__xludf.DUMMYFUNCTION("IF(ISBLANK(A66),"""",SWITCH(IF(T66="""",0,COUNTA(SPLIT(T66,"" ""))),0,""Generic"",1,TRIM(T66),2,""Multicolor"",3,""Multicolor"",4,""Multicolor"",5,""Multicolor"",6,""Multicolor"",7,""Multicolor"",8,""Multicolor""))"),"")</f>
        <v/>
      </c>
      <c r="E66" s="14"/>
      <c r="F66" s="14"/>
      <c r="H66" s="15"/>
      <c r="I66" s="17"/>
      <c r="J66" s="17"/>
      <c r="O66" s="17"/>
      <c r="Q66" s="1">
        <v>60.0</v>
      </c>
      <c r="R66" s="1">
        <v>50.0</v>
      </c>
      <c r="S66" s="14" t="str">
        <f t="shared" si="9"/>
        <v/>
      </c>
      <c r="T66" s="14" t="str">
        <f>IFERROR(__xludf.DUMMYFUNCTION("CONCATENATE(if(REGEXMATCH(C66,""R""),"" Red"",""""),if(REGEXMATCH(C66,""O""),"" Orange"",""""),if(REGEXMATCH(C66,""Y""),"" Yellow"",""""),if(REGEXMATCH(C66,""G""),"" Green"",""""),if(REGEXMATCH(C66,""B""),"" Blue"",""""),if(REGEXMATCH(C66,""P""),"" Purple"&amp;""",""""))"),"")</f>
        <v/>
      </c>
      <c r="U66" s="14" t="str">
        <f>IFERROR(__xludf.DUMMYFUNCTION("REGEXREPLACE(C66, ""([ROYGBPXZC_]|1?[0-9])"", ""&lt;icon src='$0.png'/&gt;"")
"),"")</f>
        <v/>
      </c>
      <c r="V66" s="9" t="str">
        <f>IFERROR(__xludf.DUMMYFUNCTION("REGEXREPLACE(SUBSTITUTE(SUBSTITUTE(SUBSTITUTE(SUBSTITUTE(REGEXREPLACE(I66, ""(\[([ROYGBPTQUXZC_]|1?[0-9])\])"", ""&lt;icon src='$2.png'/&gt;""),""--"",""—""),""-&gt;"",""•""),""~@"", CONCATENATE(""&lt;i&gt;"",REGEXEXTRACT(B66,""^([\s\S]*),|$""),""&lt;/i&gt;"")),""~"", CONCATE"&amp;"NATE(""&lt;i&gt;"",B66,""&lt;/i&gt;"")),""(\([\s\S]*?\))"",""&lt;i&gt;&lt;span foreground='#FF34343A'&gt;$0&lt;/span&gt;&lt;/i&gt;"")"),"")</f>
        <v/>
      </c>
      <c r="W66" s="14" t="str">
        <f t="shared" si="10"/>
        <v>&lt;i&gt;&lt;/i&gt;</v>
      </c>
    </row>
    <row r="67">
      <c r="A67" s="14"/>
      <c r="B67" s="1" t="str">
        <f t="shared" si="11"/>
        <v/>
      </c>
      <c r="C67" s="15"/>
      <c r="D67" s="16" t="str">
        <f>IFERROR(__xludf.DUMMYFUNCTION("IF(ISBLANK(A67),"""",SWITCH(IF(T67="""",0,COUNTA(SPLIT(T67,"" ""))),0,""Generic"",1,TRIM(T67),2,""Multicolor"",3,""Multicolor"",4,""Multicolor"",5,""Multicolor"",6,""Multicolor"",7,""Multicolor"",8,""Multicolor""))"),"")</f>
        <v/>
      </c>
      <c r="E67" s="14"/>
      <c r="F67" s="14"/>
      <c r="H67" s="15"/>
      <c r="I67" s="17"/>
      <c r="J67" s="17"/>
      <c r="O67" s="17"/>
      <c r="Q67" s="1">
        <v>60.0</v>
      </c>
      <c r="R67" s="1">
        <v>50.0</v>
      </c>
      <c r="S67" s="14" t="str">
        <f t="shared" si="9"/>
        <v/>
      </c>
      <c r="T67" s="14" t="str">
        <f>IFERROR(__xludf.DUMMYFUNCTION("CONCATENATE(if(REGEXMATCH(C67,""R""),"" Red"",""""),if(REGEXMATCH(C67,""O""),"" Orange"",""""),if(REGEXMATCH(C67,""Y""),"" Yellow"",""""),if(REGEXMATCH(C67,""G""),"" Green"",""""),if(REGEXMATCH(C67,""B""),"" Blue"",""""),if(REGEXMATCH(C67,""P""),"" Purple"&amp;""",""""))"),"")</f>
        <v/>
      </c>
      <c r="U67" s="14" t="str">
        <f>IFERROR(__xludf.DUMMYFUNCTION("REGEXREPLACE(C67, ""([ROYGBPXZC_]|1?[0-9])"", ""&lt;icon src='$0.png'/&gt;"")
"),"")</f>
        <v/>
      </c>
      <c r="V67" s="9" t="str">
        <f>IFERROR(__xludf.DUMMYFUNCTION("REGEXREPLACE(SUBSTITUTE(SUBSTITUTE(SUBSTITUTE(SUBSTITUTE(REGEXREPLACE(I67, ""(\[([ROYGBPTQUXZC_]|1?[0-9])\])"", ""&lt;icon src='$2.png'/&gt;""),""--"",""—""),""-&gt;"",""•""),""~@"", CONCATENATE(""&lt;i&gt;"",REGEXEXTRACT(B67,""^([\s\S]*),|$""),""&lt;/i&gt;"")),""~"", CONCATE"&amp;"NATE(""&lt;i&gt;"",B67,""&lt;/i&gt;"")),""(\([\s\S]*?\))"",""&lt;i&gt;&lt;span foreground='#FF34343A'&gt;$0&lt;/span&gt;&lt;/i&gt;"")"),"")</f>
        <v/>
      </c>
      <c r="W67" s="14" t="str">
        <f t="shared" si="10"/>
        <v>&lt;i&gt;&lt;/i&gt;</v>
      </c>
    </row>
    <row r="68">
      <c r="A68" s="14"/>
      <c r="B68" s="1" t="str">
        <f t="shared" si="11"/>
        <v/>
      </c>
      <c r="C68" s="15"/>
      <c r="D68" s="16" t="str">
        <f>IFERROR(__xludf.DUMMYFUNCTION("IF(ISBLANK(A68),"""",SWITCH(IF(T68="""",0,COUNTA(SPLIT(T68,"" ""))),0,""Generic"",1,TRIM(T68),2,""Multicolor"",3,""Multicolor"",4,""Multicolor"",5,""Multicolor"",6,""Multicolor"",7,""Multicolor"",8,""Multicolor""))"),"")</f>
        <v/>
      </c>
      <c r="E68" s="14"/>
      <c r="F68" s="14"/>
      <c r="H68" s="15"/>
      <c r="I68" s="17"/>
      <c r="J68" s="17"/>
      <c r="O68" s="17"/>
      <c r="Q68" s="1">
        <v>60.0</v>
      </c>
      <c r="R68" s="1">
        <v>50.0</v>
      </c>
      <c r="S68" s="14" t="str">
        <f t="shared" si="9"/>
        <v/>
      </c>
      <c r="T68" s="14" t="str">
        <f>IFERROR(__xludf.DUMMYFUNCTION("CONCATENATE(if(REGEXMATCH(C68,""R""),"" Red"",""""),if(REGEXMATCH(C68,""O""),"" Orange"",""""),if(REGEXMATCH(C68,""Y""),"" Yellow"",""""),if(REGEXMATCH(C68,""G""),"" Green"",""""),if(REGEXMATCH(C68,""B""),"" Blue"",""""),if(REGEXMATCH(C68,""P""),"" Purple"&amp;""",""""))"),"")</f>
        <v/>
      </c>
      <c r="U68" s="14" t="str">
        <f>IFERROR(__xludf.DUMMYFUNCTION("REGEXREPLACE(C68, ""([ROYGBPXZC_]|1?[0-9])"", ""&lt;icon src='$0.png'/&gt;"")
"),"")</f>
        <v/>
      </c>
      <c r="V68" s="9" t="str">
        <f>IFERROR(__xludf.DUMMYFUNCTION("REGEXREPLACE(SUBSTITUTE(SUBSTITUTE(SUBSTITUTE(SUBSTITUTE(REGEXREPLACE(I68, ""(\[([ROYGBPTQUXZC_]|1?[0-9])\])"", ""&lt;icon src='$2.png'/&gt;""),""--"",""—""),""-&gt;"",""•""),""~@"", CONCATENATE(""&lt;i&gt;"",REGEXEXTRACT(B68,""^([\s\S]*),|$""),""&lt;/i&gt;"")),""~"", CONCATE"&amp;"NATE(""&lt;i&gt;"",B68,""&lt;/i&gt;"")),""(\([\s\S]*?\))"",""&lt;i&gt;&lt;span foreground='#FF34343A'&gt;$0&lt;/span&gt;&lt;/i&gt;"")"),"")</f>
        <v/>
      </c>
      <c r="W68" s="14" t="str">
        <f t="shared" si="10"/>
        <v>&lt;i&gt;&lt;/i&gt;</v>
      </c>
    </row>
    <row r="69">
      <c r="A69" s="14"/>
      <c r="B69" s="1" t="str">
        <f t="shared" si="11"/>
        <v/>
      </c>
      <c r="C69" s="15"/>
      <c r="D69" s="16" t="str">
        <f>IFERROR(__xludf.DUMMYFUNCTION("IF(ISBLANK(A69),"""",SWITCH(IF(T69="""",0,COUNTA(SPLIT(T69,"" ""))),0,""Generic"",1,TRIM(T69),2,""Multicolor"",3,""Multicolor"",4,""Multicolor"",5,""Multicolor"",6,""Multicolor"",7,""Multicolor"",8,""Multicolor""))"),"")</f>
        <v/>
      </c>
      <c r="E69" s="14"/>
      <c r="F69" s="14"/>
      <c r="H69" s="15"/>
      <c r="I69" s="17"/>
      <c r="J69" s="17"/>
      <c r="O69" s="17"/>
      <c r="Q69" s="1">
        <v>60.0</v>
      </c>
      <c r="R69" s="1">
        <v>50.0</v>
      </c>
      <c r="S69" s="14" t="str">
        <f t="shared" si="9"/>
        <v/>
      </c>
      <c r="T69" s="14" t="str">
        <f>IFERROR(__xludf.DUMMYFUNCTION("CONCATENATE(if(REGEXMATCH(C69,""R""),"" Red"",""""),if(REGEXMATCH(C69,""O""),"" Orange"",""""),if(REGEXMATCH(C69,""Y""),"" Yellow"",""""),if(REGEXMATCH(C69,""G""),"" Green"",""""),if(REGEXMATCH(C69,""B""),"" Blue"",""""),if(REGEXMATCH(C69,""P""),"" Purple"&amp;""",""""))"),"")</f>
        <v/>
      </c>
      <c r="U69" s="14" t="str">
        <f>IFERROR(__xludf.DUMMYFUNCTION("REGEXREPLACE(C69, ""([ROYGBPXZC_]|1?[0-9])"", ""&lt;icon src='$0.png'/&gt;"")
"),"")</f>
        <v/>
      </c>
      <c r="V69" s="9" t="str">
        <f>IFERROR(__xludf.DUMMYFUNCTION("REGEXREPLACE(SUBSTITUTE(SUBSTITUTE(SUBSTITUTE(SUBSTITUTE(REGEXREPLACE(I69, ""(\[([ROYGBPTQUXZC_]|1?[0-9])\])"", ""&lt;icon src='$2.png'/&gt;""),""--"",""—""),""-&gt;"",""•""),""~@"", CONCATENATE(""&lt;i&gt;"",REGEXEXTRACT(B69,""^([\s\S]*),|$""),""&lt;/i&gt;"")),""~"", CONCATE"&amp;"NATE(""&lt;i&gt;"",B69,""&lt;/i&gt;"")),""(\([\s\S]*?\))"",""&lt;i&gt;&lt;span foreground='#FF34343A'&gt;$0&lt;/span&gt;&lt;/i&gt;"")"),"")</f>
        <v/>
      </c>
      <c r="W69" s="14" t="str">
        <f t="shared" si="10"/>
        <v>&lt;i&gt;&lt;/i&gt;</v>
      </c>
    </row>
    <row r="70">
      <c r="A70" s="14"/>
      <c r="B70" s="1" t="str">
        <f t="shared" si="11"/>
        <v/>
      </c>
      <c r="C70" s="15"/>
      <c r="D70" s="16" t="str">
        <f>IFERROR(__xludf.DUMMYFUNCTION("IF(ISBLANK(A70),"""",SWITCH(IF(T70="""",0,COUNTA(SPLIT(T70,"" ""))),0,""Generic"",1,TRIM(T70),2,""Multicolor"",3,""Multicolor"",4,""Multicolor"",5,""Multicolor"",6,""Multicolor"",7,""Multicolor"",8,""Multicolor""))"),"")</f>
        <v/>
      </c>
      <c r="E70" s="14"/>
      <c r="F70" s="14"/>
      <c r="H70" s="15"/>
      <c r="I70" s="17"/>
      <c r="J70" s="17"/>
      <c r="O70" s="17"/>
      <c r="Q70" s="1">
        <v>60.0</v>
      </c>
      <c r="R70" s="1">
        <v>50.0</v>
      </c>
      <c r="S70" s="14" t="str">
        <f t="shared" si="9"/>
        <v/>
      </c>
      <c r="T70" s="14" t="str">
        <f>IFERROR(__xludf.DUMMYFUNCTION("CONCATENATE(if(REGEXMATCH(C70,""R""),"" Red"",""""),if(REGEXMATCH(C70,""O""),"" Orange"",""""),if(REGEXMATCH(C70,""Y""),"" Yellow"",""""),if(REGEXMATCH(C70,""G""),"" Green"",""""),if(REGEXMATCH(C70,""B""),"" Blue"",""""),if(REGEXMATCH(C70,""P""),"" Purple"&amp;""",""""))"),"")</f>
        <v/>
      </c>
      <c r="U70" s="14" t="str">
        <f>IFERROR(__xludf.DUMMYFUNCTION("REGEXREPLACE(C70, ""([ROYGBPXZC_]|1?[0-9])"", ""&lt;icon src='$0.png'/&gt;"")
"),"")</f>
        <v/>
      </c>
      <c r="V70" s="9" t="str">
        <f>IFERROR(__xludf.DUMMYFUNCTION("REGEXREPLACE(SUBSTITUTE(SUBSTITUTE(SUBSTITUTE(SUBSTITUTE(REGEXREPLACE(I70, ""(\[([ROYGBPTQUXZC_]|1?[0-9])\])"", ""&lt;icon src='$2.png'/&gt;""),""--"",""—""),""-&gt;"",""•""),""~@"", CONCATENATE(""&lt;i&gt;"",REGEXEXTRACT(B70,""^([\s\S]*),|$""),""&lt;/i&gt;"")),""~"", CONCATE"&amp;"NATE(""&lt;i&gt;"",B70,""&lt;/i&gt;"")),""(\([\s\S]*?\))"",""&lt;i&gt;&lt;span foreground='#FF34343A'&gt;$0&lt;/span&gt;&lt;/i&gt;"")"),"")</f>
        <v/>
      </c>
      <c r="W70" s="14" t="str">
        <f t="shared" si="10"/>
        <v>&lt;i&gt;&lt;/i&gt;</v>
      </c>
    </row>
    <row r="71">
      <c r="A71" s="14"/>
      <c r="B71" s="1" t="str">
        <f t="shared" si="11"/>
        <v/>
      </c>
      <c r="C71" s="15"/>
      <c r="D71" s="16" t="str">
        <f>IFERROR(__xludf.DUMMYFUNCTION("IF(ISBLANK(A71),"""",SWITCH(IF(T71="""",0,COUNTA(SPLIT(T71,"" ""))),0,""Generic"",1,TRIM(T71),2,""Multicolor"",3,""Multicolor"",4,""Multicolor"",5,""Multicolor"",6,""Multicolor"",7,""Multicolor"",8,""Multicolor""))"),"")</f>
        <v/>
      </c>
      <c r="E71" s="14"/>
      <c r="F71" s="14"/>
      <c r="H71" s="15"/>
      <c r="I71" s="17"/>
      <c r="J71" s="17"/>
      <c r="O71" s="17"/>
      <c r="Q71" s="1">
        <v>60.0</v>
      </c>
      <c r="R71" s="1">
        <v>50.0</v>
      </c>
      <c r="S71" s="14" t="str">
        <f t="shared" si="9"/>
        <v/>
      </c>
      <c r="T71" s="14" t="str">
        <f>IFERROR(__xludf.DUMMYFUNCTION("CONCATENATE(if(REGEXMATCH(C71,""R""),"" Red"",""""),if(REGEXMATCH(C71,""O""),"" Orange"",""""),if(REGEXMATCH(C71,""Y""),"" Yellow"",""""),if(REGEXMATCH(C71,""G""),"" Green"",""""),if(REGEXMATCH(C71,""B""),"" Blue"",""""),if(REGEXMATCH(C71,""P""),"" Purple"&amp;""",""""))"),"")</f>
        <v/>
      </c>
      <c r="U71" s="14" t="str">
        <f>IFERROR(__xludf.DUMMYFUNCTION("REGEXREPLACE(C71, ""([ROYGBPXZC_]|1?[0-9])"", ""&lt;icon src='$0.png'/&gt;"")
"),"")</f>
        <v/>
      </c>
      <c r="V71" s="9" t="str">
        <f>IFERROR(__xludf.DUMMYFUNCTION("REGEXREPLACE(SUBSTITUTE(SUBSTITUTE(SUBSTITUTE(SUBSTITUTE(REGEXREPLACE(I71, ""(\[([ROYGBPTQUXZC_]|1?[0-9])\])"", ""&lt;icon src='$2.png'/&gt;""),""--"",""—""),""-&gt;"",""•""),""~@"", CONCATENATE(""&lt;i&gt;"",REGEXEXTRACT(B71,""^([\s\S]*),|$""),""&lt;/i&gt;"")),""~"", CONCATE"&amp;"NATE(""&lt;i&gt;"",B71,""&lt;/i&gt;"")),""(\([\s\S]*?\))"",""&lt;i&gt;&lt;span foreground='#FF34343A'&gt;$0&lt;/span&gt;&lt;/i&gt;"")"),"")</f>
        <v/>
      </c>
      <c r="W71" s="14" t="str">
        <f t="shared" si="10"/>
        <v>&lt;i&gt;&lt;/i&gt;</v>
      </c>
    </row>
    <row r="72">
      <c r="A72" s="14"/>
      <c r="B72" s="1" t="str">
        <f t="shared" si="11"/>
        <v/>
      </c>
      <c r="C72" s="15"/>
      <c r="D72" s="16" t="str">
        <f>IFERROR(__xludf.DUMMYFUNCTION("IF(ISBLANK(A72),"""",SWITCH(IF(T72="""",0,COUNTA(SPLIT(T72,"" ""))),0,""Generic"",1,TRIM(T72),2,""Multicolor"",3,""Multicolor"",4,""Multicolor"",5,""Multicolor"",6,""Multicolor"",7,""Multicolor"",8,""Multicolor""))"),"")</f>
        <v/>
      </c>
      <c r="E72" s="14"/>
      <c r="F72" s="14"/>
      <c r="H72" s="15"/>
      <c r="I72" s="17"/>
      <c r="J72" s="17"/>
      <c r="O72" s="17"/>
      <c r="Q72" s="1">
        <v>60.0</v>
      </c>
      <c r="R72" s="1">
        <v>50.0</v>
      </c>
      <c r="S72" s="14" t="str">
        <f t="shared" si="9"/>
        <v/>
      </c>
      <c r="T72" s="14" t="str">
        <f>IFERROR(__xludf.DUMMYFUNCTION("CONCATENATE(if(REGEXMATCH(C72,""R""),"" Red"",""""),if(REGEXMATCH(C72,""O""),"" Orange"",""""),if(REGEXMATCH(C72,""Y""),"" Yellow"",""""),if(REGEXMATCH(C72,""G""),"" Green"",""""),if(REGEXMATCH(C72,""B""),"" Blue"",""""),if(REGEXMATCH(C72,""P""),"" Purple"&amp;""",""""))"),"")</f>
        <v/>
      </c>
      <c r="U72" s="14" t="str">
        <f>IFERROR(__xludf.DUMMYFUNCTION("REGEXREPLACE(C72, ""([ROYGBPXZC_]|1?[0-9])"", ""&lt;icon src='$0.png'/&gt;"")
"),"")</f>
        <v/>
      </c>
      <c r="V72" s="9" t="str">
        <f>IFERROR(__xludf.DUMMYFUNCTION("REGEXREPLACE(SUBSTITUTE(SUBSTITUTE(SUBSTITUTE(SUBSTITUTE(REGEXREPLACE(I72, ""(\[([ROYGBPTQUXZC_]|1?[0-9])\])"", ""&lt;icon src='$2.png'/&gt;""),""--"",""—""),""-&gt;"",""•""),""~@"", CONCATENATE(""&lt;i&gt;"",REGEXEXTRACT(B72,""^([\s\S]*),|$""),""&lt;/i&gt;"")),""~"", CONCATE"&amp;"NATE(""&lt;i&gt;"",B72,""&lt;/i&gt;"")),""(\([\s\S]*?\))"",""&lt;i&gt;&lt;span foreground='#FF34343A'&gt;$0&lt;/span&gt;&lt;/i&gt;"")"),"")</f>
        <v/>
      </c>
      <c r="W72" s="14" t="str">
        <f t="shared" si="10"/>
        <v>&lt;i&gt;&lt;/i&gt;</v>
      </c>
    </row>
    <row r="73">
      <c r="A73" s="14"/>
      <c r="B73" s="1" t="str">
        <f t="shared" si="11"/>
        <v/>
      </c>
      <c r="C73" s="15"/>
      <c r="D73" s="16" t="str">
        <f>IFERROR(__xludf.DUMMYFUNCTION("IF(ISBLANK(A73),"""",SWITCH(IF(T73="""",0,COUNTA(SPLIT(T73,"" ""))),0,""Generic"",1,TRIM(T73),2,""Multicolor"",3,""Multicolor"",4,""Multicolor"",5,""Multicolor"",6,""Multicolor"",7,""Multicolor"",8,""Multicolor""))"),"")</f>
        <v/>
      </c>
      <c r="E73" s="14"/>
      <c r="F73" s="14"/>
      <c r="H73" s="15"/>
      <c r="I73" s="17"/>
      <c r="J73" s="17"/>
      <c r="O73" s="17"/>
      <c r="Q73" s="1">
        <v>60.0</v>
      </c>
      <c r="R73" s="1">
        <v>50.0</v>
      </c>
      <c r="S73" s="14" t="str">
        <f t="shared" si="9"/>
        <v/>
      </c>
      <c r="T73" s="14" t="str">
        <f>IFERROR(__xludf.DUMMYFUNCTION("CONCATENATE(if(REGEXMATCH(C73,""R""),"" Red"",""""),if(REGEXMATCH(C73,""O""),"" Orange"",""""),if(REGEXMATCH(C73,""Y""),"" Yellow"",""""),if(REGEXMATCH(C73,""G""),"" Green"",""""),if(REGEXMATCH(C73,""B""),"" Blue"",""""),if(REGEXMATCH(C73,""P""),"" Purple"&amp;""",""""))"),"")</f>
        <v/>
      </c>
      <c r="U73" s="14" t="str">
        <f>IFERROR(__xludf.DUMMYFUNCTION("REGEXREPLACE(C73, ""([ROYGBPXZC_]|1?[0-9])"", ""&lt;icon src='$0.png'/&gt;"")
"),"")</f>
        <v/>
      </c>
      <c r="V73" s="9" t="str">
        <f>IFERROR(__xludf.DUMMYFUNCTION("REGEXREPLACE(SUBSTITUTE(SUBSTITUTE(SUBSTITUTE(SUBSTITUTE(REGEXREPLACE(I73, ""(\[([ROYGBPTQUXZC_]|1?[0-9])\])"", ""&lt;icon src='$2.png'/&gt;""),""--"",""—""),""-&gt;"",""•""),""~@"", CONCATENATE(""&lt;i&gt;"",REGEXEXTRACT(B73,""^([\s\S]*),|$""),""&lt;/i&gt;"")),""~"", CONCATE"&amp;"NATE(""&lt;i&gt;"",B73,""&lt;/i&gt;"")),""(\([\s\S]*?\))"",""&lt;i&gt;&lt;span foreground='#FF34343A'&gt;$0&lt;/span&gt;&lt;/i&gt;"")"),"")</f>
        <v/>
      </c>
      <c r="W73" s="14" t="str">
        <f t="shared" si="10"/>
        <v>&lt;i&gt;&lt;/i&gt;</v>
      </c>
    </row>
    <row r="74">
      <c r="A74" s="14"/>
      <c r="B74" s="1" t="str">
        <f t="shared" si="11"/>
        <v/>
      </c>
      <c r="C74" s="15"/>
      <c r="D74" s="16" t="str">
        <f>IFERROR(__xludf.DUMMYFUNCTION("IF(ISBLANK(A74),"""",SWITCH(IF(T74="""",0,COUNTA(SPLIT(T74,"" ""))),0,""Generic"",1,TRIM(T74),2,""Multicolor"",3,""Multicolor"",4,""Multicolor"",5,""Multicolor"",6,""Multicolor"",7,""Multicolor"",8,""Multicolor""))"),"")</f>
        <v/>
      </c>
      <c r="E74" s="14"/>
      <c r="F74" s="14"/>
      <c r="H74" s="15"/>
      <c r="I74" s="17"/>
      <c r="J74" s="17"/>
      <c r="O74" s="17"/>
      <c r="Q74" s="1">
        <v>60.0</v>
      </c>
      <c r="R74" s="1">
        <v>50.0</v>
      </c>
      <c r="S74" s="14" t="str">
        <f t="shared" si="9"/>
        <v/>
      </c>
      <c r="T74" s="14" t="str">
        <f>IFERROR(__xludf.DUMMYFUNCTION("CONCATENATE(if(REGEXMATCH(C74,""R""),"" Red"",""""),if(REGEXMATCH(C74,""O""),"" Orange"",""""),if(REGEXMATCH(C74,""Y""),"" Yellow"",""""),if(REGEXMATCH(C74,""G""),"" Green"",""""),if(REGEXMATCH(C74,""B""),"" Blue"",""""),if(REGEXMATCH(C74,""P""),"" Purple"&amp;""",""""))"),"")</f>
        <v/>
      </c>
      <c r="U74" s="14" t="str">
        <f>IFERROR(__xludf.DUMMYFUNCTION("REGEXREPLACE(C74, ""([ROYGBPXZC_]|1?[0-9])"", ""&lt;icon src='$0.png'/&gt;"")
"),"")</f>
        <v/>
      </c>
      <c r="V74" s="9" t="str">
        <f>IFERROR(__xludf.DUMMYFUNCTION("REGEXREPLACE(SUBSTITUTE(SUBSTITUTE(SUBSTITUTE(SUBSTITUTE(REGEXREPLACE(I74, ""(\[([ROYGBPTQUXZC_]|1?[0-9])\])"", ""&lt;icon src='$2.png'/&gt;""),""--"",""—""),""-&gt;"",""•""),""~@"", CONCATENATE(""&lt;i&gt;"",REGEXEXTRACT(B74,""^([\s\S]*),|$""),""&lt;/i&gt;"")),""~"", CONCATE"&amp;"NATE(""&lt;i&gt;"",B74,""&lt;/i&gt;"")),""(\([\s\S]*?\))"",""&lt;i&gt;&lt;span foreground='#FF34343A'&gt;$0&lt;/span&gt;&lt;/i&gt;"")"),"")</f>
        <v/>
      </c>
      <c r="W74" s="14" t="str">
        <f t="shared" si="10"/>
        <v>&lt;i&gt;&lt;/i&gt;</v>
      </c>
    </row>
    <row r="75">
      <c r="A75" s="14"/>
      <c r="B75" s="1" t="str">
        <f t="shared" si="11"/>
        <v/>
      </c>
      <c r="C75" s="15"/>
      <c r="D75" s="16" t="str">
        <f>IFERROR(__xludf.DUMMYFUNCTION("IF(ISBLANK(A75),"""",SWITCH(IF(T75="""",0,COUNTA(SPLIT(T75,"" ""))),0,""Generic"",1,TRIM(T75),2,""Multicolor"",3,""Multicolor"",4,""Multicolor"",5,""Multicolor"",6,""Multicolor"",7,""Multicolor"",8,""Multicolor""))"),"")</f>
        <v/>
      </c>
      <c r="E75" s="14"/>
      <c r="F75" s="14"/>
      <c r="H75" s="15"/>
      <c r="I75" s="17"/>
      <c r="J75" s="17"/>
      <c r="O75" s="17"/>
      <c r="Q75" s="1">
        <v>60.0</v>
      </c>
      <c r="R75" s="1">
        <v>50.0</v>
      </c>
      <c r="S75" s="14" t="str">
        <f t="shared" si="9"/>
        <v/>
      </c>
      <c r="T75" s="14" t="str">
        <f>IFERROR(__xludf.DUMMYFUNCTION("CONCATENATE(if(REGEXMATCH(C75,""R""),"" Red"",""""),if(REGEXMATCH(C75,""O""),"" Orange"",""""),if(REGEXMATCH(C75,""Y""),"" Yellow"",""""),if(REGEXMATCH(C75,""G""),"" Green"",""""),if(REGEXMATCH(C75,""B""),"" Blue"",""""),if(REGEXMATCH(C75,""P""),"" Purple"&amp;""",""""))"),"")</f>
        <v/>
      </c>
      <c r="U75" s="14" t="str">
        <f>IFERROR(__xludf.DUMMYFUNCTION("REGEXREPLACE(C75, ""([ROYGBPXZC_]|1?[0-9])"", ""&lt;icon src='$0.png'/&gt;"")
"),"")</f>
        <v/>
      </c>
      <c r="V75" s="9" t="str">
        <f>IFERROR(__xludf.DUMMYFUNCTION("REGEXREPLACE(SUBSTITUTE(SUBSTITUTE(SUBSTITUTE(SUBSTITUTE(REGEXREPLACE(I75, ""(\[([ROYGBPTQUXZC_]|1?[0-9])\])"", ""&lt;icon src='$2.png'/&gt;""),""--"",""—""),""-&gt;"",""•""),""~@"", CONCATENATE(""&lt;i&gt;"",REGEXEXTRACT(B75,""^([\s\S]*),|$""),""&lt;/i&gt;"")),""~"", CONCATE"&amp;"NATE(""&lt;i&gt;"",B75,""&lt;/i&gt;"")),""(\([\s\S]*?\))"",""&lt;i&gt;&lt;span foreground='#FF34343A'&gt;$0&lt;/span&gt;&lt;/i&gt;"")"),"")</f>
        <v/>
      </c>
      <c r="W75" s="14" t="str">
        <f t="shared" si="10"/>
        <v>&lt;i&gt;&lt;/i&gt;</v>
      </c>
    </row>
    <row r="76">
      <c r="A76" s="14"/>
      <c r="B76" s="1" t="str">
        <f t="shared" si="11"/>
        <v/>
      </c>
      <c r="C76" s="15"/>
      <c r="D76" s="16" t="str">
        <f>IFERROR(__xludf.DUMMYFUNCTION("IF(ISBLANK(A76),"""",SWITCH(IF(T76="""",0,COUNTA(SPLIT(T76,"" ""))),0,""Generic"",1,TRIM(T76),2,""Multicolor"",3,""Multicolor"",4,""Multicolor"",5,""Multicolor"",6,""Multicolor"",7,""Multicolor"",8,""Multicolor""))"),"")</f>
        <v/>
      </c>
      <c r="E76" s="14"/>
      <c r="F76" s="14"/>
      <c r="H76" s="15"/>
      <c r="I76" s="17"/>
      <c r="J76" s="17"/>
      <c r="O76" s="17"/>
      <c r="Q76" s="1">
        <v>60.0</v>
      </c>
      <c r="R76" s="1">
        <v>50.0</v>
      </c>
      <c r="S76" s="14" t="str">
        <f t="shared" si="9"/>
        <v/>
      </c>
      <c r="T76" s="14" t="str">
        <f>IFERROR(__xludf.DUMMYFUNCTION("CONCATENATE(if(REGEXMATCH(C76,""R""),"" Red"",""""),if(REGEXMATCH(C76,""O""),"" Orange"",""""),if(REGEXMATCH(C76,""Y""),"" Yellow"",""""),if(REGEXMATCH(C76,""G""),"" Green"",""""),if(REGEXMATCH(C76,""B""),"" Blue"",""""),if(REGEXMATCH(C76,""P""),"" Purple"&amp;""",""""))"),"")</f>
        <v/>
      </c>
      <c r="U76" s="14" t="str">
        <f>IFERROR(__xludf.DUMMYFUNCTION("REGEXREPLACE(C76, ""([ROYGBPXZC_]|1?[0-9])"", ""&lt;icon src='$0.png'/&gt;"")
"),"")</f>
        <v/>
      </c>
      <c r="V76" s="9" t="str">
        <f>IFERROR(__xludf.DUMMYFUNCTION("REGEXREPLACE(SUBSTITUTE(SUBSTITUTE(SUBSTITUTE(SUBSTITUTE(REGEXREPLACE(I76, ""(\[([ROYGBPTQUXZC_]|1?[0-9])\])"", ""&lt;icon src='$2.png'/&gt;""),""--"",""—""),""-&gt;"",""•""),""~@"", CONCATENATE(""&lt;i&gt;"",REGEXEXTRACT(B76,""^([\s\S]*),|$""),""&lt;/i&gt;"")),""~"", CONCATE"&amp;"NATE(""&lt;i&gt;"",B76,""&lt;/i&gt;"")),""(\([\s\S]*?\))"",""&lt;i&gt;&lt;span foreground='#FF34343A'&gt;$0&lt;/span&gt;&lt;/i&gt;"")"),"")</f>
        <v/>
      </c>
      <c r="W76" s="14" t="str">
        <f t="shared" si="10"/>
        <v>&lt;i&gt;&lt;/i&gt;</v>
      </c>
    </row>
    <row r="77">
      <c r="A77" s="14"/>
      <c r="B77" s="1" t="str">
        <f t="shared" si="11"/>
        <v/>
      </c>
      <c r="C77" s="15"/>
      <c r="D77" s="16" t="str">
        <f>IFERROR(__xludf.DUMMYFUNCTION("IF(ISBLANK(A77),"""",SWITCH(IF(T77="""",0,COUNTA(SPLIT(T77,"" ""))),0,""Generic"",1,TRIM(T77),2,""Multicolor"",3,""Multicolor"",4,""Multicolor"",5,""Multicolor"",6,""Multicolor"",7,""Multicolor"",8,""Multicolor""))"),"")</f>
        <v/>
      </c>
      <c r="E77" s="14"/>
      <c r="F77" s="14"/>
      <c r="H77" s="15"/>
      <c r="I77" s="17"/>
      <c r="J77" s="17"/>
      <c r="O77" s="17"/>
      <c r="Q77" s="1">
        <v>60.0</v>
      </c>
      <c r="R77" s="1">
        <v>50.0</v>
      </c>
      <c r="S77" s="14" t="str">
        <f t="shared" si="9"/>
        <v/>
      </c>
      <c r="T77" s="14" t="str">
        <f>IFERROR(__xludf.DUMMYFUNCTION("CONCATENATE(if(REGEXMATCH(C77,""R""),"" Red"",""""),if(REGEXMATCH(C77,""O""),"" Orange"",""""),if(REGEXMATCH(C77,""Y""),"" Yellow"",""""),if(REGEXMATCH(C77,""G""),"" Green"",""""),if(REGEXMATCH(C77,""B""),"" Blue"",""""),if(REGEXMATCH(C77,""P""),"" Purple"&amp;""",""""))"),"")</f>
        <v/>
      </c>
      <c r="U77" s="14" t="str">
        <f>IFERROR(__xludf.DUMMYFUNCTION("REGEXREPLACE(C77, ""([ROYGBPXZC_]|1?[0-9])"", ""&lt;icon src='$0.png'/&gt;"")
"),"")</f>
        <v/>
      </c>
      <c r="V77" s="9" t="str">
        <f>IFERROR(__xludf.DUMMYFUNCTION("REGEXREPLACE(SUBSTITUTE(SUBSTITUTE(SUBSTITUTE(SUBSTITUTE(REGEXREPLACE(I77, ""(\[([ROYGBPTQUXZC_]|1?[0-9])\])"", ""&lt;icon src='$2.png'/&gt;""),""--"",""—""),""-&gt;"",""•""),""~@"", CONCATENATE(""&lt;i&gt;"",REGEXEXTRACT(B77,""^([\s\S]*),|$""),""&lt;/i&gt;"")),""~"", CONCATE"&amp;"NATE(""&lt;i&gt;"",B77,""&lt;/i&gt;"")),""(\([\s\S]*?\))"",""&lt;i&gt;&lt;span foreground='#FF34343A'&gt;$0&lt;/span&gt;&lt;/i&gt;"")"),"")</f>
        <v/>
      </c>
      <c r="W77" s="14" t="str">
        <f t="shared" si="10"/>
        <v>&lt;i&gt;&lt;/i&gt;</v>
      </c>
    </row>
    <row r="78">
      <c r="A78" s="14"/>
      <c r="B78" s="1" t="str">
        <f t="shared" si="11"/>
        <v/>
      </c>
      <c r="C78" s="15"/>
      <c r="D78" s="16" t="str">
        <f>IFERROR(__xludf.DUMMYFUNCTION("IF(ISBLANK(A78),"""",SWITCH(IF(T78="""",0,COUNTA(SPLIT(T78,"" ""))),0,""Generic"",1,TRIM(T78),2,""Multicolor"",3,""Multicolor"",4,""Multicolor"",5,""Multicolor"",6,""Multicolor"",7,""Multicolor"",8,""Multicolor""))"),"")</f>
        <v/>
      </c>
      <c r="E78" s="14"/>
      <c r="F78" s="14"/>
      <c r="H78" s="15"/>
      <c r="I78" s="17"/>
      <c r="J78" s="17"/>
      <c r="O78" s="17"/>
      <c r="Q78" s="1">
        <v>60.0</v>
      </c>
      <c r="R78" s="1">
        <v>50.0</v>
      </c>
      <c r="S78" s="14" t="str">
        <f t="shared" si="9"/>
        <v/>
      </c>
      <c r="T78" s="14" t="str">
        <f>IFERROR(__xludf.DUMMYFUNCTION("CONCATENATE(if(REGEXMATCH(C78,""R""),"" Red"",""""),if(REGEXMATCH(C78,""O""),"" Orange"",""""),if(REGEXMATCH(C78,""Y""),"" Yellow"",""""),if(REGEXMATCH(C78,""G""),"" Green"",""""),if(REGEXMATCH(C78,""B""),"" Blue"",""""),if(REGEXMATCH(C78,""P""),"" Purple"&amp;""",""""))"),"")</f>
        <v/>
      </c>
      <c r="U78" s="14" t="str">
        <f>IFERROR(__xludf.DUMMYFUNCTION("REGEXREPLACE(C78, ""([ROYGBPXZC_]|1?[0-9])"", ""&lt;icon src='$0.png'/&gt;"")
"),"")</f>
        <v/>
      </c>
      <c r="V78" s="9" t="str">
        <f>IFERROR(__xludf.DUMMYFUNCTION("REGEXREPLACE(SUBSTITUTE(SUBSTITUTE(SUBSTITUTE(SUBSTITUTE(REGEXREPLACE(I78, ""(\[([ROYGBPTQUXZC_]|1?[0-9])\])"", ""&lt;icon src='$2.png'/&gt;""),""--"",""—""),""-&gt;"",""•""),""~@"", CONCATENATE(""&lt;i&gt;"",REGEXEXTRACT(B78,""^([\s\S]*),|$""),""&lt;/i&gt;"")),""~"", CONCATE"&amp;"NATE(""&lt;i&gt;"",B78,""&lt;/i&gt;"")),""(\([\s\S]*?\))"",""&lt;i&gt;&lt;span foreground='#FF34343A'&gt;$0&lt;/span&gt;&lt;/i&gt;"")"),"")</f>
        <v/>
      </c>
      <c r="W78" s="14" t="str">
        <f t="shared" si="10"/>
        <v>&lt;i&gt;&lt;/i&gt;</v>
      </c>
    </row>
    <row r="79">
      <c r="A79" s="14"/>
      <c r="B79" s="1" t="str">
        <f t="shared" si="11"/>
        <v/>
      </c>
      <c r="C79" s="15"/>
      <c r="D79" s="16" t="str">
        <f>IFERROR(__xludf.DUMMYFUNCTION("IF(ISBLANK(A79),"""",SWITCH(IF(T79="""",0,COUNTA(SPLIT(T79,"" ""))),0,""Generic"",1,TRIM(T79),2,""Multicolor"",3,""Multicolor"",4,""Multicolor"",5,""Multicolor"",6,""Multicolor"",7,""Multicolor"",8,""Multicolor""))"),"")</f>
        <v/>
      </c>
      <c r="E79" s="14"/>
      <c r="F79" s="14"/>
      <c r="H79" s="15"/>
      <c r="I79" s="17"/>
      <c r="J79" s="17"/>
      <c r="O79" s="17"/>
      <c r="Q79" s="1">
        <v>60.0</v>
      </c>
      <c r="R79" s="1">
        <v>50.0</v>
      </c>
      <c r="S79" s="14" t="str">
        <f t="shared" si="9"/>
        <v/>
      </c>
      <c r="T79" s="14" t="str">
        <f>IFERROR(__xludf.DUMMYFUNCTION("CONCATENATE(if(REGEXMATCH(C79,""R""),"" Red"",""""),if(REGEXMATCH(C79,""O""),"" Orange"",""""),if(REGEXMATCH(C79,""Y""),"" Yellow"",""""),if(REGEXMATCH(C79,""G""),"" Green"",""""),if(REGEXMATCH(C79,""B""),"" Blue"",""""),if(REGEXMATCH(C79,""P""),"" Purple"&amp;""",""""))"),"")</f>
        <v/>
      </c>
      <c r="U79" s="14" t="str">
        <f>IFERROR(__xludf.DUMMYFUNCTION("REGEXREPLACE(C79, ""([ROYGBPXZC_]|1?[0-9])"", ""&lt;icon src='$0.png'/&gt;"")
"),"")</f>
        <v/>
      </c>
      <c r="V79" s="9" t="str">
        <f>IFERROR(__xludf.DUMMYFUNCTION("REGEXREPLACE(SUBSTITUTE(SUBSTITUTE(SUBSTITUTE(SUBSTITUTE(REGEXREPLACE(I79, ""(\[([ROYGBPTQUXZC_]|1?[0-9])\])"", ""&lt;icon src='$2.png'/&gt;""),""--"",""—""),""-&gt;"",""•""),""~@"", CONCATENATE(""&lt;i&gt;"",REGEXEXTRACT(B79,""^([\s\S]*),|$""),""&lt;/i&gt;"")),""~"", CONCATE"&amp;"NATE(""&lt;i&gt;"",B79,""&lt;/i&gt;"")),""(\([\s\S]*?\))"",""&lt;i&gt;&lt;span foreground='#FF34343A'&gt;$0&lt;/span&gt;&lt;/i&gt;"")"),"")</f>
        <v/>
      </c>
      <c r="W79" s="14" t="str">
        <f t="shared" si="10"/>
        <v>&lt;i&gt;&lt;/i&gt;</v>
      </c>
    </row>
    <row r="80">
      <c r="A80" s="14"/>
      <c r="B80" s="1" t="str">
        <f t="shared" si="11"/>
        <v/>
      </c>
      <c r="C80" s="15"/>
      <c r="D80" s="16" t="str">
        <f>IFERROR(__xludf.DUMMYFUNCTION("IF(ISBLANK(A80),"""",SWITCH(IF(T80="""",0,COUNTA(SPLIT(T80,"" ""))),0,""Generic"",1,TRIM(T80),2,""Multicolor"",3,""Multicolor"",4,""Multicolor"",5,""Multicolor"",6,""Multicolor"",7,""Multicolor"",8,""Multicolor""))"),"")</f>
        <v/>
      </c>
      <c r="E80" s="14"/>
      <c r="F80" s="14"/>
      <c r="H80" s="15"/>
      <c r="I80" s="17"/>
      <c r="J80" s="17"/>
      <c r="O80" s="17"/>
      <c r="Q80" s="1">
        <v>60.0</v>
      </c>
      <c r="R80" s="1">
        <v>50.0</v>
      </c>
      <c r="S80" s="14" t="str">
        <f t="shared" si="9"/>
        <v/>
      </c>
      <c r="T80" s="14" t="str">
        <f>IFERROR(__xludf.DUMMYFUNCTION("CONCATENATE(if(REGEXMATCH(C80,""R""),"" Red"",""""),if(REGEXMATCH(C80,""O""),"" Orange"",""""),if(REGEXMATCH(C80,""Y""),"" Yellow"",""""),if(REGEXMATCH(C80,""G""),"" Green"",""""),if(REGEXMATCH(C80,""B""),"" Blue"",""""),if(REGEXMATCH(C80,""P""),"" Purple"&amp;""",""""))"),"")</f>
        <v/>
      </c>
      <c r="U80" s="14" t="str">
        <f>IFERROR(__xludf.DUMMYFUNCTION("REGEXREPLACE(C80, ""([ROYGBPXZC_]|1?[0-9])"", ""&lt;icon src='$0.png'/&gt;"")
"),"")</f>
        <v/>
      </c>
      <c r="V80" s="9" t="str">
        <f>IFERROR(__xludf.DUMMYFUNCTION("REGEXREPLACE(SUBSTITUTE(SUBSTITUTE(SUBSTITUTE(SUBSTITUTE(REGEXREPLACE(I80, ""(\[([ROYGBPTQUXZC_]|1?[0-9])\])"", ""&lt;icon src='$2.png'/&gt;""),""--"",""—""),""-&gt;"",""•""),""~@"", CONCATENATE(""&lt;i&gt;"",REGEXEXTRACT(B80,""^([\s\S]*),|$""),""&lt;/i&gt;"")),""~"", CONCATE"&amp;"NATE(""&lt;i&gt;"",B80,""&lt;/i&gt;"")),""(\([\s\S]*?\))"",""&lt;i&gt;&lt;span foreground='#FF34343A'&gt;$0&lt;/span&gt;&lt;/i&gt;"")"),"")</f>
        <v/>
      </c>
      <c r="W80" s="14" t="str">
        <f t="shared" si="10"/>
        <v>&lt;i&gt;&lt;/i&gt;</v>
      </c>
    </row>
    <row r="81">
      <c r="A81" s="14"/>
      <c r="B81" s="1" t="str">
        <f t="shared" si="11"/>
        <v/>
      </c>
      <c r="C81" s="15"/>
      <c r="D81" s="16" t="str">
        <f>IFERROR(__xludf.DUMMYFUNCTION("IF(ISBLANK(A81),"""",SWITCH(IF(T81="""",0,COUNTA(SPLIT(T81,"" ""))),0,""Generic"",1,TRIM(T81),2,""Multicolor"",3,""Multicolor"",4,""Multicolor"",5,""Multicolor"",6,""Multicolor"",7,""Multicolor"",8,""Multicolor""))"),"")</f>
        <v/>
      </c>
      <c r="E81" s="14"/>
      <c r="F81" s="14"/>
      <c r="H81" s="15"/>
      <c r="I81" s="17"/>
      <c r="J81" s="17"/>
      <c r="O81" s="17"/>
      <c r="Q81" s="1">
        <v>60.0</v>
      </c>
      <c r="R81" s="1">
        <v>50.0</v>
      </c>
      <c r="S81" s="14" t="str">
        <f t="shared" si="9"/>
        <v/>
      </c>
      <c r="T81" s="14" t="str">
        <f>IFERROR(__xludf.DUMMYFUNCTION("CONCATENATE(if(REGEXMATCH(C81,""R""),"" Red"",""""),if(REGEXMATCH(C81,""O""),"" Orange"",""""),if(REGEXMATCH(C81,""Y""),"" Yellow"",""""),if(REGEXMATCH(C81,""G""),"" Green"",""""),if(REGEXMATCH(C81,""B""),"" Blue"",""""),if(REGEXMATCH(C81,""P""),"" Purple"&amp;""",""""))"),"")</f>
        <v/>
      </c>
      <c r="U81" s="14" t="str">
        <f>IFERROR(__xludf.DUMMYFUNCTION("REGEXREPLACE(C81, ""([ROYGBPXZC_]|1?[0-9])"", ""&lt;icon src='$0.png'/&gt;"")
"),"")</f>
        <v/>
      </c>
      <c r="V81" s="9" t="str">
        <f>IFERROR(__xludf.DUMMYFUNCTION("REGEXREPLACE(SUBSTITUTE(SUBSTITUTE(SUBSTITUTE(SUBSTITUTE(REGEXREPLACE(I81, ""(\[([ROYGBPTQUXZC_]|1?[0-9])\])"", ""&lt;icon src='$2.png'/&gt;""),""--"",""—""),""-&gt;"",""•""),""~@"", CONCATENATE(""&lt;i&gt;"",REGEXEXTRACT(B81,""^([\s\S]*),|$""),""&lt;/i&gt;"")),""~"", CONCATE"&amp;"NATE(""&lt;i&gt;"",B81,""&lt;/i&gt;"")),""(\([\s\S]*?\))"",""&lt;i&gt;&lt;span foreground='#FF34343A'&gt;$0&lt;/span&gt;&lt;/i&gt;"")"),"")</f>
        <v/>
      </c>
      <c r="W81" s="14" t="str">
        <f t="shared" si="10"/>
        <v>&lt;i&gt;&lt;/i&gt;</v>
      </c>
    </row>
    <row r="82">
      <c r="A82" s="14"/>
      <c r="B82" s="1" t="str">
        <f t="shared" si="11"/>
        <v/>
      </c>
      <c r="C82" s="15"/>
      <c r="D82" s="16" t="str">
        <f>IFERROR(__xludf.DUMMYFUNCTION("IF(ISBLANK(A82),"""",SWITCH(IF(T82="""",0,COUNTA(SPLIT(T82,"" ""))),0,""Generic"",1,TRIM(T82),2,""Multicolor"",3,""Multicolor"",4,""Multicolor"",5,""Multicolor"",6,""Multicolor"",7,""Multicolor"",8,""Multicolor""))"),"")</f>
        <v/>
      </c>
      <c r="E82" s="14"/>
      <c r="F82" s="14"/>
      <c r="H82" s="15"/>
      <c r="I82" s="17"/>
      <c r="J82" s="17"/>
      <c r="O82" s="17"/>
      <c r="Q82" s="1">
        <v>60.0</v>
      </c>
      <c r="R82" s="1">
        <v>50.0</v>
      </c>
      <c r="S82" s="14" t="str">
        <f t="shared" si="9"/>
        <v/>
      </c>
      <c r="T82" s="14" t="str">
        <f>IFERROR(__xludf.DUMMYFUNCTION("CONCATENATE(if(REGEXMATCH(C82,""R""),"" Red"",""""),if(REGEXMATCH(C82,""O""),"" Orange"",""""),if(REGEXMATCH(C82,""Y""),"" Yellow"",""""),if(REGEXMATCH(C82,""G""),"" Green"",""""),if(REGEXMATCH(C82,""B""),"" Blue"",""""),if(REGEXMATCH(C82,""P""),"" Purple"&amp;""",""""))"),"")</f>
        <v/>
      </c>
      <c r="U82" s="14" t="str">
        <f>IFERROR(__xludf.DUMMYFUNCTION("REGEXREPLACE(C82, ""([ROYGBPXZC_]|1?[0-9])"", ""&lt;icon src='$0.png'/&gt;"")
"),"")</f>
        <v/>
      </c>
      <c r="V82" s="9" t="str">
        <f>IFERROR(__xludf.DUMMYFUNCTION("REGEXREPLACE(SUBSTITUTE(SUBSTITUTE(SUBSTITUTE(SUBSTITUTE(REGEXREPLACE(I82, ""(\[([ROYGBPTQUXZC_]|1?[0-9])\])"", ""&lt;icon src='$2.png'/&gt;""),""--"",""—""),""-&gt;"",""•""),""~@"", CONCATENATE(""&lt;i&gt;"",REGEXEXTRACT(B82,""^([\s\S]*),|$""),""&lt;/i&gt;"")),""~"", CONCATE"&amp;"NATE(""&lt;i&gt;"",B82,""&lt;/i&gt;"")),""(\([\s\S]*?\))"",""&lt;i&gt;&lt;span foreground='#FF34343A'&gt;$0&lt;/span&gt;&lt;/i&gt;"")"),"")</f>
        <v/>
      </c>
      <c r="W82" s="14" t="str">
        <f t="shared" si="10"/>
        <v>&lt;i&gt;&lt;/i&gt;</v>
      </c>
    </row>
    <row r="83">
      <c r="A83" s="14"/>
      <c r="B83" s="1" t="str">
        <f t="shared" si="11"/>
        <v/>
      </c>
      <c r="C83" s="15"/>
      <c r="D83" s="16" t="str">
        <f>IFERROR(__xludf.DUMMYFUNCTION("IF(ISBLANK(A83),"""",SWITCH(IF(T83="""",0,COUNTA(SPLIT(T83,"" ""))),0,""Generic"",1,TRIM(T83),2,""Multicolor"",3,""Multicolor"",4,""Multicolor"",5,""Multicolor"",6,""Multicolor"",7,""Multicolor"",8,""Multicolor""))"),"")</f>
        <v/>
      </c>
      <c r="E83" s="14"/>
      <c r="F83" s="14"/>
      <c r="H83" s="15"/>
      <c r="I83" s="17"/>
      <c r="J83" s="17"/>
      <c r="O83" s="17"/>
      <c r="Q83" s="1">
        <v>60.0</v>
      </c>
      <c r="R83" s="1">
        <v>50.0</v>
      </c>
      <c r="S83" s="14" t="str">
        <f t="shared" si="9"/>
        <v/>
      </c>
      <c r="T83" s="14" t="str">
        <f>IFERROR(__xludf.DUMMYFUNCTION("CONCATENATE(if(REGEXMATCH(C83,""R""),"" Red"",""""),if(REGEXMATCH(C83,""O""),"" Orange"",""""),if(REGEXMATCH(C83,""Y""),"" Yellow"",""""),if(REGEXMATCH(C83,""G""),"" Green"",""""),if(REGEXMATCH(C83,""B""),"" Blue"",""""),if(REGEXMATCH(C83,""P""),"" Purple"&amp;""",""""))"),"")</f>
        <v/>
      </c>
      <c r="U83" s="14" t="str">
        <f>IFERROR(__xludf.DUMMYFUNCTION("REGEXREPLACE(C83, ""([ROYGBPXZC_]|1?[0-9])"", ""&lt;icon src='$0.png'/&gt;"")
"),"")</f>
        <v/>
      </c>
      <c r="V83" s="9" t="str">
        <f>IFERROR(__xludf.DUMMYFUNCTION("REGEXREPLACE(SUBSTITUTE(SUBSTITUTE(SUBSTITUTE(SUBSTITUTE(REGEXREPLACE(I83, ""(\[([ROYGBPTQUXZC_]|1?[0-9])\])"", ""&lt;icon src='$2.png'/&gt;""),""--"",""—""),""-&gt;"",""•""),""~@"", CONCATENATE(""&lt;i&gt;"",REGEXEXTRACT(B83,""^([\s\S]*),|$""),""&lt;/i&gt;"")),""~"", CONCATE"&amp;"NATE(""&lt;i&gt;"",B83,""&lt;/i&gt;"")),""(\([\s\S]*?\))"",""&lt;i&gt;&lt;span foreground='#FF34343A'&gt;$0&lt;/span&gt;&lt;/i&gt;"")"),"")</f>
        <v/>
      </c>
      <c r="W83" s="14" t="str">
        <f t="shared" si="10"/>
        <v>&lt;i&gt;&lt;/i&gt;</v>
      </c>
    </row>
    <row r="84">
      <c r="A84" s="14"/>
      <c r="B84" s="1" t="str">
        <f t="shared" si="11"/>
        <v/>
      </c>
      <c r="C84" s="15"/>
      <c r="D84" s="16" t="str">
        <f>IFERROR(__xludf.DUMMYFUNCTION("IF(ISBLANK(A84),"""",SWITCH(IF(T84="""",0,COUNTA(SPLIT(T84,"" ""))),0,""Generic"",1,TRIM(T84),2,""Multicolor"",3,""Multicolor"",4,""Multicolor"",5,""Multicolor"",6,""Multicolor"",7,""Multicolor"",8,""Multicolor""))"),"")</f>
        <v/>
      </c>
      <c r="E84" s="14"/>
      <c r="F84" s="14"/>
      <c r="H84" s="15"/>
      <c r="I84" s="17"/>
      <c r="J84" s="17"/>
      <c r="O84" s="17"/>
      <c r="Q84" s="1">
        <v>60.0</v>
      </c>
      <c r="R84" s="1">
        <v>50.0</v>
      </c>
      <c r="S84" s="14" t="str">
        <f t="shared" si="9"/>
        <v/>
      </c>
      <c r="T84" s="14" t="str">
        <f>IFERROR(__xludf.DUMMYFUNCTION("CONCATENATE(if(REGEXMATCH(C84,""R""),"" Red"",""""),if(REGEXMATCH(C84,""O""),"" Orange"",""""),if(REGEXMATCH(C84,""Y""),"" Yellow"",""""),if(REGEXMATCH(C84,""G""),"" Green"",""""),if(REGEXMATCH(C84,""B""),"" Blue"",""""),if(REGEXMATCH(C84,""P""),"" Purple"&amp;""",""""))"),"")</f>
        <v/>
      </c>
      <c r="U84" s="14" t="str">
        <f>IFERROR(__xludf.DUMMYFUNCTION("REGEXREPLACE(C84, ""([ROYGBPXZC_]|1?[0-9])"", ""&lt;icon src='$0.png'/&gt;"")
"),"")</f>
        <v/>
      </c>
      <c r="V84" s="9" t="str">
        <f>IFERROR(__xludf.DUMMYFUNCTION("REGEXREPLACE(SUBSTITUTE(SUBSTITUTE(SUBSTITUTE(SUBSTITUTE(REGEXREPLACE(I84, ""(\[([ROYGBPTQUXZC_]|1?[0-9])\])"", ""&lt;icon src='$2.png'/&gt;""),""--"",""—""),""-&gt;"",""•""),""~@"", CONCATENATE(""&lt;i&gt;"",REGEXEXTRACT(B84,""^([\s\S]*),|$""),""&lt;/i&gt;"")),""~"", CONCATE"&amp;"NATE(""&lt;i&gt;"",B84,""&lt;/i&gt;"")),""(\([\s\S]*?\))"",""&lt;i&gt;&lt;span foreground='#FF34343A'&gt;$0&lt;/span&gt;&lt;/i&gt;"")"),"")</f>
        <v/>
      </c>
      <c r="W84" s="14" t="str">
        <f t="shared" si="10"/>
        <v>&lt;i&gt;&lt;/i&gt;</v>
      </c>
    </row>
    <row r="85">
      <c r="A85" s="14"/>
      <c r="B85" s="1" t="str">
        <f t="shared" si="11"/>
        <v/>
      </c>
      <c r="C85" s="15"/>
      <c r="D85" s="16" t="str">
        <f>IFERROR(__xludf.DUMMYFUNCTION("IF(ISBLANK(A85),"""",SWITCH(IF(T85="""",0,COUNTA(SPLIT(T85,"" ""))),0,""Generic"",1,TRIM(T85),2,""Multicolor"",3,""Multicolor"",4,""Multicolor"",5,""Multicolor"",6,""Multicolor"",7,""Multicolor"",8,""Multicolor""))"),"")</f>
        <v/>
      </c>
      <c r="E85" s="14"/>
      <c r="F85" s="14"/>
      <c r="H85" s="15"/>
      <c r="I85" s="17"/>
      <c r="J85" s="17"/>
      <c r="O85" s="17"/>
      <c r="Q85" s="1">
        <v>60.0</v>
      </c>
      <c r="R85" s="1">
        <v>50.0</v>
      </c>
      <c r="S85" s="14" t="str">
        <f t="shared" si="9"/>
        <v/>
      </c>
      <c r="T85" s="14" t="str">
        <f>IFERROR(__xludf.DUMMYFUNCTION("CONCATENATE(if(REGEXMATCH(C85,""R""),"" Red"",""""),if(REGEXMATCH(C85,""O""),"" Orange"",""""),if(REGEXMATCH(C85,""Y""),"" Yellow"",""""),if(REGEXMATCH(C85,""G""),"" Green"",""""),if(REGEXMATCH(C85,""B""),"" Blue"",""""),if(REGEXMATCH(C85,""P""),"" Purple"&amp;""",""""))"),"")</f>
        <v/>
      </c>
      <c r="U85" s="14" t="str">
        <f>IFERROR(__xludf.DUMMYFUNCTION("REGEXREPLACE(C85, ""([ROYGBPXZC_]|1?[0-9])"", ""&lt;icon src='$0.png'/&gt;"")
"),"")</f>
        <v/>
      </c>
      <c r="V85" s="9" t="str">
        <f>IFERROR(__xludf.DUMMYFUNCTION("REGEXREPLACE(SUBSTITUTE(SUBSTITUTE(SUBSTITUTE(SUBSTITUTE(REGEXREPLACE(I85, ""(\[([ROYGBPTQUXZC_]|1?[0-9])\])"", ""&lt;icon src='$2.png'/&gt;""),""--"",""—""),""-&gt;"",""•""),""~@"", CONCATENATE(""&lt;i&gt;"",REGEXEXTRACT(B85,""^([\s\S]*),|$""),""&lt;/i&gt;"")),""~"", CONCATE"&amp;"NATE(""&lt;i&gt;"",B85,""&lt;/i&gt;"")),""(\([\s\S]*?\))"",""&lt;i&gt;&lt;span foreground='#FF34343A'&gt;$0&lt;/span&gt;&lt;/i&gt;"")"),"")</f>
        <v/>
      </c>
      <c r="W85" s="14" t="str">
        <f t="shared" si="10"/>
        <v>&lt;i&gt;&lt;/i&gt;</v>
      </c>
    </row>
    <row r="86">
      <c r="A86" s="14"/>
      <c r="B86" s="1" t="str">
        <f t="shared" si="11"/>
        <v/>
      </c>
      <c r="C86" s="15"/>
      <c r="D86" s="16" t="str">
        <f>IFERROR(__xludf.DUMMYFUNCTION("IF(ISBLANK(A86),"""",SWITCH(IF(T86="""",0,COUNTA(SPLIT(T86,"" ""))),0,""Generic"",1,TRIM(T86),2,""Multicolor"",3,""Multicolor"",4,""Multicolor"",5,""Multicolor"",6,""Multicolor"",7,""Multicolor"",8,""Multicolor""))"),"")</f>
        <v/>
      </c>
      <c r="E86" s="14"/>
      <c r="F86" s="14"/>
      <c r="H86" s="15"/>
      <c r="I86" s="17"/>
      <c r="J86" s="17"/>
      <c r="O86" s="17"/>
      <c r="Q86" s="1">
        <v>60.0</v>
      </c>
      <c r="R86" s="1">
        <v>50.0</v>
      </c>
      <c r="S86" s="14" t="str">
        <f t="shared" si="9"/>
        <v/>
      </c>
      <c r="T86" s="14" t="str">
        <f>IFERROR(__xludf.DUMMYFUNCTION("CONCATENATE(if(REGEXMATCH(C86,""R""),"" Red"",""""),if(REGEXMATCH(C86,""O""),"" Orange"",""""),if(REGEXMATCH(C86,""Y""),"" Yellow"",""""),if(REGEXMATCH(C86,""G""),"" Green"",""""),if(REGEXMATCH(C86,""B""),"" Blue"",""""),if(REGEXMATCH(C86,""P""),"" Purple"&amp;""",""""))"),"")</f>
        <v/>
      </c>
      <c r="U86" s="14" t="str">
        <f>IFERROR(__xludf.DUMMYFUNCTION("REGEXREPLACE(C86, ""([ROYGBPXZC_]|1?[0-9])"", ""&lt;icon src='$0.png'/&gt;"")
"),"")</f>
        <v/>
      </c>
      <c r="V86" s="9" t="str">
        <f>IFERROR(__xludf.DUMMYFUNCTION("REGEXREPLACE(SUBSTITUTE(SUBSTITUTE(SUBSTITUTE(SUBSTITUTE(REGEXREPLACE(I86, ""(\[([ROYGBPTQUXZC_]|1?[0-9])\])"", ""&lt;icon src='$2.png'/&gt;""),""--"",""—""),""-&gt;"",""•""),""~@"", CONCATENATE(""&lt;i&gt;"",REGEXEXTRACT(B86,""^([\s\S]*),|$""),""&lt;/i&gt;"")),""~"", CONCATE"&amp;"NATE(""&lt;i&gt;"",B86,""&lt;/i&gt;"")),""(\([\s\S]*?\))"",""&lt;i&gt;&lt;span foreground='#FF34343A'&gt;$0&lt;/span&gt;&lt;/i&gt;"")"),"")</f>
        <v/>
      </c>
      <c r="W86" s="14" t="str">
        <f t="shared" si="10"/>
        <v>&lt;i&gt;&lt;/i&gt;</v>
      </c>
    </row>
    <row r="87">
      <c r="A87" s="14"/>
      <c r="B87" s="1" t="str">
        <f t="shared" si="11"/>
        <v/>
      </c>
      <c r="C87" s="15"/>
      <c r="D87" s="16" t="str">
        <f>IFERROR(__xludf.DUMMYFUNCTION("IF(ISBLANK(A87),"""",SWITCH(IF(T87="""",0,COUNTA(SPLIT(T87,"" ""))),0,""Generic"",1,TRIM(T87),2,""Multicolor"",3,""Multicolor"",4,""Multicolor"",5,""Multicolor"",6,""Multicolor"",7,""Multicolor"",8,""Multicolor""))"),"")</f>
        <v/>
      </c>
      <c r="E87" s="14"/>
      <c r="F87" s="14"/>
      <c r="H87" s="15"/>
      <c r="I87" s="17"/>
      <c r="J87" s="17"/>
      <c r="O87" s="17"/>
      <c r="Q87" s="1">
        <v>60.0</v>
      </c>
      <c r="R87" s="1">
        <v>50.0</v>
      </c>
      <c r="S87" s="14" t="str">
        <f t="shared" si="9"/>
        <v/>
      </c>
      <c r="T87" s="14" t="str">
        <f>IFERROR(__xludf.DUMMYFUNCTION("CONCATENATE(if(REGEXMATCH(C87,""R""),"" Red"",""""),if(REGEXMATCH(C87,""O""),"" Orange"",""""),if(REGEXMATCH(C87,""Y""),"" Yellow"",""""),if(REGEXMATCH(C87,""G""),"" Green"",""""),if(REGEXMATCH(C87,""B""),"" Blue"",""""),if(REGEXMATCH(C87,""P""),"" Purple"&amp;""",""""))"),"")</f>
        <v/>
      </c>
      <c r="U87" s="14" t="str">
        <f>IFERROR(__xludf.DUMMYFUNCTION("REGEXREPLACE(C87, ""([ROYGBPXZC_]|1?[0-9])"", ""&lt;icon src='$0.png'/&gt;"")
"),"")</f>
        <v/>
      </c>
      <c r="V87" s="9" t="str">
        <f>IFERROR(__xludf.DUMMYFUNCTION("REGEXREPLACE(SUBSTITUTE(SUBSTITUTE(SUBSTITUTE(SUBSTITUTE(REGEXREPLACE(I87, ""(\[([ROYGBPTQUXZC_]|1?[0-9])\])"", ""&lt;icon src='$2.png'/&gt;""),""--"",""—""),""-&gt;"",""•""),""~@"", CONCATENATE(""&lt;i&gt;"",REGEXEXTRACT(B87,""^([\s\S]*),|$""),""&lt;/i&gt;"")),""~"", CONCATE"&amp;"NATE(""&lt;i&gt;"",B87,""&lt;/i&gt;"")),""(\([\s\S]*?\))"",""&lt;i&gt;&lt;span foreground='#FF34343A'&gt;$0&lt;/span&gt;&lt;/i&gt;"")"),"")</f>
        <v/>
      </c>
      <c r="W87" s="14" t="str">
        <f t="shared" si="10"/>
        <v>&lt;i&gt;&lt;/i&gt;</v>
      </c>
    </row>
    <row r="88">
      <c r="A88" s="14"/>
      <c r="B88" s="1" t="str">
        <f t="shared" si="11"/>
        <v/>
      </c>
      <c r="C88" s="15"/>
      <c r="D88" s="16" t="str">
        <f>IFERROR(__xludf.DUMMYFUNCTION("IF(ISBLANK(A88),"""",SWITCH(IF(T88="""",0,COUNTA(SPLIT(T88,"" ""))),0,""Generic"",1,TRIM(T88),2,""Multicolor"",3,""Multicolor"",4,""Multicolor"",5,""Multicolor"",6,""Multicolor"",7,""Multicolor"",8,""Multicolor""))"),"")</f>
        <v/>
      </c>
      <c r="E88" s="14"/>
      <c r="F88" s="14"/>
      <c r="H88" s="15"/>
      <c r="I88" s="17"/>
      <c r="J88" s="17"/>
      <c r="O88" s="17"/>
      <c r="Q88" s="1">
        <v>60.0</v>
      </c>
      <c r="R88" s="1">
        <v>50.0</v>
      </c>
      <c r="S88" s="14" t="str">
        <f t="shared" si="9"/>
        <v/>
      </c>
      <c r="T88" s="14" t="str">
        <f>IFERROR(__xludf.DUMMYFUNCTION("CONCATENATE(if(REGEXMATCH(C88,""R""),"" Red"",""""),if(REGEXMATCH(C88,""O""),"" Orange"",""""),if(REGEXMATCH(C88,""Y""),"" Yellow"",""""),if(REGEXMATCH(C88,""G""),"" Green"",""""),if(REGEXMATCH(C88,""B""),"" Blue"",""""),if(REGEXMATCH(C88,""P""),"" Purple"&amp;""",""""))"),"")</f>
        <v/>
      </c>
      <c r="U88" s="14" t="str">
        <f>IFERROR(__xludf.DUMMYFUNCTION("REGEXREPLACE(C88, ""([ROYGBPXZC_]|1?[0-9])"", ""&lt;icon src='$0.png'/&gt;"")
"),"")</f>
        <v/>
      </c>
      <c r="V88" s="9" t="str">
        <f>IFERROR(__xludf.DUMMYFUNCTION("REGEXREPLACE(SUBSTITUTE(SUBSTITUTE(SUBSTITUTE(SUBSTITUTE(REGEXREPLACE(I88, ""(\[([ROYGBPTQUXZC_]|1?[0-9])\])"", ""&lt;icon src='$2.png'/&gt;""),""--"",""—""),""-&gt;"",""•""),""~@"", CONCATENATE(""&lt;i&gt;"",REGEXEXTRACT(B88,""^([\s\S]*),|$""),""&lt;/i&gt;"")),""~"", CONCATE"&amp;"NATE(""&lt;i&gt;"",B88,""&lt;/i&gt;"")),""(\([\s\S]*?\))"",""&lt;i&gt;&lt;span foreground='#FF34343A'&gt;$0&lt;/span&gt;&lt;/i&gt;"")"),"")</f>
        <v/>
      </c>
      <c r="W88" s="14" t="str">
        <f t="shared" si="10"/>
        <v>&lt;i&gt;&lt;/i&gt;</v>
      </c>
    </row>
    <row r="89">
      <c r="A89" s="14"/>
      <c r="B89" s="1" t="str">
        <f t="shared" si="11"/>
        <v/>
      </c>
      <c r="C89" s="15"/>
      <c r="D89" s="16" t="str">
        <f>IFERROR(__xludf.DUMMYFUNCTION("IF(ISBLANK(A89),"""",SWITCH(IF(T89="""",0,COUNTA(SPLIT(T89,"" ""))),0,""Generic"",1,TRIM(T89),2,""Multicolor"",3,""Multicolor"",4,""Multicolor"",5,""Multicolor"",6,""Multicolor"",7,""Multicolor"",8,""Multicolor""))"),"")</f>
        <v/>
      </c>
      <c r="E89" s="14"/>
      <c r="F89" s="14"/>
      <c r="H89" s="15"/>
      <c r="I89" s="17"/>
      <c r="J89" s="17"/>
      <c r="O89" s="17"/>
      <c r="Q89" s="1">
        <v>60.0</v>
      </c>
      <c r="R89" s="1">
        <v>50.0</v>
      </c>
      <c r="S89" s="14" t="str">
        <f t="shared" si="9"/>
        <v/>
      </c>
      <c r="T89" s="14" t="str">
        <f>IFERROR(__xludf.DUMMYFUNCTION("CONCATENATE(if(REGEXMATCH(C89,""R""),"" Red"",""""),if(REGEXMATCH(C89,""O""),"" Orange"",""""),if(REGEXMATCH(C89,""Y""),"" Yellow"",""""),if(REGEXMATCH(C89,""G""),"" Green"",""""),if(REGEXMATCH(C89,""B""),"" Blue"",""""),if(REGEXMATCH(C89,""P""),"" Purple"&amp;""",""""))"),"")</f>
        <v/>
      </c>
      <c r="U89" s="14" t="str">
        <f>IFERROR(__xludf.DUMMYFUNCTION("REGEXREPLACE(C89, ""([ROYGBPXZC_]|1?[0-9])"", ""&lt;icon src='$0.png'/&gt;"")
"),"")</f>
        <v/>
      </c>
      <c r="V89" s="9" t="str">
        <f>IFERROR(__xludf.DUMMYFUNCTION("REGEXREPLACE(SUBSTITUTE(SUBSTITUTE(SUBSTITUTE(SUBSTITUTE(REGEXREPLACE(I89, ""(\[([ROYGBPTQUXZC_]|1?[0-9])\])"", ""&lt;icon src='$2.png'/&gt;""),""--"",""—""),""-&gt;"",""•""),""~@"", CONCATENATE(""&lt;i&gt;"",REGEXEXTRACT(B89,""^([\s\S]*),|$""),""&lt;/i&gt;"")),""~"", CONCATE"&amp;"NATE(""&lt;i&gt;"",B89,""&lt;/i&gt;"")),""(\([\s\S]*?\))"",""&lt;i&gt;&lt;span foreground='#FF34343A'&gt;$0&lt;/span&gt;&lt;/i&gt;"")"),"")</f>
        <v/>
      </c>
      <c r="W89" s="14" t="str">
        <f t="shared" si="10"/>
        <v>&lt;i&gt;&lt;/i&gt;</v>
      </c>
    </row>
    <row r="90">
      <c r="A90" s="14"/>
      <c r="B90" s="1" t="str">
        <f t="shared" si="11"/>
        <v/>
      </c>
      <c r="C90" s="15"/>
      <c r="D90" s="16" t="str">
        <f>IFERROR(__xludf.DUMMYFUNCTION("IF(ISBLANK(A90),"""",SWITCH(IF(T90="""",0,COUNTA(SPLIT(T90,"" ""))),0,""Generic"",1,TRIM(T90),2,""Multicolor"",3,""Multicolor"",4,""Multicolor"",5,""Multicolor"",6,""Multicolor"",7,""Multicolor"",8,""Multicolor""))"),"")</f>
        <v/>
      </c>
      <c r="E90" s="14"/>
      <c r="F90" s="14"/>
      <c r="H90" s="15"/>
      <c r="I90" s="17"/>
      <c r="J90" s="17"/>
      <c r="O90" s="17"/>
      <c r="Q90" s="1">
        <v>60.0</v>
      </c>
      <c r="R90" s="1">
        <v>50.0</v>
      </c>
      <c r="S90" s="14" t="str">
        <f t="shared" si="9"/>
        <v/>
      </c>
      <c r="T90" s="14" t="str">
        <f>IFERROR(__xludf.DUMMYFUNCTION("CONCATENATE(if(REGEXMATCH(C90,""R""),"" Red"",""""),if(REGEXMATCH(C90,""O""),"" Orange"",""""),if(REGEXMATCH(C90,""Y""),"" Yellow"",""""),if(REGEXMATCH(C90,""G""),"" Green"",""""),if(REGEXMATCH(C90,""B""),"" Blue"",""""),if(REGEXMATCH(C90,""P""),"" Purple"&amp;""",""""))"),"")</f>
        <v/>
      </c>
      <c r="U90" s="14" t="str">
        <f>IFERROR(__xludf.DUMMYFUNCTION("REGEXREPLACE(C90, ""([ROYGBPXZC_]|1?[0-9])"", ""&lt;icon src='$0.png'/&gt;"")
"),"")</f>
        <v/>
      </c>
      <c r="V90" s="9" t="str">
        <f>IFERROR(__xludf.DUMMYFUNCTION("REGEXREPLACE(SUBSTITUTE(SUBSTITUTE(SUBSTITUTE(SUBSTITUTE(REGEXREPLACE(I90, ""(\[([ROYGBPTQUXZC_]|1?[0-9])\])"", ""&lt;icon src='$2.png'/&gt;""),""--"",""—""),""-&gt;"",""•""),""~@"", CONCATENATE(""&lt;i&gt;"",REGEXEXTRACT(B90,""^([\s\S]*),|$""),""&lt;/i&gt;"")),""~"", CONCATE"&amp;"NATE(""&lt;i&gt;"",B90,""&lt;/i&gt;"")),""(\([\s\S]*?\))"",""&lt;i&gt;&lt;span foreground='#FF34343A'&gt;$0&lt;/span&gt;&lt;/i&gt;"")"),"")</f>
        <v/>
      </c>
      <c r="W90" s="14" t="str">
        <f t="shared" si="10"/>
        <v>&lt;i&gt;&lt;/i&gt;</v>
      </c>
    </row>
    <row r="91">
      <c r="A91" s="14"/>
      <c r="B91" s="1" t="str">
        <f t="shared" si="11"/>
        <v/>
      </c>
      <c r="C91" s="15"/>
      <c r="D91" s="16" t="str">
        <f>IFERROR(__xludf.DUMMYFUNCTION("IF(ISBLANK(A91),"""",SWITCH(IF(T91="""",0,COUNTA(SPLIT(T91,"" ""))),0,""Generic"",1,TRIM(T91),2,""Multicolor"",3,""Multicolor"",4,""Multicolor"",5,""Multicolor"",6,""Multicolor"",7,""Multicolor"",8,""Multicolor""))"),"")</f>
        <v/>
      </c>
      <c r="E91" s="14"/>
      <c r="F91" s="14"/>
      <c r="H91" s="15"/>
      <c r="I91" s="17"/>
      <c r="J91" s="17"/>
      <c r="O91" s="17"/>
      <c r="Q91" s="1">
        <v>60.0</v>
      </c>
      <c r="R91" s="1">
        <v>50.0</v>
      </c>
      <c r="S91" s="14" t="str">
        <f t="shared" si="9"/>
        <v/>
      </c>
      <c r="T91" s="14" t="str">
        <f>IFERROR(__xludf.DUMMYFUNCTION("CONCATENATE(if(REGEXMATCH(C91,""R""),"" Red"",""""),if(REGEXMATCH(C91,""O""),"" Orange"",""""),if(REGEXMATCH(C91,""Y""),"" Yellow"",""""),if(REGEXMATCH(C91,""G""),"" Green"",""""),if(REGEXMATCH(C91,""B""),"" Blue"",""""),if(REGEXMATCH(C91,""P""),"" Purple"&amp;""",""""))"),"")</f>
        <v/>
      </c>
      <c r="U91" s="14" t="str">
        <f>IFERROR(__xludf.DUMMYFUNCTION("REGEXREPLACE(C91, ""([ROYGBPXZC_]|1?[0-9])"", ""&lt;icon src='$0.png'/&gt;"")
"),"")</f>
        <v/>
      </c>
      <c r="V91" s="9" t="str">
        <f>IFERROR(__xludf.DUMMYFUNCTION("REGEXREPLACE(SUBSTITUTE(SUBSTITUTE(SUBSTITUTE(SUBSTITUTE(REGEXREPLACE(I91, ""(\[([ROYGBPTQUXZC_]|1?[0-9])\])"", ""&lt;icon src='$2.png'/&gt;""),""--"",""—""),""-&gt;"",""•""),""~@"", CONCATENATE(""&lt;i&gt;"",REGEXEXTRACT(B91,""^([\s\S]*),|$""),""&lt;/i&gt;"")),""~"", CONCATE"&amp;"NATE(""&lt;i&gt;"",B91,""&lt;/i&gt;"")),""(\([\s\S]*?\))"",""&lt;i&gt;&lt;span foreground='#FF34343A'&gt;$0&lt;/span&gt;&lt;/i&gt;"")"),"")</f>
        <v/>
      </c>
      <c r="W91" s="14" t="str">
        <f t="shared" si="10"/>
        <v>&lt;i&gt;&lt;/i&gt;</v>
      </c>
    </row>
    <row r="92">
      <c r="A92" s="14"/>
      <c r="B92" s="1" t="str">
        <f t="shared" si="11"/>
        <v/>
      </c>
      <c r="C92" s="15"/>
      <c r="D92" s="16" t="str">
        <f>IFERROR(__xludf.DUMMYFUNCTION("IF(ISBLANK(A92),"""",SWITCH(IF(T92="""",0,COUNTA(SPLIT(T92,"" ""))),0,""Generic"",1,TRIM(T92),2,""Multicolor"",3,""Multicolor"",4,""Multicolor"",5,""Multicolor"",6,""Multicolor"",7,""Multicolor"",8,""Multicolor""))"),"")</f>
        <v/>
      </c>
      <c r="E92" s="14"/>
      <c r="F92" s="14"/>
      <c r="H92" s="15"/>
      <c r="I92" s="17"/>
      <c r="J92" s="17"/>
      <c r="O92" s="17"/>
      <c r="Q92" s="1">
        <v>60.0</v>
      </c>
      <c r="R92" s="1">
        <v>50.0</v>
      </c>
      <c r="S92" s="14" t="str">
        <f t="shared" si="9"/>
        <v/>
      </c>
      <c r="T92" s="14" t="str">
        <f>IFERROR(__xludf.DUMMYFUNCTION("CONCATENATE(if(REGEXMATCH(C92,""R""),"" Red"",""""),if(REGEXMATCH(C92,""O""),"" Orange"",""""),if(REGEXMATCH(C92,""Y""),"" Yellow"",""""),if(REGEXMATCH(C92,""G""),"" Green"",""""),if(REGEXMATCH(C92,""B""),"" Blue"",""""),if(REGEXMATCH(C92,""P""),"" Purple"&amp;""",""""))"),"")</f>
        <v/>
      </c>
      <c r="U92" s="14" t="str">
        <f>IFERROR(__xludf.DUMMYFUNCTION("REGEXREPLACE(C92, ""([ROYGBPXZC_]|1?[0-9])"", ""&lt;icon src='$0.png'/&gt;"")
"),"")</f>
        <v/>
      </c>
      <c r="V92" s="9" t="str">
        <f>IFERROR(__xludf.DUMMYFUNCTION("REGEXREPLACE(SUBSTITUTE(SUBSTITUTE(SUBSTITUTE(SUBSTITUTE(REGEXREPLACE(I92, ""(\[([ROYGBPTQUXZC_]|1?[0-9])\])"", ""&lt;icon src='$2.png'/&gt;""),""--"",""—""),""-&gt;"",""•""),""~@"", CONCATENATE(""&lt;i&gt;"",REGEXEXTRACT(B92,""^([\s\S]*),|$""),""&lt;/i&gt;"")),""~"", CONCATE"&amp;"NATE(""&lt;i&gt;"",B92,""&lt;/i&gt;"")),""(\([\s\S]*?\))"",""&lt;i&gt;&lt;span foreground='#FF34343A'&gt;$0&lt;/span&gt;&lt;/i&gt;"")"),"")</f>
        <v/>
      </c>
      <c r="W92" s="14" t="str">
        <f t="shared" si="10"/>
        <v>&lt;i&gt;&lt;/i&gt;</v>
      </c>
    </row>
    <row r="93">
      <c r="A93" s="14"/>
      <c r="B93" s="1" t="str">
        <f t="shared" si="11"/>
        <v/>
      </c>
      <c r="C93" s="15"/>
      <c r="D93" s="16" t="str">
        <f>IFERROR(__xludf.DUMMYFUNCTION("IF(ISBLANK(A93),"""",SWITCH(IF(T93="""",0,COUNTA(SPLIT(T93,"" ""))),0,""Generic"",1,TRIM(T93),2,""Multicolor"",3,""Multicolor"",4,""Multicolor"",5,""Multicolor"",6,""Multicolor"",7,""Multicolor"",8,""Multicolor""))"),"")</f>
        <v/>
      </c>
      <c r="E93" s="14"/>
      <c r="F93" s="14"/>
      <c r="H93" s="15"/>
      <c r="I93" s="17"/>
      <c r="J93" s="17"/>
      <c r="O93" s="17"/>
      <c r="Q93" s="1">
        <v>60.0</v>
      </c>
      <c r="R93" s="1">
        <v>50.0</v>
      </c>
      <c r="S93" s="14" t="str">
        <f t="shared" si="9"/>
        <v/>
      </c>
      <c r="T93" s="14" t="str">
        <f>IFERROR(__xludf.DUMMYFUNCTION("CONCATENATE(if(REGEXMATCH(C93,""R""),"" Red"",""""),if(REGEXMATCH(C93,""O""),"" Orange"",""""),if(REGEXMATCH(C93,""Y""),"" Yellow"",""""),if(REGEXMATCH(C93,""G""),"" Green"",""""),if(REGEXMATCH(C93,""B""),"" Blue"",""""),if(REGEXMATCH(C93,""P""),"" Purple"&amp;""",""""))"),"")</f>
        <v/>
      </c>
      <c r="U93" s="14" t="str">
        <f>IFERROR(__xludf.DUMMYFUNCTION("REGEXREPLACE(C93, ""([ROYGBPXZC_]|1?[0-9])"", ""&lt;icon src='$0.png'/&gt;"")
"),"")</f>
        <v/>
      </c>
      <c r="V93" s="9" t="str">
        <f>IFERROR(__xludf.DUMMYFUNCTION("REGEXREPLACE(SUBSTITUTE(SUBSTITUTE(SUBSTITUTE(SUBSTITUTE(REGEXREPLACE(I93, ""(\[([ROYGBPTQUXZC_]|1?[0-9])\])"", ""&lt;icon src='$2.png'/&gt;""),""--"",""—""),""-&gt;"",""•""),""~@"", CONCATENATE(""&lt;i&gt;"",REGEXEXTRACT(B93,""^([\s\S]*),|$""),""&lt;/i&gt;"")),""~"", CONCATE"&amp;"NATE(""&lt;i&gt;"",B93,""&lt;/i&gt;"")),""(\([\s\S]*?\))"",""&lt;i&gt;&lt;span foreground='#FF34343A'&gt;$0&lt;/span&gt;&lt;/i&gt;"")"),"")</f>
        <v/>
      </c>
      <c r="W93" s="14" t="str">
        <f t="shared" si="10"/>
        <v>&lt;i&gt;&lt;/i&gt;</v>
      </c>
    </row>
    <row r="94">
      <c r="A94" s="14"/>
      <c r="B94" s="1" t="str">
        <f t="shared" si="11"/>
        <v/>
      </c>
      <c r="C94" s="15"/>
      <c r="D94" s="16" t="str">
        <f>IFERROR(__xludf.DUMMYFUNCTION("IF(ISBLANK(A94),"""",SWITCH(IF(T94="""",0,COUNTA(SPLIT(T94,"" ""))),0,""Generic"",1,TRIM(T94),2,""Multicolor"",3,""Multicolor"",4,""Multicolor"",5,""Multicolor"",6,""Multicolor"",7,""Multicolor"",8,""Multicolor""))"),"")</f>
        <v/>
      </c>
      <c r="E94" s="14"/>
      <c r="F94" s="14"/>
      <c r="H94" s="15"/>
      <c r="I94" s="17"/>
      <c r="J94" s="17"/>
      <c r="O94" s="17"/>
      <c r="Q94" s="1">
        <v>60.0</v>
      </c>
      <c r="R94" s="1">
        <v>50.0</v>
      </c>
      <c r="S94" s="14" t="str">
        <f t="shared" si="9"/>
        <v/>
      </c>
      <c r="T94" s="14" t="str">
        <f>IFERROR(__xludf.DUMMYFUNCTION("CONCATENATE(if(REGEXMATCH(C94,""R""),"" Red"",""""),if(REGEXMATCH(C94,""O""),"" Orange"",""""),if(REGEXMATCH(C94,""Y""),"" Yellow"",""""),if(REGEXMATCH(C94,""G""),"" Green"",""""),if(REGEXMATCH(C94,""B""),"" Blue"",""""),if(REGEXMATCH(C94,""P""),"" Purple"&amp;""",""""))"),"")</f>
        <v/>
      </c>
      <c r="U94" s="14" t="str">
        <f>IFERROR(__xludf.DUMMYFUNCTION("REGEXREPLACE(C94, ""([ROYGBPXZC_]|1?[0-9])"", ""&lt;icon src='$0.png'/&gt;"")
"),"")</f>
        <v/>
      </c>
      <c r="V94" s="9" t="str">
        <f>IFERROR(__xludf.DUMMYFUNCTION("REGEXREPLACE(SUBSTITUTE(SUBSTITUTE(SUBSTITUTE(SUBSTITUTE(REGEXREPLACE(I94, ""(\[([ROYGBPTQUXZC_]|1?[0-9])\])"", ""&lt;icon src='$2.png'/&gt;""),""--"",""—""),""-&gt;"",""•""),""~@"", CONCATENATE(""&lt;i&gt;"",REGEXEXTRACT(B94,""^([\s\S]*),|$""),""&lt;/i&gt;"")),""~"", CONCATE"&amp;"NATE(""&lt;i&gt;"",B94,""&lt;/i&gt;"")),""(\([\s\S]*?\))"",""&lt;i&gt;&lt;span foreground='#FF34343A'&gt;$0&lt;/span&gt;&lt;/i&gt;"")"),"")</f>
        <v/>
      </c>
      <c r="W94" s="14" t="str">
        <f t="shared" si="10"/>
        <v>&lt;i&gt;&lt;/i&gt;</v>
      </c>
    </row>
    <row r="95">
      <c r="A95" s="14"/>
      <c r="B95" s="1" t="str">
        <f t="shared" si="11"/>
        <v/>
      </c>
      <c r="C95" s="15"/>
      <c r="D95" s="16" t="str">
        <f>IFERROR(__xludf.DUMMYFUNCTION("IF(ISBLANK(A95),"""",SWITCH(IF(T95="""",0,COUNTA(SPLIT(T95,"" ""))),0,""Generic"",1,TRIM(T95),2,""Multicolor"",3,""Multicolor"",4,""Multicolor"",5,""Multicolor"",6,""Multicolor"",7,""Multicolor"",8,""Multicolor""))"),"")</f>
        <v/>
      </c>
      <c r="E95" s="14"/>
      <c r="F95" s="14"/>
      <c r="H95" s="15"/>
      <c r="I95" s="17"/>
      <c r="J95" s="17"/>
      <c r="O95" s="17"/>
      <c r="Q95" s="1">
        <v>60.0</v>
      </c>
      <c r="R95" s="1">
        <v>50.0</v>
      </c>
      <c r="S95" s="14" t="str">
        <f t="shared" si="9"/>
        <v/>
      </c>
      <c r="T95" s="14" t="str">
        <f>IFERROR(__xludf.DUMMYFUNCTION("CONCATENATE(if(REGEXMATCH(C95,""R""),"" Red"",""""),if(REGEXMATCH(C95,""O""),"" Orange"",""""),if(REGEXMATCH(C95,""Y""),"" Yellow"",""""),if(REGEXMATCH(C95,""G""),"" Green"",""""),if(REGEXMATCH(C95,""B""),"" Blue"",""""),if(REGEXMATCH(C95,""P""),"" Purple"&amp;""",""""))"),"")</f>
        <v/>
      </c>
      <c r="U95" s="14" t="str">
        <f>IFERROR(__xludf.DUMMYFUNCTION("REGEXREPLACE(C95, ""([ROYGBPXZC_]|1?[0-9])"", ""&lt;icon src='$0.png'/&gt;"")
"),"")</f>
        <v/>
      </c>
      <c r="V95" s="9" t="str">
        <f>IFERROR(__xludf.DUMMYFUNCTION("REGEXREPLACE(SUBSTITUTE(SUBSTITUTE(SUBSTITUTE(SUBSTITUTE(REGEXREPLACE(I95, ""(\[([ROYGBPTQUXZC_]|1?[0-9])\])"", ""&lt;icon src='$2.png'/&gt;""),""--"",""—""),""-&gt;"",""•""),""~@"", CONCATENATE(""&lt;i&gt;"",REGEXEXTRACT(B95,""^([\s\S]*),|$""),""&lt;/i&gt;"")),""~"", CONCATE"&amp;"NATE(""&lt;i&gt;"",B95,""&lt;/i&gt;"")),""(\([\s\S]*?\))"",""&lt;i&gt;&lt;span foreground='#FF34343A'&gt;$0&lt;/span&gt;&lt;/i&gt;"")"),"")</f>
        <v/>
      </c>
      <c r="W95" s="14" t="str">
        <f t="shared" si="10"/>
        <v>&lt;i&gt;&lt;/i&gt;</v>
      </c>
    </row>
    <row r="96">
      <c r="A96" s="14"/>
      <c r="B96" s="1" t="str">
        <f t="shared" si="11"/>
        <v/>
      </c>
      <c r="C96" s="15"/>
      <c r="D96" s="16" t="str">
        <f>IFERROR(__xludf.DUMMYFUNCTION("IF(ISBLANK(A96),"""",SWITCH(IF(T96="""",0,COUNTA(SPLIT(T96,"" ""))),0,""Generic"",1,TRIM(T96),2,""Multicolor"",3,""Multicolor"",4,""Multicolor"",5,""Multicolor"",6,""Multicolor"",7,""Multicolor"",8,""Multicolor""))"),"")</f>
        <v/>
      </c>
      <c r="E96" s="14"/>
      <c r="F96" s="14"/>
      <c r="H96" s="15"/>
      <c r="I96" s="17"/>
      <c r="J96" s="17"/>
      <c r="O96" s="17"/>
      <c r="Q96" s="1">
        <v>60.0</v>
      </c>
      <c r="R96" s="1">
        <v>50.0</v>
      </c>
      <c r="S96" s="14" t="str">
        <f t="shared" si="9"/>
        <v/>
      </c>
      <c r="T96" s="14" t="str">
        <f>IFERROR(__xludf.DUMMYFUNCTION("CONCATENATE(if(REGEXMATCH(C96,""R""),"" Red"",""""),if(REGEXMATCH(C96,""O""),"" Orange"",""""),if(REGEXMATCH(C96,""Y""),"" Yellow"",""""),if(REGEXMATCH(C96,""G""),"" Green"",""""),if(REGEXMATCH(C96,""B""),"" Blue"",""""),if(REGEXMATCH(C96,""P""),"" Purple"&amp;""",""""))"),"")</f>
        <v/>
      </c>
      <c r="U96" s="14" t="str">
        <f>IFERROR(__xludf.DUMMYFUNCTION("REGEXREPLACE(C96, ""([ROYGBPXZC_]|1?[0-9])"", ""&lt;icon src='$0.png'/&gt;"")
"),"")</f>
        <v/>
      </c>
      <c r="V96" s="9" t="str">
        <f>IFERROR(__xludf.DUMMYFUNCTION("REGEXREPLACE(SUBSTITUTE(SUBSTITUTE(SUBSTITUTE(SUBSTITUTE(REGEXREPLACE(I96, ""(\[([ROYGBPTQUXZC_]|1?[0-9])\])"", ""&lt;icon src='$2.png'/&gt;""),""--"",""—""),""-&gt;"",""•""),""~@"", CONCATENATE(""&lt;i&gt;"",REGEXEXTRACT(B96,""^([\s\S]*),|$""),""&lt;/i&gt;"")),""~"", CONCATE"&amp;"NATE(""&lt;i&gt;"",B96,""&lt;/i&gt;"")),""(\([\s\S]*?\))"",""&lt;i&gt;&lt;span foreground='#FF34343A'&gt;$0&lt;/span&gt;&lt;/i&gt;"")"),"")</f>
        <v/>
      </c>
      <c r="W96" s="14" t="str">
        <f t="shared" si="10"/>
        <v>&lt;i&gt;&lt;/i&gt;</v>
      </c>
    </row>
    <row r="97">
      <c r="A97" s="14"/>
      <c r="B97" s="1" t="str">
        <f t="shared" si="11"/>
        <v/>
      </c>
      <c r="C97" s="15"/>
      <c r="D97" s="16" t="str">
        <f>IFERROR(__xludf.DUMMYFUNCTION("IF(ISBLANK(A97),"""",SWITCH(IF(T97="""",0,COUNTA(SPLIT(T97,"" ""))),0,""Generic"",1,TRIM(T97),2,""Multicolor"",3,""Multicolor"",4,""Multicolor"",5,""Multicolor"",6,""Multicolor"",7,""Multicolor"",8,""Multicolor""))"),"")</f>
        <v/>
      </c>
      <c r="E97" s="14"/>
      <c r="F97" s="14"/>
      <c r="H97" s="15"/>
      <c r="I97" s="17"/>
      <c r="J97" s="17"/>
      <c r="O97" s="17"/>
      <c r="Q97" s="1">
        <v>60.0</v>
      </c>
      <c r="R97" s="1">
        <v>50.0</v>
      </c>
      <c r="S97" s="14" t="str">
        <f t="shared" si="9"/>
        <v/>
      </c>
      <c r="T97" s="14" t="str">
        <f>IFERROR(__xludf.DUMMYFUNCTION("CONCATENATE(if(REGEXMATCH(C97,""R""),"" Red"",""""),if(REGEXMATCH(C97,""O""),"" Orange"",""""),if(REGEXMATCH(C97,""Y""),"" Yellow"",""""),if(REGEXMATCH(C97,""G""),"" Green"",""""),if(REGEXMATCH(C97,""B""),"" Blue"",""""),if(REGEXMATCH(C97,""P""),"" Purple"&amp;""",""""))"),"")</f>
        <v/>
      </c>
      <c r="U97" s="14" t="str">
        <f>IFERROR(__xludf.DUMMYFUNCTION("REGEXREPLACE(C97, ""([ROYGBPXZC_]|1?[0-9])"", ""&lt;icon src='$0.png'/&gt;"")
"),"")</f>
        <v/>
      </c>
      <c r="V97" s="9" t="str">
        <f>IFERROR(__xludf.DUMMYFUNCTION("REGEXREPLACE(SUBSTITUTE(SUBSTITUTE(SUBSTITUTE(SUBSTITUTE(REGEXREPLACE(I97, ""(\[([ROYGBPTQUXZC_]|1?[0-9])\])"", ""&lt;icon src='$2.png'/&gt;""),""--"",""—""),""-&gt;"",""•""),""~@"", CONCATENATE(""&lt;i&gt;"",REGEXEXTRACT(B97,""^([\s\S]*),|$""),""&lt;/i&gt;"")),""~"", CONCATE"&amp;"NATE(""&lt;i&gt;"",B97,""&lt;/i&gt;"")),""(\([\s\S]*?\))"",""&lt;i&gt;&lt;span foreground='#FF34343A'&gt;$0&lt;/span&gt;&lt;/i&gt;"")"),"")</f>
        <v/>
      </c>
      <c r="W97" s="14" t="str">
        <f t="shared" si="10"/>
        <v>&lt;i&gt;&lt;/i&gt;</v>
      </c>
    </row>
    <row r="98">
      <c r="A98" s="14"/>
      <c r="B98" s="1" t="str">
        <f t="shared" si="11"/>
        <v/>
      </c>
      <c r="C98" s="15"/>
      <c r="D98" s="16" t="str">
        <f>IFERROR(__xludf.DUMMYFUNCTION("IF(ISBLANK(A98),"""",SWITCH(IF(T98="""",0,COUNTA(SPLIT(T98,"" ""))),0,""Generic"",1,TRIM(T98),2,""Multicolor"",3,""Multicolor"",4,""Multicolor"",5,""Multicolor"",6,""Multicolor"",7,""Multicolor"",8,""Multicolor""))"),"")</f>
        <v/>
      </c>
      <c r="E98" s="14"/>
      <c r="F98" s="14"/>
      <c r="H98" s="15"/>
      <c r="I98" s="17"/>
      <c r="J98" s="17"/>
      <c r="O98" s="17"/>
      <c r="Q98" s="1">
        <v>60.0</v>
      </c>
      <c r="R98" s="1">
        <v>50.0</v>
      </c>
      <c r="S98" s="14" t="str">
        <f t="shared" si="9"/>
        <v/>
      </c>
      <c r="T98" s="14" t="str">
        <f>IFERROR(__xludf.DUMMYFUNCTION("CONCATENATE(if(REGEXMATCH(C98,""R""),"" Red"",""""),if(REGEXMATCH(C98,""O""),"" Orange"",""""),if(REGEXMATCH(C98,""Y""),"" Yellow"",""""),if(REGEXMATCH(C98,""G""),"" Green"",""""),if(REGEXMATCH(C98,""B""),"" Blue"",""""),if(REGEXMATCH(C98,""P""),"" Purple"&amp;""",""""))"),"")</f>
        <v/>
      </c>
      <c r="U98" s="14" t="str">
        <f>IFERROR(__xludf.DUMMYFUNCTION("REGEXREPLACE(C98, ""([ROYGBPXZC_]|1?[0-9])"", ""&lt;icon src='$0.png'/&gt;"")
"),"")</f>
        <v/>
      </c>
      <c r="V98" s="9" t="str">
        <f>IFERROR(__xludf.DUMMYFUNCTION("REGEXREPLACE(SUBSTITUTE(SUBSTITUTE(SUBSTITUTE(SUBSTITUTE(REGEXREPLACE(I98, ""(\[([ROYGBPTQUXZC_]|1?[0-9])\])"", ""&lt;icon src='$2.png'/&gt;""),""--"",""—""),""-&gt;"",""•""),""~@"", CONCATENATE(""&lt;i&gt;"",REGEXEXTRACT(B98,""^([\s\S]*),|$""),""&lt;/i&gt;"")),""~"", CONCATE"&amp;"NATE(""&lt;i&gt;"",B98,""&lt;/i&gt;"")),""(\([\s\S]*?\))"",""&lt;i&gt;&lt;span foreground='#FF34343A'&gt;$0&lt;/span&gt;&lt;/i&gt;"")"),"")</f>
        <v/>
      </c>
      <c r="W98" s="14" t="str">
        <f t="shared" si="10"/>
        <v>&lt;i&gt;&lt;/i&gt;</v>
      </c>
    </row>
    <row r="99">
      <c r="A99" s="14"/>
      <c r="B99" s="1" t="str">
        <f t="shared" si="11"/>
        <v/>
      </c>
      <c r="C99" s="15"/>
      <c r="D99" s="16" t="str">
        <f>IFERROR(__xludf.DUMMYFUNCTION("IF(ISBLANK(A99),"""",SWITCH(IF(T99="""",0,COUNTA(SPLIT(T99,"" ""))),0,""Generic"",1,TRIM(T99),2,""Multicolor"",3,""Multicolor"",4,""Multicolor"",5,""Multicolor"",6,""Multicolor"",7,""Multicolor"",8,""Multicolor""))"),"")</f>
        <v/>
      </c>
      <c r="E99" s="14"/>
      <c r="F99" s="14"/>
      <c r="H99" s="15"/>
      <c r="I99" s="17"/>
      <c r="J99" s="17"/>
      <c r="O99" s="17"/>
      <c r="Q99" s="1">
        <v>60.0</v>
      </c>
      <c r="R99" s="1">
        <v>50.0</v>
      </c>
      <c r="S99" s="14" t="str">
        <f t="shared" si="9"/>
        <v/>
      </c>
      <c r="T99" s="14" t="str">
        <f>IFERROR(__xludf.DUMMYFUNCTION("CONCATENATE(if(REGEXMATCH(C99,""R""),"" Red"",""""),if(REGEXMATCH(C99,""O""),"" Orange"",""""),if(REGEXMATCH(C99,""Y""),"" Yellow"",""""),if(REGEXMATCH(C99,""G""),"" Green"",""""),if(REGEXMATCH(C99,""B""),"" Blue"",""""),if(REGEXMATCH(C99,""P""),"" Purple"&amp;""",""""))"),"")</f>
        <v/>
      </c>
      <c r="U99" s="14" t="str">
        <f>IFERROR(__xludf.DUMMYFUNCTION("REGEXREPLACE(C99, ""([ROYGBPXZC_]|1?[0-9])"", ""&lt;icon src='$0.png'/&gt;"")
"),"")</f>
        <v/>
      </c>
      <c r="V99" s="9" t="str">
        <f>IFERROR(__xludf.DUMMYFUNCTION("REGEXREPLACE(SUBSTITUTE(SUBSTITUTE(SUBSTITUTE(SUBSTITUTE(REGEXREPLACE(I99, ""(\[([ROYGBPTQUXZC_]|1?[0-9])\])"", ""&lt;icon src='$2.png'/&gt;""),""--"",""—""),""-&gt;"",""•""),""~@"", CONCATENATE(""&lt;i&gt;"",REGEXEXTRACT(B99,""^([\s\S]*),|$""),""&lt;/i&gt;"")),""~"", CONCATE"&amp;"NATE(""&lt;i&gt;"",B99,""&lt;/i&gt;"")),""(\([\s\S]*?\))"",""&lt;i&gt;&lt;span foreground='#FF34343A'&gt;$0&lt;/span&gt;&lt;/i&gt;"")"),"")</f>
        <v/>
      </c>
      <c r="W99" s="14" t="str">
        <f t="shared" si="10"/>
        <v>&lt;i&gt;&lt;/i&gt;</v>
      </c>
    </row>
    <row r="100">
      <c r="A100" s="14"/>
      <c r="B100" s="1" t="str">
        <f t="shared" si="11"/>
        <v/>
      </c>
      <c r="C100" s="15"/>
      <c r="D100" s="16" t="str">
        <f>IFERROR(__xludf.DUMMYFUNCTION("IF(ISBLANK(A100),"""",SWITCH(IF(T100="""",0,COUNTA(SPLIT(T100,"" ""))),0,""Generic"",1,TRIM(T100),2,""Multicolor"",3,""Multicolor"",4,""Multicolor"",5,""Multicolor"",6,""Multicolor"",7,""Multicolor"",8,""Multicolor""))"),"")</f>
        <v/>
      </c>
      <c r="E100" s="14"/>
      <c r="F100" s="14"/>
      <c r="H100" s="15"/>
      <c r="I100" s="17"/>
      <c r="J100" s="17"/>
      <c r="O100" s="17"/>
      <c r="Q100" s="1">
        <v>60.0</v>
      </c>
      <c r="R100" s="1">
        <v>50.0</v>
      </c>
      <c r="S100" s="14" t="str">
        <f t="shared" si="9"/>
        <v/>
      </c>
      <c r="T100" s="14" t="str">
        <f>IFERROR(__xludf.DUMMYFUNCTION("CONCATENATE(if(REGEXMATCH(C100,""R""),"" Red"",""""),if(REGEXMATCH(C100,""O""),"" Orange"",""""),if(REGEXMATCH(C100,""Y""),"" Yellow"",""""),if(REGEXMATCH(C100,""G""),"" Green"",""""),if(REGEXMATCH(C100,""B""),"" Blue"",""""),if(REGEXMATCH(C100,""P""),"" "&amp;"Purple"",""""))"),"")</f>
        <v/>
      </c>
      <c r="U100" s="14" t="str">
        <f>IFERROR(__xludf.DUMMYFUNCTION("REGEXREPLACE(C100, ""([ROYGBPXZC_]|1?[0-9])"", ""&lt;icon src='$0.png'/&gt;"")
"),"")</f>
        <v/>
      </c>
      <c r="V100" s="9" t="str">
        <f>IFERROR(__xludf.DUMMYFUNCTION("REGEXREPLACE(SUBSTITUTE(SUBSTITUTE(SUBSTITUTE(SUBSTITUTE(REGEXREPLACE(I100, ""(\[([ROYGBPTQUXZC_]|1?[0-9])\])"", ""&lt;icon src='$2.png'/&gt;""),""--"",""—""),""-&gt;"",""•""),""~@"", CONCATENATE(""&lt;i&gt;"",REGEXEXTRACT(B100,""^([\s\S]*),|$""),""&lt;/i&gt;"")),""~"", CONCA"&amp;"TENATE(""&lt;i&gt;"",B100,""&lt;/i&gt;"")),""(\([\s\S]*?\))"",""&lt;i&gt;&lt;span foreground='#FF34343A'&gt;$0&lt;/span&gt;&lt;/i&gt;"")"),"")</f>
        <v/>
      </c>
      <c r="W100" s="14" t="str">
        <f t="shared" si="10"/>
        <v>&lt;i&gt;&lt;/i&gt;</v>
      </c>
    </row>
    <row r="101">
      <c r="A101" s="14"/>
      <c r="B101" s="1" t="str">
        <f t="shared" si="11"/>
        <v/>
      </c>
      <c r="C101" s="15"/>
      <c r="D101" s="16" t="str">
        <f>IFERROR(__xludf.DUMMYFUNCTION("IF(ISBLANK(A101),"""",SWITCH(IF(T101="""",0,COUNTA(SPLIT(T101,"" ""))),0,""Generic"",1,TRIM(T101),2,""Multicolor"",3,""Multicolor"",4,""Multicolor"",5,""Multicolor"",6,""Multicolor"",7,""Multicolor"",8,""Multicolor""))"),"")</f>
        <v/>
      </c>
      <c r="E101" s="14"/>
      <c r="F101" s="14"/>
      <c r="H101" s="15"/>
      <c r="I101" s="17"/>
      <c r="J101" s="17"/>
      <c r="O101" s="17"/>
      <c r="Q101" s="1">
        <v>60.0</v>
      </c>
      <c r="R101" s="1">
        <v>50.0</v>
      </c>
      <c r="S101" s="14" t="str">
        <f t="shared" si="9"/>
        <v/>
      </c>
      <c r="T101" s="14" t="str">
        <f>IFERROR(__xludf.DUMMYFUNCTION("CONCATENATE(if(REGEXMATCH(C101,""R""),"" Red"",""""),if(REGEXMATCH(C101,""O""),"" Orange"",""""),if(REGEXMATCH(C101,""Y""),"" Yellow"",""""),if(REGEXMATCH(C101,""G""),"" Green"",""""),if(REGEXMATCH(C101,""B""),"" Blue"",""""),if(REGEXMATCH(C101,""P""),"" "&amp;"Purple"",""""))"),"")</f>
        <v/>
      </c>
      <c r="U101" s="14" t="str">
        <f>IFERROR(__xludf.DUMMYFUNCTION("REGEXREPLACE(C101, ""([ROYGBPXZC_]|1?[0-9])"", ""&lt;icon src='$0.png'/&gt;"")
"),"")</f>
        <v/>
      </c>
      <c r="V101" s="9" t="str">
        <f>IFERROR(__xludf.DUMMYFUNCTION("REGEXREPLACE(SUBSTITUTE(SUBSTITUTE(SUBSTITUTE(SUBSTITUTE(REGEXREPLACE(I101, ""(\[([ROYGBPTQUXZC_]|1?[0-9])\])"", ""&lt;icon src='$2.png'/&gt;""),""--"",""—""),""-&gt;"",""•""),""~@"", CONCATENATE(""&lt;i&gt;"",REGEXEXTRACT(B101,""^([\s\S]*),|$""),""&lt;/i&gt;"")),""~"", CONCA"&amp;"TENATE(""&lt;i&gt;"",B101,""&lt;/i&gt;"")),""(\([\s\S]*?\))"",""&lt;i&gt;&lt;span foreground='#FF34343A'&gt;$0&lt;/span&gt;&lt;/i&gt;"")"),"")</f>
        <v/>
      </c>
      <c r="W101" s="14" t="str">
        <f t="shared" si="10"/>
        <v>&lt;i&gt;&lt;/i&gt;</v>
      </c>
    </row>
    <row r="102">
      <c r="A102" s="14"/>
      <c r="B102" s="1" t="str">
        <f t="shared" si="11"/>
        <v/>
      </c>
      <c r="C102" s="15"/>
      <c r="D102" s="16" t="str">
        <f>IFERROR(__xludf.DUMMYFUNCTION("IF(ISBLANK(A102),"""",SWITCH(IF(T102="""",0,COUNTA(SPLIT(T102,"" ""))),0,""Generic"",1,TRIM(T102),2,""Multicolor"",3,""Multicolor"",4,""Multicolor"",5,""Multicolor"",6,""Multicolor"",7,""Multicolor"",8,""Multicolor""))"),"")</f>
        <v/>
      </c>
      <c r="E102" s="14"/>
      <c r="F102" s="14"/>
      <c r="H102" s="15"/>
      <c r="I102" s="17"/>
      <c r="J102" s="17"/>
      <c r="O102" s="17"/>
      <c r="Q102" s="1">
        <v>60.0</v>
      </c>
      <c r="R102" s="1">
        <v>50.0</v>
      </c>
      <c r="S102" s="14" t="str">
        <f t="shared" si="9"/>
        <v/>
      </c>
      <c r="T102" s="14" t="str">
        <f>IFERROR(__xludf.DUMMYFUNCTION("CONCATENATE(if(REGEXMATCH(C102,""R""),"" Red"",""""),if(REGEXMATCH(C102,""O""),"" Orange"",""""),if(REGEXMATCH(C102,""Y""),"" Yellow"",""""),if(REGEXMATCH(C102,""G""),"" Green"",""""),if(REGEXMATCH(C102,""B""),"" Blue"",""""),if(REGEXMATCH(C102,""P""),"" "&amp;"Purple"",""""))"),"")</f>
        <v/>
      </c>
      <c r="U102" s="14" t="str">
        <f>IFERROR(__xludf.DUMMYFUNCTION("REGEXREPLACE(C102, ""([ROYGBPXZC_]|1?[0-9])"", ""&lt;icon src='$0.png'/&gt;"")
"),"")</f>
        <v/>
      </c>
      <c r="V102" s="9" t="str">
        <f>IFERROR(__xludf.DUMMYFUNCTION("REGEXREPLACE(SUBSTITUTE(SUBSTITUTE(SUBSTITUTE(SUBSTITUTE(REGEXREPLACE(I102, ""(\[([ROYGBPTQUXZC_]|1?[0-9])\])"", ""&lt;icon src='$2.png'/&gt;""),""--"",""—""),""-&gt;"",""•""),""~@"", CONCATENATE(""&lt;i&gt;"",REGEXEXTRACT(B102,""^([\s\S]*),|$""),""&lt;/i&gt;"")),""~"", CONCA"&amp;"TENATE(""&lt;i&gt;"",B102,""&lt;/i&gt;"")),""(\([\s\S]*?\))"",""&lt;i&gt;&lt;span foreground='#FF34343A'&gt;$0&lt;/span&gt;&lt;/i&gt;"")"),"")</f>
        <v/>
      </c>
      <c r="W102" s="14" t="str">
        <f t="shared" si="10"/>
        <v>&lt;i&gt;&lt;/i&gt;</v>
      </c>
    </row>
    <row r="103">
      <c r="A103" s="14"/>
      <c r="B103" s="1" t="str">
        <f t="shared" si="11"/>
        <v/>
      </c>
      <c r="C103" s="15"/>
      <c r="D103" s="16" t="str">
        <f>IFERROR(__xludf.DUMMYFUNCTION("IF(ISBLANK(A103),"""",SWITCH(IF(T103="""",0,COUNTA(SPLIT(T103,"" ""))),0,""Generic"",1,TRIM(T103),2,""Multicolor"",3,""Multicolor"",4,""Multicolor"",5,""Multicolor"",6,""Multicolor"",7,""Multicolor"",8,""Multicolor""))"),"")</f>
        <v/>
      </c>
      <c r="E103" s="14"/>
      <c r="F103" s="14"/>
      <c r="H103" s="15"/>
      <c r="I103" s="17"/>
      <c r="J103" s="17"/>
      <c r="O103" s="17"/>
      <c r="Q103" s="1">
        <v>60.0</v>
      </c>
      <c r="R103" s="1">
        <v>50.0</v>
      </c>
      <c r="S103" s="14" t="str">
        <f t="shared" si="9"/>
        <v/>
      </c>
      <c r="T103" s="14" t="str">
        <f>IFERROR(__xludf.DUMMYFUNCTION("CONCATENATE(if(REGEXMATCH(C103,""R""),"" Red"",""""),if(REGEXMATCH(C103,""O""),"" Orange"",""""),if(REGEXMATCH(C103,""Y""),"" Yellow"",""""),if(REGEXMATCH(C103,""G""),"" Green"",""""),if(REGEXMATCH(C103,""B""),"" Blue"",""""),if(REGEXMATCH(C103,""P""),"" "&amp;"Purple"",""""))"),"")</f>
        <v/>
      </c>
      <c r="U103" s="14" t="str">
        <f>IFERROR(__xludf.DUMMYFUNCTION("REGEXREPLACE(C103, ""([ROYGBPXZC_]|1?[0-9])"", ""&lt;icon src='$0.png'/&gt;"")
"),"")</f>
        <v/>
      </c>
      <c r="V103" s="9" t="str">
        <f>IFERROR(__xludf.DUMMYFUNCTION("REGEXREPLACE(SUBSTITUTE(SUBSTITUTE(SUBSTITUTE(SUBSTITUTE(REGEXREPLACE(I103, ""(\[([ROYGBPTQUXZC_]|1?[0-9])\])"", ""&lt;icon src='$2.png'/&gt;""),""--"",""—""),""-&gt;"",""•""),""~@"", CONCATENATE(""&lt;i&gt;"",REGEXEXTRACT(B103,""^([\s\S]*),|$""),""&lt;/i&gt;"")),""~"", CONCA"&amp;"TENATE(""&lt;i&gt;"",B103,""&lt;/i&gt;"")),""(\([\s\S]*?\))"",""&lt;i&gt;&lt;span foreground='#FF34343A'&gt;$0&lt;/span&gt;&lt;/i&gt;"")"),"")</f>
        <v/>
      </c>
      <c r="W103" s="14" t="str">
        <f t="shared" si="10"/>
        <v>&lt;i&gt;&lt;/i&gt;</v>
      </c>
    </row>
    <row r="104">
      <c r="A104" s="14"/>
      <c r="B104" s="1" t="str">
        <f t="shared" si="11"/>
        <v/>
      </c>
      <c r="C104" s="15"/>
      <c r="D104" s="16" t="str">
        <f>IFERROR(__xludf.DUMMYFUNCTION("IF(ISBLANK(A104),"""",SWITCH(IF(T104="""",0,COUNTA(SPLIT(T104,"" ""))),0,""Generic"",1,TRIM(T104),2,""Multicolor"",3,""Multicolor"",4,""Multicolor"",5,""Multicolor"",6,""Multicolor"",7,""Multicolor"",8,""Multicolor""))"),"")</f>
        <v/>
      </c>
      <c r="E104" s="14"/>
      <c r="F104" s="14"/>
      <c r="H104" s="15"/>
      <c r="I104" s="17"/>
      <c r="J104" s="17"/>
      <c r="O104" s="17"/>
      <c r="Q104" s="1">
        <v>60.0</v>
      </c>
      <c r="R104" s="1">
        <v>50.0</v>
      </c>
      <c r="S104" s="14" t="str">
        <f t="shared" si="9"/>
        <v/>
      </c>
      <c r="T104" s="14" t="str">
        <f>IFERROR(__xludf.DUMMYFUNCTION("CONCATENATE(if(REGEXMATCH(C104,""R""),"" Red"",""""),if(REGEXMATCH(C104,""O""),"" Orange"",""""),if(REGEXMATCH(C104,""Y""),"" Yellow"",""""),if(REGEXMATCH(C104,""G""),"" Green"",""""),if(REGEXMATCH(C104,""B""),"" Blue"",""""),if(REGEXMATCH(C104,""P""),"" "&amp;"Purple"",""""))"),"")</f>
        <v/>
      </c>
      <c r="U104" s="14" t="str">
        <f>IFERROR(__xludf.DUMMYFUNCTION("REGEXREPLACE(C104, ""([ROYGBPXZC_]|1?[0-9])"", ""&lt;icon src='$0.png'/&gt;"")
"),"")</f>
        <v/>
      </c>
      <c r="V104" s="9" t="str">
        <f>IFERROR(__xludf.DUMMYFUNCTION("REGEXREPLACE(SUBSTITUTE(SUBSTITUTE(SUBSTITUTE(SUBSTITUTE(REGEXREPLACE(I104, ""(\[([ROYGBPTQUXZC_]|1?[0-9])\])"", ""&lt;icon src='$2.png'/&gt;""),""--"",""—""),""-&gt;"",""•""),""~@"", CONCATENATE(""&lt;i&gt;"",REGEXEXTRACT(B104,""^([\s\S]*),|$""),""&lt;/i&gt;"")),""~"", CONCA"&amp;"TENATE(""&lt;i&gt;"",B104,""&lt;/i&gt;"")),""(\([\s\S]*?\))"",""&lt;i&gt;&lt;span foreground='#FF34343A'&gt;$0&lt;/span&gt;&lt;/i&gt;"")"),"")</f>
        <v/>
      </c>
      <c r="W104" s="14" t="str">
        <f t="shared" si="10"/>
        <v>&lt;i&gt;&lt;/i&gt;</v>
      </c>
    </row>
    <row r="105">
      <c r="A105" s="14"/>
      <c r="B105" s="1" t="str">
        <f t="shared" si="11"/>
        <v/>
      </c>
      <c r="C105" s="15"/>
      <c r="D105" s="16" t="str">
        <f>IFERROR(__xludf.DUMMYFUNCTION("IF(ISBLANK(A105),"""",SWITCH(IF(T105="""",0,COUNTA(SPLIT(T105,"" ""))),0,""Generic"",1,TRIM(T105),2,""Multicolor"",3,""Multicolor"",4,""Multicolor"",5,""Multicolor"",6,""Multicolor"",7,""Multicolor"",8,""Multicolor""))"),"")</f>
        <v/>
      </c>
      <c r="E105" s="14"/>
      <c r="F105" s="14"/>
      <c r="H105" s="15"/>
      <c r="I105" s="17"/>
      <c r="J105" s="17"/>
      <c r="O105" s="17"/>
      <c r="Q105" s="1">
        <v>60.0</v>
      </c>
      <c r="R105" s="1">
        <v>50.0</v>
      </c>
      <c r="S105" s="14" t="str">
        <f t="shared" si="9"/>
        <v/>
      </c>
      <c r="T105" s="14" t="str">
        <f>IFERROR(__xludf.DUMMYFUNCTION("CONCATENATE(if(REGEXMATCH(C105,""R""),"" Red"",""""),if(REGEXMATCH(C105,""O""),"" Orange"",""""),if(REGEXMATCH(C105,""Y""),"" Yellow"",""""),if(REGEXMATCH(C105,""G""),"" Green"",""""),if(REGEXMATCH(C105,""B""),"" Blue"",""""),if(REGEXMATCH(C105,""P""),"" "&amp;"Purple"",""""))"),"")</f>
        <v/>
      </c>
      <c r="U105" s="14" t="str">
        <f>IFERROR(__xludf.DUMMYFUNCTION("REGEXREPLACE(C105, ""([ROYGBPXZC_]|1?[0-9])"", ""&lt;icon src='$0.png'/&gt;"")
"),"")</f>
        <v/>
      </c>
      <c r="V105" s="9" t="str">
        <f>IFERROR(__xludf.DUMMYFUNCTION("REGEXREPLACE(SUBSTITUTE(SUBSTITUTE(SUBSTITUTE(SUBSTITUTE(REGEXREPLACE(I105, ""(\[([ROYGBPTQUXZC_]|1?[0-9])\])"", ""&lt;icon src='$2.png'/&gt;""),""--"",""—""),""-&gt;"",""•""),""~@"", CONCATENATE(""&lt;i&gt;"",REGEXEXTRACT(B105,""^([\s\S]*),|$""),""&lt;/i&gt;"")),""~"", CONCA"&amp;"TENATE(""&lt;i&gt;"",B105,""&lt;/i&gt;"")),""(\([\s\S]*?\))"",""&lt;i&gt;&lt;span foreground='#FF34343A'&gt;$0&lt;/span&gt;&lt;/i&gt;"")"),"")</f>
        <v/>
      </c>
      <c r="W105" s="14" t="str">
        <f t="shared" si="10"/>
        <v>&lt;i&gt;&lt;/i&gt;</v>
      </c>
    </row>
    <row r="106">
      <c r="A106" s="14"/>
      <c r="B106" s="1" t="str">
        <f t="shared" si="11"/>
        <v/>
      </c>
      <c r="C106" s="15"/>
      <c r="D106" s="16" t="str">
        <f>IFERROR(__xludf.DUMMYFUNCTION("IF(ISBLANK(A106),"""",SWITCH(IF(T106="""",0,COUNTA(SPLIT(T106,"" ""))),0,""Generic"",1,TRIM(T106),2,""Multicolor"",3,""Multicolor"",4,""Multicolor"",5,""Multicolor"",6,""Multicolor"",7,""Multicolor"",8,""Multicolor""))"),"")</f>
        <v/>
      </c>
      <c r="E106" s="14"/>
      <c r="F106" s="14"/>
      <c r="H106" s="15"/>
      <c r="I106" s="17"/>
      <c r="J106" s="17"/>
      <c r="O106" s="17"/>
      <c r="Q106" s="1">
        <v>60.0</v>
      </c>
      <c r="R106" s="1">
        <v>50.0</v>
      </c>
      <c r="S106" s="14" t="str">
        <f t="shared" si="9"/>
        <v/>
      </c>
      <c r="T106" s="14" t="str">
        <f>IFERROR(__xludf.DUMMYFUNCTION("CONCATENATE(if(REGEXMATCH(C106,""R""),"" Red"",""""),if(REGEXMATCH(C106,""O""),"" Orange"",""""),if(REGEXMATCH(C106,""Y""),"" Yellow"",""""),if(REGEXMATCH(C106,""G""),"" Green"",""""),if(REGEXMATCH(C106,""B""),"" Blue"",""""),if(REGEXMATCH(C106,""P""),"" "&amp;"Purple"",""""))"),"")</f>
        <v/>
      </c>
      <c r="U106" s="14" t="str">
        <f>IFERROR(__xludf.DUMMYFUNCTION("REGEXREPLACE(C106, ""([ROYGBPXZC_]|1?[0-9])"", ""&lt;icon src='$0.png'/&gt;"")
"),"")</f>
        <v/>
      </c>
      <c r="V106" s="9" t="str">
        <f>IFERROR(__xludf.DUMMYFUNCTION("REGEXREPLACE(SUBSTITUTE(SUBSTITUTE(SUBSTITUTE(SUBSTITUTE(REGEXREPLACE(I106, ""(\[([ROYGBPTQUXZC_]|1?[0-9])\])"", ""&lt;icon src='$2.png'/&gt;""),""--"",""—""),""-&gt;"",""•""),""~@"", CONCATENATE(""&lt;i&gt;"",REGEXEXTRACT(B106,""^([\s\S]*),|$""),""&lt;/i&gt;"")),""~"", CONCA"&amp;"TENATE(""&lt;i&gt;"",B106,""&lt;/i&gt;"")),""(\([\s\S]*?\))"",""&lt;i&gt;&lt;span foreground='#FF34343A'&gt;$0&lt;/span&gt;&lt;/i&gt;"")"),"")</f>
        <v/>
      </c>
      <c r="W106" s="14" t="str">
        <f t="shared" si="10"/>
        <v>&lt;i&gt;&lt;/i&gt;</v>
      </c>
    </row>
    <row r="107">
      <c r="A107" s="14"/>
      <c r="B107" s="1" t="str">
        <f t="shared" si="11"/>
        <v/>
      </c>
      <c r="C107" s="15"/>
      <c r="D107" s="16" t="str">
        <f>IFERROR(__xludf.DUMMYFUNCTION("IF(ISBLANK(A107),"""",SWITCH(IF(T107="""",0,COUNTA(SPLIT(T107,"" ""))),0,""Generic"",1,TRIM(T107),2,""Multicolor"",3,""Multicolor"",4,""Multicolor"",5,""Multicolor"",6,""Multicolor"",7,""Multicolor"",8,""Multicolor""))"),"")</f>
        <v/>
      </c>
      <c r="E107" s="14"/>
      <c r="F107" s="14"/>
      <c r="H107" s="15"/>
      <c r="I107" s="17"/>
      <c r="J107" s="17"/>
      <c r="O107" s="17"/>
      <c r="Q107" s="1">
        <v>60.0</v>
      </c>
      <c r="R107" s="1">
        <v>50.0</v>
      </c>
      <c r="S107" s="14" t="str">
        <f t="shared" si="9"/>
        <v/>
      </c>
      <c r="T107" s="14" t="str">
        <f>IFERROR(__xludf.DUMMYFUNCTION("CONCATENATE(if(REGEXMATCH(C107,""R""),"" Red"",""""),if(REGEXMATCH(C107,""O""),"" Orange"",""""),if(REGEXMATCH(C107,""Y""),"" Yellow"",""""),if(REGEXMATCH(C107,""G""),"" Green"",""""),if(REGEXMATCH(C107,""B""),"" Blue"",""""),if(REGEXMATCH(C107,""P""),"" "&amp;"Purple"",""""))"),"")</f>
        <v/>
      </c>
      <c r="U107" s="14" t="str">
        <f>IFERROR(__xludf.DUMMYFUNCTION("REGEXREPLACE(C107, ""([ROYGBPXZC_]|1?[0-9])"", ""&lt;icon src='$0.png'/&gt;"")
"),"")</f>
        <v/>
      </c>
      <c r="V107" s="9" t="str">
        <f>IFERROR(__xludf.DUMMYFUNCTION("REGEXREPLACE(SUBSTITUTE(SUBSTITUTE(SUBSTITUTE(SUBSTITUTE(REGEXREPLACE(I107, ""(\[([ROYGBPTQUXZC_]|1?[0-9])\])"", ""&lt;icon src='$2.png'/&gt;""),""--"",""—""),""-&gt;"",""•""),""~@"", CONCATENATE(""&lt;i&gt;"",REGEXEXTRACT(B107,""^([\s\S]*),|$""),""&lt;/i&gt;"")),""~"", CONCA"&amp;"TENATE(""&lt;i&gt;"",B107,""&lt;/i&gt;"")),""(\([\s\S]*?\))"",""&lt;i&gt;&lt;span foreground='#FF34343A'&gt;$0&lt;/span&gt;&lt;/i&gt;"")"),"")</f>
        <v/>
      </c>
      <c r="W107" s="14" t="str">
        <f t="shared" si="10"/>
        <v>&lt;i&gt;&lt;/i&gt;</v>
      </c>
    </row>
    <row r="108">
      <c r="A108" s="14"/>
      <c r="B108" s="1" t="str">
        <f t="shared" si="11"/>
        <v/>
      </c>
      <c r="C108" s="15"/>
      <c r="D108" s="16" t="str">
        <f>IFERROR(__xludf.DUMMYFUNCTION("IF(ISBLANK(A108),"""",SWITCH(IF(T108="""",0,COUNTA(SPLIT(T108,"" ""))),0,""Generic"",1,TRIM(T108),2,""Multicolor"",3,""Multicolor"",4,""Multicolor"",5,""Multicolor"",6,""Multicolor"",7,""Multicolor"",8,""Multicolor""))"),"")</f>
        <v/>
      </c>
      <c r="E108" s="14"/>
      <c r="F108" s="14"/>
      <c r="H108" s="15"/>
      <c r="I108" s="17"/>
      <c r="J108" s="17"/>
      <c r="O108" s="17"/>
      <c r="Q108" s="1">
        <v>60.0</v>
      </c>
      <c r="R108" s="1">
        <v>50.0</v>
      </c>
      <c r="S108" s="14" t="str">
        <f t="shared" si="9"/>
        <v/>
      </c>
      <c r="T108" s="14" t="str">
        <f>IFERROR(__xludf.DUMMYFUNCTION("CONCATENATE(if(REGEXMATCH(C108,""R""),"" Red"",""""),if(REGEXMATCH(C108,""O""),"" Orange"",""""),if(REGEXMATCH(C108,""Y""),"" Yellow"",""""),if(REGEXMATCH(C108,""G""),"" Green"",""""),if(REGEXMATCH(C108,""B""),"" Blue"",""""),if(REGEXMATCH(C108,""P""),"" "&amp;"Purple"",""""))"),"")</f>
        <v/>
      </c>
      <c r="U108" s="14" t="str">
        <f>IFERROR(__xludf.DUMMYFUNCTION("REGEXREPLACE(C108, ""([ROYGBPXZC_]|1?[0-9])"", ""&lt;icon src='$0.png'/&gt;"")
"),"")</f>
        <v/>
      </c>
      <c r="V108" s="9" t="str">
        <f>IFERROR(__xludf.DUMMYFUNCTION("REGEXREPLACE(SUBSTITUTE(SUBSTITUTE(SUBSTITUTE(SUBSTITUTE(REGEXREPLACE(I108, ""(\[([ROYGBPTQUXZC_]|1?[0-9])\])"", ""&lt;icon src='$2.png'/&gt;""),""--"",""—""),""-&gt;"",""•""),""~@"", CONCATENATE(""&lt;i&gt;"",REGEXEXTRACT(B108,""^([\s\S]*),|$""),""&lt;/i&gt;"")),""~"", CONCA"&amp;"TENATE(""&lt;i&gt;"",B108,""&lt;/i&gt;"")),""(\([\s\S]*?\))"",""&lt;i&gt;&lt;span foreground='#FF34343A'&gt;$0&lt;/span&gt;&lt;/i&gt;"")"),"")</f>
        <v/>
      </c>
      <c r="W108" s="14" t="str">
        <f t="shared" si="10"/>
        <v>&lt;i&gt;&lt;/i&gt;</v>
      </c>
    </row>
    <row r="109">
      <c r="A109" s="14"/>
      <c r="B109" s="1" t="str">
        <f t="shared" si="11"/>
        <v/>
      </c>
      <c r="C109" s="15"/>
      <c r="D109" s="16" t="str">
        <f>IFERROR(__xludf.DUMMYFUNCTION("IF(ISBLANK(A109),"""",SWITCH(IF(T109="""",0,COUNTA(SPLIT(T109,"" ""))),0,""Generic"",1,TRIM(T109),2,""Multicolor"",3,""Multicolor"",4,""Multicolor"",5,""Multicolor"",6,""Multicolor"",7,""Multicolor"",8,""Multicolor""))"),"")</f>
        <v/>
      </c>
      <c r="E109" s="14"/>
      <c r="F109" s="14"/>
      <c r="H109" s="15"/>
      <c r="I109" s="17"/>
      <c r="J109" s="17"/>
      <c r="O109" s="17"/>
      <c r="Q109" s="1">
        <v>60.0</v>
      </c>
      <c r="R109" s="1">
        <v>50.0</v>
      </c>
      <c r="S109" s="14" t="str">
        <f t="shared" si="9"/>
        <v/>
      </c>
      <c r="T109" s="14" t="str">
        <f>IFERROR(__xludf.DUMMYFUNCTION("CONCATENATE(if(REGEXMATCH(C109,""R""),"" Red"",""""),if(REGEXMATCH(C109,""O""),"" Orange"",""""),if(REGEXMATCH(C109,""Y""),"" Yellow"",""""),if(REGEXMATCH(C109,""G""),"" Green"",""""),if(REGEXMATCH(C109,""B""),"" Blue"",""""),if(REGEXMATCH(C109,""P""),"" "&amp;"Purple"",""""))"),"")</f>
        <v/>
      </c>
      <c r="U109" s="14" t="str">
        <f>IFERROR(__xludf.DUMMYFUNCTION("REGEXREPLACE(C109, ""([ROYGBPXZC_]|1?[0-9])"", ""&lt;icon src='$0.png'/&gt;"")
"),"")</f>
        <v/>
      </c>
      <c r="V109" s="9" t="str">
        <f>IFERROR(__xludf.DUMMYFUNCTION("REGEXREPLACE(SUBSTITUTE(SUBSTITUTE(SUBSTITUTE(SUBSTITUTE(REGEXREPLACE(I109, ""(\[([ROYGBPTQUXZC_]|1?[0-9])\])"", ""&lt;icon src='$2.png'/&gt;""),""--"",""—""),""-&gt;"",""•""),""~@"", CONCATENATE(""&lt;i&gt;"",REGEXEXTRACT(B109,""^([\s\S]*),|$""),""&lt;/i&gt;"")),""~"", CONCA"&amp;"TENATE(""&lt;i&gt;"",B109,""&lt;/i&gt;"")),""(\([\s\S]*?\))"",""&lt;i&gt;&lt;span foreground='#FF34343A'&gt;$0&lt;/span&gt;&lt;/i&gt;"")"),"")</f>
        <v/>
      </c>
      <c r="W109" s="14" t="str">
        <f t="shared" si="10"/>
        <v>&lt;i&gt;&lt;/i&gt;</v>
      </c>
    </row>
    <row r="110">
      <c r="A110" s="14"/>
      <c r="B110" s="1" t="str">
        <f t="shared" si="11"/>
        <v/>
      </c>
      <c r="C110" s="15"/>
      <c r="D110" s="16" t="str">
        <f>IFERROR(__xludf.DUMMYFUNCTION("IF(ISBLANK(A110),"""",SWITCH(IF(T110="""",0,COUNTA(SPLIT(T110,"" ""))),0,""Generic"",1,TRIM(T110),2,""Multicolor"",3,""Multicolor"",4,""Multicolor"",5,""Multicolor"",6,""Multicolor"",7,""Multicolor"",8,""Multicolor""))"),"")</f>
        <v/>
      </c>
      <c r="E110" s="14"/>
      <c r="F110" s="14"/>
      <c r="H110" s="15"/>
      <c r="I110" s="17"/>
      <c r="J110" s="17"/>
      <c r="O110" s="17"/>
      <c r="Q110" s="1">
        <v>60.0</v>
      </c>
      <c r="R110" s="1">
        <v>50.0</v>
      </c>
      <c r="S110" s="14" t="str">
        <f t="shared" si="9"/>
        <v/>
      </c>
      <c r="T110" s="14" t="str">
        <f>IFERROR(__xludf.DUMMYFUNCTION("CONCATENATE(if(REGEXMATCH(C110,""R""),"" Red"",""""),if(REGEXMATCH(C110,""O""),"" Orange"",""""),if(REGEXMATCH(C110,""Y""),"" Yellow"",""""),if(REGEXMATCH(C110,""G""),"" Green"",""""),if(REGEXMATCH(C110,""B""),"" Blue"",""""),if(REGEXMATCH(C110,""P""),"" "&amp;"Purple"",""""))"),"")</f>
        <v/>
      </c>
      <c r="U110" s="14" t="str">
        <f>IFERROR(__xludf.DUMMYFUNCTION("REGEXREPLACE(C110, ""([ROYGBPXZC_]|1?[0-9])"", ""&lt;icon src='$0.png'/&gt;"")
"),"")</f>
        <v/>
      </c>
      <c r="V110" s="9" t="str">
        <f>IFERROR(__xludf.DUMMYFUNCTION("REGEXREPLACE(SUBSTITUTE(SUBSTITUTE(SUBSTITUTE(SUBSTITUTE(REGEXREPLACE(I110, ""(\[([ROYGBPTQUXZC_]|1?[0-9])\])"", ""&lt;icon src='$2.png'/&gt;""),""--"",""—""),""-&gt;"",""•""),""~@"", CONCATENATE(""&lt;i&gt;"",REGEXEXTRACT(B110,""^([\s\S]*),|$""),""&lt;/i&gt;"")),""~"", CONCA"&amp;"TENATE(""&lt;i&gt;"",B110,""&lt;/i&gt;"")),""(\([\s\S]*?\))"",""&lt;i&gt;&lt;span foreground='#FF34343A'&gt;$0&lt;/span&gt;&lt;/i&gt;"")"),"")</f>
        <v/>
      </c>
      <c r="W110" s="14" t="str">
        <f t="shared" si="10"/>
        <v>&lt;i&gt;&lt;/i&gt;</v>
      </c>
    </row>
    <row r="111">
      <c r="A111" s="14"/>
      <c r="B111" s="1" t="str">
        <f t="shared" si="11"/>
        <v/>
      </c>
      <c r="C111" s="15"/>
      <c r="D111" s="16" t="str">
        <f>IFERROR(__xludf.DUMMYFUNCTION("IF(ISBLANK(A111),"""",SWITCH(IF(T111="""",0,COUNTA(SPLIT(T111,"" ""))),0,""Generic"",1,TRIM(T111),2,""Multicolor"",3,""Multicolor"",4,""Multicolor"",5,""Multicolor"",6,""Multicolor"",7,""Multicolor"",8,""Multicolor""))"),"")</f>
        <v/>
      </c>
      <c r="E111" s="14"/>
      <c r="F111" s="14"/>
      <c r="H111" s="15"/>
      <c r="I111" s="17"/>
      <c r="J111" s="17"/>
      <c r="O111" s="17"/>
      <c r="Q111" s="1">
        <v>60.0</v>
      </c>
      <c r="R111" s="1">
        <v>50.0</v>
      </c>
      <c r="S111" s="14" t="str">
        <f t="shared" si="9"/>
        <v/>
      </c>
      <c r="T111" s="14" t="str">
        <f>IFERROR(__xludf.DUMMYFUNCTION("CONCATENATE(if(REGEXMATCH(C111,""R""),"" Red"",""""),if(REGEXMATCH(C111,""O""),"" Orange"",""""),if(REGEXMATCH(C111,""Y""),"" Yellow"",""""),if(REGEXMATCH(C111,""G""),"" Green"",""""),if(REGEXMATCH(C111,""B""),"" Blue"",""""),if(REGEXMATCH(C111,""P""),"" "&amp;"Purple"",""""))"),"")</f>
        <v/>
      </c>
      <c r="U111" s="14" t="str">
        <f>IFERROR(__xludf.DUMMYFUNCTION("REGEXREPLACE(C111, ""([ROYGBPXZC_]|1?[0-9])"", ""&lt;icon src='$0.png'/&gt;"")
"),"")</f>
        <v/>
      </c>
      <c r="V111" s="9" t="str">
        <f>IFERROR(__xludf.DUMMYFUNCTION("REGEXREPLACE(SUBSTITUTE(SUBSTITUTE(SUBSTITUTE(SUBSTITUTE(REGEXREPLACE(I111, ""(\[([ROYGBPTQUXZC_]|1?[0-9])\])"", ""&lt;icon src='$2.png'/&gt;""),""--"",""—""),""-&gt;"",""•""),""~@"", CONCATENATE(""&lt;i&gt;"",REGEXEXTRACT(B111,""^([\s\S]*),|$""),""&lt;/i&gt;"")),""~"", CONCA"&amp;"TENATE(""&lt;i&gt;"",B111,""&lt;/i&gt;"")),""(\([\s\S]*?\))"",""&lt;i&gt;&lt;span foreground='#FF34343A'&gt;$0&lt;/span&gt;&lt;/i&gt;"")"),"")</f>
        <v/>
      </c>
      <c r="W111" s="14" t="str">
        <f t="shared" si="10"/>
        <v>&lt;i&gt;&lt;/i&gt;</v>
      </c>
    </row>
    <row r="112">
      <c r="A112" s="14"/>
      <c r="B112" s="1" t="str">
        <f t="shared" si="11"/>
        <v/>
      </c>
      <c r="C112" s="15"/>
      <c r="D112" s="16" t="str">
        <f>IFERROR(__xludf.DUMMYFUNCTION("IF(ISBLANK(A112),"""",SWITCH(IF(T112="""",0,COUNTA(SPLIT(T112,"" ""))),0,""Generic"",1,TRIM(T112),2,""Multicolor"",3,""Multicolor"",4,""Multicolor"",5,""Multicolor"",6,""Multicolor"",7,""Multicolor"",8,""Multicolor""))"),"")</f>
        <v/>
      </c>
      <c r="E112" s="14"/>
      <c r="F112" s="14"/>
      <c r="H112" s="15"/>
      <c r="I112" s="17"/>
      <c r="J112" s="17"/>
      <c r="O112" s="17"/>
      <c r="Q112" s="1">
        <v>60.0</v>
      </c>
      <c r="R112" s="1">
        <v>50.0</v>
      </c>
      <c r="S112" s="14" t="str">
        <f t="shared" si="9"/>
        <v/>
      </c>
      <c r="T112" s="14" t="str">
        <f>IFERROR(__xludf.DUMMYFUNCTION("CONCATENATE(if(REGEXMATCH(C112,""R""),"" Red"",""""),if(REGEXMATCH(C112,""O""),"" Orange"",""""),if(REGEXMATCH(C112,""Y""),"" Yellow"",""""),if(REGEXMATCH(C112,""G""),"" Green"",""""),if(REGEXMATCH(C112,""B""),"" Blue"",""""),if(REGEXMATCH(C112,""P""),"" "&amp;"Purple"",""""))"),"")</f>
        <v/>
      </c>
      <c r="U112" s="14" t="str">
        <f>IFERROR(__xludf.DUMMYFUNCTION("REGEXREPLACE(C112, ""([ROYGBPXZC_]|1?[0-9])"", ""&lt;icon src='$0.png'/&gt;"")
"),"")</f>
        <v/>
      </c>
      <c r="V112" s="9" t="str">
        <f>IFERROR(__xludf.DUMMYFUNCTION("REGEXREPLACE(SUBSTITUTE(SUBSTITUTE(SUBSTITUTE(SUBSTITUTE(REGEXREPLACE(I112, ""(\[([ROYGBPTQUXZC_]|1?[0-9])\])"", ""&lt;icon src='$2.png'/&gt;""),""--"",""—""),""-&gt;"",""•""),""~@"", CONCATENATE(""&lt;i&gt;"",REGEXEXTRACT(B112,""^([\s\S]*),|$""),""&lt;/i&gt;"")),""~"", CONCA"&amp;"TENATE(""&lt;i&gt;"",B112,""&lt;/i&gt;"")),""(\([\s\S]*?\))"",""&lt;i&gt;&lt;span foreground='#FF34343A'&gt;$0&lt;/span&gt;&lt;/i&gt;"")"),"")</f>
        <v/>
      </c>
      <c r="W112" s="14" t="str">
        <f t="shared" si="10"/>
        <v>&lt;i&gt;&lt;/i&gt;</v>
      </c>
    </row>
    <row r="113">
      <c r="A113" s="14"/>
      <c r="B113" s="1" t="str">
        <f t="shared" si="11"/>
        <v/>
      </c>
      <c r="C113" s="15"/>
      <c r="D113" s="16" t="str">
        <f>IFERROR(__xludf.DUMMYFUNCTION("IF(ISBLANK(A113),"""",SWITCH(IF(T113="""",0,COUNTA(SPLIT(T113,"" ""))),0,""Generic"",1,TRIM(T113),2,""Multicolor"",3,""Multicolor"",4,""Multicolor"",5,""Multicolor"",6,""Multicolor"",7,""Multicolor"",8,""Multicolor""))"),"")</f>
        <v/>
      </c>
      <c r="E113" s="14"/>
      <c r="F113" s="14"/>
      <c r="H113" s="15"/>
      <c r="I113" s="17"/>
      <c r="J113" s="17"/>
      <c r="O113" s="17"/>
      <c r="Q113" s="1">
        <v>60.0</v>
      </c>
      <c r="R113" s="1">
        <v>50.0</v>
      </c>
      <c r="S113" s="14" t="str">
        <f t="shared" si="9"/>
        <v/>
      </c>
      <c r="T113" s="14" t="str">
        <f>IFERROR(__xludf.DUMMYFUNCTION("CONCATENATE(if(REGEXMATCH(C113,""R""),"" Red"",""""),if(REGEXMATCH(C113,""O""),"" Orange"",""""),if(REGEXMATCH(C113,""Y""),"" Yellow"",""""),if(REGEXMATCH(C113,""G""),"" Green"",""""),if(REGEXMATCH(C113,""B""),"" Blue"",""""),if(REGEXMATCH(C113,""P""),"" "&amp;"Purple"",""""))"),"")</f>
        <v/>
      </c>
      <c r="U113" s="14" t="str">
        <f>IFERROR(__xludf.DUMMYFUNCTION("REGEXREPLACE(C113, ""([ROYGBPXZC_]|1?[0-9])"", ""&lt;icon src='$0.png'/&gt;"")
"),"")</f>
        <v/>
      </c>
      <c r="V113" s="9" t="str">
        <f>IFERROR(__xludf.DUMMYFUNCTION("REGEXREPLACE(SUBSTITUTE(SUBSTITUTE(SUBSTITUTE(SUBSTITUTE(REGEXREPLACE(I113, ""(\[([ROYGBPTQUXZC_]|1?[0-9])\])"", ""&lt;icon src='$2.png'/&gt;""),""--"",""—""),""-&gt;"",""•""),""~@"", CONCATENATE(""&lt;i&gt;"",REGEXEXTRACT(B113,""^([\s\S]*),|$""),""&lt;/i&gt;"")),""~"", CONCA"&amp;"TENATE(""&lt;i&gt;"",B113,""&lt;/i&gt;"")),""(\([\s\S]*?\))"",""&lt;i&gt;&lt;span foreground='#FF34343A'&gt;$0&lt;/span&gt;&lt;/i&gt;"")"),"")</f>
        <v/>
      </c>
      <c r="W113" s="14" t="str">
        <f t="shared" si="10"/>
        <v>&lt;i&gt;&lt;/i&gt;</v>
      </c>
    </row>
    <row r="114">
      <c r="A114" s="14"/>
      <c r="B114" s="1" t="str">
        <f t="shared" si="11"/>
        <v/>
      </c>
      <c r="C114" s="15"/>
      <c r="D114" s="16" t="str">
        <f>IFERROR(__xludf.DUMMYFUNCTION("IF(ISBLANK(A114),"""",SWITCH(IF(T114="""",0,COUNTA(SPLIT(T114,"" ""))),0,""Generic"",1,TRIM(T114),2,""Multicolor"",3,""Multicolor"",4,""Multicolor"",5,""Multicolor"",6,""Multicolor"",7,""Multicolor"",8,""Multicolor""))"),"")</f>
        <v/>
      </c>
      <c r="E114" s="14"/>
      <c r="F114" s="14"/>
      <c r="H114" s="15"/>
      <c r="I114" s="17"/>
      <c r="J114" s="17"/>
      <c r="O114" s="17"/>
      <c r="Q114" s="1">
        <v>60.0</v>
      </c>
      <c r="R114" s="1">
        <v>50.0</v>
      </c>
      <c r="S114" s="14" t="str">
        <f t="shared" si="9"/>
        <v/>
      </c>
      <c r="T114" s="14" t="str">
        <f>IFERROR(__xludf.DUMMYFUNCTION("CONCATENATE(if(REGEXMATCH(C114,""R""),"" Red"",""""),if(REGEXMATCH(C114,""O""),"" Orange"",""""),if(REGEXMATCH(C114,""Y""),"" Yellow"",""""),if(REGEXMATCH(C114,""G""),"" Green"",""""),if(REGEXMATCH(C114,""B""),"" Blue"",""""),if(REGEXMATCH(C114,""P""),"" "&amp;"Purple"",""""))"),"")</f>
        <v/>
      </c>
      <c r="U114" s="14" t="str">
        <f>IFERROR(__xludf.DUMMYFUNCTION("REGEXREPLACE(C114, ""([ROYGBPXZC_]|1?[0-9])"", ""&lt;icon src='$0.png'/&gt;"")
"),"")</f>
        <v/>
      </c>
      <c r="V114" s="9" t="str">
        <f>IFERROR(__xludf.DUMMYFUNCTION("REGEXREPLACE(SUBSTITUTE(SUBSTITUTE(SUBSTITUTE(SUBSTITUTE(REGEXREPLACE(I114, ""(\[([ROYGBPTQUXZC_]|1?[0-9])\])"", ""&lt;icon src='$2.png'/&gt;""),""--"",""—""),""-&gt;"",""•""),""~@"", CONCATENATE(""&lt;i&gt;"",REGEXEXTRACT(B114,""^([\s\S]*),|$""),""&lt;/i&gt;"")),""~"", CONCA"&amp;"TENATE(""&lt;i&gt;"",B114,""&lt;/i&gt;"")),""(\([\s\S]*?\))"",""&lt;i&gt;&lt;span foreground='#FF34343A'&gt;$0&lt;/span&gt;&lt;/i&gt;"")"),"")</f>
        <v/>
      </c>
      <c r="W114" s="14" t="str">
        <f t="shared" si="10"/>
        <v>&lt;i&gt;&lt;/i&gt;</v>
      </c>
    </row>
    <row r="115">
      <c r="A115" s="14"/>
      <c r="B115" s="1" t="str">
        <f t="shared" si="11"/>
        <v/>
      </c>
      <c r="C115" s="15"/>
      <c r="D115" s="16" t="str">
        <f>IFERROR(__xludf.DUMMYFUNCTION("IF(ISBLANK(A115),"""",SWITCH(IF(T115="""",0,COUNTA(SPLIT(T115,"" ""))),0,""Generic"",1,TRIM(T115),2,""Multicolor"",3,""Multicolor"",4,""Multicolor"",5,""Multicolor"",6,""Multicolor"",7,""Multicolor"",8,""Multicolor""))"),"")</f>
        <v/>
      </c>
      <c r="E115" s="14"/>
      <c r="F115" s="14"/>
      <c r="H115" s="15"/>
      <c r="I115" s="17"/>
      <c r="J115" s="17"/>
      <c r="O115" s="17"/>
      <c r="Q115" s="1">
        <v>60.0</v>
      </c>
      <c r="R115" s="1">
        <v>50.0</v>
      </c>
      <c r="S115" s="14" t="str">
        <f t="shared" si="9"/>
        <v/>
      </c>
      <c r="T115" s="14" t="str">
        <f>IFERROR(__xludf.DUMMYFUNCTION("CONCATENATE(if(REGEXMATCH(C115,""R""),"" Red"",""""),if(REGEXMATCH(C115,""O""),"" Orange"",""""),if(REGEXMATCH(C115,""Y""),"" Yellow"",""""),if(REGEXMATCH(C115,""G""),"" Green"",""""),if(REGEXMATCH(C115,""B""),"" Blue"",""""),if(REGEXMATCH(C115,""P""),"" "&amp;"Purple"",""""))"),"")</f>
        <v/>
      </c>
      <c r="U115" s="14" t="str">
        <f>IFERROR(__xludf.DUMMYFUNCTION("REGEXREPLACE(C115, ""([ROYGBPXZC_]|1?[0-9])"", ""&lt;icon src='$0.png'/&gt;"")
"),"")</f>
        <v/>
      </c>
      <c r="V115" s="9" t="str">
        <f>IFERROR(__xludf.DUMMYFUNCTION("REGEXREPLACE(SUBSTITUTE(SUBSTITUTE(SUBSTITUTE(SUBSTITUTE(REGEXREPLACE(I115, ""(\[([ROYGBPTQUXZC_]|1?[0-9])\])"", ""&lt;icon src='$2.png'/&gt;""),""--"",""—""),""-&gt;"",""•""),""~@"", CONCATENATE(""&lt;i&gt;"",REGEXEXTRACT(B115,""^([\s\S]*),|$""),""&lt;/i&gt;"")),""~"", CONCA"&amp;"TENATE(""&lt;i&gt;"",B115,""&lt;/i&gt;"")),""(\([\s\S]*?\))"",""&lt;i&gt;&lt;span foreground='#FF34343A'&gt;$0&lt;/span&gt;&lt;/i&gt;"")"),"")</f>
        <v/>
      </c>
      <c r="W115" s="14" t="str">
        <f t="shared" si="10"/>
        <v>&lt;i&gt;&lt;/i&gt;</v>
      </c>
    </row>
    <row r="116">
      <c r="A116" s="14"/>
      <c r="B116" s="1" t="str">
        <f t="shared" si="11"/>
        <v/>
      </c>
      <c r="C116" s="15"/>
      <c r="D116" s="16" t="str">
        <f>IFERROR(__xludf.DUMMYFUNCTION("IF(ISBLANK(A116),"""",SWITCH(IF(T116="""",0,COUNTA(SPLIT(T116,"" ""))),0,""Generic"",1,TRIM(T116),2,""Multicolor"",3,""Multicolor"",4,""Multicolor"",5,""Multicolor"",6,""Multicolor"",7,""Multicolor"",8,""Multicolor""))"),"")</f>
        <v/>
      </c>
      <c r="E116" s="14"/>
      <c r="F116" s="14"/>
      <c r="H116" s="15"/>
      <c r="I116" s="17"/>
      <c r="J116" s="17"/>
      <c r="O116" s="17"/>
      <c r="Q116" s="1">
        <v>60.0</v>
      </c>
      <c r="R116" s="1">
        <v>50.0</v>
      </c>
      <c r="S116" s="14" t="str">
        <f t="shared" si="9"/>
        <v/>
      </c>
      <c r="T116" s="14" t="str">
        <f>IFERROR(__xludf.DUMMYFUNCTION("CONCATENATE(if(REGEXMATCH(C116,""R""),"" Red"",""""),if(REGEXMATCH(C116,""O""),"" Orange"",""""),if(REGEXMATCH(C116,""Y""),"" Yellow"",""""),if(REGEXMATCH(C116,""G""),"" Green"",""""),if(REGEXMATCH(C116,""B""),"" Blue"",""""),if(REGEXMATCH(C116,""P""),"" "&amp;"Purple"",""""))"),"")</f>
        <v/>
      </c>
      <c r="U116" s="14" t="str">
        <f>IFERROR(__xludf.DUMMYFUNCTION("REGEXREPLACE(C116, ""([ROYGBPXZC_]|1?[0-9])"", ""&lt;icon src='$0.png'/&gt;"")
"),"")</f>
        <v/>
      </c>
      <c r="V116" s="9" t="str">
        <f>IFERROR(__xludf.DUMMYFUNCTION("REGEXREPLACE(SUBSTITUTE(SUBSTITUTE(SUBSTITUTE(SUBSTITUTE(REGEXREPLACE(I116, ""(\[([ROYGBPTQUXZC_]|1?[0-9])\])"", ""&lt;icon src='$2.png'/&gt;""),""--"",""—""),""-&gt;"",""•""),""~@"", CONCATENATE(""&lt;i&gt;"",REGEXEXTRACT(B116,""^([\s\S]*),|$""),""&lt;/i&gt;"")),""~"", CONCA"&amp;"TENATE(""&lt;i&gt;"",B116,""&lt;/i&gt;"")),""(\([\s\S]*?\))"",""&lt;i&gt;&lt;span foreground='#FF34343A'&gt;$0&lt;/span&gt;&lt;/i&gt;"")"),"")</f>
        <v/>
      </c>
      <c r="W116" s="14" t="str">
        <f t="shared" si="10"/>
        <v>&lt;i&gt;&lt;/i&gt;</v>
      </c>
    </row>
    <row r="117">
      <c r="A117" s="14"/>
      <c r="B117" s="1" t="str">
        <f t="shared" si="11"/>
        <v/>
      </c>
      <c r="C117" s="15"/>
      <c r="D117" s="16" t="str">
        <f>IFERROR(__xludf.DUMMYFUNCTION("IF(ISBLANK(A117),"""",SWITCH(IF(T117="""",0,COUNTA(SPLIT(T117,"" ""))),0,""Generic"",1,TRIM(T117),2,""Multicolor"",3,""Multicolor"",4,""Multicolor"",5,""Multicolor"",6,""Multicolor"",7,""Multicolor"",8,""Multicolor""))"),"")</f>
        <v/>
      </c>
      <c r="E117" s="14"/>
      <c r="F117" s="14"/>
      <c r="H117" s="15"/>
      <c r="I117" s="17"/>
      <c r="J117" s="17"/>
      <c r="O117" s="17"/>
      <c r="Q117" s="1">
        <v>60.0</v>
      </c>
      <c r="R117" s="1">
        <v>50.0</v>
      </c>
      <c r="S117" s="14" t="str">
        <f t="shared" si="9"/>
        <v/>
      </c>
      <c r="T117" s="14" t="str">
        <f>IFERROR(__xludf.DUMMYFUNCTION("CONCATENATE(if(REGEXMATCH(C117,""R""),"" Red"",""""),if(REGEXMATCH(C117,""O""),"" Orange"",""""),if(REGEXMATCH(C117,""Y""),"" Yellow"",""""),if(REGEXMATCH(C117,""G""),"" Green"",""""),if(REGEXMATCH(C117,""B""),"" Blue"",""""),if(REGEXMATCH(C117,""P""),"" "&amp;"Purple"",""""))"),"")</f>
        <v/>
      </c>
      <c r="U117" s="14" t="str">
        <f>IFERROR(__xludf.DUMMYFUNCTION("REGEXREPLACE(C117, ""([ROYGBPXZC_]|1?[0-9])"", ""&lt;icon src='$0.png'/&gt;"")
"),"")</f>
        <v/>
      </c>
      <c r="V117" s="9" t="str">
        <f>IFERROR(__xludf.DUMMYFUNCTION("REGEXREPLACE(SUBSTITUTE(SUBSTITUTE(SUBSTITUTE(SUBSTITUTE(REGEXREPLACE(I117, ""(\[([ROYGBPTQUXZC_]|1?[0-9])\])"", ""&lt;icon src='$2.png'/&gt;""),""--"",""—""),""-&gt;"",""•""),""~@"", CONCATENATE(""&lt;i&gt;"",REGEXEXTRACT(B117,""^([\s\S]*),|$""),""&lt;/i&gt;"")),""~"", CONCA"&amp;"TENATE(""&lt;i&gt;"",B117,""&lt;/i&gt;"")),""(\([\s\S]*?\))"",""&lt;i&gt;&lt;span foreground='#FF34343A'&gt;$0&lt;/span&gt;&lt;/i&gt;"")"),"")</f>
        <v/>
      </c>
      <c r="W117" s="14" t="str">
        <f t="shared" si="10"/>
        <v>&lt;i&gt;&lt;/i&gt;</v>
      </c>
    </row>
    <row r="118">
      <c r="A118" s="14"/>
      <c r="B118" s="1" t="str">
        <f t="shared" si="11"/>
        <v/>
      </c>
      <c r="C118" s="15"/>
      <c r="D118" s="16" t="str">
        <f>IFERROR(__xludf.DUMMYFUNCTION("IF(ISBLANK(A118),"""",SWITCH(IF(T118="""",0,COUNTA(SPLIT(T118,"" ""))),0,""Generic"",1,TRIM(T118),2,""Multicolor"",3,""Multicolor"",4,""Multicolor"",5,""Multicolor"",6,""Multicolor"",7,""Multicolor"",8,""Multicolor""))"),"")</f>
        <v/>
      </c>
      <c r="E118" s="14"/>
      <c r="F118" s="14"/>
      <c r="H118" s="15"/>
      <c r="I118" s="17"/>
      <c r="J118" s="17"/>
      <c r="O118" s="17"/>
      <c r="Q118" s="1">
        <v>60.0</v>
      </c>
      <c r="R118" s="1">
        <v>50.0</v>
      </c>
      <c r="S118" s="14" t="str">
        <f t="shared" si="9"/>
        <v/>
      </c>
      <c r="T118" s="14" t="str">
        <f>IFERROR(__xludf.DUMMYFUNCTION("CONCATENATE(if(REGEXMATCH(C118,""R""),"" Red"",""""),if(REGEXMATCH(C118,""O""),"" Orange"",""""),if(REGEXMATCH(C118,""Y""),"" Yellow"",""""),if(REGEXMATCH(C118,""G""),"" Green"",""""),if(REGEXMATCH(C118,""B""),"" Blue"",""""),if(REGEXMATCH(C118,""P""),"" "&amp;"Purple"",""""))"),"")</f>
        <v/>
      </c>
      <c r="U118" s="14" t="str">
        <f>IFERROR(__xludf.DUMMYFUNCTION("REGEXREPLACE(C118, ""([ROYGBPXZC_]|1?[0-9])"", ""&lt;icon src='$0.png'/&gt;"")
"),"")</f>
        <v/>
      </c>
      <c r="V118" s="9" t="str">
        <f>IFERROR(__xludf.DUMMYFUNCTION("REGEXREPLACE(SUBSTITUTE(SUBSTITUTE(SUBSTITUTE(SUBSTITUTE(REGEXREPLACE(I118, ""(\[([ROYGBPTQUXZC_]|1?[0-9])\])"", ""&lt;icon src='$2.png'/&gt;""),""--"",""—""),""-&gt;"",""•""),""~@"", CONCATENATE(""&lt;i&gt;"",REGEXEXTRACT(B118,""^([\s\S]*),|$""),""&lt;/i&gt;"")),""~"", CONCA"&amp;"TENATE(""&lt;i&gt;"",B118,""&lt;/i&gt;"")),""(\([\s\S]*?\))"",""&lt;i&gt;&lt;span foreground='#FF34343A'&gt;$0&lt;/span&gt;&lt;/i&gt;"")"),"")</f>
        <v/>
      </c>
      <c r="W118" s="14" t="str">
        <f t="shared" si="10"/>
        <v>&lt;i&gt;&lt;/i&gt;</v>
      </c>
    </row>
    <row r="119">
      <c r="A119" s="14"/>
      <c r="B119" s="1" t="str">
        <f t="shared" si="11"/>
        <v/>
      </c>
      <c r="C119" s="15"/>
      <c r="D119" s="16" t="str">
        <f>IFERROR(__xludf.DUMMYFUNCTION("IF(ISBLANK(A119),"""",SWITCH(IF(T119="""",0,COUNTA(SPLIT(T119,"" ""))),0,""Generic"",1,TRIM(T119),2,""Multicolor"",3,""Multicolor"",4,""Multicolor"",5,""Multicolor"",6,""Multicolor"",7,""Multicolor"",8,""Multicolor""))"),"")</f>
        <v/>
      </c>
      <c r="E119" s="14"/>
      <c r="F119" s="14"/>
      <c r="H119" s="15"/>
      <c r="I119" s="17"/>
      <c r="J119" s="17"/>
      <c r="O119" s="17"/>
      <c r="Q119" s="1">
        <v>60.0</v>
      </c>
      <c r="R119" s="1">
        <v>50.0</v>
      </c>
      <c r="S119" s="14" t="str">
        <f t="shared" si="9"/>
        <v/>
      </c>
      <c r="T119" s="14" t="str">
        <f>IFERROR(__xludf.DUMMYFUNCTION("CONCATENATE(if(REGEXMATCH(C119,""R""),"" Red"",""""),if(REGEXMATCH(C119,""O""),"" Orange"",""""),if(REGEXMATCH(C119,""Y""),"" Yellow"",""""),if(REGEXMATCH(C119,""G""),"" Green"",""""),if(REGEXMATCH(C119,""B""),"" Blue"",""""),if(REGEXMATCH(C119,""P""),"" "&amp;"Purple"",""""))"),"")</f>
        <v/>
      </c>
      <c r="U119" s="14" t="str">
        <f>IFERROR(__xludf.DUMMYFUNCTION("REGEXREPLACE(C119, ""([ROYGBPXZC_]|1?[0-9])"", ""&lt;icon src='$0.png'/&gt;"")
"),"")</f>
        <v/>
      </c>
      <c r="V119" s="9" t="str">
        <f>IFERROR(__xludf.DUMMYFUNCTION("REGEXREPLACE(SUBSTITUTE(SUBSTITUTE(SUBSTITUTE(SUBSTITUTE(REGEXREPLACE(I119, ""(\[([ROYGBPTQUXZC_]|1?[0-9])\])"", ""&lt;icon src='$2.png'/&gt;""),""--"",""—""),""-&gt;"",""•""),""~@"", CONCATENATE(""&lt;i&gt;"",REGEXEXTRACT(B119,""^([\s\S]*),|$""),""&lt;/i&gt;"")),""~"", CONCA"&amp;"TENATE(""&lt;i&gt;"",B119,""&lt;/i&gt;"")),""(\([\s\S]*?\))"",""&lt;i&gt;&lt;span foreground='#FF34343A'&gt;$0&lt;/span&gt;&lt;/i&gt;"")"),"")</f>
        <v/>
      </c>
      <c r="W119" s="14" t="str">
        <f t="shared" si="10"/>
        <v>&lt;i&gt;&lt;/i&gt;</v>
      </c>
    </row>
    <row r="120">
      <c r="A120" s="14"/>
      <c r="B120" s="1" t="str">
        <f t="shared" si="11"/>
        <v/>
      </c>
      <c r="C120" s="15"/>
      <c r="D120" s="16" t="str">
        <f>IFERROR(__xludf.DUMMYFUNCTION("IF(ISBLANK(A120),"""",SWITCH(IF(T120="""",0,COUNTA(SPLIT(T120,"" ""))),0,""Generic"",1,TRIM(T120),2,""Multicolor"",3,""Multicolor"",4,""Multicolor"",5,""Multicolor"",6,""Multicolor"",7,""Multicolor"",8,""Multicolor""))"),"")</f>
        <v/>
      </c>
      <c r="E120" s="14"/>
      <c r="F120" s="14"/>
      <c r="H120" s="15"/>
      <c r="I120" s="17"/>
      <c r="J120" s="17"/>
      <c r="O120" s="17"/>
      <c r="Q120" s="1">
        <v>60.0</v>
      </c>
      <c r="R120" s="1">
        <v>50.0</v>
      </c>
      <c r="S120" s="14" t="str">
        <f t="shared" si="9"/>
        <v/>
      </c>
      <c r="T120" s="14" t="str">
        <f>IFERROR(__xludf.DUMMYFUNCTION("CONCATENATE(if(REGEXMATCH(C120,""R""),"" Red"",""""),if(REGEXMATCH(C120,""O""),"" Orange"",""""),if(REGEXMATCH(C120,""Y""),"" Yellow"",""""),if(REGEXMATCH(C120,""G""),"" Green"",""""),if(REGEXMATCH(C120,""B""),"" Blue"",""""),if(REGEXMATCH(C120,""P""),"" "&amp;"Purple"",""""))"),"")</f>
        <v/>
      </c>
      <c r="U120" s="14" t="str">
        <f>IFERROR(__xludf.DUMMYFUNCTION("REGEXREPLACE(C120, ""([ROYGBPXZC_]|1?[0-9])"", ""&lt;icon src='$0.png'/&gt;"")
"),"")</f>
        <v/>
      </c>
      <c r="V120" s="9" t="str">
        <f>IFERROR(__xludf.DUMMYFUNCTION("REGEXREPLACE(SUBSTITUTE(SUBSTITUTE(SUBSTITUTE(SUBSTITUTE(REGEXREPLACE(I120, ""(\[([ROYGBPTQUXZC_]|1?[0-9])\])"", ""&lt;icon src='$2.png'/&gt;""),""--"",""—""),""-&gt;"",""•""),""~@"", CONCATENATE(""&lt;i&gt;"",REGEXEXTRACT(B120,""^([\s\S]*),|$""),""&lt;/i&gt;"")),""~"", CONCA"&amp;"TENATE(""&lt;i&gt;"",B120,""&lt;/i&gt;"")),""(\([\s\S]*?\))"",""&lt;i&gt;&lt;span foreground='#FF34343A'&gt;$0&lt;/span&gt;&lt;/i&gt;"")"),"")</f>
        <v/>
      </c>
      <c r="W120" s="14" t="str">
        <f t="shared" si="10"/>
        <v>&lt;i&gt;&lt;/i&gt;</v>
      </c>
    </row>
    <row r="121">
      <c r="A121" s="14"/>
      <c r="B121" s="1" t="str">
        <f t="shared" si="11"/>
        <v/>
      </c>
      <c r="C121" s="15"/>
      <c r="D121" s="16" t="str">
        <f>IFERROR(__xludf.DUMMYFUNCTION("IF(ISBLANK(A121),"""",SWITCH(IF(T121="""",0,COUNTA(SPLIT(T121,"" ""))),0,""Generic"",1,TRIM(T121),2,""Multicolor"",3,""Multicolor"",4,""Multicolor"",5,""Multicolor"",6,""Multicolor"",7,""Multicolor"",8,""Multicolor""))"),"")</f>
        <v/>
      </c>
      <c r="E121" s="14"/>
      <c r="F121" s="14"/>
      <c r="H121" s="15"/>
      <c r="I121" s="17"/>
      <c r="J121" s="17"/>
      <c r="O121" s="17"/>
      <c r="Q121" s="1">
        <v>60.0</v>
      </c>
      <c r="R121" s="1">
        <v>50.0</v>
      </c>
      <c r="S121" s="14" t="str">
        <f t="shared" si="9"/>
        <v/>
      </c>
      <c r="T121" s="14" t="str">
        <f>IFERROR(__xludf.DUMMYFUNCTION("CONCATENATE(if(REGEXMATCH(C121,""R""),"" Red"",""""),if(REGEXMATCH(C121,""O""),"" Orange"",""""),if(REGEXMATCH(C121,""Y""),"" Yellow"",""""),if(REGEXMATCH(C121,""G""),"" Green"",""""),if(REGEXMATCH(C121,""B""),"" Blue"",""""),if(REGEXMATCH(C121,""P""),"" "&amp;"Purple"",""""))"),"")</f>
        <v/>
      </c>
      <c r="U121" s="14" t="str">
        <f>IFERROR(__xludf.DUMMYFUNCTION("REGEXREPLACE(C121, ""([ROYGBPXZC_]|1?[0-9])"", ""&lt;icon src='$0.png'/&gt;"")
"),"")</f>
        <v/>
      </c>
      <c r="V121" s="9" t="str">
        <f>IFERROR(__xludf.DUMMYFUNCTION("REGEXREPLACE(SUBSTITUTE(SUBSTITUTE(SUBSTITUTE(SUBSTITUTE(REGEXREPLACE(I121, ""(\[([ROYGBPTQUXZC_]|1?[0-9])\])"", ""&lt;icon src='$2.png'/&gt;""),""--"",""—""),""-&gt;"",""•""),""~@"", CONCATENATE(""&lt;i&gt;"",REGEXEXTRACT(B121,""^([\s\S]*),|$""),""&lt;/i&gt;"")),""~"", CONCA"&amp;"TENATE(""&lt;i&gt;"",B121,""&lt;/i&gt;"")),""(\([\s\S]*?\))"",""&lt;i&gt;&lt;span foreground='#FF34343A'&gt;$0&lt;/span&gt;&lt;/i&gt;"")"),"")</f>
        <v/>
      </c>
      <c r="W121" s="14" t="str">
        <f t="shared" si="10"/>
        <v>&lt;i&gt;&lt;/i&gt;</v>
      </c>
    </row>
    <row r="122">
      <c r="A122" s="14"/>
      <c r="B122" s="1" t="str">
        <f t="shared" si="11"/>
        <v/>
      </c>
      <c r="C122" s="15"/>
      <c r="D122" s="16" t="str">
        <f>IFERROR(__xludf.DUMMYFUNCTION("IF(ISBLANK(A122),"""",SWITCH(IF(T122="""",0,COUNTA(SPLIT(T122,"" ""))),0,""Generic"",1,TRIM(T122),2,""Multicolor"",3,""Multicolor"",4,""Multicolor"",5,""Multicolor"",6,""Multicolor"",7,""Multicolor"",8,""Multicolor""))"),"")</f>
        <v/>
      </c>
      <c r="E122" s="14"/>
      <c r="F122" s="14"/>
      <c r="H122" s="15"/>
      <c r="I122" s="17"/>
      <c r="J122" s="17"/>
      <c r="O122" s="17"/>
      <c r="Q122" s="1">
        <v>60.0</v>
      </c>
      <c r="R122" s="1">
        <v>50.0</v>
      </c>
      <c r="S122" s="14" t="str">
        <f t="shared" si="9"/>
        <v/>
      </c>
      <c r="T122" s="14" t="str">
        <f>IFERROR(__xludf.DUMMYFUNCTION("CONCATENATE(if(REGEXMATCH(C122,""R""),"" Red"",""""),if(REGEXMATCH(C122,""O""),"" Orange"",""""),if(REGEXMATCH(C122,""Y""),"" Yellow"",""""),if(REGEXMATCH(C122,""G""),"" Green"",""""),if(REGEXMATCH(C122,""B""),"" Blue"",""""),if(REGEXMATCH(C122,""P""),"" "&amp;"Purple"",""""))"),"")</f>
        <v/>
      </c>
      <c r="U122" s="14" t="str">
        <f>IFERROR(__xludf.DUMMYFUNCTION("REGEXREPLACE(C122, ""([ROYGBPXZC_]|1?[0-9])"", ""&lt;icon src='$0.png'/&gt;"")
"),"")</f>
        <v/>
      </c>
      <c r="V122" s="9" t="str">
        <f>IFERROR(__xludf.DUMMYFUNCTION("REGEXREPLACE(SUBSTITUTE(SUBSTITUTE(SUBSTITUTE(SUBSTITUTE(REGEXREPLACE(I122, ""(\[([ROYGBPTQUXZC_]|1?[0-9])\])"", ""&lt;icon src='$2.png'/&gt;""),""--"",""—""),""-&gt;"",""•""),""~@"", CONCATENATE(""&lt;i&gt;"",REGEXEXTRACT(B122,""^([\s\S]*),|$""),""&lt;/i&gt;"")),""~"", CONCA"&amp;"TENATE(""&lt;i&gt;"",B122,""&lt;/i&gt;"")),""(\([\s\S]*?\))"",""&lt;i&gt;&lt;span foreground='#FF34343A'&gt;$0&lt;/span&gt;&lt;/i&gt;"")"),"")</f>
        <v/>
      </c>
      <c r="W122" s="14" t="str">
        <f t="shared" si="10"/>
        <v>&lt;i&gt;&lt;/i&gt;</v>
      </c>
    </row>
    <row r="123">
      <c r="A123" s="14"/>
      <c r="B123" s="1" t="str">
        <f t="shared" si="11"/>
        <v/>
      </c>
      <c r="C123" s="15"/>
      <c r="D123" s="16" t="str">
        <f>IFERROR(__xludf.DUMMYFUNCTION("IF(ISBLANK(A123),"""",SWITCH(IF(T123="""",0,COUNTA(SPLIT(T123,"" ""))),0,""Generic"",1,TRIM(T123),2,""Multicolor"",3,""Multicolor"",4,""Multicolor"",5,""Multicolor"",6,""Multicolor"",7,""Multicolor"",8,""Multicolor""))"),"")</f>
        <v/>
      </c>
      <c r="E123" s="14"/>
      <c r="F123" s="14"/>
      <c r="H123" s="15"/>
      <c r="I123" s="17"/>
      <c r="J123" s="17"/>
      <c r="O123" s="17"/>
      <c r="Q123" s="1">
        <v>60.0</v>
      </c>
      <c r="R123" s="1">
        <v>50.0</v>
      </c>
      <c r="S123" s="14" t="str">
        <f t="shared" si="9"/>
        <v/>
      </c>
      <c r="T123" s="14" t="str">
        <f>IFERROR(__xludf.DUMMYFUNCTION("CONCATENATE(if(REGEXMATCH(C123,""R""),"" Red"",""""),if(REGEXMATCH(C123,""O""),"" Orange"",""""),if(REGEXMATCH(C123,""Y""),"" Yellow"",""""),if(REGEXMATCH(C123,""G""),"" Green"",""""),if(REGEXMATCH(C123,""B""),"" Blue"",""""),if(REGEXMATCH(C123,""P""),"" "&amp;"Purple"",""""))"),"")</f>
        <v/>
      </c>
      <c r="U123" s="14" t="str">
        <f>IFERROR(__xludf.DUMMYFUNCTION("REGEXREPLACE(C123, ""([ROYGBPXZC_]|1?[0-9])"", ""&lt;icon src='$0.png'/&gt;"")
"),"")</f>
        <v/>
      </c>
      <c r="V123" s="9" t="str">
        <f>IFERROR(__xludf.DUMMYFUNCTION("REGEXREPLACE(SUBSTITUTE(SUBSTITUTE(SUBSTITUTE(SUBSTITUTE(REGEXREPLACE(I123, ""(\[([ROYGBPTQUXZC_]|1?[0-9])\])"", ""&lt;icon src='$2.png'/&gt;""),""--"",""—""),""-&gt;"",""•""),""~@"", CONCATENATE(""&lt;i&gt;"",REGEXEXTRACT(B123,""^([\s\S]*),|$""),""&lt;/i&gt;"")),""~"", CONCA"&amp;"TENATE(""&lt;i&gt;"",B123,""&lt;/i&gt;"")),""(\([\s\S]*?\))"",""&lt;i&gt;&lt;span foreground='#FF34343A'&gt;$0&lt;/span&gt;&lt;/i&gt;"")"),"")</f>
        <v/>
      </c>
      <c r="W123" s="14" t="str">
        <f t="shared" si="10"/>
        <v>&lt;i&gt;&lt;/i&gt;</v>
      </c>
    </row>
    <row r="124">
      <c r="A124" s="14"/>
      <c r="B124" s="1" t="str">
        <f t="shared" si="11"/>
        <v/>
      </c>
      <c r="C124" s="15"/>
      <c r="D124" s="16" t="str">
        <f>IFERROR(__xludf.DUMMYFUNCTION("IF(ISBLANK(A124),"""",SWITCH(IF(T124="""",0,COUNTA(SPLIT(T124,"" ""))),0,""Generic"",1,TRIM(T124),2,""Multicolor"",3,""Multicolor"",4,""Multicolor"",5,""Multicolor"",6,""Multicolor"",7,""Multicolor"",8,""Multicolor""))"),"")</f>
        <v/>
      </c>
      <c r="E124" s="14"/>
      <c r="F124" s="14"/>
      <c r="H124" s="15"/>
      <c r="I124" s="17"/>
      <c r="J124" s="17"/>
      <c r="O124" s="17"/>
      <c r="Q124" s="1">
        <v>60.0</v>
      </c>
      <c r="R124" s="1">
        <v>50.0</v>
      </c>
      <c r="S124" s="14" t="str">
        <f t="shared" si="9"/>
        <v/>
      </c>
      <c r="T124" s="14" t="str">
        <f>IFERROR(__xludf.DUMMYFUNCTION("CONCATENATE(if(REGEXMATCH(C124,""R""),"" Red"",""""),if(REGEXMATCH(C124,""O""),"" Orange"",""""),if(REGEXMATCH(C124,""Y""),"" Yellow"",""""),if(REGEXMATCH(C124,""G""),"" Green"",""""),if(REGEXMATCH(C124,""B""),"" Blue"",""""),if(REGEXMATCH(C124,""P""),"" "&amp;"Purple"",""""))"),"")</f>
        <v/>
      </c>
      <c r="U124" s="14" t="str">
        <f>IFERROR(__xludf.DUMMYFUNCTION("REGEXREPLACE(C124, ""([ROYGBPXZC_]|1?[0-9])"", ""&lt;icon src='$0.png'/&gt;"")
"),"")</f>
        <v/>
      </c>
      <c r="V124" s="9" t="str">
        <f>IFERROR(__xludf.DUMMYFUNCTION("REGEXREPLACE(SUBSTITUTE(SUBSTITUTE(SUBSTITUTE(SUBSTITUTE(REGEXREPLACE(I124, ""(\[([ROYGBPTQUXZC_]|1?[0-9])\])"", ""&lt;icon src='$2.png'/&gt;""),""--"",""—""),""-&gt;"",""•""),""~@"", CONCATENATE(""&lt;i&gt;"",REGEXEXTRACT(B124,""^([\s\S]*),|$""),""&lt;/i&gt;"")),""~"", CONCA"&amp;"TENATE(""&lt;i&gt;"",B124,""&lt;/i&gt;"")),""(\([\s\S]*?\))"",""&lt;i&gt;&lt;span foreground='#FF34343A'&gt;$0&lt;/span&gt;&lt;/i&gt;"")"),"")</f>
        <v/>
      </c>
      <c r="W124" s="14" t="str">
        <f t="shared" si="10"/>
        <v>&lt;i&gt;&lt;/i&gt;</v>
      </c>
    </row>
    <row r="125">
      <c r="A125" s="14"/>
      <c r="B125" s="1" t="str">
        <f t="shared" si="11"/>
        <v/>
      </c>
      <c r="C125" s="15"/>
      <c r="D125" s="16" t="str">
        <f>IFERROR(__xludf.DUMMYFUNCTION("IF(ISBLANK(A125),"""",SWITCH(IF(T125="""",0,COUNTA(SPLIT(T125,"" ""))),0,""Generic"",1,TRIM(T125),2,""Multicolor"",3,""Multicolor"",4,""Multicolor"",5,""Multicolor"",6,""Multicolor"",7,""Multicolor"",8,""Multicolor""))"),"")</f>
        <v/>
      </c>
      <c r="E125" s="14"/>
      <c r="F125" s="14"/>
      <c r="H125" s="15"/>
      <c r="I125" s="17"/>
      <c r="J125" s="17"/>
      <c r="O125" s="17"/>
      <c r="Q125" s="1">
        <v>60.0</v>
      </c>
      <c r="R125" s="1">
        <v>50.0</v>
      </c>
      <c r="S125" s="14" t="str">
        <f t="shared" si="9"/>
        <v/>
      </c>
      <c r="T125" s="14" t="str">
        <f>IFERROR(__xludf.DUMMYFUNCTION("CONCATENATE(if(REGEXMATCH(C125,""R""),"" Red"",""""),if(REGEXMATCH(C125,""O""),"" Orange"",""""),if(REGEXMATCH(C125,""Y""),"" Yellow"",""""),if(REGEXMATCH(C125,""G""),"" Green"",""""),if(REGEXMATCH(C125,""B""),"" Blue"",""""),if(REGEXMATCH(C125,""P""),"" "&amp;"Purple"",""""))"),"")</f>
        <v/>
      </c>
      <c r="U125" s="14" t="str">
        <f>IFERROR(__xludf.DUMMYFUNCTION("REGEXREPLACE(C125, ""([ROYGBPXZC_]|1?[0-9])"", ""&lt;icon src='$0.png'/&gt;"")
"),"")</f>
        <v/>
      </c>
      <c r="V125" s="9" t="str">
        <f>IFERROR(__xludf.DUMMYFUNCTION("REGEXREPLACE(SUBSTITUTE(SUBSTITUTE(SUBSTITUTE(SUBSTITUTE(REGEXREPLACE(I125, ""(\[([ROYGBPTQUXZC_]|1?[0-9])\])"", ""&lt;icon src='$2.png'/&gt;""),""--"",""—""),""-&gt;"",""•""),""~@"", CONCATENATE(""&lt;i&gt;"",REGEXEXTRACT(B125,""^([\s\S]*),|$""),""&lt;/i&gt;"")),""~"", CONCA"&amp;"TENATE(""&lt;i&gt;"",B125,""&lt;/i&gt;"")),""(\([\s\S]*?\))"",""&lt;i&gt;&lt;span foreground='#FF34343A'&gt;$0&lt;/span&gt;&lt;/i&gt;"")"),"")</f>
        <v/>
      </c>
      <c r="W125" s="14" t="str">
        <f t="shared" si="10"/>
        <v>&lt;i&gt;&lt;/i&gt;</v>
      </c>
    </row>
    <row r="126">
      <c r="A126" s="14"/>
      <c r="B126" s="1" t="str">
        <f t="shared" si="11"/>
        <v/>
      </c>
      <c r="C126" s="15"/>
      <c r="D126" s="16" t="str">
        <f>IFERROR(__xludf.DUMMYFUNCTION("IF(ISBLANK(A126),"""",SWITCH(IF(T126="""",0,COUNTA(SPLIT(T126,"" ""))),0,""Generic"",1,TRIM(T126),2,""Multicolor"",3,""Multicolor"",4,""Multicolor"",5,""Multicolor"",6,""Multicolor"",7,""Multicolor"",8,""Multicolor""))"),"")</f>
        <v/>
      </c>
      <c r="E126" s="14"/>
      <c r="F126" s="14"/>
      <c r="H126" s="15"/>
      <c r="I126" s="17"/>
      <c r="J126" s="17"/>
      <c r="O126" s="17"/>
      <c r="Q126" s="1">
        <v>60.0</v>
      </c>
      <c r="R126" s="1">
        <v>50.0</v>
      </c>
      <c r="S126" s="14" t="str">
        <f t="shared" si="9"/>
        <v/>
      </c>
      <c r="T126" s="14" t="str">
        <f>IFERROR(__xludf.DUMMYFUNCTION("CONCATENATE(if(REGEXMATCH(C126,""R""),"" Red"",""""),if(REGEXMATCH(C126,""O""),"" Orange"",""""),if(REGEXMATCH(C126,""Y""),"" Yellow"",""""),if(REGEXMATCH(C126,""G""),"" Green"",""""),if(REGEXMATCH(C126,""B""),"" Blue"",""""),if(REGEXMATCH(C126,""P""),"" "&amp;"Purple"",""""))"),"")</f>
        <v/>
      </c>
      <c r="U126" s="14" t="str">
        <f>IFERROR(__xludf.DUMMYFUNCTION("REGEXREPLACE(C126, ""([ROYGBPXZC_]|1?[0-9])"", ""&lt;icon src='$0.png'/&gt;"")
"),"")</f>
        <v/>
      </c>
      <c r="V126" s="9" t="str">
        <f>IFERROR(__xludf.DUMMYFUNCTION("REGEXREPLACE(SUBSTITUTE(SUBSTITUTE(SUBSTITUTE(SUBSTITUTE(REGEXREPLACE(I126, ""(\[([ROYGBPTQUXZC_]|1?[0-9])\])"", ""&lt;icon src='$2.png'/&gt;""),""--"",""—""),""-&gt;"",""•""),""~@"", CONCATENATE(""&lt;i&gt;"",REGEXEXTRACT(B126,""^([\s\S]*),|$""),""&lt;/i&gt;"")),""~"", CONCA"&amp;"TENATE(""&lt;i&gt;"",B126,""&lt;/i&gt;"")),""(\([\s\S]*?\))"",""&lt;i&gt;&lt;span foreground='#FF34343A'&gt;$0&lt;/span&gt;&lt;/i&gt;"")"),"")</f>
        <v/>
      </c>
      <c r="W126" s="14" t="str">
        <f t="shared" si="10"/>
        <v>&lt;i&gt;&lt;/i&gt;</v>
      </c>
    </row>
    <row r="127">
      <c r="A127" s="14"/>
      <c r="B127" s="1" t="str">
        <f t="shared" si="11"/>
        <v/>
      </c>
      <c r="C127" s="15"/>
      <c r="D127" s="16" t="str">
        <f>IFERROR(__xludf.DUMMYFUNCTION("IF(ISBLANK(A127),"""",SWITCH(IF(T127="""",0,COUNTA(SPLIT(T127,"" ""))),0,""Generic"",1,TRIM(T127),2,""Multicolor"",3,""Multicolor"",4,""Multicolor"",5,""Multicolor"",6,""Multicolor"",7,""Multicolor"",8,""Multicolor""))"),"")</f>
        <v/>
      </c>
      <c r="E127" s="14"/>
      <c r="F127" s="14"/>
      <c r="H127" s="15"/>
      <c r="I127" s="17"/>
      <c r="J127" s="17"/>
      <c r="O127" s="17"/>
      <c r="Q127" s="1">
        <v>60.0</v>
      </c>
      <c r="R127" s="1">
        <v>50.0</v>
      </c>
      <c r="S127" s="14" t="str">
        <f t="shared" si="9"/>
        <v/>
      </c>
      <c r="T127" s="14" t="str">
        <f>IFERROR(__xludf.DUMMYFUNCTION("CONCATENATE(if(REGEXMATCH(C127,""R""),"" Red"",""""),if(REGEXMATCH(C127,""O""),"" Orange"",""""),if(REGEXMATCH(C127,""Y""),"" Yellow"",""""),if(REGEXMATCH(C127,""G""),"" Green"",""""),if(REGEXMATCH(C127,""B""),"" Blue"",""""),if(REGEXMATCH(C127,""P""),"" "&amp;"Purple"",""""))"),"")</f>
        <v/>
      </c>
      <c r="U127" s="14" t="str">
        <f>IFERROR(__xludf.DUMMYFUNCTION("REGEXREPLACE(C127, ""([ROYGBPXZC_]|1?[0-9])"", ""&lt;icon src='$0.png'/&gt;"")
"),"")</f>
        <v/>
      </c>
      <c r="V127" s="9" t="str">
        <f>IFERROR(__xludf.DUMMYFUNCTION("REGEXREPLACE(SUBSTITUTE(SUBSTITUTE(SUBSTITUTE(SUBSTITUTE(REGEXREPLACE(I127, ""(\[([ROYGBPTQUXZC_]|1?[0-9])\])"", ""&lt;icon src='$2.png'/&gt;""),""--"",""—""),""-&gt;"",""•""),""~@"", CONCATENATE(""&lt;i&gt;"",REGEXEXTRACT(B127,""^([\s\S]*),|$""),""&lt;/i&gt;"")),""~"", CONCA"&amp;"TENATE(""&lt;i&gt;"",B127,""&lt;/i&gt;"")),""(\([\s\S]*?\))"",""&lt;i&gt;&lt;span foreground='#FF34343A'&gt;$0&lt;/span&gt;&lt;/i&gt;"")"),"")</f>
        <v/>
      </c>
      <c r="W127" s="14" t="str">
        <f t="shared" si="10"/>
        <v>&lt;i&gt;&lt;/i&gt;</v>
      </c>
    </row>
    <row r="128">
      <c r="A128" s="14"/>
      <c r="B128" s="1" t="str">
        <f t="shared" si="11"/>
        <v/>
      </c>
      <c r="C128" s="15"/>
      <c r="D128" s="16" t="str">
        <f>IFERROR(__xludf.DUMMYFUNCTION("IF(ISBLANK(A128),"""",SWITCH(IF(T128="""",0,COUNTA(SPLIT(T128,"" ""))),0,""Generic"",1,TRIM(T128),2,""Multicolor"",3,""Multicolor"",4,""Multicolor"",5,""Multicolor"",6,""Multicolor"",7,""Multicolor"",8,""Multicolor""))"),"")</f>
        <v/>
      </c>
      <c r="E128" s="14"/>
      <c r="F128" s="14"/>
      <c r="H128" s="15"/>
      <c r="I128" s="17"/>
      <c r="J128" s="17"/>
      <c r="O128" s="17"/>
      <c r="Q128" s="1">
        <v>60.0</v>
      </c>
      <c r="R128" s="1">
        <v>50.0</v>
      </c>
      <c r="S128" s="14" t="str">
        <f t="shared" si="9"/>
        <v/>
      </c>
      <c r="T128" s="14" t="str">
        <f>IFERROR(__xludf.DUMMYFUNCTION("CONCATENATE(if(REGEXMATCH(C128,""R""),"" Red"",""""),if(REGEXMATCH(C128,""O""),"" Orange"",""""),if(REGEXMATCH(C128,""Y""),"" Yellow"",""""),if(REGEXMATCH(C128,""G""),"" Green"",""""),if(REGEXMATCH(C128,""B""),"" Blue"",""""),if(REGEXMATCH(C128,""P""),"" "&amp;"Purple"",""""))"),"")</f>
        <v/>
      </c>
      <c r="U128" s="14" t="str">
        <f>IFERROR(__xludf.DUMMYFUNCTION("REGEXREPLACE(C128, ""([ROYGBPXZC_]|1?[0-9])"", ""&lt;icon src='$0.png'/&gt;"")
"),"")</f>
        <v/>
      </c>
      <c r="V128" s="9" t="str">
        <f>IFERROR(__xludf.DUMMYFUNCTION("REGEXREPLACE(SUBSTITUTE(SUBSTITUTE(SUBSTITUTE(SUBSTITUTE(REGEXREPLACE(I128, ""(\[([ROYGBPTQUXZC_]|1?[0-9])\])"", ""&lt;icon src='$2.png'/&gt;""),""--"",""—""),""-&gt;"",""•""),""~@"", CONCATENATE(""&lt;i&gt;"",REGEXEXTRACT(B128,""^([\s\S]*),|$""),""&lt;/i&gt;"")),""~"", CONCA"&amp;"TENATE(""&lt;i&gt;"",B128,""&lt;/i&gt;"")),""(\([\s\S]*?\))"",""&lt;i&gt;&lt;span foreground='#FF34343A'&gt;$0&lt;/span&gt;&lt;/i&gt;"")"),"")</f>
        <v/>
      </c>
      <c r="W128" s="14" t="str">
        <f t="shared" si="10"/>
        <v>&lt;i&gt;&lt;/i&gt;</v>
      </c>
    </row>
    <row r="129">
      <c r="A129" s="14"/>
      <c r="B129" s="1" t="str">
        <f t="shared" si="11"/>
        <v/>
      </c>
      <c r="C129" s="15"/>
      <c r="D129" s="16" t="str">
        <f>IFERROR(__xludf.DUMMYFUNCTION("IF(ISBLANK(A129),"""",SWITCH(IF(T129="""",0,COUNTA(SPLIT(T129,"" ""))),0,""Generic"",1,TRIM(T129),2,""Multicolor"",3,""Multicolor"",4,""Multicolor"",5,""Multicolor"",6,""Multicolor"",7,""Multicolor"",8,""Multicolor""))"),"")</f>
        <v/>
      </c>
      <c r="E129" s="14"/>
      <c r="F129" s="14"/>
      <c r="H129" s="15"/>
      <c r="I129" s="17"/>
      <c r="J129" s="17"/>
      <c r="O129" s="17"/>
      <c r="Q129" s="1">
        <v>60.0</v>
      </c>
      <c r="R129" s="1">
        <v>50.0</v>
      </c>
      <c r="S129" s="14" t="str">
        <f t="shared" si="9"/>
        <v/>
      </c>
      <c r="T129" s="14" t="str">
        <f>IFERROR(__xludf.DUMMYFUNCTION("CONCATENATE(if(REGEXMATCH(C129,""R""),"" Red"",""""),if(REGEXMATCH(C129,""O""),"" Orange"",""""),if(REGEXMATCH(C129,""Y""),"" Yellow"",""""),if(REGEXMATCH(C129,""G""),"" Green"",""""),if(REGEXMATCH(C129,""B""),"" Blue"",""""),if(REGEXMATCH(C129,""P""),"" "&amp;"Purple"",""""))"),"")</f>
        <v/>
      </c>
      <c r="U129" s="14" t="str">
        <f>IFERROR(__xludf.DUMMYFUNCTION("REGEXREPLACE(C129, ""([ROYGBPXZC_]|1?[0-9])"", ""&lt;icon src='$0.png'/&gt;"")
"),"")</f>
        <v/>
      </c>
      <c r="V129" s="9" t="str">
        <f>IFERROR(__xludf.DUMMYFUNCTION("REGEXREPLACE(SUBSTITUTE(SUBSTITUTE(SUBSTITUTE(SUBSTITUTE(REGEXREPLACE(I129, ""(\[([ROYGBPTQUXZC_]|1?[0-9])\])"", ""&lt;icon src='$2.png'/&gt;""),""--"",""—""),""-&gt;"",""•""),""~@"", CONCATENATE(""&lt;i&gt;"",REGEXEXTRACT(B129,""^([\s\S]*),|$""),""&lt;/i&gt;"")),""~"", CONCA"&amp;"TENATE(""&lt;i&gt;"",B129,""&lt;/i&gt;"")),""(\([\s\S]*?\))"",""&lt;i&gt;&lt;span foreground='#FF34343A'&gt;$0&lt;/span&gt;&lt;/i&gt;"")"),"")</f>
        <v/>
      </c>
      <c r="W129" s="14" t="str">
        <f t="shared" si="10"/>
        <v>&lt;i&gt;&lt;/i&gt;</v>
      </c>
    </row>
    <row r="130">
      <c r="A130" s="14"/>
      <c r="B130" s="1" t="str">
        <f t="shared" si="11"/>
        <v/>
      </c>
      <c r="C130" s="15"/>
      <c r="D130" s="16" t="str">
        <f>IFERROR(__xludf.DUMMYFUNCTION("IF(ISBLANK(A130),"""",SWITCH(IF(T130="""",0,COUNTA(SPLIT(T130,"" ""))),0,""Generic"",1,TRIM(T130),2,""Multicolor"",3,""Multicolor"",4,""Multicolor"",5,""Multicolor"",6,""Multicolor"",7,""Multicolor"",8,""Multicolor""))"),"")</f>
        <v/>
      </c>
      <c r="E130" s="14"/>
      <c r="F130" s="14"/>
      <c r="H130" s="15"/>
      <c r="I130" s="17"/>
      <c r="J130" s="17"/>
      <c r="O130" s="17"/>
      <c r="Q130" s="1">
        <v>60.0</v>
      </c>
      <c r="R130" s="1">
        <v>50.0</v>
      </c>
      <c r="S130" s="14" t="str">
        <f t="shared" si="9"/>
        <v/>
      </c>
      <c r="T130" s="14" t="str">
        <f>IFERROR(__xludf.DUMMYFUNCTION("CONCATENATE(if(REGEXMATCH(C130,""R""),"" Red"",""""),if(REGEXMATCH(C130,""O""),"" Orange"",""""),if(REGEXMATCH(C130,""Y""),"" Yellow"",""""),if(REGEXMATCH(C130,""G""),"" Green"",""""),if(REGEXMATCH(C130,""B""),"" Blue"",""""),if(REGEXMATCH(C130,""P""),"" "&amp;"Purple"",""""))"),"")</f>
        <v/>
      </c>
      <c r="U130" s="14" t="str">
        <f>IFERROR(__xludf.DUMMYFUNCTION("REGEXREPLACE(C130, ""([ROYGBPXZC_]|1?[0-9])"", ""&lt;icon src='$0.png'/&gt;"")
"),"")</f>
        <v/>
      </c>
      <c r="V130" s="9" t="str">
        <f>IFERROR(__xludf.DUMMYFUNCTION("REGEXREPLACE(SUBSTITUTE(SUBSTITUTE(SUBSTITUTE(SUBSTITUTE(REGEXREPLACE(I130, ""(\[([ROYGBPTQUXZC_]|1?[0-9])\])"", ""&lt;icon src='$2.png'/&gt;""),""--"",""—""),""-&gt;"",""•""),""~@"", CONCATENATE(""&lt;i&gt;"",REGEXEXTRACT(B130,""^([\s\S]*),|$""),""&lt;/i&gt;"")),""~"", CONCA"&amp;"TENATE(""&lt;i&gt;"",B130,""&lt;/i&gt;"")),""(\([\s\S]*?\))"",""&lt;i&gt;&lt;span foreground='#FF34343A'&gt;$0&lt;/span&gt;&lt;/i&gt;"")"),"")</f>
        <v/>
      </c>
      <c r="W130" s="14" t="str">
        <f t="shared" si="10"/>
        <v>&lt;i&gt;&lt;/i&gt;</v>
      </c>
    </row>
    <row r="131">
      <c r="A131" s="14"/>
      <c r="B131" s="1" t="str">
        <f t="shared" si="11"/>
        <v/>
      </c>
      <c r="C131" s="15"/>
      <c r="D131" s="16" t="str">
        <f>IFERROR(__xludf.DUMMYFUNCTION("IF(ISBLANK(A131),"""",SWITCH(IF(T131="""",0,COUNTA(SPLIT(T131,"" ""))),0,""Generic"",1,TRIM(T131),2,""Multicolor"",3,""Multicolor"",4,""Multicolor"",5,""Multicolor"",6,""Multicolor"",7,""Multicolor"",8,""Multicolor""))"),"")</f>
        <v/>
      </c>
      <c r="E131" s="14"/>
      <c r="F131" s="14"/>
      <c r="H131" s="15"/>
      <c r="I131" s="17"/>
      <c r="J131" s="17"/>
      <c r="O131" s="17"/>
      <c r="Q131" s="1">
        <v>60.0</v>
      </c>
      <c r="R131" s="1">
        <v>50.0</v>
      </c>
      <c r="S131" s="14" t="str">
        <f t="shared" si="9"/>
        <v/>
      </c>
      <c r="T131" s="14" t="str">
        <f>IFERROR(__xludf.DUMMYFUNCTION("CONCATENATE(if(REGEXMATCH(C131,""R""),"" Red"",""""),if(REGEXMATCH(C131,""O""),"" Orange"",""""),if(REGEXMATCH(C131,""Y""),"" Yellow"",""""),if(REGEXMATCH(C131,""G""),"" Green"",""""),if(REGEXMATCH(C131,""B""),"" Blue"",""""),if(REGEXMATCH(C131,""P""),"" "&amp;"Purple"",""""))"),"")</f>
        <v/>
      </c>
      <c r="U131" s="14" t="str">
        <f>IFERROR(__xludf.DUMMYFUNCTION("REGEXREPLACE(C131, ""([ROYGBPXZC_]|1?[0-9])"", ""&lt;icon src='$0.png'/&gt;"")
"),"")</f>
        <v/>
      </c>
      <c r="V131" s="9" t="str">
        <f>IFERROR(__xludf.DUMMYFUNCTION("REGEXREPLACE(SUBSTITUTE(SUBSTITUTE(SUBSTITUTE(SUBSTITUTE(REGEXREPLACE(I131, ""(\[([ROYGBPTQUXZC_]|1?[0-9])\])"", ""&lt;icon src='$2.png'/&gt;""),""--"",""—""),""-&gt;"",""•""),""~@"", CONCATENATE(""&lt;i&gt;"",REGEXEXTRACT(B131,""^([\s\S]*),|$""),""&lt;/i&gt;"")),""~"", CONCA"&amp;"TENATE(""&lt;i&gt;"",B131,""&lt;/i&gt;"")),""(\([\s\S]*?\))"",""&lt;i&gt;&lt;span foreground='#FF34343A'&gt;$0&lt;/span&gt;&lt;/i&gt;"")"),"")</f>
        <v/>
      </c>
      <c r="W131" s="14" t="str">
        <f t="shared" si="10"/>
        <v>&lt;i&gt;&lt;/i&gt;</v>
      </c>
    </row>
    <row r="132">
      <c r="A132" s="14"/>
      <c r="B132" s="1" t="str">
        <f t="shared" si="11"/>
        <v/>
      </c>
      <c r="C132" s="15"/>
      <c r="D132" s="16" t="str">
        <f>IFERROR(__xludf.DUMMYFUNCTION("IF(ISBLANK(A132),"""",SWITCH(IF(T132="""",0,COUNTA(SPLIT(T132,"" ""))),0,""Generic"",1,TRIM(T132),2,""Multicolor"",3,""Multicolor"",4,""Multicolor"",5,""Multicolor"",6,""Multicolor"",7,""Multicolor"",8,""Multicolor""))"),"")</f>
        <v/>
      </c>
      <c r="E132" s="14"/>
      <c r="F132" s="14"/>
      <c r="H132" s="15"/>
      <c r="I132" s="17"/>
      <c r="J132" s="17"/>
      <c r="O132" s="17"/>
      <c r="Q132" s="1">
        <v>60.0</v>
      </c>
      <c r="R132" s="1">
        <v>50.0</v>
      </c>
      <c r="S132" s="14" t="str">
        <f t="shared" si="9"/>
        <v/>
      </c>
      <c r="T132" s="14" t="str">
        <f>IFERROR(__xludf.DUMMYFUNCTION("CONCATENATE(if(REGEXMATCH(C132,""R""),"" Red"",""""),if(REGEXMATCH(C132,""O""),"" Orange"",""""),if(REGEXMATCH(C132,""Y""),"" Yellow"",""""),if(REGEXMATCH(C132,""G""),"" Green"",""""),if(REGEXMATCH(C132,""B""),"" Blue"",""""),if(REGEXMATCH(C132,""P""),"" "&amp;"Purple"",""""))"),"")</f>
        <v/>
      </c>
      <c r="U132" s="14" t="str">
        <f>IFERROR(__xludf.DUMMYFUNCTION("REGEXREPLACE(C132, ""([ROYGBPXZC_]|1?[0-9])"", ""&lt;icon src='$0.png'/&gt;"")
"),"")</f>
        <v/>
      </c>
      <c r="V132" s="9" t="str">
        <f>IFERROR(__xludf.DUMMYFUNCTION("REGEXREPLACE(SUBSTITUTE(SUBSTITUTE(SUBSTITUTE(SUBSTITUTE(REGEXREPLACE(I132, ""(\[([ROYGBPTQUXZC_]|1?[0-9])\])"", ""&lt;icon src='$2.png'/&gt;""),""--"",""—""),""-&gt;"",""•""),""~@"", CONCATENATE(""&lt;i&gt;"",REGEXEXTRACT(B132,""^([\s\S]*),|$""),""&lt;/i&gt;"")),""~"", CONCA"&amp;"TENATE(""&lt;i&gt;"",B132,""&lt;/i&gt;"")),""(\([\s\S]*?\))"",""&lt;i&gt;&lt;span foreground='#FF34343A'&gt;$0&lt;/span&gt;&lt;/i&gt;"")"),"")</f>
        <v/>
      </c>
      <c r="W132" s="14" t="str">
        <f t="shared" si="10"/>
        <v>&lt;i&gt;&lt;/i&gt;</v>
      </c>
    </row>
    <row r="133">
      <c r="A133" s="14"/>
      <c r="B133" s="1" t="str">
        <f t="shared" si="11"/>
        <v/>
      </c>
      <c r="C133" s="15"/>
      <c r="D133" s="16" t="str">
        <f>IFERROR(__xludf.DUMMYFUNCTION("IF(ISBLANK(A133),"""",SWITCH(IF(T133="""",0,COUNTA(SPLIT(T133,"" ""))),0,""Generic"",1,TRIM(T133),2,""Multicolor"",3,""Multicolor"",4,""Multicolor"",5,""Multicolor"",6,""Multicolor"",7,""Multicolor"",8,""Multicolor""))"),"")</f>
        <v/>
      </c>
      <c r="E133" s="14"/>
      <c r="F133" s="14"/>
      <c r="H133" s="15"/>
      <c r="I133" s="17"/>
      <c r="J133" s="17"/>
      <c r="O133" s="17"/>
      <c r="Q133" s="1">
        <v>60.0</v>
      </c>
      <c r="R133" s="1">
        <v>50.0</v>
      </c>
      <c r="S133" s="14" t="str">
        <f t="shared" si="9"/>
        <v/>
      </c>
      <c r="T133" s="14" t="str">
        <f>IFERROR(__xludf.DUMMYFUNCTION("CONCATENATE(if(REGEXMATCH(C133,""R""),"" Red"",""""),if(REGEXMATCH(C133,""O""),"" Orange"",""""),if(REGEXMATCH(C133,""Y""),"" Yellow"",""""),if(REGEXMATCH(C133,""G""),"" Green"",""""),if(REGEXMATCH(C133,""B""),"" Blue"",""""),if(REGEXMATCH(C133,""P""),"" "&amp;"Purple"",""""))"),"")</f>
        <v/>
      </c>
      <c r="U133" s="14" t="str">
        <f>IFERROR(__xludf.DUMMYFUNCTION("REGEXREPLACE(C133, ""([ROYGBPXZC_]|1?[0-9])"", ""&lt;icon src='$0.png'/&gt;"")
"),"")</f>
        <v/>
      </c>
      <c r="V133" s="9" t="str">
        <f>IFERROR(__xludf.DUMMYFUNCTION("REGEXREPLACE(SUBSTITUTE(SUBSTITUTE(SUBSTITUTE(SUBSTITUTE(REGEXREPLACE(I133, ""(\[([ROYGBPTQUXZC_]|1?[0-9])\])"", ""&lt;icon src='$2.png'/&gt;""),""--"",""—""),""-&gt;"",""•""),""~@"", CONCATENATE(""&lt;i&gt;"",REGEXEXTRACT(B133,""^([\s\S]*),|$""),""&lt;/i&gt;"")),""~"", CONCA"&amp;"TENATE(""&lt;i&gt;"",B133,""&lt;/i&gt;"")),""(\([\s\S]*?\))"",""&lt;i&gt;&lt;span foreground='#FF34343A'&gt;$0&lt;/span&gt;&lt;/i&gt;"")"),"")</f>
        <v/>
      </c>
      <c r="W133" s="14" t="str">
        <f t="shared" si="10"/>
        <v>&lt;i&gt;&lt;/i&gt;</v>
      </c>
    </row>
    <row r="134">
      <c r="A134" s="14"/>
      <c r="B134" s="1" t="str">
        <f t="shared" si="11"/>
        <v/>
      </c>
      <c r="C134" s="15"/>
      <c r="D134" s="16" t="str">
        <f>IFERROR(__xludf.DUMMYFUNCTION("IF(ISBLANK(A134),"""",SWITCH(IF(T134="""",0,COUNTA(SPLIT(T134,"" ""))),0,""Generic"",1,TRIM(T134),2,""Multicolor"",3,""Multicolor"",4,""Multicolor"",5,""Multicolor"",6,""Multicolor"",7,""Multicolor"",8,""Multicolor""))"),"")</f>
        <v/>
      </c>
      <c r="E134" s="14"/>
      <c r="F134" s="14"/>
      <c r="H134" s="15"/>
      <c r="I134" s="17"/>
      <c r="J134" s="17"/>
      <c r="O134" s="17"/>
      <c r="Q134" s="1">
        <v>60.0</v>
      </c>
      <c r="R134" s="1">
        <v>50.0</v>
      </c>
      <c r="S134" s="14" t="str">
        <f t="shared" si="9"/>
        <v/>
      </c>
      <c r="T134" s="14" t="str">
        <f>IFERROR(__xludf.DUMMYFUNCTION("CONCATENATE(if(REGEXMATCH(C134,""R""),"" Red"",""""),if(REGEXMATCH(C134,""O""),"" Orange"",""""),if(REGEXMATCH(C134,""Y""),"" Yellow"",""""),if(REGEXMATCH(C134,""G""),"" Green"",""""),if(REGEXMATCH(C134,""B""),"" Blue"",""""),if(REGEXMATCH(C134,""P""),"" "&amp;"Purple"",""""))"),"")</f>
        <v/>
      </c>
      <c r="U134" s="14" t="str">
        <f>IFERROR(__xludf.DUMMYFUNCTION("REGEXREPLACE(C134, ""([ROYGBPXZC_]|1?[0-9])"", ""&lt;icon src='$0.png'/&gt;"")
"),"")</f>
        <v/>
      </c>
      <c r="V134" s="9" t="str">
        <f>IFERROR(__xludf.DUMMYFUNCTION("REGEXREPLACE(SUBSTITUTE(SUBSTITUTE(SUBSTITUTE(SUBSTITUTE(REGEXREPLACE(I134, ""(\[([ROYGBPTQUXZC_]|1?[0-9])\])"", ""&lt;icon src='$2.png'/&gt;""),""--"",""—""),""-&gt;"",""•""),""~@"", CONCATENATE(""&lt;i&gt;"",REGEXEXTRACT(B134,""^([\s\S]*),|$""),""&lt;/i&gt;"")),""~"", CONCA"&amp;"TENATE(""&lt;i&gt;"",B134,""&lt;/i&gt;"")),""(\([\s\S]*?\))"",""&lt;i&gt;&lt;span foreground='#FF34343A'&gt;$0&lt;/span&gt;&lt;/i&gt;"")"),"")</f>
        <v/>
      </c>
      <c r="W134" s="14" t="str">
        <f t="shared" si="10"/>
        <v>&lt;i&gt;&lt;/i&gt;</v>
      </c>
    </row>
    <row r="135">
      <c r="A135" s="14"/>
      <c r="B135" s="1" t="str">
        <f t="shared" si="11"/>
        <v/>
      </c>
      <c r="C135" s="15"/>
      <c r="D135" s="16" t="str">
        <f>IFERROR(__xludf.DUMMYFUNCTION("IF(ISBLANK(A135),"""",SWITCH(IF(T135="""",0,COUNTA(SPLIT(T135,"" ""))),0,""Generic"",1,TRIM(T135),2,""Multicolor"",3,""Multicolor"",4,""Multicolor"",5,""Multicolor"",6,""Multicolor"",7,""Multicolor"",8,""Multicolor""))"),"")</f>
        <v/>
      </c>
      <c r="E135" s="14"/>
      <c r="F135" s="14"/>
      <c r="H135" s="15"/>
      <c r="I135" s="17"/>
      <c r="J135" s="17"/>
      <c r="O135" s="17"/>
      <c r="Q135" s="1">
        <v>60.0</v>
      </c>
      <c r="R135" s="1">
        <v>50.0</v>
      </c>
      <c r="S135" s="14" t="str">
        <f t="shared" si="9"/>
        <v/>
      </c>
      <c r="T135" s="14" t="str">
        <f>IFERROR(__xludf.DUMMYFUNCTION("CONCATENATE(if(REGEXMATCH(C135,""R""),"" Red"",""""),if(REGEXMATCH(C135,""O""),"" Orange"",""""),if(REGEXMATCH(C135,""Y""),"" Yellow"",""""),if(REGEXMATCH(C135,""G""),"" Green"",""""),if(REGEXMATCH(C135,""B""),"" Blue"",""""),if(REGEXMATCH(C135,""P""),"" "&amp;"Purple"",""""))"),"")</f>
        <v/>
      </c>
      <c r="U135" s="14" t="str">
        <f>IFERROR(__xludf.DUMMYFUNCTION("REGEXREPLACE(C135, ""([ROYGBPXZC_]|1?[0-9])"", ""&lt;icon src='$0.png'/&gt;"")
"),"")</f>
        <v/>
      </c>
      <c r="V135" s="9" t="str">
        <f>IFERROR(__xludf.DUMMYFUNCTION("REGEXREPLACE(SUBSTITUTE(SUBSTITUTE(SUBSTITUTE(SUBSTITUTE(REGEXREPLACE(I135, ""(\[([ROYGBPTQUXZC_]|1?[0-9])\])"", ""&lt;icon src='$2.png'/&gt;""),""--"",""—""),""-&gt;"",""•""),""~@"", CONCATENATE(""&lt;i&gt;"",REGEXEXTRACT(B135,""^([\s\S]*),|$""),""&lt;/i&gt;"")),""~"", CONCA"&amp;"TENATE(""&lt;i&gt;"",B135,""&lt;/i&gt;"")),""(\([\s\S]*?\))"",""&lt;i&gt;&lt;span foreground='#FF34343A'&gt;$0&lt;/span&gt;&lt;/i&gt;"")"),"")</f>
        <v/>
      </c>
      <c r="W135" s="14" t="str">
        <f t="shared" si="10"/>
        <v>&lt;i&gt;&lt;/i&gt;</v>
      </c>
    </row>
    <row r="136">
      <c r="A136" s="14"/>
      <c r="B136" s="1" t="str">
        <f t="shared" si="11"/>
        <v/>
      </c>
      <c r="C136" s="15"/>
      <c r="D136" s="16" t="str">
        <f>IFERROR(__xludf.DUMMYFUNCTION("IF(ISBLANK(A136),"""",SWITCH(IF(T136="""",0,COUNTA(SPLIT(T136,"" ""))),0,""Generic"",1,TRIM(T136),2,""Multicolor"",3,""Multicolor"",4,""Multicolor"",5,""Multicolor"",6,""Multicolor"",7,""Multicolor"",8,""Multicolor""))"),"")</f>
        <v/>
      </c>
      <c r="E136" s="14"/>
      <c r="F136" s="14"/>
      <c r="H136" s="15"/>
      <c r="I136" s="17"/>
      <c r="J136" s="17"/>
      <c r="O136" s="17"/>
      <c r="Q136" s="1">
        <v>60.0</v>
      </c>
      <c r="R136" s="1">
        <v>50.0</v>
      </c>
      <c r="S136" s="14" t="str">
        <f t="shared" si="9"/>
        <v/>
      </c>
      <c r="T136" s="14" t="str">
        <f>IFERROR(__xludf.DUMMYFUNCTION("CONCATENATE(if(REGEXMATCH(C136,""R""),"" Red"",""""),if(REGEXMATCH(C136,""O""),"" Orange"",""""),if(REGEXMATCH(C136,""Y""),"" Yellow"",""""),if(REGEXMATCH(C136,""G""),"" Green"",""""),if(REGEXMATCH(C136,""B""),"" Blue"",""""),if(REGEXMATCH(C136,""P""),"" "&amp;"Purple"",""""))"),"")</f>
        <v/>
      </c>
      <c r="U136" s="14" t="str">
        <f>IFERROR(__xludf.DUMMYFUNCTION("REGEXREPLACE(C136, ""([ROYGBPXZC_]|1?[0-9])"", ""&lt;icon src='$0.png'/&gt;"")
"),"")</f>
        <v/>
      </c>
      <c r="V136" s="9" t="str">
        <f>IFERROR(__xludf.DUMMYFUNCTION("REGEXREPLACE(SUBSTITUTE(SUBSTITUTE(SUBSTITUTE(SUBSTITUTE(REGEXREPLACE(I136, ""(\[([ROYGBPTQUXZC_]|1?[0-9])\])"", ""&lt;icon src='$2.png'/&gt;""),""--"",""—""),""-&gt;"",""•""),""~@"", CONCATENATE(""&lt;i&gt;"",REGEXEXTRACT(B136,""^([\s\S]*),|$""),""&lt;/i&gt;"")),""~"", CONCA"&amp;"TENATE(""&lt;i&gt;"",B136,""&lt;/i&gt;"")),""(\([\s\S]*?\))"",""&lt;i&gt;&lt;span foreground='#FF34343A'&gt;$0&lt;/span&gt;&lt;/i&gt;"")"),"")</f>
        <v/>
      </c>
      <c r="W136" s="14" t="str">
        <f t="shared" si="10"/>
        <v>&lt;i&gt;&lt;/i&gt;</v>
      </c>
    </row>
    <row r="137">
      <c r="A137" s="14"/>
      <c r="B137" s="1" t="str">
        <f t="shared" si="11"/>
        <v/>
      </c>
      <c r="C137" s="15"/>
      <c r="D137" s="16" t="str">
        <f>IFERROR(__xludf.DUMMYFUNCTION("IF(ISBLANK(A137),"""",SWITCH(IF(T137="""",0,COUNTA(SPLIT(T137,"" ""))),0,""Generic"",1,TRIM(T137),2,""Multicolor"",3,""Multicolor"",4,""Multicolor"",5,""Multicolor"",6,""Multicolor"",7,""Multicolor"",8,""Multicolor""))"),"")</f>
        <v/>
      </c>
      <c r="E137" s="14"/>
      <c r="F137" s="14"/>
      <c r="H137" s="15"/>
      <c r="I137" s="17"/>
      <c r="J137" s="17"/>
      <c r="O137" s="17"/>
      <c r="Q137" s="1">
        <v>60.0</v>
      </c>
      <c r="R137" s="1">
        <v>50.0</v>
      </c>
      <c r="S137" s="14" t="str">
        <f t="shared" si="9"/>
        <v/>
      </c>
      <c r="T137" s="14" t="str">
        <f>IFERROR(__xludf.DUMMYFUNCTION("CONCATENATE(if(REGEXMATCH(C137,""R""),"" Red"",""""),if(REGEXMATCH(C137,""O""),"" Orange"",""""),if(REGEXMATCH(C137,""Y""),"" Yellow"",""""),if(REGEXMATCH(C137,""G""),"" Green"",""""),if(REGEXMATCH(C137,""B""),"" Blue"",""""),if(REGEXMATCH(C137,""P""),"" "&amp;"Purple"",""""))"),"")</f>
        <v/>
      </c>
      <c r="U137" s="14" t="str">
        <f>IFERROR(__xludf.DUMMYFUNCTION("REGEXREPLACE(C137, ""([ROYGBPXZC_]|1?[0-9])"", ""&lt;icon src='$0.png'/&gt;"")
"),"")</f>
        <v/>
      </c>
      <c r="V137" s="9" t="str">
        <f>IFERROR(__xludf.DUMMYFUNCTION("REGEXREPLACE(SUBSTITUTE(SUBSTITUTE(SUBSTITUTE(SUBSTITUTE(REGEXREPLACE(I137, ""(\[([ROYGBPTQUXZC_]|1?[0-9])\])"", ""&lt;icon src='$2.png'/&gt;""),""--"",""—""),""-&gt;"",""•""),""~@"", CONCATENATE(""&lt;i&gt;"",REGEXEXTRACT(B137,""^([\s\S]*),|$""),""&lt;/i&gt;"")),""~"", CONCA"&amp;"TENATE(""&lt;i&gt;"",B137,""&lt;/i&gt;"")),""(\([\s\S]*?\))"",""&lt;i&gt;&lt;span foreground='#FF34343A'&gt;$0&lt;/span&gt;&lt;/i&gt;"")"),"")</f>
        <v/>
      </c>
      <c r="W137" s="14" t="str">
        <f t="shared" si="10"/>
        <v>&lt;i&gt;&lt;/i&gt;</v>
      </c>
    </row>
    <row r="138">
      <c r="A138" s="14"/>
      <c r="B138" s="1" t="str">
        <f t="shared" si="11"/>
        <v/>
      </c>
      <c r="C138" s="15"/>
      <c r="D138" s="16" t="str">
        <f>IFERROR(__xludf.DUMMYFUNCTION("IF(ISBLANK(A138),"""",SWITCH(IF(T138="""",0,COUNTA(SPLIT(T138,"" ""))),0,""Generic"",1,TRIM(T138),2,""Multicolor"",3,""Multicolor"",4,""Multicolor"",5,""Multicolor"",6,""Multicolor"",7,""Multicolor"",8,""Multicolor""))"),"")</f>
        <v/>
      </c>
      <c r="E138" s="14"/>
      <c r="F138" s="14"/>
      <c r="H138" s="15"/>
      <c r="I138" s="17"/>
      <c r="J138" s="17"/>
      <c r="O138" s="17"/>
      <c r="Q138" s="1">
        <v>60.0</v>
      </c>
      <c r="R138" s="1">
        <v>50.0</v>
      </c>
      <c r="S138" s="14" t="str">
        <f t="shared" si="9"/>
        <v/>
      </c>
      <c r="T138" s="14" t="str">
        <f>IFERROR(__xludf.DUMMYFUNCTION("CONCATENATE(if(REGEXMATCH(C138,""R""),"" Red"",""""),if(REGEXMATCH(C138,""O""),"" Orange"",""""),if(REGEXMATCH(C138,""Y""),"" Yellow"",""""),if(REGEXMATCH(C138,""G""),"" Green"",""""),if(REGEXMATCH(C138,""B""),"" Blue"",""""),if(REGEXMATCH(C138,""P""),"" "&amp;"Purple"",""""))"),"")</f>
        <v/>
      </c>
      <c r="U138" s="14" t="str">
        <f>IFERROR(__xludf.DUMMYFUNCTION("REGEXREPLACE(C138, ""([ROYGBPXZC_]|1?[0-9])"", ""&lt;icon src='$0.png'/&gt;"")
"),"")</f>
        <v/>
      </c>
      <c r="V138" s="9" t="str">
        <f>IFERROR(__xludf.DUMMYFUNCTION("REGEXREPLACE(SUBSTITUTE(SUBSTITUTE(SUBSTITUTE(SUBSTITUTE(REGEXREPLACE(I138, ""(\[([ROYGBPTQUXZC_]|1?[0-9])\])"", ""&lt;icon src='$2.png'/&gt;""),""--"",""—""),""-&gt;"",""•""),""~@"", CONCATENATE(""&lt;i&gt;"",REGEXEXTRACT(B138,""^([\s\S]*),|$""),""&lt;/i&gt;"")),""~"", CONCA"&amp;"TENATE(""&lt;i&gt;"",B138,""&lt;/i&gt;"")),""(\([\s\S]*?\))"",""&lt;i&gt;&lt;span foreground='#FF34343A'&gt;$0&lt;/span&gt;&lt;/i&gt;"")"),"")</f>
        <v/>
      </c>
      <c r="W138" s="14" t="str">
        <f t="shared" si="10"/>
        <v>&lt;i&gt;&lt;/i&gt;</v>
      </c>
    </row>
    <row r="139">
      <c r="A139" s="14"/>
      <c r="B139" s="1" t="str">
        <f t="shared" si="11"/>
        <v/>
      </c>
      <c r="C139" s="15"/>
      <c r="D139" s="16" t="str">
        <f>IFERROR(__xludf.DUMMYFUNCTION("IF(ISBLANK(A139),"""",SWITCH(IF(T139="""",0,COUNTA(SPLIT(T139,"" ""))),0,""Generic"",1,TRIM(T139),2,""Multicolor"",3,""Multicolor"",4,""Multicolor"",5,""Multicolor"",6,""Multicolor"",7,""Multicolor"",8,""Multicolor""))"),"")</f>
        <v/>
      </c>
      <c r="E139" s="14"/>
      <c r="F139" s="14"/>
      <c r="H139" s="15"/>
      <c r="I139" s="17"/>
      <c r="J139" s="17"/>
      <c r="O139" s="17"/>
      <c r="Q139" s="1">
        <v>60.0</v>
      </c>
      <c r="R139" s="1">
        <v>50.0</v>
      </c>
      <c r="S139" s="14" t="str">
        <f t="shared" si="9"/>
        <v/>
      </c>
      <c r="T139" s="14" t="str">
        <f>IFERROR(__xludf.DUMMYFUNCTION("CONCATENATE(if(REGEXMATCH(C139,""R""),"" Red"",""""),if(REGEXMATCH(C139,""O""),"" Orange"",""""),if(REGEXMATCH(C139,""Y""),"" Yellow"",""""),if(REGEXMATCH(C139,""G""),"" Green"",""""),if(REGEXMATCH(C139,""B""),"" Blue"",""""),if(REGEXMATCH(C139,""P""),"" "&amp;"Purple"",""""))"),"")</f>
        <v/>
      </c>
      <c r="U139" s="14" t="str">
        <f>IFERROR(__xludf.DUMMYFUNCTION("REGEXREPLACE(C139, ""([ROYGBPXZC_]|1?[0-9])"", ""&lt;icon src='$0.png'/&gt;"")
"),"")</f>
        <v/>
      </c>
      <c r="V139" s="9" t="str">
        <f>IFERROR(__xludf.DUMMYFUNCTION("REGEXREPLACE(SUBSTITUTE(SUBSTITUTE(SUBSTITUTE(SUBSTITUTE(REGEXREPLACE(I139, ""(\[([ROYGBPTQUXZC_]|1?[0-9])\])"", ""&lt;icon src='$2.png'/&gt;""),""--"",""—""),""-&gt;"",""•""),""~@"", CONCATENATE(""&lt;i&gt;"",REGEXEXTRACT(B139,""^([\s\S]*),|$""),""&lt;/i&gt;"")),""~"", CONCA"&amp;"TENATE(""&lt;i&gt;"",B139,""&lt;/i&gt;"")),""(\([\s\S]*?\))"",""&lt;i&gt;&lt;span foreground='#FF34343A'&gt;$0&lt;/span&gt;&lt;/i&gt;"")"),"")</f>
        <v/>
      </c>
      <c r="W139" s="14" t="str">
        <f t="shared" si="10"/>
        <v>&lt;i&gt;&lt;/i&gt;</v>
      </c>
    </row>
    <row r="140">
      <c r="A140" s="14"/>
      <c r="B140" s="1" t="str">
        <f t="shared" si="11"/>
        <v/>
      </c>
      <c r="C140" s="15"/>
      <c r="D140" s="16" t="str">
        <f>IFERROR(__xludf.DUMMYFUNCTION("IF(ISBLANK(A140),"""",SWITCH(IF(T140="""",0,COUNTA(SPLIT(T140,"" ""))),0,""Generic"",1,TRIM(T140),2,""Multicolor"",3,""Multicolor"",4,""Multicolor"",5,""Multicolor"",6,""Multicolor"",7,""Multicolor"",8,""Multicolor""))"),"")</f>
        <v/>
      </c>
      <c r="E140" s="14"/>
      <c r="F140" s="14"/>
      <c r="H140" s="15"/>
      <c r="I140" s="17"/>
      <c r="J140" s="17"/>
      <c r="O140" s="17"/>
      <c r="Q140" s="1">
        <v>60.0</v>
      </c>
      <c r="R140" s="1">
        <v>50.0</v>
      </c>
      <c r="S140" s="14" t="str">
        <f t="shared" si="9"/>
        <v/>
      </c>
      <c r="T140" s="14" t="str">
        <f>IFERROR(__xludf.DUMMYFUNCTION("CONCATENATE(if(REGEXMATCH(C140,""R""),"" Red"",""""),if(REGEXMATCH(C140,""O""),"" Orange"",""""),if(REGEXMATCH(C140,""Y""),"" Yellow"",""""),if(REGEXMATCH(C140,""G""),"" Green"",""""),if(REGEXMATCH(C140,""B""),"" Blue"",""""),if(REGEXMATCH(C140,""P""),"" "&amp;"Purple"",""""))"),"")</f>
        <v/>
      </c>
      <c r="U140" s="14" t="str">
        <f>IFERROR(__xludf.DUMMYFUNCTION("REGEXREPLACE(C140, ""([ROYGBPXZC_]|1?[0-9])"", ""&lt;icon src='$0.png'/&gt;"")
"),"")</f>
        <v/>
      </c>
      <c r="V140" s="9" t="str">
        <f>IFERROR(__xludf.DUMMYFUNCTION("REGEXREPLACE(SUBSTITUTE(SUBSTITUTE(SUBSTITUTE(SUBSTITUTE(REGEXREPLACE(I140, ""(\[([ROYGBPTQUXZC_]|1?[0-9])\])"", ""&lt;icon src='$2.png'/&gt;""),""--"",""—""),""-&gt;"",""•""),""~@"", CONCATENATE(""&lt;i&gt;"",REGEXEXTRACT(B140,""^([\s\S]*),|$""),""&lt;/i&gt;"")),""~"", CONCA"&amp;"TENATE(""&lt;i&gt;"",B140,""&lt;/i&gt;"")),""(\([\s\S]*?\))"",""&lt;i&gt;&lt;span foreground='#FF34343A'&gt;$0&lt;/span&gt;&lt;/i&gt;"")"),"")</f>
        <v/>
      </c>
      <c r="W140" s="14" t="str">
        <f t="shared" si="10"/>
        <v>&lt;i&gt;&lt;/i&gt;</v>
      </c>
    </row>
    <row r="141">
      <c r="A141" s="14"/>
      <c r="B141" s="1" t="str">
        <f t="shared" si="11"/>
        <v/>
      </c>
      <c r="C141" s="15"/>
      <c r="D141" s="16" t="str">
        <f>IFERROR(__xludf.DUMMYFUNCTION("IF(ISBLANK(A141),"""",SWITCH(IF(T141="""",0,COUNTA(SPLIT(T141,"" ""))),0,""Generic"",1,TRIM(T141),2,""Multicolor"",3,""Multicolor"",4,""Multicolor"",5,""Multicolor"",6,""Multicolor"",7,""Multicolor"",8,""Multicolor""))"),"")</f>
        <v/>
      </c>
      <c r="E141" s="14"/>
      <c r="F141" s="14"/>
      <c r="H141" s="15"/>
      <c r="I141" s="17"/>
      <c r="J141" s="17"/>
      <c r="O141" s="17"/>
      <c r="Q141" s="1">
        <v>60.0</v>
      </c>
      <c r="R141" s="1">
        <v>50.0</v>
      </c>
      <c r="S141" s="14" t="str">
        <f t="shared" si="9"/>
        <v/>
      </c>
      <c r="T141" s="14" t="str">
        <f>IFERROR(__xludf.DUMMYFUNCTION("CONCATENATE(if(REGEXMATCH(C141,""R""),"" Red"",""""),if(REGEXMATCH(C141,""O""),"" Orange"",""""),if(REGEXMATCH(C141,""Y""),"" Yellow"",""""),if(REGEXMATCH(C141,""G""),"" Green"",""""),if(REGEXMATCH(C141,""B""),"" Blue"",""""),if(REGEXMATCH(C141,""P""),"" "&amp;"Purple"",""""))"),"")</f>
        <v/>
      </c>
      <c r="U141" s="14" t="str">
        <f>IFERROR(__xludf.DUMMYFUNCTION("REGEXREPLACE(C141, ""([ROYGBPXZC_]|1?[0-9])"", ""&lt;icon src='$0.png'/&gt;"")
"),"")</f>
        <v/>
      </c>
      <c r="V141" s="9" t="str">
        <f>IFERROR(__xludf.DUMMYFUNCTION("REGEXREPLACE(SUBSTITUTE(SUBSTITUTE(SUBSTITUTE(SUBSTITUTE(REGEXREPLACE(I141, ""(\[([ROYGBPTQUXZC_]|1?[0-9])\])"", ""&lt;icon src='$2.png'/&gt;""),""--"",""—""),""-&gt;"",""•""),""~@"", CONCATENATE(""&lt;i&gt;"",REGEXEXTRACT(B141,""^([\s\S]*),|$""),""&lt;/i&gt;"")),""~"", CONCA"&amp;"TENATE(""&lt;i&gt;"",B141,""&lt;/i&gt;"")),""(\([\s\S]*?\))"",""&lt;i&gt;&lt;span foreground='#FF34343A'&gt;$0&lt;/span&gt;&lt;/i&gt;"")"),"")</f>
        <v/>
      </c>
      <c r="W141" s="14" t="str">
        <f t="shared" si="10"/>
        <v>&lt;i&gt;&lt;/i&gt;</v>
      </c>
    </row>
    <row r="142">
      <c r="A142" s="14"/>
      <c r="B142" s="1" t="str">
        <f t="shared" si="11"/>
        <v/>
      </c>
      <c r="C142" s="15"/>
      <c r="D142" s="16" t="str">
        <f>IFERROR(__xludf.DUMMYFUNCTION("IF(ISBLANK(A142),"""",SWITCH(IF(T142="""",0,COUNTA(SPLIT(T142,"" ""))),0,""Generic"",1,TRIM(T142),2,""Multicolor"",3,""Multicolor"",4,""Multicolor"",5,""Multicolor"",6,""Multicolor"",7,""Multicolor"",8,""Multicolor""))"),"")</f>
        <v/>
      </c>
      <c r="E142" s="14"/>
      <c r="F142" s="14"/>
      <c r="H142" s="15"/>
      <c r="I142" s="17"/>
      <c r="J142" s="17"/>
      <c r="O142" s="17"/>
      <c r="Q142" s="1">
        <v>60.0</v>
      </c>
      <c r="R142" s="1">
        <v>50.0</v>
      </c>
      <c r="S142" s="14" t="str">
        <f t="shared" si="9"/>
        <v/>
      </c>
      <c r="T142" s="14" t="str">
        <f>IFERROR(__xludf.DUMMYFUNCTION("CONCATENATE(if(REGEXMATCH(C142,""R""),"" Red"",""""),if(REGEXMATCH(C142,""O""),"" Orange"",""""),if(REGEXMATCH(C142,""Y""),"" Yellow"",""""),if(REGEXMATCH(C142,""G""),"" Green"",""""),if(REGEXMATCH(C142,""B""),"" Blue"",""""),if(REGEXMATCH(C142,""P""),"" "&amp;"Purple"",""""))"),"")</f>
        <v/>
      </c>
      <c r="U142" s="14" t="str">
        <f>IFERROR(__xludf.DUMMYFUNCTION("REGEXREPLACE(C142, ""([ROYGBPXZC_]|1?[0-9])"", ""&lt;icon src='$0.png'/&gt;"")
"),"")</f>
        <v/>
      </c>
      <c r="V142" s="9" t="str">
        <f>IFERROR(__xludf.DUMMYFUNCTION("REGEXREPLACE(SUBSTITUTE(SUBSTITUTE(SUBSTITUTE(SUBSTITUTE(REGEXREPLACE(I142, ""(\[([ROYGBPTQUXZC_]|1?[0-9])\])"", ""&lt;icon src='$2.png'/&gt;""),""--"",""—""),""-&gt;"",""•""),""~@"", CONCATENATE(""&lt;i&gt;"",REGEXEXTRACT(B142,""^([\s\S]*),|$""),""&lt;/i&gt;"")),""~"", CONCA"&amp;"TENATE(""&lt;i&gt;"",B142,""&lt;/i&gt;"")),""(\([\s\S]*?\))"",""&lt;i&gt;&lt;span foreground='#FF34343A'&gt;$0&lt;/span&gt;&lt;/i&gt;"")"),"")</f>
        <v/>
      </c>
      <c r="W142" s="14" t="str">
        <f t="shared" si="10"/>
        <v>&lt;i&gt;&lt;/i&gt;</v>
      </c>
    </row>
    <row r="143">
      <c r="A143" s="14"/>
      <c r="B143" s="1" t="str">
        <f t="shared" si="11"/>
        <v/>
      </c>
      <c r="C143" s="15"/>
      <c r="D143" s="16" t="str">
        <f>IFERROR(__xludf.DUMMYFUNCTION("IF(ISBLANK(A143),"""",SWITCH(IF(T143="""",0,COUNTA(SPLIT(T143,"" ""))),0,""Generic"",1,TRIM(T143),2,""Multicolor"",3,""Multicolor"",4,""Multicolor"",5,""Multicolor"",6,""Multicolor"",7,""Multicolor"",8,""Multicolor""))"),"")</f>
        <v/>
      </c>
      <c r="E143" s="14"/>
      <c r="F143" s="14"/>
      <c r="H143" s="15"/>
      <c r="I143" s="17"/>
      <c r="J143" s="17"/>
      <c r="O143" s="17"/>
      <c r="Q143" s="1">
        <v>60.0</v>
      </c>
      <c r="R143" s="1">
        <v>50.0</v>
      </c>
      <c r="S143" s="14" t="str">
        <f t="shared" si="9"/>
        <v/>
      </c>
      <c r="T143" s="14" t="str">
        <f>IFERROR(__xludf.DUMMYFUNCTION("CONCATENATE(if(REGEXMATCH(C143,""R""),"" Red"",""""),if(REGEXMATCH(C143,""O""),"" Orange"",""""),if(REGEXMATCH(C143,""Y""),"" Yellow"",""""),if(REGEXMATCH(C143,""G""),"" Green"",""""),if(REGEXMATCH(C143,""B""),"" Blue"",""""),if(REGEXMATCH(C143,""P""),"" "&amp;"Purple"",""""))"),"")</f>
        <v/>
      </c>
      <c r="U143" s="14" t="str">
        <f>IFERROR(__xludf.DUMMYFUNCTION("REGEXREPLACE(C143, ""([ROYGBPXZC_]|1?[0-9])"", ""&lt;icon src='$0.png'/&gt;"")
"),"")</f>
        <v/>
      </c>
      <c r="V143" s="9" t="str">
        <f>IFERROR(__xludf.DUMMYFUNCTION("REGEXREPLACE(SUBSTITUTE(SUBSTITUTE(SUBSTITUTE(SUBSTITUTE(REGEXREPLACE(I143, ""(\[([ROYGBPTQUXZC_]|1?[0-9])\])"", ""&lt;icon src='$2.png'/&gt;""),""--"",""—""),""-&gt;"",""•""),""~@"", CONCATENATE(""&lt;i&gt;"",REGEXEXTRACT(B143,""^([\s\S]*),|$""),""&lt;/i&gt;"")),""~"", CONCA"&amp;"TENATE(""&lt;i&gt;"",B143,""&lt;/i&gt;"")),""(\([\s\S]*?\))"",""&lt;i&gt;&lt;span foreground='#FF34343A'&gt;$0&lt;/span&gt;&lt;/i&gt;"")"),"")</f>
        <v/>
      </c>
      <c r="W143" s="14" t="str">
        <f t="shared" si="10"/>
        <v>&lt;i&gt;&lt;/i&gt;</v>
      </c>
    </row>
    <row r="144">
      <c r="A144" s="14"/>
      <c r="B144" s="1" t="str">
        <f t="shared" si="11"/>
        <v/>
      </c>
      <c r="C144" s="15"/>
      <c r="D144" s="16" t="str">
        <f>IFERROR(__xludf.DUMMYFUNCTION("IF(ISBLANK(A144),"""",SWITCH(IF(T144="""",0,COUNTA(SPLIT(T144,"" ""))),0,""Generic"",1,TRIM(T144),2,""Multicolor"",3,""Multicolor"",4,""Multicolor"",5,""Multicolor"",6,""Multicolor"",7,""Multicolor"",8,""Multicolor""))"),"")</f>
        <v/>
      </c>
      <c r="E144" s="14"/>
      <c r="F144" s="14"/>
      <c r="H144" s="15"/>
      <c r="I144" s="17"/>
      <c r="J144" s="17"/>
      <c r="O144" s="17"/>
      <c r="Q144" s="1">
        <v>60.0</v>
      </c>
      <c r="R144" s="1">
        <v>50.0</v>
      </c>
      <c r="S144" s="14" t="str">
        <f t="shared" si="9"/>
        <v/>
      </c>
      <c r="T144" s="14" t="str">
        <f>IFERROR(__xludf.DUMMYFUNCTION("CONCATENATE(if(REGEXMATCH(C144,""R""),"" Red"",""""),if(REGEXMATCH(C144,""O""),"" Orange"",""""),if(REGEXMATCH(C144,""Y""),"" Yellow"",""""),if(REGEXMATCH(C144,""G""),"" Green"",""""),if(REGEXMATCH(C144,""B""),"" Blue"",""""),if(REGEXMATCH(C144,""P""),"" "&amp;"Purple"",""""))"),"")</f>
        <v/>
      </c>
      <c r="U144" s="14" t="str">
        <f>IFERROR(__xludf.DUMMYFUNCTION("REGEXREPLACE(C144, ""([ROYGBPXZC_]|1?[0-9])"", ""&lt;icon src='$0.png'/&gt;"")
"),"")</f>
        <v/>
      </c>
      <c r="V144" s="9" t="str">
        <f>IFERROR(__xludf.DUMMYFUNCTION("REGEXREPLACE(SUBSTITUTE(SUBSTITUTE(SUBSTITUTE(SUBSTITUTE(REGEXREPLACE(I144, ""(\[([ROYGBPTQUXZC_]|1?[0-9])\])"", ""&lt;icon src='$2.png'/&gt;""),""--"",""—""),""-&gt;"",""•""),""~@"", CONCATENATE(""&lt;i&gt;"",REGEXEXTRACT(B144,""^([\s\S]*),|$""),""&lt;/i&gt;"")),""~"", CONCA"&amp;"TENATE(""&lt;i&gt;"",B144,""&lt;/i&gt;"")),""(\([\s\S]*?\))"",""&lt;i&gt;&lt;span foreground='#FF34343A'&gt;$0&lt;/span&gt;&lt;/i&gt;"")"),"")</f>
        <v/>
      </c>
      <c r="W144" s="14" t="str">
        <f t="shared" si="10"/>
        <v>&lt;i&gt;&lt;/i&gt;</v>
      </c>
    </row>
    <row r="145">
      <c r="A145" s="14"/>
      <c r="B145" s="1" t="str">
        <f t="shared" si="11"/>
        <v/>
      </c>
      <c r="C145" s="15"/>
      <c r="D145" s="16" t="str">
        <f>IFERROR(__xludf.DUMMYFUNCTION("IF(ISBLANK(A145),"""",SWITCH(IF(T145="""",0,COUNTA(SPLIT(T145,"" ""))),0,""Generic"",1,TRIM(T145),2,""Multicolor"",3,""Multicolor"",4,""Multicolor"",5,""Multicolor"",6,""Multicolor"",7,""Multicolor"",8,""Multicolor""))"),"")</f>
        <v/>
      </c>
      <c r="E145" s="14"/>
      <c r="F145" s="14"/>
      <c r="H145" s="15"/>
      <c r="I145" s="17"/>
      <c r="J145" s="17"/>
      <c r="O145" s="17"/>
      <c r="Q145" s="1">
        <v>60.0</v>
      </c>
      <c r="R145" s="1">
        <v>50.0</v>
      </c>
      <c r="S145" s="14" t="str">
        <f t="shared" si="9"/>
        <v/>
      </c>
      <c r="T145" s="14" t="str">
        <f>IFERROR(__xludf.DUMMYFUNCTION("CONCATENATE(if(REGEXMATCH(C145,""R""),"" Red"",""""),if(REGEXMATCH(C145,""O""),"" Orange"",""""),if(REGEXMATCH(C145,""Y""),"" Yellow"",""""),if(REGEXMATCH(C145,""G""),"" Green"",""""),if(REGEXMATCH(C145,""B""),"" Blue"",""""),if(REGEXMATCH(C145,""P""),"" "&amp;"Purple"",""""))"),"")</f>
        <v/>
      </c>
      <c r="U145" s="14" t="str">
        <f>IFERROR(__xludf.DUMMYFUNCTION("REGEXREPLACE(C145, ""([ROYGBPXZC_]|1?[0-9])"", ""&lt;icon src='$0.png'/&gt;"")
"),"")</f>
        <v/>
      </c>
      <c r="V145" s="9" t="str">
        <f>IFERROR(__xludf.DUMMYFUNCTION("REGEXREPLACE(SUBSTITUTE(SUBSTITUTE(SUBSTITUTE(SUBSTITUTE(REGEXREPLACE(I145, ""(\[([ROYGBPTQUXZC_]|1?[0-9])\])"", ""&lt;icon src='$2.png'/&gt;""),""--"",""—""),""-&gt;"",""•""),""~@"", CONCATENATE(""&lt;i&gt;"",REGEXEXTRACT(B145,""^([\s\S]*),|$""),""&lt;/i&gt;"")),""~"", CONCA"&amp;"TENATE(""&lt;i&gt;"",B145,""&lt;/i&gt;"")),""(\([\s\S]*?\))"",""&lt;i&gt;&lt;span foreground='#FF34343A'&gt;$0&lt;/span&gt;&lt;/i&gt;"")"),"")</f>
        <v/>
      </c>
      <c r="W145" s="14" t="str">
        <f t="shared" si="10"/>
        <v>&lt;i&gt;&lt;/i&gt;</v>
      </c>
    </row>
    <row r="146">
      <c r="A146" s="14"/>
      <c r="B146" s="1" t="str">
        <f t="shared" si="11"/>
        <v/>
      </c>
      <c r="C146" s="15"/>
      <c r="D146" s="16" t="str">
        <f>IFERROR(__xludf.DUMMYFUNCTION("IF(ISBLANK(A146),"""",SWITCH(IF(T146="""",0,COUNTA(SPLIT(T146,"" ""))),0,""Generic"",1,TRIM(T146),2,""Multicolor"",3,""Multicolor"",4,""Multicolor"",5,""Multicolor"",6,""Multicolor"",7,""Multicolor"",8,""Multicolor""))"),"")</f>
        <v/>
      </c>
      <c r="E146" s="14"/>
      <c r="F146" s="14"/>
      <c r="H146" s="15"/>
      <c r="I146" s="17"/>
      <c r="J146" s="17"/>
      <c r="O146" s="17"/>
      <c r="Q146" s="1">
        <v>60.0</v>
      </c>
      <c r="R146" s="1">
        <v>50.0</v>
      </c>
      <c r="S146" s="14" t="str">
        <f t="shared" si="9"/>
        <v/>
      </c>
      <c r="T146" s="14" t="str">
        <f>IFERROR(__xludf.DUMMYFUNCTION("CONCATENATE(if(REGEXMATCH(C146,""R""),"" Red"",""""),if(REGEXMATCH(C146,""O""),"" Orange"",""""),if(REGEXMATCH(C146,""Y""),"" Yellow"",""""),if(REGEXMATCH(C146,""G""),"" Green"",""""),if(REGEXMATCH(C146,""B""),"" Blue"",""""),if(REGEXMATCH(C146,""P""),"" "&amp;"Purple"",""""))"),"")</f>
        <v/>
      </c>
      <c r="U146" s="14" t="str">
        <f>IFERROR(__xludf.DUMMYFUNCTION("REGEXREPLACE(C146, ""([ROYGBPXZC_]|1?[0-9])"", ""&lt;icon src='$0.png'/&gt;"")
"),"")</f>
        <v/>
      </c>
      <c r="V146" s="9" t="str">
        <f>IFERROR(__xludf.DUMMYFUNCTION("REGEXREPLACE(SUBSTITUTE(SUBSTITUTE(SUBSTITUTE(SUBSTITUTE(REGEXREPLACE(I146, ""(\[([ROYGBPTQUXZC_]|1?[0-9])\])"", ""&lt;icon src='$2.png'/&gt;""),""--"",""—""),""-&gt;"",""•""),""~@"", CONCATENATE(""&lt;i&gt;"",REGEXEXTRACT(B146,""^([\s\S]*),|$""),""&lt;/i&gt;"")),""~"", CONCA"&amp;"TENATE(""&lt;i&gt;"",B146,""&lt;/i&gt;"")),""(\([\s\S]*?\))"",""&lt;i&gt;&lt;span foreground='#FF34343A'&gt;$0&lt;/span&gt;&lt;/i&gt;"")"),"")</f>
        <v/>
      </c>
      <c r="W146" s="14" t="str">
        <f t="shared" si="10"/>
        <v>&lt;i&gt;&lt;/i&gt;</v>
      </c>
    </row>
    <row r="147">
      <c r="A147" s="14"/>
      <c r="B147" s="1" t="str">
        <f t="shared" si="11"/>
        <v/>
      </c>
      <c r="C147" s="15"/>
      <c r="D147" s="16" t="str">
        <f>IFERROR(__xludf.DUMMYFUNCTION("IF(ISBLANK(A147),"""",SWITCH(IF(T147="""",0,COUNTA(SPLIT(T147,"" ""))),0,""Generic"",1,TRIM(T147),2,""Multicolor"",3,""Multicolor"",4,""Multicolor"",5,""Multicolor"",6,""Multicolor"",7,""Multicolor"",8,""Multicolor""))"),"")</f>
        <v/>
      </c>
      <c r="E147" s="14"/>
      <c r="F147" s="14"/>
      <c r="H147" s="15"/>
      <c r="I147" s="17"/>
      <c r="J147" s="17"/>
      <c r="O147" s="17"/>
      <c r="Q147" s="1">
        <v>60.0</v>
      </c>
      <c r="R147" s="1">
        <v>50.0</v>
      </c>
      <c r="S147" s="14" t="str">
        <f t="shared" si="9"/>
        <v/>
      </c>
      <c r="T147" s="14" t="str">
        <f>IFERROR(__xludf.DUMMYFUNCTION("CONCATENATE(if(REGEXMATCH(C147,""R""),"" Red"",""""),if(REGEXMATCH(C147,""O""),"" Orange"",""""),if(REGEXMATCH(C147,""Y""),"" Yellow"",""""),if(REGEXMATCH(C147,""G""),"" Green"",""""),if(REGEXMATCH(C147,""B""),"" Blue"",""""),if(REGEXMATCH(C147,""P""),"" "&amp;"Purple"",""""))"),"")</f>
        <v/>
      </c>
      <c r="U147" s="14" t="str">
        <f>IFERROR(__xludf.DUMMYFUNCTION("REGEXREPLACE(C147, ""([ROYGBPXZC_]|1?[0-9])"", ""&lt;icon src='$0.png'/&gt;"")
"),"")</f>
        <v/>
      </c>
      <c r="V147" s="9" t="str">
        <f>IFERROR(__xludf.DUMMYFUNCTION("REGEXREPLACE(SUBSTITUTE(SUBSTITUTE(SUBSTITUTE(SUBSTITUTE(REGEXREPLACE(I147, ""(\[([ROYGBPTQUXZC_]|1?[0-9])\])"", ""&lt;icon src='$2.png'/&gt;""),""--"",""—""),""-&gt;"",""•""),""~@"", CONCATENATE(""&lt;i&gt;"",REGEXEXTRACT(B147,""^([\s\S]*),|$""),""&lt;/i&gt;"")),""~"", CONCA"&amp;"TENATE(""&lt;i&gt;"",B147,""&lt;/i&gt;"")),""(\([\s\S]*?\))"",""&lt;i&gt;&lt;span foreground='#FF34343A'&gt;$0&lt;/span&gt;&lt;/i&gt;"")"),"")</f>
        <v/>
      </c>
      <c r="W147" s="14" t="str">
        <f t="shared" si="10"/>
        <v>&lt;i&gt;&lt;/i&gt;</v>
      </c>
    </row>
    <row r="148">
      <c r="A148" s="14"/>
      <c r="B148" s="1" t="str">
        <f t="shared" si="11"/>
        <v/>
      </c>
      <c r="C148" s="15"/>
      <c r="D148" s="16" t="str">
        <f>IFERROR(__xludf.DUMMYFUNCTION("IF(ISBLANK(A148),"""",SWITCH(IF(T148="""",0,COUNTA(SPLIT(T148,"" ""))),0,""Generic"",1,TRIM(T148),2,""Multicolor"",3,""Multicolor"",4,""Multicolor"",5,""Multicolor"",6,""Multicolor"",7,""Multicolor"",8,""Multicolor""))"),"")</f>
        <v/>
      </c>
      <c r="E148" s="14"/>
      <c r="F148" s="14"/>
      <c r="H148" s="15"/>
      <c r="I148" s="17"/>
      <c r="J148" s="17"/>
      <c r="O148" s="17"/>
      <c r="Q148" s="1">
        <v>60.0</v>
      </c>
      <c r="R148" s="1">
        <v>50.0</v>
      </c>
      <c r="S148" s="14" t="str">
        <f t="shared" si="9"/>
        <v/>
      </c>
      <c r="T148" s="14" t="str">
        <f>IFERROR(__xludf.DUMMYFUNCTION("CONCATENATE(if(REGEXMATCH(C148,""R""),"" Red"",""""),if(REGEXMATCH(C148,""O""),"" Orange"",""""),if(REGEXMATCH(C148,""Y""),"" Yellow"",""""),if(REGEXMATCH(C148,""G""),"" Green"",""""),if(REGEXMATCH(C148,""B""),"" Blue"",""""),if(REGEXMATCH(C148,""P""),"" "&amp;"Purple"",""""))"),"")</f>
        <v/>
      </c>
      <c r="U148" s="14" t="str">
        <f>IFERROR(__xludf.DUMMYFUNCTION("REGEXREPLACE(C148, ""([ROYGBPXZC_]|1?[0-9])"", ""&lt;icon src='$0.png'/&gt;"")
"),"")</f>
        <v/>
      </c>
      <c r="V148" s="9" t="str">
        <f>IFERROR(__xludf.DUMMYFUNCTION("REGEXREPLACE(SUBSTITUTE(SUBSTITUTE(SUBSTITUTE(SUBSTITUTE(REGEXREPLACE(I148, ""(\[([ROYGBPTQUXZC_]|1?[0-9])\])"", ""&lt;icon src='$2.png'/&gt;""),""--"",""—""),""-&gt;"",""•""),""~@"", CONCATENATE(""&lt;i&gt;"",REGEXEXTRACT(B148,""^([\s\S]*),|$""),""&lt;/i&gt;"")),""~"", CONCA"&amp;"TENATE(""&lt;i&gt;"",B148,""&lt;/i&gt;"")),""(\([\s\S]*?\))"",""&lt;i&gt;&lt;span foreground='#FF34343A'&gt;$0&lt;/span&gt;&lt;/i&gt;"")"),"")</f>
        <v/>
      </c>
      <c r="W148" s="14" t="str">
        <f t="shared" si="10"/>
        <v>&lt;i&gt;&lt;/i&gt;</v>
      </c>
    </row>
    <row r="149">
      <c r="A149" s="14"/>
      <c r="B149" s="1" t="str">
        <f t="shared" si="11"/>
        <v/>
      </c>
      <c r="C149" s="15"/>
      <c r="D149" s="16" t="str">
        <f>IFERROR(__xludf.DUMMYFUNCTION("IF(ISBLANK(A149),"""",SWITCH(IF(T149="""",0,COUNTA(SPLIT(T149,"" ""))),0,""Generic"",1,TRIM(T149),2,""Multicolor"",3,""Multicolor"",4,""Multicolor"",5,""Multicolor"",6,""Multicolor"",7,""Multicolor"",8,""Multicolor""))"),"")</f>
        <v/>
      </c>
      <c r="E149" s="14"/>
      <c r="F149" s="14"/>
      <c r="H149" s="15"/>
      <c r="I149" s="17"/>
      <c r="J149" s="17"/>
      <c r="O149" s="17"/>
      <c r="Q149" s="1">
        <v>60.0</v>
      </c>
      <c r="R149" s="1">
        <v>50.0</v>
      </c>
      <c r="S149" s="14" t="str">
        <f t="shared" si="9"/>
        <v/>
      </c>
      <c r="T149" s="14" t="str">
        <f>IFERROR(__xludf.DUMMYFUNCTION("CONCATENATE(if(REGEXMATCH(C149,""R""),"" Red"",""""),if(REGEXMATCH(C149,""O""),"" Orange"",""""),if(REGEXMATCH(C149,""Y""),"" Yellow"",""""),if(REGEXMATCH(C149,""G""),"" Green"",""""),if(REGEXMATCH(C149,""B""),"" Blue"",""""),if(REGEXMATCH(C149,""P""),"" "&amp;"Purple"",""""))"),"")</f>
        <v/>
      </c>
      <c r="U149" s="14" t="str">
        <f>IFERROR(__xludf.DUMMYFUNCTION("REGEXREPLACE(C149, ""([ROYGBPXZC_]|1?[0-9])"", ""&lt;icon src='$0.png'/&gt;"")
"),"")</f>
        <v/>
      </c>
      <c r="V149" s="9" t="str">
        <f>IFERROR(__xludf.DUMMYFUNCTION("REGEXREPLACE(SUBSTITUTE(SUBSTITUTE(SUBSTITUTE(SUBSTITUTE(REGEXREPLACE(I149, ""(\[([ROYGBPTQUXZC_]|1?[0-9])\])"", ""&lt;icon src='$2.png'/&gt;""),""--"",""—""),""-&gt;"",""•""),""~@"", CONCATENATE(""&lt;i&gt;"",REGEXEXTRACT(B149,""^([\s\S]*),|$""),""&lt;/i&gt;"")),""~"", CONCA"&amp;"TENATE(""&lt;i&gt;"",B149,""&lt;/i&gt;"")),""(\([\s\S]*?\))"",""&lt;i&gt;&lt;span foreground='#FF34343A'&gt;$0&lt;/span&gt;&lt;/i&gt;"")"),"")</f>
        <v/>
      </c>
      <c r="W149" s="14" t="str">
        <f t="shared" si="10"/>
        <v>&lt;i&gt;&lt;/i&gt;</v>
      </c>
    </row>
    <row r="150">
      <c r="A150" s="14"/>
      <c r="B150" s="1" t="str">
        <f t="shared" si="11"/>
        <v/>
      </c>
      <c r="C150" s="15"/>
      <c r="D150" s="16" t="str">
        <f>IFERROR(__xludf.DUMMYFUNCTION("IF(ISBLANK(A150),"""",SWITCH(IF(T150="""",0,COUNTA(SPLIT(T150,"" ""))),0,""Generic"",1,TRIM(T150),2,""Multicolor"",3,""Multicolor"",4,""Multicolor"",5,""Multicolor"",6,""Multicolor"",7,""Multicolor"",8,""Multicolor""))"),"")</f>
        <v/>
      </c>
      <c r="E150" s="14"/>
      <c r="F150" s="14"/>
      <c r="H150" s="15"/>
      <c r="I150" s="17"/>
      <c r="J150" s="17"/>
      <c r="O150" s="17"/>
      <c r="Q150" s="1">
        <v>60.0</v>
      </c>
      <c r="R150" s="1">
        <v>50.0</v>
      </c>
      <c r="S150" s="14" t="str">
        <f t="shared" si="9"/>
        <v/>
      </c>
      <c r="T150" s="14" t="str">
        <f>IFERROR(__xludf.DUMMYFUNCTION("CONCATENATE(if(REGEXMATCH(C150,""R""),"" Red"",""""),if(REGEXMATCH(C150,""O""),"" Orange"",""""),if(REGEXMATCH(C150,""Y""),"" Yellow"",""""),if(REGEXMATCH(C150,""G""),"" Green"",""""),if(REGEXMATCH(C150,""B""),"" Blue"",""""),if(REGEXMATCH(C150,""P""),"" "&amp;"Purple"",""""))"),"")</f>
        <v/>
      </c>
      <c r="U150" s="14" t="str">
        <f>IFERROR(__xludf.DUMMYFUNCTION("REGEXREPLACE(C150, ""([ROYGBPXZC_]|1?[0-9])"", ""&lt;icon src='$0.png'/&gt;"")
"),"")</f>
        <v/>
      </c>
      <c r="V150" s="9" t="str">
        <f>IFERROR(__xludf.DUMMYFUNCTION("REGEXREPLACE(SUBSTITUTE(SUBSTITUTE(SUBSTITUTE(SUBSTITUTE(REGEXREPLACE(I150, ""(\[([ROYGBPTQUXZC_]|1?[0-9])\])"", ""&lt;icon src='$2.png'/&gt;""),""--"",""—""),""-&gt;"",""•""),""~@"", CONCATENATE(""&lt;i&gt;"",REGEXEXTRACT(B150,""^([\s\S]*),|$""),""&lt;/i&gt;"")),""~"", CONCA"&amp;"TENATE(""&lt;i&gt;"",B150,""&lt;/i&gt;"")),""(\([\s\S]*?\))"",""&lt;i&gt;&lt;span foreground='#FF34343A'&gt;$0&lt;/span&gt;&lt;/i&gt;"")"),"")</f>
        <v/>
      </c>
      <c r="W150" s="14" t="str">
        <f t="shared" si="10"/>
        <v>&lt;i&gt;&lt;/i&gt;</v>
      </c>
    </row>
    <row r="151">
      <c r="A151" s="14"/>
      <c r="B151" s="1" t="str">
        <f t="shared" si="11"/>
        <v/>
      </c>
      <c r="C151" s="15"/>
      <c r="D151" s="16" t="str">
        <f>IFERROR(__xludf.DUMMYFUNCTION("IF(ISBLANK(A151),"""",SWITCH(IF(T151="""",0,COUNTA(SPLIT(T151,"" ""))),0,""Generic"",1,TRIM(T151),2,""Multicolor"",3,""Multicolor"",4,""Multicolor"",5,""Multicolor"",6,""Multicolor"",7,""Multicolor"",8,""Multicolor""))"),"")</f>
        <v/>
      </c>
      <c r="E151" s="14"/>
      <c r="F151" s="14"/>
      <c r="H151" s="15"/>
      <c r="I151" s="17"/>
      <c r="J151" s="17"/>
      <c r="O151" s="17"/>
      <c r="Q151" s="1">
        <v>60.0</v>
      </c>
      <c r="R151" s="1">
        <v>50.0</v>
      </c>
      <c r="S151" s="14" t="str">
        <f t="shared" si="9"/>
        <v/>
      </c>
      <c r="T151" s="14" t="str">
        <f>IFERROR(__xludf.DUMMYFUNCTION("CONCATENATE(if(REGEXMATCH(C151,""R""),"" Red"",""""),if(REGEXMATCH(C151,""O""),"" Orange"",""""),if(REGEXMATCH(C151,""Y""),"" Yellow"",""""),if(REGEXMATCH(C151,""G""),"" Green"",""""),if(REGEXMATCH(C151,""B""),"" Blue"",""""),if(REGEXMATCH(C151,""P""),"" "&amp;"Purple"",""""))"),"")</f>
        <v/>
      </c>
      <c r="U151" s="14" t="str">
        <f>IFERROR(__xludf.DUMMYFUNCTION("REGEXREPLACE(C151, ""([ROYGBPXZC_]|1?[0-9])"", ""&lt;icon src='$0.png'/&gt;"")
"),"")</f>
        <v/>
      </c>
      <c r="V151" s="9" t="str">
        <f>IFERROR(__xludf.DUMMYFUNCTION("REGEXREPLACE(SUBSTITUTE(SUBSTITUTE(SUBSTITUTE(SUBSTITUTE(REGEXREPLACE(I151, ""(\[([ROYGBPTQUXZC_]|1?[0-9])\])"", ""&lt;icon src='$2.png'/&gt;""),""--"",""—""),""-&gt;"",""•""),""~@"", CONCATENATE(""&lt;i&gt;"",REGEXEXTRACT(B151,""^([\s\S]*),|$""),""&lt;/i&gt;"")),""~"", CONCA"&amp;"TENATE(""&lt;i&gt;"",B151,""&lt;/i&gt;"")),""(\([\s\S]*?\))"",""&lt;i&gt;&lt;span foreground='#FF34343A'&gt;$0&lt;/span&gt;&lt;/i&gt;"")"),"")</f>
        <v/>
      </c>
      <c r="W151" s="14" t="str">
        <f t="shared" si="10"/>
        <v>&lt;i&gt;&lt;/i&gt;</v>
      </c>
    </row>
    <row r="152">
      <c r="A152" s="14"/>
      <c r="B152" s="1" t="str">
        <f t="shared" si="11"/>
        <v/>
      </c>
      <c r="C152" s="15"/>
      <c r="D152" s="16" t="str">
        <f>IFERROR(__xludf.DUMMYFUNCTION("IF(ISBLANK(A152),"""",SWITCH(IF(T152="""",0,COUNTA(SPLIT(T152,"" ""))),0,""Generic"",1,TRIM(T152),2,""Multicolor"",3,""Multicolor"",4,""Multicolor"",5,""Multicolor"",6,""Multicolor"",7,""Multicolor"",8,""Multicolor""))"),"")</f>
        <v/>
      </c>
      <c r="E152" s="14"/>
      <c r="F152" s="14"/>
      <c r="H152" s="15"/>
      <c r="I152" s="17"/>
      <c r="J152" s="17"/>
      <c r="O152" s="17"/>
      <c r="Q152" s="1">
        <v>60.0</v>
      </c>
      <c r="R152" s="1">
        <v>50.0</v>
      </c>
      <c r="S152" s="14" t="str">
        <f t="shared" si="9"/>
        <v/>
      </c>
      <c r="T152" s="14" t="str">
        <f>IFERROR(__xludf.DUMMYFUNCTION("CONCATENATE(if(REGEXMATCH(C152,""R""),"" Red"",""""),if(REGEXMATCH(C152,""O""),"" Orange"",""""),if(REGEXMATCH(C152,""Y""),"" Yellow"",""""),if(REGEXMATCH(C152,""G""),"" Green"",""""),if(REGEXMATCH(C152,""B""),"" Blue"",""""),if(REGEXMATCH(C152,""P""),"" "&amp;"Purple"",""""))"),"")</f>
        <v/>
      </c>
      <c r="U152" s="14" t="str">
        <f>IFERROR(__xludf.DUMMYFUNCTION("REGEXREPLACE(C152, ""([ROYGBPXZC_]|1?[0-9])"", ""&lt;icon src='$0.png'/&gt;"")
"),"")</f>
        <v/>
      </c>
      <c r="V152" s="9" t="str">
        <f>IFERROR(__xludf.DUMMYFUNCTION("REGEXREPLACE(SUBSTITUTE(SUBSTITUTE(SUBSTITUTE(SUBSTITUTE(REGEXREPLACE(I152, ""(\[([ROYGBPTQUXZC_]|1?[0-9])\])"", ""&lt;icon src='$2.png'/&gt;""),""--"",""—""),""-&gt;"",""•""),""~@"", CONCATENATE(""&lt;i&gt;"",REGEXEXTRACT(B152,""^([\s\S]*),|$""),""&lt;/i&gt;"")),""~"", CONCA"&amp;"TENATE(""&lt;i&gt;"",B152,""&lt;/i&gt;"")),""(\([\s\S]*?\))"",""&lt;i&gt;&lt;span foreground='#FF34343A'&gt;$0&lt;/span&gt;&lt;/i&gt;"")"),"")</f>
        <v/>
      </c>
      <c r="W152" s="14" t="str">
        <f t="shared" si="10"/>
        <v>&lt;i&gt;&lt;/i&gt;</v>
      </c>
    </row>
    <row r="153">
      <c r="A153" s="14"/>
      <c r="B153" s="1" t="str">
        <f t="shared" si="11"/>
        <v/>
      </c>
      <c r="C153" s="15"/>
      <c r="D153" s="16" t="str">
        <f>IFERROR(__xludf.DUMMYFUNCTION("IF(ISBLANK(A153),"""",SWITCH(IF(T153="""",0,COUNTA(SPLIT(T153,"" ""))),0,""Generic"",1,TRIM(T153),2,""Multicolor"",3,""Multicolor"",4,""Multicolor"",5,""Multicolor"",6,""Multicolor"",7,""Multicolor"",8,""Multicolor""))"),"")</f>
        <v/>
      </c>
      <c r="E153" s="14"/>
      <c r="F153" s="14"/>
      <c r="H153" s="15"/>
      <c r="I153" s="17"/>
      <c r="J153" s="17"/>
      <c r="O153" s="17"/>
      <c r="Q153" s="1">
        <v>60.0</v>
      </c>
      <c r="R153" s="1">
        <v>50.0</v>
      </c>
      <c r="S153" s="14" t="str">
        <f t="shared" si="9"/>
        <v/>
      </c>
      <c r="T153" s="14" t="str">
        <f>IFERROR(__xludf.DUMMYFUNCTION("CONCATENATE(if(REGEXMATCH(C153,""R""),"" Red"",""""),if(REGEXMATCH(C153,""O""),"" Orange"",""""),if(REGEXMATCH(C153,""Y""),"" Yellow"",""""),if(REGEXMATCH(C153,""G""),"" Green"",""""),if(REGEXMATCH(C153,""B""),"" Blue"",""""),if(REGEXMATCH(C153,""P""),"" "&amp;"Purple"",""""))"),"")</f>
        <v/>
      </c>
      <c r="U153" s="14" t="str">
        <f>IFERROR(__xludf.DUMMYFUNCTION("REGEXREPLACE(C153, ""([ROYGBPXZC_]|1?[0-9])"", ""&lt;icon src='$0.png'/&gt;"")
"),"")</f>
        <v/>
      </c>
      <c r="V153" s="9" t="str">
        <f>IFERROR(__xludf.DUMMYFUNCTION("REGEXREPLACE(SUBSTITUTE(SUBSTITUTE(SUBSTITUTE(SUBSTITUTE(REGEXREPLACE(I153, ""(\[([ROYGBPTQUXZC_]|1?[0-9])\])"", ""&lt;icon src='$2.png'/&gt;""),""--"",""—""),""-&gt;"",""•""),""~@"", CONCATENATE(""&lt;i&gt;"",REGEXEXTRACT(B153,""^([\s\S]*),|$""),""&lt;/i&gt;"")),""~"", CONCA"&amp;"TENATE(""&lt;i&gt;"",B153,""&lt;/i&gt;"")),""(\([\s\S]*?\))"",""&lt;i&gt;&lt;span foreground='#FF34343A'&gt;$0&lt;/span&gt;&lt;/i&gt;"")"),"")</f>
        <v/>
      </c>
      <c r="W153" s="14" t="str">
        <f t="shared" si="10"/>
        <v>&lt;i&gt;&lt;/i&gt;</v>
      </c>
    </row>
    <row r="154">
      <c r="A154" s="14"/>
      <c r="B154" s="1" t="str">
        <f t="shared" si="11"/>
        <v/>
      </c>
      <c r="C154" s="15"/>
      <c r="D154" s="16" t="str">
        <f>IFERROR(__xludf.DUMMYFUNCTION("IF(ISBLANK(A154),"""",SWITCH(IF(T154="""",0,COUNTA(SPLIT(T154,"" ""))),0,""Generic"",1,TRIM(T154),2,""Multicolor"",3,""Multicolor"",4,""Multicolor"",5,""Multicolor"",6,""Multicolor"",7,""Multicolor"",8,""Multicolor""))"),"")</f>
        <v/>
      </c>
      <c r="E154" s="14"/>
      <c r="F154" s="14"/>
      <c r="H154" s="15"/>
      <c r="I154" s="17"/>
      <c r="J154" s="17"/>
      <c r="O154" s="17"/>
      <c r="Q154" s="1">
        <v>60.0</v>
      </c>
      <c r="R154" s="1">
        <v>50.0</v>
      </c>
      <c r="S154" s="14" t="str">
        <f t="shared" si="9"/>
        <v/>
      </c>
      <c r="T154" s="14" t="str">
        <f>IFERROR(__xludf.DUMMYFUNCTION("CONCATENATE(if(REGEXMATCH(C154,""R""),"" Red"",""""),if(REGEXMATCH(C154,""O""),"" Orange"",""""),if(REGEXMATCH(C154,""Y""),"" Yellow"",""""),if(REGEXMATCH(C154,""G""),"" Green"",""""),if(REGEXMATCH(C154,""B""),"" Blue"",""""),if(REGEXMATCH(C154,""P""),"" "&amp;"Purple"",""""))"),"")</f>
        <v/>
      </c>
      <c r="U154" s="14" t="str">
        <f>IFERROR(__xludf.DUMMYFUNCTION("REGEXREPLACE(C154, ""([ROYGBPXZC_]|1?[0-9])"", ""&lt;icon src='$0.png'/&gt;"")
"),"")</f>
        <v/>
      </c>
      <c r="V154" s="9" t="str">
        <f>IFERROR(__xludf.DUMMYFUNCTION("REGEXREPLACE(SUBSTITUTE(SUBSTITUTE(SUBSTITUTE(SUBSTITUTE(REGEXREPLACE(I154, ""(\[([ROYGBPTQUXZC_]|1?[0-9])\])"", ""&lt;icon src='$2.png'/&gt;""),""--"",""—""),""-&gt;"",""•""),""~@"", CONCATENATE(""&lt;i&gt;"",REGEXEXTRACT(B154,""^([\s\S]*),|$""),""&lt;/i&gt;"")),""~"", CONCA"&amp;"TENATE(""&lt;i&gt;"",B154,""&lt;/i&gt;"")),""(\([\s\S]*?\))"",""&lt;i&gt;&lt;span foreground='#FF34343A'&gt;$0&lt;/span&gt;&lt;/i&gt;"")"),"")</f>
        <v/>
      </c>
      <c r="W154" s="14" t="str">
        <f t="shared" si="10"/>
        <v>&lt;i&gt;&lt;/i&gt;</v>
      </c>
    </row>
    <row r="155">
      <c r="A155" s="14"/>
      <c r="B155" s="1" t="str">
        <f t="shared" si="11"/>
        <v/>
      </c>
      <c r="C155" s="15"/>
      <c r="D155" s="16" t="str">
        <f>IFERROR(__xludf.DUMMYFUNCTION("IF(ISBLANK(A155),"""",SWITCH(IF(T155="""",0,COUNTA(SPLIT(T155,"" ""))),0,""Generic"",1,TRIM(T155),2,""Multicolor"",3,""Multicolor"",4,""Multicolor"",5,""Multicolor"",6,""Multicolor"",7,""Multicolor"",8,""Multicolor""))"),"")</f>
        <v/>
      </c>
      <c r="E155" s="14"/>
      <c r="F155" s="14"/>
      <c r="H155" s="15"/>
      <c r="I155" s="17"/>
      <c r="J155" s="17"/>
      <c r="O155" s="17"/>
      <c r="Q155" s="1">
        <v>60.0</v>
      </c>
      <c r="R155" s="1">
        <v>50.0</v>
      </c>
      <c r="S155" s="14" t="str">
        <f t="shared" si="9"/>
        <v/>
      </c>
      <c r="T155" s="14" t="str">
        <f>IFERROR(__xludf.DUMMYFUNCTION("CONCATENATE(if(REGEXMATCH(C155,""R""),"" Red"",""""),if(REGEXMATCH(C155,""O""),"" Orange"",""""),if(REGEXMATCH(C155,""Y""),"" Yellow"",""""),if(REGEXMATCH(C155,""G""),"" Green"",""""),if(REGEXMATCH(C155,""B""),"" Blue"",""""),if(REGEXMATCH(C155,""P""),"" "&amp;"Purple"",""""))"),"")</f>
        <v/>
      </c>
      <c r="U155" s="14" t="str">
        <f>IFERROR(__xludf.DUMMYFUNCTION("REGEXREPLACE(C155, ""([ROYGBPXZC_]|1?[0-9])"", ""&lt;icon src='$0.png'/&gt;"")
"),"")</f>
        <v/>
      </c>
      <c r="V155" s="9" t="str">
        <f>IFERROR(__xludf.DUMMYFUNCTION("REGEXREPLACE(SUBSTITUTE(SUBSTITUTE(SUBSTITUTE(SUBSTITUTE(REGEXREPLACE(I155, ""(\[([ROYGBPTQUXZC_]|1?[0-9])\])"", ""&lt;icon src='$2.png'/&gt;""),""--"",""—""),""-&gt;"",""•""),""~@"", CONCATENATE(""&lt;i&gt;"",REGEXEXTRACT(B155,""^([\s\S]*),|$""),""&lt;/i&gt;"")),""~"", CONCA"&amp;"TENATE(""&lt;i&gt;"",B155,""&lt;/i&gt;"")),""(\([\s\S]*?\))"",""&lt;i&gt;&lt;span foreground='#FF34343A'&gt;$0&lt;/span&gt;&lt;/i&gt;"")"),"")</f>
        <v/>
      </c>
      <c r="W155" s="14" t="str">
        <f t="shared" si="10"/>
        <v>&lt;i&gt;&lt;/i&gt;</v>
      </c>
    </row>
    <row r="156">
      <c r="A156" s="14"/>
      <c r="B156" s="1" t="str">
        <f t="shared" si="11"/>
        <v/>
      </c>
      <c r="C156" s="15"/>
      <c r="D156" s="16" t="str">
        <f>IFERROR(__xludf.DUMMYFUNCTION("IF(ISBLANK(A156),"""",SWITCH(IF(T156="""",0,COUNTA(SPLIT(T156,"" ""))),0,""Generic"",1,TRIM(T156),2,""Multicolor"",3,""Multicolor"",4,""Multicolor"",5,""Multicolor"",6,""Multicolor"",7,""Multicolor"",8,""Multicolor""))"),"")</f>
        <v/>
      </c>
      <c r="E156" s="14"/>
      <c r="F156" s="14"/>
      <c r="H156" s="15"/>
      <c r="I156" s="17"/>
      <c r="J156" s="17"/>
      <c r="O156" s="17"/>
      <c r="Q156" s="1">
        <v>60.0</v>
      </c>
      <c r="R156" s="1">
        <v>50.0</v>
      </c>
      <c r="S156" s="14" t="str">
        <f t="shared" si="9"/>
        <v/>
      </c>
      <c r="T156" s="14" t="str">
        <f>IFERROR(__xludf.DUMMYFUNCTION("CONCATENATE(if(REGEXMATCH(C156,""R""),"" Red"",""""),if(REGEXMATCH(C156,""O""),"" Orange"",""""),if(REGEXMATCH(C156,""Y""),"" Yellow"",""""),if(REGEXMATCH(C156,""G""),"" Green"",""""),if(REGEXMATCH(C156,""B""),"" Blue"",""""),if(REGEXMATCH(C156,""P""),"" "&amp;"Purple"",""""))"),"")</f>
        <v/>
      </c>
      <c r="U156" s="14" t="str">
        <f>IFERROR(__xludf.DUMMYFUNCTION("REGEXREPLACE(C156, ""([ROYGBPXZC_]|1?[0-9])"", ""&lt;icon src='$0.png'/&gt;"")
"),"")</f>
        <v/>
      </c>
      <c r="V156" s="9" t="str">
        <f>IFERROR(__xludf.DUMMYFUNCTION("REGEXREPLACE(SUBSTITUTE(SUBSTITUTE(SUBSTITUTE(SUBSTITUTE(REGEXREPLACE(I156, ""(\[([ROYGBPTQUXZC_]|1?[0-9])\])"", ""&lt;icon src='$2.png'/&gt;""),""--"",""—""),""-&gt;"",""•""),""~@"", CONCATENATE(""&lt;i&gt;"",REGEXEXTRACT(B156,""^([\s\S]*),|$""),""&lt;/i&gt;"")),""~"", CONCA"&amp;"TENATE(""&lt;i&gt;"",B156,""&lt;/i&gt;"")),""(\([\s\S]*?\))"",""&lt;i&gt;&lt;span foreground='#FF34343A'&gt;$0&lt;/span&gt;&lt;/i&gt;"")"),"")</f>
        <v/>
      </c>
      <c r="W156" s="14" t="str">
        <f t="shared" si="10"/>
        <v>&lt;i&gt;&lt;/i&gt;</v>
      </c>
    </row>
    <row r="157">
      <c r="A157" s="14"/>
      <c r="B157" s="1" t="str">
        <f t="shared" si="11"/>
        <v/>
      </c>
      <c r="C157" s="15"/>
      <c r="D157" s="16" t="str">
        <f>IFERROR(__xludf.DUMMYFUNCTION("IF(ISBLANK(A157),"""",SWITCH(IF(T157="""",0,COUNTA(SPLIT(T157,"" ""))),0,""Generic"",1,TRIM(T157),2,""Multicolor"",3,""Multicolor"",4,""Multicolor"",5,""Multicolor"",6,""Multicolor"",7,""Multicolor"",8,""Multicolor""))"),"")</f>
        <v/>
      </c>
      <c r="E157" s="14"/>
      <c r="F157" s="14"/>
      <c r="H157" s="15"/>
      <c r="I157" s="17"/>
      <c r="J157" s="17"/>
      <c r="O157" s="17"/>
      <c r="Q157" s="1">
        <v>60.0</v>
      </c>
      <c r="R157" s="1">
        <v>50.0</v>
      </c>
      <c r="S157" s="14" t="str">
        <f t="shared" si="9"/>
        <v/>
      </c>
      <c r="T157" s="14" t="str">
        <f>IFERROR(__xludf.DUMMYFUNCTION("CONCATENATE(if(REGEXMATCH(C157,""R""),"" Red"",""""),if(REGEXMATCH(C157,""O""),"" Orange"",""""),if(REGEXMATCH(C157,""Y""),"" Yellow"",""""),if(REGEXMATCH(C157,""G""),"" Green"",""""),if(REGEXMATCH(C157,""B""),"" Blue"",""""),if(REGEXMATCH(C157,""P""),"" "&amp;"Purple"",""""))"),"")</f>
        <v/>
      </c>
      <c r="U157" s="14" t="str">
        <f>IFERROR(__xludf.DUMMYFUNCTION("REGEXREPLACE(C157, ""([ROYGBPXZC_]|1?[0-9])"", ""&lt;icon src='$0.png'/&gt;"")
"),"")</f>
        <v/>
      </c>
      <c r="V157" s="9" t="str">
        <f>IFERROR(__xludf.DUMMYFUNCTION("REGEXREPLACE(SUBSTITUTE(SUBSTITUTE(SUBSTITUTE(SUBSTITUTE(REGEXREPLACE(I157, ""(\[([ROYGBPTQUXZC_]|1?[0-9])\])"", ""&lt;icon src='$2.png'/&gt;""),""--"",""—""),""-&gt;"",""•""),""~@"", CONCATENATE(""&lt;i&gt;"",REGEXEXTRACT(B157,""^([\s\S]*),|$""),""&lt;/i&gt;"")),""~"", CONCA"&amp;"TENATE(""&lt;i&gt;"",B157,""&lt;/i&gt;"")),""(\([\s\S]*?\))"",""&lt;i&gt;&lt;span foreground='#FF34343A'&gt;$0&lt;/span&gt;&lt;/i&gt;"")"),"")</f>
        <v/>
      </c>
      <c r="W157" s="14" t="str">
        <f t="shared" si="10"/>
        <v>&lt;i&gt;&lt;/i&gt;</v>
      </c>
    </row>
    <row r="158">
      <c r="A158" s="14"/>
      <c r="B158" s="1" t="str">
        <f t="shared" si="11"/>
        <v/>
      </c>
      <c r="C158" s="15"/>
      <c r="D158" s="16" t="str">
        <f>IFERROR(__xludf.DUMMYFUNCTION("IF(ISBLANK(A158),"""",SWITCH(IF(T158="""",0,COUNTA(SPLIT(T158,"" ""))),0,""Generic"",1,TRIM(T158),2,""Multicolor"",3,""Multicolor"",4,""Multicolor"",5,""Multicolor"",6,""Multicolor"",7,""Multicolor"",8,""Multicolor""))"),"")</f>
        <v/>
      </c>
      <c r="E158" s="14"/>
      <c r="F158" s="14"/>
      <c r="H158" s="15"/>
      <c r="I158" s="17"/>
      <c r="J158" s="17"/>
      <c r="O158" s="17"/>
      <c r="Q158" s="1">
        <v>60.0</v>
      </c>
      <c r="R158" s="1">
        <v>50.0</v>
      </c>
      <c r="S158" s="14" t="str">
        <f t="shared" si="9"/>
        <v/>
      </c>
      <c r="T158" s="14" t="str">
        <f>IFERROR(__xludf.DUMMYFUNCTION("CONCATENATE(if(REGEXMATCH(C158,""R""),"" Red"",""""),if(REGEXMATCH(C158,""O""),"" Orange"",""""),if(REGEXMATCH(C158,""Y""),"" Yellow"",""""),if(REGEXMATCH(C158,""G""),"" Green"",""""),if(REGEXMATCH(C158,""B""),"" Blue"",""""),if(REGEXMATCH(C158,""P""),"" "&amp;"Purple"",""""))"),"")</f>
        <v/>
      </c>
      <c r="U158" s="14" t="str">
        <f>IFERROR(__xludf.DUMMYFUNCTION("REGEXREPLACE(C158, ""([ROYGBPXZC_]|1?[0-9])"", ""&lt;icon src='$0.png'/&gt;"")
"),"")</f>
        <v/>
      </c>
      <c r="V158" s="9" t="str">
        <f>IFERROR(__xludf.DUMMYFUNCTION("REGEXREPLACE(SUBSTITUTE(SUBSTITUTE(SUBSTITUTE(SUBSTITUTE(REGEXREPLACE(I158, ""(\[([ROYGBPTQUXZC_]|1?[0-9])\])"", ""&lt;icon src='$2.png'/&gt;""),""--"",""—""),""-&gt;"",""•""),""~@"", CONCATENATE(""&lt;i&gt;"",REGEXEXTRACT(B158,""^([\s\S]*),|$""),""&lt;/i&gt;"")),""~"", CONCA"&amp;"TENATE(""&lt;i&gt;"",B158,""&lt;/i&gt;"")),""(\([\s\S]*?\))"",""&lt;i&gt;&lt;span foreground='#FF34343A'&gt;$0&lt;/span&gt;&lt;/i&gt;"")"),"")</f>
        <v/>
      </c>
      <c r="W158" s="14" t="str">
        <f t="shared" si="10"/>
        <v>&lt;i&gt;&lt;/i&gt;</v>
      </c>
    </row>
    <row r="159">
      <c r="A159" s="14"/>
      <c r="B159" s="1" t="str">
        <f t="shared" si="11"/>
        <v/>
      </c>
      <c r="C159" s="15"/>
      <c r="D159" s="16" t="str">
        <f>IFERROR(__xludf.DUMMYFUNCTION("IF(ISBLANK(A159),"""",SWITCH(IF(T159="""",0,COUNTA(SPLIT(T159,"" ""))),0,""Generic"",1,TRIM(T159),2,""Multicolor"",3,""Multicolor"",4,""Multicolor"",5,""Multicolor"",6,""Multicolor"",7,""Multicolor"",8,""Multicolor""))"),"")</f>
        <v/>
      </c>
      <c r="E159" s="14"/>
      <c r="F159" s="14"/>
      <c r="H159" s="15"/>
      <c r="I159" s="17"/>
      <c r="J159" s="17"/>
      <c r="O159" s="17"/>
      <c r="Q159" s="1">
        <v>60.0</v>
      </c>
      <c r="R159" s="1">
        <v>50.0</v>
      </c>
      <c r="S159" s="14" t="str">
        <f t="shared" si="9"/>
        <v/>
      </c>
      <c r="T159" s="14" t="str">
        <f>IFERROR(__xludf.DUMMYFUNCTION("CONCATENATE(if(REGEXMATCH(C159,""R""),"" Red"",""""),if(REGEXMATCH(C159,""O""),"" Orange"",""""),if(REGEXMATCH(C159,""Y""),"" Yellow"",""""),if(REGEXMATCH(C159,""G""),"" Green"",""""),if(REGEXMATCH(C159,""B""),"" Blue"",""""),if(REGEXMATCH(C159,""P""),"" "&amp;"Purple"",""""))"),"")</f>
        <v/>
      </c>
      <c r="U159" s="14" t="str">
        <f>IFERROR(__xludf.DUMMYFUNCTION("REGEXREPLACE(C159, ""([ROYGBPXZC_]|1?[0-9])"", ""&lt;icon src='$0.png'/&gt;"")
"),"")</f>
        <v/>
      </c>
      <c r="V159" s="9" t="str">
        <f>IFERROR(__xludf.DUMMYFUNCTION("REGEXREPLACE(SUBSTITUTE(SUBSTITUTE(SUBSTITUTE(SUBSTITUTE(REGEXREPLACE(I159, ""(\[([ROYGBPTQUXZC_]|1?[0-9])\])"", ""&lt;icon src='$2.png'/&gt;""),""--"",""—""),""-&gt;"",""•""),""~@"", CONCATENATE(""&lt;i&gt;"",REGEXEXTRACT(B159,""^([\s\S]*),|$""),""&lt;/i&gt;"")),""~"", CONCA"&amp;"TENATE(""&lt;i&gt;"",B159,""&lt;/i&gt;"")),""(\([\s\S]*?\))"",""&lt;i&gt;&lt;span foreground='#FF34343A'&gt;$0&lt;/span&gt;&lt;/i&gt;"")"),"")</f>
        <v/>
      </c>
      <c r="W159" s="14" t="str">
        <f t="shared" si="10"/>
        <v>&lt;i&gt;&lt;/i&gt;</v>
      </c>
    </row>
    <row r="160">
      <c r="A160" s="14"/>
      <c r="B160" s="1" t="str">
        <f t="shared" si="11"/>
        <v/>
      </c>
      <c r="C160" s="15"/>
      <c r="D160" s="16" t="str">
        <f>IFERROR(__xludf.DUMMYFUNCTION("IF(ISBLANK(A160),"""",SWITCH(IF(T160="""",0,COUNTA(SPLIT(T160,"" ""))),0,""Generic"",1,TRIM(T160),2,""Multicolor"",3,""Multicolor"",4,""Multicolor"",5,""Multicolor"",6,""Multicolor"",7,""Multicolor"",8,""Multicolor""))"),"")</f>
        <v/>
      </c>
      <c r="E160" s="14"/>
      <c r="F160" s="14"/>
      <c r="H160" s="15"/>
      <c r="I160" s="17"/>
      <c r="J160" s="17"/>
      <c r="O160" s="17"/>
      <c r="Q160" s="1">
        <v>60.0</v>
      </c>
      <c r="R160" s="1">
        <v>50.0</v>
      </c>
      <c r="S160" s="14" t="str">
        <f t="shared" si="9"/>
        <v/>
      </c>
      <c r="T160" s="14" t="str">
        <f>IFERROR(__xludf.DUMMYFUNCTION("CONCATENATE(if(REGEXMATCH(C160,""R""),"" Red"",""""),if(REGEXMATCH(C160,""O""),"" Orange"",""""),if(REGEXMATCH(C160,""Y""),"" Yellow"",""""),if(REGEXMATCH(C160,""G""),"" Green"",""""),if(REGEXMATCH(C160,""B""),"" Blue"",""""),if(REGEXMATCH(C160,""P""),"" "&amp;"Purple"",""""))"),"")</f>
        <v/>
      </c>
      <c r="U160" s="14" t="str">
        <f>IFERROR(__xludf.DUMMYFUNCTION("REGEXREPLACE(C160, ""([ROYGBPXZC_]|1?[0-9])"", ""&lt;icon src='$0.png'/&gt;"")
"),"")</f>
        <v/>
      </c>
      <c r="V160" s="9" t="str">
        <f>IFERROR(__xludf.DUMMYFUNCTION("REGEXREPLACE(SUBSTITUTE(SUBSTITUTE(SUBSTITUTE(SUBSTITUTE(REGEXREPLACE(I160, ""(\[([ROYGBPTQUXZC_]|1?[0-9])\])"", ""&lt;icon src='$2.png'/&gt;""),""--"",""—""),""-&gt;"",""•""),""~@"", CONCATENATE(""&lt;i&gt;"",REGEXEXTRACT(B160,""^([\s\S]*),|$""),""&lt;/i&gt;"")),""~"", CONCA"&amp;"TENATE(""&lt;i&gt;"",B160,""&lt;/i&gt;"")),""(\([\s\S]*?\))"",""&lt;i&gt;&lt;span foreground='#FF34343A'&gt;$0&lt;/span&gt;&lt;/i&gt;"")"),"")</f>
        <v/>
      </c>
      <c r="W160" s="14" t="str">
        <f t="shared" si="10"/>
        <v>&lt;i&gt;&lt;/i&gt;</v>
      </c>
    </row>
    <row r="161">
      <c r="A161" s="14"/>
      <c r="B161" s="1" t="str">
        <f t="shared" si="11"/>
        <v/>
      </c>
      <c r="C161" s="15"/>
      <c r="D161" s="16" t="str">
        <f>IFERROR(__xludf.DUMMYFUNCTION("IF(ISBLANK(A161),"""",SWITCH(IF(T161="""",0,COUNTA(SPLIT(T161,"" ""))),0,""Generic"",1,TRIM(T161),2,""Multicolor"",3,""Multicolor"",4,""Multicolor"",5,""Multicolor"",6,""Multicolor"",7,""Multicolor"",8,""Multicolor""))"),"")</f>
        <v/>
      </c>
      <c r="E161" s="14"/>
      <c r="F161" s="14"/>
      <c r="H161" s="15"/>
      <c r="I161" s="17"/>
      <c r="J161" s="17"/>
      <c r="O161" s="17"/>
      <c r="Q161" s="1">
        <v>60.0</v>
      </c>
      <c r="R161" s="1">
        <v>50.0</v>
      </c>
      <c r="S161" s="14" t="str">
        <f t="shared" si="9"/>
        <v/>
      </c>
      <c r="T161" s="14" t="str">
        <f>IFERROR(__xludf.DUMMYFUNCTION("CONCATENATE(if(REGEXMATCH(C161,""R""),"" Red"",""""),if(REGEXMATCH(C161,""O""),"" Orange"",""""),if(REGEXMATCH(C161,""Y""),"" Yellow"",""""),if(REGEXMATCH(C161,""G""),"" Green"",""""),if(REGEXMATCH(C161,""B""),"" Blue"",""""),if(REGEXMATCH(C161,""P""),"" "&amp;"Purple"",""""))"),"")</f>
        <v/>
      </c>
      <c r="U161" s="14" t="str">
        <f>IFERROR(__xludf.DUMMYFUNCTION("REGEXREPLACE(C161, ""([ROYGBPXZC_]|1?[0-9])"", ""&lt;icon src='$0.png'/&gt;"")
"),"")</f>
        <v/>
      </c>
      <c r="V161" s="9" t="str">
        <f>IFERROR(__xludf.DUMMYFUNCTION("REGEXREPLACE(SUBSTITUTE(SUBSTITUTE(SUBSTITUTE(SUBSTITUTE(REGEXREPLACE(I161, ""(\[([ROYGBPTQUXZC_]|1?[0-9])\])"", ""&lt;icon src='$2.png'/&gt;""),""--"",""—""),""-&gt;"",""•""),""~@"", CONCATENATE(""&lt;i&gt;"",REGEXEXTRACT(B161,""^([\s\S]*),|$""),""&lt;/i&gt;"")),""~"", CONCA"&amp;"TENATE(""&lt;i&gt;"",B161,""&lt;/i&gt;"")),""(\([\s\S]*?\))"",""&lt;i&gt;&lt;span foreground='#FF34343A'&gt;$0&lt;/span&gt;&lt;/i&gt;"")"),"")</f>
        <v/>
      </c>
      <c r="W161" s="14" t="str">
        <f t="shared" si="10"/>
        <v>&lt;i&gt;&lt;/i&gt;</v>
      </c>
    </row>
    <row r="162">
      <c r="A162" s="14"/>
      <c r="B162" s="1" t="str">
        <f t="shared" si="11"/>
        <v/>
      </c>
      <c r="C162" s="15"/>
      <c r="D162" s="16" t="str">
        <f>IFERROR(__xludf.DUMMYFUNCTION("IF(ISBLANK(A162),"""",SWITCH(IF(T162="""",0,COUNTA(SPLIT(T162,"" ""))),0,""Generic"",1,TRIM(T162),2,""Multicolor"",3,""Multicolor"",4,""Multicolor"",5,""Multicolor"",6,""Multicolor"",7,""Multicolor"",8,""Multicolor""))"),"")</f>
        <v/>
      </c>
      <c r="E162" s="14"/>
      <c r="F162" s="14"/>
      <c r="H162" s="15"/>
      <c r="I162" s="17"/>
      <c r="J162" s="17"/>
      <c r="O162" s="17"/>
      <c r="Q162" s="1">
        <v>60.0</v>
      </c>
      <c r="R162" s="1">
        <v>50.0</v>
      </c>
      <c r="S162" s="14" t="str">
        <f t="shared" si="9"/>
        <v/>
      </c>
      <c r="T162" s="14" t="str">
        <f>IFERROR(__xludf.DUMMYFUNCTION("CONCATENATE(if(REGEXMATCH(C162,""R""),"" Red"",""""),if(REGEXMATCH(C162,""O""),"" Orange"",""""),if(REGEXMATCH(C162,""Y""),"" Yellow"",""""),if(REGEXMATCH(C162,""G""),"" Green"",""""),if(REGEXMATCH(C162,""B""),"" Blue"",""""),if(REGEXMATCH(C162,""P""),"" "&amp;"Purple"",""""))"),"")</f>
        <v/>
      </c>
      <c r="U162" s="14" t="str">
        <f>IFERROR(__xludf.DUMMYFUNCTION("REGEXREPLACE(C162, ""([ROYGBPXZC_]|1?[0-9])"", ""&lt;icon src='$0.png'/&gt;"")
"),"")</f>
        <v/>
      </c>
      <c r="V162" s="9" t="str">
        <f>IFERROR(__xludf.DUMMYFUNCTION("REGEXREPLACE(SUBSTITUTE(SUBSTITUTE(SUBSTITUTE(SUBSTITUTE(REGEXREPLACE(I162, ""(\[([ROYGBPTQUXZC_]|1?[0-9])\])"", ""&lt;icon src='$2.png'/&gt;""),""--"",""—""),""-&gt;"",""•""),""~@"", CONCATENATE(""&lt;i&gt;"",REGEXEXTRACT(B162,""^([\s\S]*),|$""),""&lt;/i&gt;"")),""~"", CONCA"&amp;"TENATE(""&lt;i&gt;"",B162,""&lt;/i&gt;"")),""(\([\s\S]*?\))"",""&lt;i&gt;&lt;span foreground='#FF34343A'&gt;$0&lt;/span&gt;&lt;/i&gt;"")"),"")</f>
        <v/>
      </c>
      <c r="W162" s="14" t="str">
        <f t="shared" si="10"/>
        <v>&lt;i&gt;&lt;/i&gt;</v>
      </c>
    </row>
    <row r="163">
      <c r="A163" s="14"/>
      <c r="B163" s="1" t="str">
        <f t="shared" si="11"/>
        <v/>
      </c>
      <c r="C163" s="15"/>
      <c r="D163" s="16" t="str">
        <f>IFERROR(__xludf.DUMMYFUNCTION("IF(ISBLANK(A163),"""",SWITCH(IF(T163="""",0,COUNTA(SPLIT(T163,"" ""))),0,""Generic"",1,TRIM(T163),2,""Multicolor"",3,""Multicolor"",4,""Multicolor"",5,""Multicolor"",6,""Multicolor"",7,""Multicolor"",8,""Multicolor""))"),"")</f>
        <v/>
      </c>
      <c r="E163" s="14"/>
      <c r="F163" s="14"/>
      <c r="H163" s="15"/>
      <c r="I163" s="17"/>
      <c r="J163" s="17"/>
      <c r="O163" s="17"/>
      <c r="Q163" s="1">
        <v>60.0</v>
      </c>
      <c r="R163" s="1">
        <v>50.0</v>
      </c>
      <c r="S163" s="14" t="str">
        <f t="shared" si="9"/>
        <v/>
      </c>
      <c r="T163" s="14" t="str">
        <f>IFERROR(__xludf.DUMMYFUNCTION("CONCATENATE(if(REGEXMATCH(C163,""R""),"" Red"",""""),if(REGEXMATCH(C163,""O""),"" Orange"",""""),if(REGEXMATCH(C163,""Y""),"" Yellow"",""""),if(REGEXMATCH(C163,""G""),"" Green"",""""),if(REGEXMATCH(C163,""B""),"" Blue"",""""),if(REGEXMATCH(C163,""P""),"" "&amp;"Purple"",""""))"),"")</f>
        <v/>
      </c>
      <c r="U163" s="14" t="str">
        <f>IFERROR(__xludf.DUMMYFUNCTION("REGEXREPLACE(C163, ""([ROYGBPXZC_]|1?[0-9])"", ""&lt;icon src='$0.png'/&gt;"")
"),"")</f>
        <v/>
      </c>
      <c r="V163" s="9" t="str">
        <f>IFERROR(__xludf.DUMMYFUNCTION("REGEXREPLACE(SUBSTITUTE(SUBSTITUTE(SUBSTITUTE(SUBSTITUTE(REGEXREPLACE(I163, ""(\[([ROYGBPTQUXZC_]|1?[0-9])\])"", ""&lt;icon src='$2.png'/&gt;""),""--"",""—""),""-&gt;"",""•""),""~@"", CONCATENATE(""&lt;i&gt;"",REGEXEXTRACT(B163,""^([\s\S]*),|$""),""&lt;/i&gt;"")),""~"", CONCA"&amp;"TENATE(""&lt;i&gt;"",B163,""&lt;/i&gt;"")),""(\([\s\S]*?\))"",""&lt;i&gt;&lt;span foreground='#FF34343A'&gt;$0&lt;/span&gt;&lt;/i&gt;"")"),"")</f>
        <v/>
      </c>
      <c r="W163" s="14" t="str">
        <f t="shared" si="10"/>
        <v>&lt;i&gt;&lt;/i&gt;</v>
      </c>
    </row>
    <row r="164">
      <c r="A164" s="14"/>
      <c r="B164" s="1" t="str">
        <f t="shared" si="11"/>
        <v/>
      </c>
      <c r="C164" s="15"/>
      <c r="D164" s="16" t="str">
        <f>IFERROR(__xludf.DUMMYFUNCTION("IF(ISBLANK(A164),"""",SWITCH(IF(T164="""",0,COUNTA(SPLIT(T164,"" ""))),0,""Generic"",1,TRIM(T164),2,""Multicolor"",3,""Multicolor"",4,""Multicolor"",5,""Multicolor"",6,""Multicolor"",7,""Multicolor"",8,""Multicolor""))"),"")</f>
        <v/>
      </c>
      <c r="E164" s="14"/>
      <c r="F164" s="14"/>
      <c r="H164" s="15"/>
      <c r="I164" s="17"/>
      <c r="J164" s="17"/>
      <c r="O164" s="17"/>
      <c r="Q164" s="1">
        <v>60.0</v>
      </c>
      <c r="R164" s="1">
        <v>50.0</v>
      </c>
      <c r="S164" s="14" t="str">
        <f t="shared" si="9"/>
        <v/>
      </c>
      <c r="T164" s="14" t="str">
        <f>IFERROR(__xludf.DUMMYFUNCTION("CONCATENATE(if(REGEXMATCH(C164,""R""),"" Red"",""""),if(REGEXMATCH(C164,""O""),"" Orange"",""""),if(REGEXMATCH(C164,""Y""),"" Yellow"",""""),if(REGEXMATCH(C164,""G""),"" Green"",""""),if(REGEXMATCH(C164,""B""),"" Blue"",""""),if(REGEXMATCH(C164,""P""),"" "&amp;"Purple"",""""))"),"")</f>
        <v/>
      </c>
      <c r="U164" s="14" t="str">
        <f>IFERROR(__xludf.DUMMYFUNCTION("REGEXREPLACE(C164, ""([ROYGBPXZC_]|1?[0-9])"", ""&lt;icon src='$0.png'/&gt;"")
"),"")</f>
        <v/>
      </c>
      <c r="V164" s="9" t="str">
        <f>IFERROR(__xludf.DUMMYFUNCTION("REGEXREPLACE(SUBSTITUTE(SUBSTITUTE(SUBSTITUTE(SUBSTITUTE(REGEXREPLACE(I164, ""(\[([ROYGBPTQUXZC_]|1?[0-9])\])"", ""&lt;icon src='$2.png'/&gt;""),""--"",""—""),""-&gt;"",""•""),""~@"", CONCATENATE(""&lt;i&gt;"",REGEXEXTRACT(B164,""^([\s\S]*),|$""),""&lt;/i&gt;"")),""~"", CONCA"&amp;"TENATE(""&lt;i&gt;"",B164,""&lt;/i&gt;"")),""(\([\s\S]*?\))"",""&lt;i&gt;&lt;span foreground='#FF34343A'&gt;$0&lt;/span&gt;&lt;/i&gt;"")"),"")</f>
        <v/>
      </c>
      <c r="W164" s="14" t="str">
        <f t="shared" si="10"/>
        <v>&lt;i&gt;&lt;/i&gt;</v>
      </c>
    </row>
    <row r="165">
      <c r="A165" s="14"/>
      <c r="B165" s="1" t="str">
        <f t="shared" si="11"/>
        <v/>
      </c>
      <c r="C165" s="15"/>
      <c r="D165" s="16" t="str">
        <f>IFERROR(__xludf.DUMMYFUNCTION("IF(ISBLANK(A165),"""",SWITCH(IF(T165="""",0,COUNTA(SPLIT(T165,"" ""))),0,""Generic"",1,TRIM(T165),2,""Multicolor"",3,""Multicolor"",4,""Multicolor"",5,""Multicolor"",6,""Multicolor"",7,""Multicolor"",8,""Multicolor""))"),"")</f>
        <v/>
      </c>
      <c r="E165" s="14"/>
      <c r="F165" s="14"/>
      <c r="H165" s="15"/>
      <c r="I165" s="17"/>
      <c r="J165" s="17"/>
      <c r="O165" s="17"/>
      <c r="Q165" s="1">
        <v>60.0</v>
      </c>
      <c r="R165" s="1">
        <v>50.0</v>
      </c>
      <c r="S165" s="14" t="str">
        <f t="shared" si="9"/>
        <v/>
      </c>
      <c r="T165" s="14" t="str">
        <f>IFERROR(__xludf.DUMMYFUNCTION("CONCATENATE(if(REGEXMATCH(C165,""R""),"" Red"",""""),if(REGEXMATCH(C165,""O""),"" Orange"",""""),if(REGEXMATCH(C165,""Y""),"" Yellow"",""""),if(REGEXMATCH(C165,""G""),"" Green"",""""),if(REGEXMATCH(C165,""B""),"" Blue"",""""),if(REGEXMATCH(C165,""P""),"" "&amp;"Purple"",""""))"),"")</f>
        <v/>
      </c>
      <c r="U165" s="14" t="str">
        <f>IFERROR(__xludf.DUMMYFUNCTION("REGEXREPLACE(C165, ""([ROYGBPXZC_]|1?[0-9])"", ""&lt;icon src='$0.png'/&gt;"")
"),"")</f>
        <v/>
      </c>
      <c r="V165" s="9" t="str">
        <f>IFERROR(__xludf.DUMMYFUNCTION("REGEXREPLACE(SUBSTITUTE(SUBSTITUTE(SUBSTITUTE(SUBSTITUTE(REGEXREPLACE(I165, ""(\[([ROYGBPTQUXZC_]|1?[0-9])\])"", ""&lt;icon src='$2.png'/&gt;""),""--"",""—""),""-&gt;"",""•""),""~@"", CONCATENATE(""&lt;i&gt;"",REGEXEXTRACT(B165,""^([\s\S]*),|$""),""&lt;/i&gt;"")),""~"", CONCA"&amp;"TENATE(""&lt;i&gt;"",B165,""&lt;/i&gt;"")),""(\([\s\S]*?\))"",""&lt;i&gt;&lt;span foreground='#FF34343A'&gt;$0&lt;/span&gt;&lt;/i&gt;"")"),"")</f>
        <v/>
      </c>
      <c r="W165" s="14" t="str">
        <f t="shared" si="10"/>
        <v>&lt;i&gt;&lt;/i&gt;</v>
      </c>
    </row>
    <row r="166">
      <c r="A166" s="14"/>
      <c r="B166" s="1" t="str">
        <f t="shared" si="11"/>
        <v/>
      </c>
      <c r="C166" s="15"/>
      <c r="D166" s="16" t="str">
        <f>IFERROR(__xludf.DUMMYFUNCTION("IF(ISBLANK(A166),"""",SWITCH(IF(T166="""",0,COUNTA(SPLIT(T166,"" ""))),0,""Generic"",1,TRIM(T166),2,""Multicolor"",3,""Multicolor"",4,""Multicolor"",5,""Multicolor"",6,""Multicolor"",7,""Multicolor"",8,""Multicolor""))"),"")</f>
        <v/>
      </c>
      <c r="E166" s="14"/>
      <c r="F166" s="14"/>
      <c r="H166" s="15"/>
      <c r="I166" s="17"/>
      <c r="J166" s="17"/>
      <c r="O166" s="17"/>
      <c r="Q166" s="1">
        <v>60.0</v>
      </c>
      <c r="R166" s="1">
        <v>50.0</v>
      </c>
      <c r="S166" s="14" t="str">
        <f t="shared" si="9"/>
        <v/>
      </c>
      <c r="T166" s="14" t="str">
        <f>IFERROR(__xludf.DUMMYFUNCTION("CONCATENATE(if(REGEXMATCH(C166,""R""),"" Red"",""""),if(REGEXMATCH(C166,""O""),"" Orange"",""""),if(REGEXMATCH(C166,""Y""),"" Yellow"",""""),if(REGEXMATCH(C166,""G""),"" Green"",""""),if(REGEXMATCH(C166,""B""),"" Blue"",""""),if(REGEXMATCH(C166,""P""),"" "&amp;"Purple"",""""))"),"")</f>
        <v/>
      </c>
      <c r="U166" s="14" t="str">
        <f>IFERROR(__xludf.DUMMYFUNCTION("REGEXREPLACE(C166, ""([ROYGBPXZC_]|1?[0-9])"", ""&lt;icon src='$0.png'/&gt;"")
"),"")</f>
        <v/>
      </c>
      <c r="V166" s="9" t="str">
        <f>IFERROR(__xludf.DUMMYFUNCTION("REGEXREPLACE(SUBSTITUTE(SUBSTITUTE(SUBSTITUTE(SUBSTITUTE(REGEXREPLACE(I166, ""(\[([ROYGBPTQUXZC_]|1?[0-9])\])"", ""&lt;icon src='$2.png'/&gt;""),""--"",""—""),""-&gt;"",""•""),""~@"", CONCATENATE(""&lt;i&gt;"",REGEXEXTRACT(B166,""^([\s\S]*),|$""),""&lt;/i&gt;"")),""~"", CONCA"&amp;"TENATE(""&lt;i&gt;"",B166,""&lt;/i&gt;"")),""(\([\s\S]*?\))"",""&lt;i&gt;&lt;span foreground='#FF34343A'&gt;$0&lt;/span&gt;&lt;/i&gt;"")"),"")</f>
        <v/>
      </c>
      <c r="W166" s="14" t="str">
        <f t="shared" si="10"/>
        <v>&lt;i&gt;&lt;/i&gt;</v>
      </c>
    </row>
    <row r="167">
      <c r="A167" s="14"/>
      <c r="B167" s="1" t="str">
        <f t="shared" si="11"/>
        <v/>
      </c>
      <c r="C167" s="15"/>
      <c r="D167" s="16" t="str">
        <f>IFERROR(__xludf.DUMMYFUNCTION("IF(ISBLANK(A167),"""",SWITCH(IF(T167="""",0,COUNTA(SPLIT(T167,"" ""))),0,""Generic"",1,TRIM(T167),2,""Multicolor"",3,""Multicolor"",4,""Multicolor"",5,""Multicolor"",6,""Multicolor"",7,""Multicolor"",8,""Multicolor""))"),"")</f>
        <v/>
      </c>
      <c r="E167" s="14"/>
      <c r="F167" s="14"/>
      <c r="H167" s="15"/>
      <c r="I167" s="17"/>
      <c r="J167" s="17"/>
      <c r="O167" s="17"/>
      <c r="Q167" s="1">
        <v>60.0</v>
      </c>
      <c r="R167" s="1">
        <v>50.0</v>
      </c>
      <c r="S167" s="14" t="str">
        <f t="shared" si="9"/>
        <v/>
      </c>
      <c r="T167" s="14" t="str">
        <f>IFERROR(__xludf.DUMMYFUNCTION("CONCATENATE(if(REGEXMATCH(C167,""R""),"" Red"",""""),if(REGEXMATCH(C167,""O""),"" Orange"",""""),if(REGEXMATCH(C167,""Y""),"" Yellow"",""""),if(REGEXMATCH(C167,""G""),"" Green"",""""),if(REGEXMATCH(C167,""B""),"" Blue"",""""),if(REGEXMATCH(C167,""P""),"" "&amp;"Purple"",""""))"),"")</f>
        <v/>
      </c>
      <c r="U167" s="14" t="str">
        <f>IFERROR(__xludf.DUMMYFUNCTION("REGEXREPLACE(C167, ""([ROYGBPXZC_]|1?[0-9])"", ""&lt;icon src='$0.png'/&gt;"")
"),"")</f>
        <v/>
      </c>
      <c r="V167" s="9" t="str">
        <f>IFERROR(__xludf.DUMMYFUNCTION("REGEXREPLACE(SUBSTITUTE(SUBSTITUTE(SUBSTITUTE(SUBSTITUTE(REGEXREPLACE(I167, ""(\[([ROYGBPTQUXZC_]|1?[0-9])\])"", ""&lt;icon src='$2.png'/&gt;""),""--"",""—""),""-&gt;"",""•""),""~@"", CONCATENATE(""&lt;i&gt;"",REGEXEXTRACT(B167,""^([\s\S]*),|$""),""&lt;/i&gt;"")),""~"", CONCA"&amp;"TENATE(""&lt;i&gt;"",B167,""&lt;/i&gt;"")),""(\([\s\S]*?\))"",""&lt;i&gt;&lt;span foreground='#FF34343A'&gt;$0&lt;/span&gt;&lt;/i&gt;"")"),"")</f>
        <v/>
      </c>
      <c r="W167" s="14" t="str">
        <f t="shared" si="10"/>
        <v>&lt;i&gt;&lt;/i&gt;</v>
      </c>
    </row>
    <row r="168">
      <c r="A168" s="14"/>
      <c r="B168" s="1" t="str">
        <f t="shared" si="11"/>
        <v/>
      </c>
      <c r="C168" s="15"/>
      <c r="D168" s="16" t="str">
        <f>IFERROR(__xludf.DUMMYFUNCTION("IF(ISBLANK(A168),"""",SWITCH(IF(T168="""",0,COUNTA(SPLIT(T168,"" ""))),0,""Generic"",1,TRIM(T168),2,""Multicolor"",3,""Multicolor"",4,""Multicolor"",5,""Multicolor"",6,""Multicolor"",7,""Multicolor"",8,""Multicolor""))"),"")</f>
        <v/>
      </c>
      <c r="E168" s="14"/>
      <c r="F168" s="14"/>
      <c r="H168" s="15"/>
      <c r="I168" s="17"/>
      <c r="J168" s="17"/>
      <c r="O168" s="17"/>
      <c r="Q168" s="1">
        <v>60.0</v>
      </c>
      <c r="R168" s="1">
        <v>50.0</v>
      </c>
      <c r="S168" s="14" t="str">
        <f t="shared" si="9"/>
        <v/>
      </c>
      <c r="T168" s="14" t="str">
        <f>IFERROR(__xludf.DUMMYFUNCTION("CONCATENATE(if(REGEXMATCH(C168,""R""),"" Red"",""""),if(REGEXMATCH(C168,""O""),"" Orange"",""""),if(REGEXMATCH(C168,""Y""),"" Yellow"",""""),if(REGEXMATCH(C168,""G""),"" Green"",""""),if(REGEXMATCH(C168,""B""),"" Blue"",""""),if(REGEXMATCH(C168,""P""),"" "&amp;"Purple"",""""))"),"")</f>
        <v/>
      </c>
      <c r="U168" s="14" t="str">
        <f>IFERROR(__xludf.DUMMYFUNCTION("REGEXREPLACE(C168, ""([ROYGBPXZC_]|1?[0-9])"", ""&lt;icon src='$0.png'/&gt;"")
"),"")</f>
        <v/>
      </c>
      <c r="V168" s="9" t="str">
        <f>IFERROR(__xludf.DUMMYFUNCTION("REGEXREPLACE(SUBSTITUTE(SUBSTITUTE(SUBSTITUTE(SUBSTITUTE(REGEXREPLACE(I168, ""(\[([ROYGBPTQUXZC_]|1?[0-9])\])"", ""&lt;icon src='$2.png'/&gt;""),""--"",""—""),""-&gt;"",""•""),""~@"", CONCATENATE(""&lt;i&gt;"",REGEXEXTRACT(B168,""^([\s\S]*),|$""),""&lt;/i&gt;"")),""~"", CONCA"&amp;"TENATE(""&lt;i&gt;"",B168,""&lt;/i&gt;"")),""(\([\s\S]*?\))"",""&lt;i&gt;&lt;span foreground='#FF34343A'&gt;$0&lt;/span&gt;&lt;/i&gt;"")"),"")</f>
        <v/>
      </c>
      <c r="W168" s="14" t="str">
        <f t="shared" si="10"/>
        <v>&lt;i&gt;&lt;/i&gt;</v>
      </c>
    </row>
    <row r="169">
      <c r="A169" s="14"/>
      <c r="B169" s="1" t="str">
        <f t="shared" si="11"/>
        <v/>
      </c>
      <c r="C169" s="15"/>
      <c r="D169" s="16" t="str">
        <f>IFERROR(__xludf.DUMMYFUNCTION("IF(ISBLANK(A169),"""",SWITCH(IF(T169="""",0,COUNTA(SPLIT(T169,"" ""))),0,""Generic"",1,TRIM(T169),2,""Multicolor"",3,""Multicolor"",4,""Multicolor"",5,""Multicolor"",6,""Multicolor"",7,""Multicolor"",8,""Multicolor""))"),"")</f>
        <v/>
      </c>
      <c r="E169" s="14"/>
      <c r="F169" s="14"/>
      <c r="H169" s="15"/>
      <c r="I169" s="17"/>
      <c r="J169" s="17"/>
      <c r="O169" s="17"/>
      <c r="Q169" s="1">
        <v>60.0</v>
      </c>
      <c r="R169" s="1">
        <v>50.0</v>
      </c>
      <c r="S169" s="14" t="str">
        <f t="shared" si="9"/>
        <v/>
      </c>
      <c r="T169" s="14" t="str">
        <f>IFERROR(__xludf.DUMMYFUNCTION("CONCATENATE(if(REGEXMATCH(C169,""R""),"" Red"",""""),if(REGEXMATCH(C169,""O""),"" Orange"",""""),if(REGEXMATCH(C169,""Y""),"" Yellow"",""""),if(REGEXMATCH(C169,""G""),"" Green"",""""),if(REGEXMATCH(C169,""B""),"" Blue"",""""),if(REGEXMATCH(C169,""P""),"" "&amp;"Purple"",""""))"),"")</f>
        <v/>
      </c>
      <c r="U169" s="14" t="str">
        <f>IFERROR(__xludf.DUMMYFUNCTION("REGEXREPLACE(C169, ""([ROYGBPXZC_]|1?[0-9])"", ""&lt;icon src='$0.png'/&gt;"")
"),"")</f>
        <v/>
      </c>
      <c r="V169" s="9" t="str">
        <f>IFERROR(__xludf.DUMMYFUNCTION("REGEXREPLACE(SUBSTITUTE(SUBSTITUTE(SUBSTITUTE(SUBSTITUTE(REGEXREPLACE(I169, ""(\[([ROYGBPTQUXZC_]|1?[0-9])\])"", ""&lt;icon src='$2.png'/&gt;""),""--"",""—""),""-&gt;"",""•""),""~@"", CONCATENATE(""&lt;i&gt;"",REGEXEXTRACT(B169,""^([\s\S]*),|$""),""&lt;/i&gt;"")),""~"", CONCA"&amp;"TENATE(""&lt;i&gt;"",B169,""&lt;/i&gt;"")),""(\([\s\S]*?\))"",""&lt;i&gt;&lt;span foreground='#FF34343A'&gt;$0&lt;/span&gt;&lt;/i&gt;"")"),"")</f>
        <v/>
      </c>
      <c r="W169" s="14" t="str">
        <f t="shared" si="10"/>
        <v>&lt;i&gt;&lt;/i&gt;</v>
      </c>
    </row>
    <row r="170">
      <c r="A170" s="14"/>
      <c r="B170" s="1" t="str">
        <f t="shared" si="11"/>
        <v/>
      </c>
      <c r="C170" s="15"/>
      <c r="D170" s="16" t="str">
        <f>IFERROR(__xludf.DUMMYFUNCTION("IF(ISBLANK(A170),"""",SWITCH(IF(T170="""",0,COUNTA(SPLIT(T170,"" ""))),0,""Generic"",1,TRIM(T170),2,""Multicolor"",3,""Multicolor"",4,""Multicolor"",5,""Multicolor"",6,""Multicolor"",7,""Multicolor"",8,""Multicolor""))"),"")</f>
        <v/>
      </c>
      <c r="E170" s="14"/>
      <c r="F170" s="14"/>
      <c r="H170" s="15"/>
      <c r="I170" s="17"/>
      <c r="J170" s="17"/>
      <c r="O170" s="17"/>
      <c r="Q170" s="1">
        <v>60.0</v>
      </c>
      <c r="R170" s="1">
        <v>50.0</v>
      </c>
      <c r="S170" s="14" t="str">
        <f t="shared" si="9"/>
        <v/>
      </c>
      <c r="T170" s="14" t="str">
        <f>IFERROR(__xludf.DUMMYFUNCTION("CONCATENATE(if(REGEXMATCH(C170,""R""),"" Red"",""""),if(REGEXMATCH(C170,""O""),"" Orange"",""""),if(REGEXMATCH(C170,""Y""),"" Yellow"",""""),if(REGEXMATCH(C170,""G""),"" Green"",""""),if(REGEXMATCH(C170,""B""),"" Blue"",""""),if(REGEXMATCH(C170,""P""),"" "&amp;"Purple"",""""))"),"")</f>
        <v/>
      </c>
      <c r="U170" s="14" t="str">
        <f>IFERROR(__xludf.DUMMYFUNCTION("REGEXREPLACE(C170, ""([ROYGBPXZC_]|1?[0-9])"", ""&lt;icon src='$0.png'/&gt;"")
"),"")</f>
        <v/>
      </c>
      <c r="V170" s="9" t="str">
        <f>IFERROR(__xludf.DUMMYFUNCTION("REGEXREPLACE(SUBSTITUTE(SUBSTITUTE(SUBSTITUTE(SUBSTITUTE(REGEXREPLACE(I170, ""(\[([ROYGBPTQUXZC_]|1?[0-9])\])"", ""&lt;icon src='$2.png'/&gt;""),""--"",""—""),""-&gt;"",""•""),""~@"", CONCATENATE(""&lt;i&gt;"",REGEXEXTRACT(B170,""^([\s\S]*),|$""),""&lt;/i&gt;"")),""~"", CONCA"&amp;"TENATE(""&lt;i&gt;"",B170,""&lt;/i&gt;"")),""(\([\s\S]*?\))"",""&lt;i&gt;&lt;span foreground='#FF34343A'&gt;$0&lt;/span&gt;&lt;/i&gt;"")"),"")</f>
        <v/>
      </c>
      <c r="W170" s="14" t="str">
        <f t="shared" si="10"/>
        <v>&lt;i&gt;&lt;/i&gt;</v>
      </c>
    </row>
    <row r="171">
      <c r="A171" s="14"/>
      <c r="B171" s="1" t="str">
        <f t="shared" si="11"/>
        <v/>
      </c>
      <c r="C171" s="15"/>
      <c r="D171" s="16" t="str">
        <f>IFERROR(__xludf.DUMMYFUNCTION("IF(ISBLANK(A171),"""",SWITCH(IF(T171="""",0,COUNTA(SPLIT(T171,"" ""))),0,""Generic"",1,TRIM(T171),2,""Multicolor"",3,""Multicolor"",4,""Multicolor"",5,""Multicolor"",6,""Multicolor"",7,""Multicolor"",8,""Multicolor""))"),"")</f>
        <v/>
      </c>
      <c r="E171" s="14"/>
      <c r="F171" s="14"/>
      <c r="H171" s="15"/>
      <c r="I171" s="17"/>
      <c r="J171" s="17"/>
      <c r="O171" s="17"/>
      <c r="Q171" s="1">
        <v>60.0</v>
      </c>
      <c r="R171" s="1">
        <v>50.0</v>
      </c>
      <c r="S171" s="14" t="str">
        <f t="shared" si="9"/>
        <v/>
      </c>
      <c r="T171" s="14" t="str">
        <f>IFERROR(__xludf.DUMMYFUNCTION("CONCATENATE(if(REGEXMATCH(C171,""R""),"" Red"",""""),if(REGEXMATCH(C171,""O""),"" Orange"",""""),if(REGEXMATCH(C171,""Y""),"" Yellow"",""""),if(REGEXMATCH(C171,""G""),"" Green"",""""),if(REGEXMATCH(C171,""B""),"" Blue"",""""),if(REGEXMATCH(C171,""P""),"" "&amp;"Purple"",""""))"),"")</f>
        <v/>
      </c>
      <c r="U171" s="14" t="str">
        <f>IFERROR(__xludf.DUMMYFUNCTION("REGEXREPLACE(C171, ""([ROYGBPXZC_]|1?[0-9])"", ""&lt;icon src='$0.png'/&gt;"")
"),"")</f>
        <v/>
      </c>
      <c r="V171" s="9" t="str">
        <f>IFERROR(__xludf.DUMMYFUNCTION("REGEXREPLACE(SUBSTITUTE(SUBSTITUTE(SUBSTITUTE(SUBSTITUTE(REGEXREPLACE(I171, ""(\[([ROYGBPTQUXZC_]|1?[0-9])\])"", ""&lt;icon src='$2.png'/&gt;""),""--"",""—""),""-&gt;"",""•""),""~@"", CONCATENATE(""&lt;i&gt;"",REGEXEXTRACT(B171,""^([\s\S]*),|$""),""&lt;/i&gt;"")),""~"", CONCA"&amp;"TENATE(""&lt;i&gt;"",B171,""&lt;/i&gt;"")),""(\([\s\S]*?\))"",""&lt;i&gt;&lt;span foreground='#FF34343A'&gt;$0&lt;/span&gt;&lt;/i&gt;"")"),"")</f>
        <v/>
      </c>
      <c r="W171" s="14" t="str">
        <f t="shared" si="10"/>
        <v>&lt;i&gt;&lt;/i&gt;</v>
      </c>
    </row>
    <row r="172">
      <c r="A172" s="14"/>
      <c r="B172" s="1" t="str">
        <f t="shared" si="11"/>
        <v/>
      </c>
      <c r="C172" s="15"/>
      <c r="D172" s="16" t="str">
        <f>IFERROR(__xludf.DUMMYFUNCTION("IF(ISBLANK(A172),"""",SWITCH(IF(T172="""",0,COUNTA(SPLIT(T172,"" ""))),0,""Generic"",1,TRIM(T172),2,""Multicolor"",3,""Multicolor"",4,""Multicolor"",5,""Multicolor"",6,""Multicolor"",7,""Multicolor"",8,""Multicolor""))"),"")</f>
        <v/>
      </c>
      <c r="E172" s="14"/>
      <c r="F172" s="14"/>
      <c r="H172" s="15"/>
      <c r="I172" s="17"/>
      <c r="J172" s="17"/>
      <c r="O172" s="17"/>
      <c r="Q172" s="1">
        <v>60.0</v>
      </c>
      <c r="R172" s="1">
        <v>50.0</v>
      </c>
      <c r="S172" s="14" t="str">
        <f t="shared" si="9"/>
        <v/>
      </c>
      <c r="T172" s="14" t="str">
        <f>IFERROR(__xludf.DUMMYFUNCTION("CONCATENATE(if(REGEXMATCH(C172,""R""),"" Red"",""""),if(REGEXMATCH(C172,""O""),"" Orange"",""""),if(REGEXMATCH(C172,""Y""),"" Yellow"",""""),if(REGEXMATCH(C172,""G""),"" Green"",""""),if(REGEXMATCH(C172,""B""),"" Blue"",""""),if(REGEXMATCH(C172,""P""),"" "&amp;"Purple"",""""))"),"")</f>
        <v/>
      </c>
      <c r="U172" s="14" t="str">
        <f>IFERROR(__xludf.DUMMYFUNCTION("REGEXREPLACE(C172, ""([ROYGBPXZC_]|1?[0-9])"", ""&lt;icon src='$0.png'/&gt;"")
"),"")</f>
        <v/>
      </c>
      <c r="V172" s="9" t="str">
        <f>IFERROR(__xludf.DUMMYFUNCTION("REGEXREPLACE(SUBSTITUTE(SUBSTITUTE(SUBSTITUTE(SUBSTITUTE(REGEXREPLACE(I172, ""(\[([ROYGBPTQUXZC_]|1?[0-9])\])"", ""&lt;icon src='$2.png'/&gt;""),""--"",""—""),""-&gt;"",""•""),""~@"", CONCATENATE(""&lt;i&gt;"",REGEXEXTRACT(B172,""^([\s\S]*),|$""),""&lt;/i&gt;"")),""~"", CONCA"&amp;"TENATE(""&lt;i&gt;"",B172,""&lt;/i&gt;"")),""(\([\s\S]*?\))"",""&lt;i&gt;&lt;span foreground='#FF34343A'&gt;$0&lt;/span&gt;&lt;/i&gt;"")"),"")</f>
        <v/>
      </c>
      <c r="W172" s="14" t="str">
        <f t="shared" si="10"/>
        <v>&lt;i&gt;&lt;/i&gt;</v>
      </c>
    </row>
    <row r="173">
      <c r="A173" s="14"/>
      <c r="B173" s="1" t="str">
        <f t="shared" si="11"/>
        <v/>
      </c>
      <c r="C173" s="15"/>
      <c r="D173" s="16" t="str">
        <f>IFERROR(__xludf.DUMMYFUNCTION("IF(ISBLANK(A173),"""",SWITCH(IF(T173="""",0,COUNTA(SPLIT(T173,"" ""))),0,""Generic"",1,TRIM(T173),2,""Multicolor"",3,""Multicolor"",4,""Multicolor"",5,""Multicolor"",6,""Multicolor"",7,""Multicolor"",8,""Multicolor""))"),"")</f>
        <v/>
      </c>
      <c r="E173" s="14"/>
      <c r="F173" s="14"/>
      <c r="H173" s="15"/>
      <c r="I173" s="17"/>
      <c r="J173" s="17"/>
      <c r="O173" s="17"/>
      <c r="Q173" s="1">
        <v>60.0</v>
      </c>
      <c r="R173" s="1">
        <v>50.0</v>
      </c>
      <c r="S173" s="14" t="str">
        <f t="shared" si="9"/>
        <v/>
      </c>
      <c r="T173" s="14" t="str">
        <f>IFERROR(__xludf.DUMMYFUNCTION("CONCATENATE(if(REGEXMATCH(C173,""R""),"" Red"",""""),if(REGEXMATCH(C173,""O""),"" Orange"",""""),if(REGEXMATCH(C173,""Y""),"" Yellow"",""""),if(REGEXMATCH(C173,""G""),"" Green"",""""),if(REGEXMATCH(C173,""B""),"" Blue"",""""),if(REGEXMATCH(C173,""P""),"" "&amp;"Purple"",""""))"),"")</f>
        <v/>
      </c>
      <c r="U173" s="14" t="str">
        <f>IFERROR(__xludf.DUMMYFUNCTION("REGEXREPLACE(C173, ""([ROYGBPXZC_]|1?[0-9])"", ""&lt;icon src='$0.png'/&gt;"")
"),"")</f>
        <v/>
      </c>
      <c r="V173" s="9" t="str">
        <f>IFERROR(__xludf.DUMMYFUNCTION("REGEXREPLACE(SUBSTITUTE(SUBSTITUTE(SUBSTITUTE(SUBSTITUTE(REGEXREPLACE(I173, ""(\[([ROYGBPTQUXZC_]|1?[0-9])\])"", ""&lt;icon src='$2.png'/&gt;""),""--"",""—""),""-&gt;"",""•""),""~@"", CONCATENATE(""&lt;i&gt;"",REGEXEXTRACT(B173,""^([\s\S]*),|$""),""&lt;/i&gt;"")),""~"", CONCA"&amp;"TENATE(""&lt;i&gt;"",B173,""&lt;/i&gt;"")),""(\([\s\S]*?\))"",""&lt;i&gt;&lt;span foreground='#FF34343A'&gt;$0&lt;/span&gt;&lt;/i&gt;"")"),"")</f>
        <v/>
      </c>
      <c r="W173" s="14" t="str">
        <f t="shared" si="10"/>
        <v>&lt;i&gt;&lt;/i&gt;</v>
      </c>
    </row>
    <row r="174">
      <c r="A174" s="14"/>
      <c r="B174" s="1" t="str">
        <f t="shared" si="11"/>
        <v/>
      </c>
      <c r="C174" s="15"/>
      <c r="D174" s="16" t="str">
        <f>IFERROR(__xludf.DUMMYFUNCTION("IF(ISBLANK(A174),"""",SWITCH(IF(T174="""",0,COUNTA(SPLIT(T174,"" ""))),0,""Generic"",1,TRIM(T174),2,""Multicolor"",3,""Multicolor"",4,""Multicolor"",5,""Multicolor"",6,""Multicolor"",7,""Multicolor"",8,""Multicolor""))"),"")</f>
        <v/>
      </c>
      <c r="E174" s="14"/>
      <c r="F174" s="14"/>
      <c r="H174" s="15"/>
      <c r="I174" s="17"/>
      <c r="J174" s="17"/>
      <c r="O174" s="17"/>
      <c r="Q174" s="1">
        <v>60.0</v>
      </c>
      <c r="R174" s="1">
        <v>50.0</v>
      </c>
      <c r="S174" s="14" t="str">
        <f t="shared" si="9"/>
        <v/>
      </c>
      <c r="T174" s="14" t="str">
        <f>IFERROR(__xludf.DUMMYFUNCTION("CONCATENATE(if(REGEXMATCH(C174,""R""),"" Red"",""""),if(REGEXMATCH(C174,""O""),"" Orange"",""""),if(REGEXMATCH(C174,""Y""),"" Yellow"",""""),if(REGEXMATCH(C174,""G""),"" Green"",""""),if(REGEXMATCH(C174,""B""),"" Blue"",""""),if(REGEXMATCH(C174,""P""),"" "&amp;"Purple"",""""))"),"")</f>
        <v/>
      </c>
      <c r="U174" s="14" t="str">
        <f>IFERROR(__xludf.DUMMYFUNCTION("REGEXREPLACE(C174, ""([ROYGBPXZC_]|1?[0-9])"", ""&lt;icon src='$0.png'/&gt;"")
"),"")</f>
        <v/>
      </c>
      <c r="V174" s="9" t="str">
        <f>IFERROR(__xludf.DUMMYFUNCTION("REGEXREPLACE(SUBSTITUTE(SUBSTITUTE(SUBSTITUTE(SUBSTITUTE(REGEXREPLACE(I174, ""(\[([ROYGBPTQUXZC_]|1?[0-9])\])"", ""&lt;icon src='$2.png'/&gt;""),""--"",""—""),""-&gt;"",""•""),""~@"", CONCATENATE(""&lt;i&gt;"",REGEXEXTRACT(B174,""^([\s\S]*),|$""),""&lt;/i&gt;"")),""~"", CONCA"&amp;"TENATE(""&lt;i&gt;"",B174,""&lt;/i&gt;"")),""(\([\s\S]*?\))"",""&lt;i&gt;&lt;span foreground='#FF34343A'&gt;$0&lt;/span&gt;&lt;/i&gt;"")"),"")</f>
        <v/>
      </c>
      <c r="W174" s="14" t="str">
        <f t="shared" si="10"/>
        <v>&lt;i&gt;&lt;/i&gt;</v>
      </c>
    </row>
    <row r="175">
      <c r="A175" s="14"/>
      <c r="B175" s="1" t="str">
        <f t="shared" si="11"/>
        <v/>
      </c>
      <c r="C175" s="15"/>
      <c r="D175" s="16" t="str">
        <f>IFERROR(__xludf.DUMMYFUNCTION("IF(ISBLANK(A175),"""",SWITCH(IF(T175="""",0,COUNTA(SPLIT(T175,"" ""))),0,""Generic"",1,TRIM(T175),2,""Multicolor"",3,""Multicolor"",4,""Multicolor"",5,""Multicolor"",6,""Multicolor"",7,""Multicolor"",8,""Multicolor""))"),"")</f>
        <v/>
      </c>
      <c r="E175" s="14"/>
      <c r="F175" s="14"/>
      <c r="H175" s="15"/>
      <c r="I175" s="17"/>
      <c r="J175" s="17"/>
      <c r="O175" s="17"/>
      <c r="Q175" s="1">
        <v>60.0</v>
      </c>
      <c r="R175" s="1">
        <v>50.0</v>
      </c>
      <c r="S175" s="14" t="str">
        <f t="shared" si="9"/>
        <v/>
      </c>
      <c r="T175" s="14" t="str">
        <f>IFERROR(__xludf.DUMMYFUNCTION("CONCATENATE(if(REGEXMATCH(C175,""R""),"" Red"",""""),if(REGEXMATCH(C175,""O""),"" Orange"",""""),if(REGEXMATCH(C175,""Y""),"" Yellow"",""""),if(REGEXMATCH(C175,""G""),"" Green"",""""),if(REGEXMATCH(C175,""B""),"" Blue"",""""),if(REGEXMATCH(C175,""P""),"" "&amp;"Purple"",""""))"),"")</f>
        <v/>
      </c>
      <c r="U175" s="14" t="str">
        <f>IFERROR(__xludf.DUMMYFUNCTION("REGEXREPLACE(C175, ""([ROYGBPXZC_]|1?[0-9])"", ""&lt;icon src='$0.png'/&gt;"")
"),"")</f>
        <v/>
      </c>
      <c r="V175" s="9" t="str">
        <f>IFERROR(__xludf.DUMMYFUNCTION("REGEXREPLACE(SUBSTITUTE(SUBSTITUTE(SUBSTITUTE(SUBSTITUTE(REGEXREPLACE(I175, ""(\[([ROYGBPTQUXZC_]|1?[0-9])\])"", ""&lt;icon src='$2.png'/&gt;""),""--"",""—""),""-&gt;"",""•""),""~@"", CONCATENATE(""&lt;i&gt;"",REGEXEXTRACT(B175,""^([\s\S]*),|$""),""&lt;/i&gt;"")),""~"", CONCA"&amp;"TENATE(""&lt;i&gt;"",B175,""&lt;/i&gt;"")),""(\([\s\S]*?\))"",""&lt;i&gt;&lt;span foreground='#FF34343A'&gt;$0&lt;/span&gt;&lt;/i&gt;"")"),"")</f>
        <v/>
      </c>
      <c r="W175" s="14" t="str">
        <f t="shared" si="10"/>
        <v>&lt;i&gt;&lt;/i&gt;</v>
      </c>
    </row>
    <row r="176">
      <c r="A176" s="14"/>
      <c r="B176" s="1" t="str">
        <f t="shared" si="11"/>
        <v/>
      </c>
      <c r="C176" s="15"/>
      <c r="D176" s="16" t="str">
        <f>IFERROR(__xludf.DUMMYFUNCTION("IF(ISBLANK(A176),"""",SWITCH(IF(T176="""",0,COUNTA(SPLIT(T176,"" ""))),0,""Generic"",1,TRIM(T176),2,""Multicolor"",3,""Multicolor"",4,""Multicolor"",5,""Multicolor"",6,""Multicolor"",7,""Multicolor"",8,""Multicolor""))"),"")</f>
        <v/>
      </c>
      <c r="E176" s="14"/>
      <c r="F176" s="14"/>
      <c r="H176" s="15"/>
      <c r="I176" s="17"/>
      <c r="J176" s="17"/>
      <c r="O176" s="17"/>
      <c r="Q176" s="1">
        <v>60.0</v>
      </c>
      <c r="R176" s="1">
        <v>50.0</v>
      </c>
      <c r="S176" s="14" t="str">
        <f t="shared" si="9"/>
        <v/>
      </c>
      <c r="T176" s="14" t="str">
        <f>IFERROR(__xludf.DUMMYFUNCTION("CONCATENATE(if(REGEXMATCH(C176,""R""),"" Red"",""""),if(REGEXMATCH(C176,""O""),"" Orange"",""""),if(REGEXMATCH(C176,""Y""),"" Yellow"",""""),if(REGEXMATCH(C176,""G""),"" Green"",""""),if(REGEXMATCH(C176,""B""),"" Blue"",""""),if(REGEXMATCH(C176,""P""),"" "&amp;"Purple"",""""))"),"")</f>
        <v/>
      </c>
      <c r="U176" s="14" t="str">
        <f>IFERROR(__xludf.DUMMYFUNCTION("REGEXREPLACE(C176, ""([ROYGBPXZC_]|1?[0-9])"", ""&lt;icon src='$0.png'/&gt;"")
"),"")</f>
        <v/>
      </c>
      <c r="V176" s="9" t="str">
        <f>IFERROR(__xludf.DUMMYFUNCTION("REGEXREPLACE(SUBSTITUTE(SUBSTITUTE(SUBSTITUTE(SUBSTITUTE(REGEXREPLACE(I176, ""(\[([ROYGBPTQUXZC_]|1?[0-9])\])"", ""&lt;icon src='$2.png'/&gt;""),""--"",""—""),""-&gt;"",""•""),""~@"", CONCATENATE(""&lt;i&gt;"",REGEXEXTRACT(B176,""^([\s\S]*),|$""),""&lt;/i&gt;"")),""~"", CONCA"&amp;"TENATE(""&lt;i&gt;"",B176,""&lt;/i&gt;"")),""(\([\s\S]*?\))"",""&lt;i&gt;&lt;span foreground='#FF34343A'&gt;$0&lt;/span&gt;&lt;/i&gt;"")"),"")</f>
        <v/>
      </c>
      <c r="W176" s="14" t="str">
        <f t="shared" si="10"/>
        <v>&lt;i&gt;&lt;/i&gt;</v>
      </c>
    </row>
    <row r="177">
      <c r="A177" s="14"/>
      <c r="B177" s="1" t="str">
        <f t="shared" si="11"/>
        <v/>
      </c>
      <c r="C177" s="15"/>
      <c r="D177" s="16" t="str">
        <f>IFERROR(__xludf.DUMMYFUNCTION("IF(ISBLANK(A177),"""",SWITCH(IF(T177="""",0,COUNTA(SPLIT(T177,"" ""))),0,""Generic"",1,TRIM(T177),2,""Multicolor"",3,""Multicolor"",4,""Multicolor"",5,""Multicolor"",6,""Multicolor"",7,""Multicolor"",8,""Multicolor""))"),"")</f>
        <v/>
      </c>
      <c r="E177" s="14"/>
      <c r="F177" s="14"/>
      <c r="H177" s="15"/>
      <c r="I177" s="17"/>
      <c r="J177" s="17"/>
      <c r="O177" s="17"/>
      <c r="Q177" s="1">
        <v>60.0</v>
      </c>
      <c r="R177" s="1">
        <v>50.0</v>
      </c>
      <c r="S177" s="14" t="str">
        <f t="shared" si="9"/>
        <v/>
      </c>
      <c r="T177" s="14" t="str">
        <f>IFERROR(__xludf.DUMMYFUNCTION("CONCATENATE(if(REGEXMATCH(C177,""R""),"" Red"",""""),if(REGEXMATCH(C177,""O""),"" Orange"",""""),if(REGEXMATCH(C177,""Y""),"" Yellow"",""""),if(REGEXMATCH(C177,""G""),"" Green"",""""),if(REGEXMATCH(C177,""B""),"" Blue"",""""),if(REGEXMATCH(C177,""P""),"" "&amp;"Purple"",""""))"),"")</f>
        <v/>
      </c>
      <c r="U177" s="14" t="str">
        <f>IFERROR(__xludf.DUMMYFUNCTION("REGEXREPLACE(C177, ""([ROYGBPXZC_]|1?[0-9])"", ""&lt;icon src='$0.png'/&gt;"")
"),"")</f>
        <v/>
      </c>
      <c r="V177" s="9" t="str">
        <f>IFERROR(__xludf.DUMMYFUNCTION("REGEXREPLACE(SUBSTITUTE(SUBSTITUTE(SUBSTITUTE(SUBSTITUTE(REGEXREPLACE(I177, ""(\[([ROYGBPTQUXZC_]|1?[0-9])\])"", ""&lt;icon src='$2.png'/&gt;""),""--"",""—""),""-&gt;"",""•""),""~@"", CONCATENATE(""&lt;i&gt;"",REGEXEXTRACT(B177,""^([\s\S]*),|$""),""&lt;/i&gt;"")),""~"", CONCA"&amp;"TENATE(""&lt;i&gt;"",B177,""&lt;/i&gt;"")),""(\([\s\S]*?\))"",""&lt;i&gt;&lt;span foreground='#FF34343A'&gt;$0&lt;/span&gt;&lt;/i&gt;"")"),"")</f>
        <v/>
      </c>
      <c r="W177" s="14" t="str">
        <f t="shared" si="10"/>
        <v>&lt;i&gt;&lt;/i&gt;</v>
      </c>
    </row>
    <row r="178">
      <c r="A178" s="14"/>
      <c r="B178" s="1" t="str">
        <f t="shared" si="11"/>
        <v/>
      </c>
      <c r="C178" s="15"/>
      <c r="D178" s="16" t="str">
        <f>IFERROR(__xludf.DUMMYFUNCTION("IF(ISBLANK(A178),"""",SWITCH(IF(T178="""",0,COUNTA(SPLIT(T178,"" ""))),0,""Generic"",1,TRIM(T178),2,""Multicolor"",3,""Multicolor"",4,""Multicolor"",5,""Multicolor"",6,""Multicolor"",7,""Multicolor"",8,""Multicolor""))"),"")</f>
        <v/>
      </c>
      <c r="E178" s="14"/>
      <c r="F178" s="14"/>
      <c r="H178" s="15"/>
      <c r="I178" s="17"/>
      <c r="J178" s="17"/>
      <c r="O178" s="17"/>
      <c r="Q178" s="1">
        <v>60.0</v>
      </c>
      <c r="R178" s="1">
        <v>50.0</v>
      </c>
      <c r="S178" s="14" t="str">
        <f t="shared" si="9"/>
        <v/>
      </c>
      <c r="T178" s="14" t="str">
        <f>IFERROR(__xludf.DUMMYFUNCTION("CONCATENATE(if(REGEXMATCH(C178,""R""),"" Red"",""""),if(REGEXMATCH(C178,""O""),"" Orange"",""""),if(REGEXMATCH(C178,""Y""),"" Yellow"",""""),if(REGEXMATCH(C178,""G""),"" Green"",""""),if(REGEXMATCH(C178,""B""),"" Blue"",""""),if(REGEXMATCH(C178,""P""),"" "&amp;"Purple"",""""))"),"")</f>
        <v/>
      </c>
      <c r="U178" s="14" t="str">
        <f>IFERROR(__xludf.DUMMYFUNCTION("REGEXREPLACE(C178, ""([ROYGBPXZC_]|1?[0-9])"", ""&lt;icon src='$0.png'/&gt;"")
"),"")</f>
        <v/>
      </c>
      <c r="V178" s="9" t="str">
        <f>IFERROR(__xludf.DUMMYFUNCTION("REGEXREPLACE(SUBSTITUTE(SUBSTITUTE(SUBSTITUTE(SUBSTITUTE(REGEXREPLACE(I178, ""(\[([ROYGBPTQUXZC_]|1?[0-9])\])"", ""&lt;icon src='$2.png'/&gt;""),""--"",""—""),""-&gt;"",""•""),""~@"", CONCATENATE(""&lt;i&gt;"",REGEXEXTRACT(B178,""^([\s\S]*),|$""),""&lt;/i&gt;"")),""~"", CONCA"&amp;"TENATE(""&lt;i&gt;"",B178,""&lt;/i&gt;"")),""(\([\s\S]*?\))"",""&lt;i&gt;&lt;span foreground='#FF34343A'&gt;$0&lt;/span&gt;&lt;/i&gt;"")"),"")</f>
        <v/>
      </c>
      <c r="W178" s="14" t="str">
        <f t="shared" si="10"/>
        <v>&lt;i&gt;&lt;/i&gt;</v>
      </c>
    </row>
    <row r="179">
      <c r="A179" s="14"/>
      <c r="B179" s="1" t="str">
        <f t="shared" si="11"/>
        <v/>
      </c>
      <c r="C179" s="15"/>
      <c r="D179" s="16" t="str">
        <f>IFERROR(__xludf.DUMMYFUNCTION("IF(ISBLANK(A179),"""",SWITCH(IF(T179="""",0,COUNTA(SPLIT(T179,"" ""))),0,""Generic"",1,TRIM(T179),2,""Multicolor"",3,""Multicolor"",4,""Multicolor"",5,""Multicolor"",6,""Multicolor"",7,""Multicolor"",8,""Multicolor""))"),"")</f>
        <v/>
      </c>
      <c r="E179" s="14"/>
      <c r="F179" s="14"/>
      <c r="H179" s="15"/>
      <c r="I179" s="17"/>
      <c r="J179" s="17"/>
      <c r="O179" s="17"/>
      <c r="Q179" s="1">
        <v>60.0</v>
      </c>
      <c r="R179" s="1">
        <v>50.0</v>
      </c>
      <c r="S179" s="14" t="str">
        <f t="shared" si="9"/>
        <v/>
      </c>
      <c r="T179" s="14" t="str">
        <f>IFERROR(__xludf.DUMMYFUNCTION("CONCATENATE(if(REGEXMATCH(C179,""R""),"" Red"",""""),if(REGEXMATCH(C179,""O""),"" Orange"",""""),if(REGEXMATCH(C179,""Y""),"" Yellow"",""""),if(REGEXMATCH(C179,""G""),"" Green"",""""),if(REGEXMATCH(C179,""B""),"" Blue"",""""),if(REGEXMATCH(C179,""P""),"" "&amp;"Purple"",""""))"),"")</f>
        <v/>
      </c>
      <c r="U179" s="14" t="str">
        <f>IFERROR(__xludf.DUMMYFUNCTION("REGEXREPLACE(C179, ""([ROYGBPXZC_]|1?[0-9])"", ""&lt;icon src='$0.png'/&gt;"")
"),"")</f>
        <v/>
      </c>
      <c r="V179" s="9" t="str">
        <f>IFERROR(__xludf.DUMMYFUNCTION("REGEXREPLACE(SUBSTITUTE(SUBSTITUTE(SUBSTITUTE(SUBSTITUTE(REGEXREPLACE(I179, ""(\[([ROYGBPTQUXZC_]|1?[0-9])\])"", ""&lt;icon src='$2.png'/&gt;""),""--"",""—""),""-&gt;"",""•""),""~@"", CONCATENATE(""&lt;i&gt;"",REGEXEXTRACT(B179,""^([\s\S]*),|$""),""&lt;/i&gt;"")),""~"", CONCA"&amp;"TENATE(""&lt;i&gt;"",B179,""&lt;/i&gt;"")),""(\([\s\S]*?\))"",""&lt;i&gt;&lt;span foreground='#FF34343A'&gt;$0&lt;/span&gt;&lt;/i&gt;"")"),"")</f>
        <v/>
      </c>
      <c r="W179" s="14" t="str">
        <f t="shared" si="10"/>
        <v>&lt;i&gt;&lt;/i&gt;</v>
      </c>
    </row>
    <row r="180">
      <c r="A180" s="14"/>
      <c r="B180" s="1" t="str">
        <f t="shared" si="11"/>
        <v/>
      </c>
      <c r="C180" s="15"/>
      <c r="D180" s="16" t="str">
        <f>IFERROR(__xludf.DUMMYFUNCTION("IF(ISBLANK(A180),"""",SWITCH(IF(T180="""",0,COUNTA(SPLIT(T180,"" ""))),0,""Generic"",1,TRIM(T180),2,""Multicolor"",3,""Multicolor"",4,""Multicolor"",5,""Multicolor"",6,""Multicolor"",7,""Multicolor"",8,""Multicolor""))"),"")</f>
        <v/>
      </c>
      <c r="E180" s="14"/>
      <c r="F180" s="14"/>
      <c r="H180" s="15"/>
      <c r="I180" s="17"/>
      <c r="J180" s="17"/>
      <c r="O180" s="17"/>
      <c r="Q180" s="1">
        <v>60.0</v>
      </c>
      <c r="R180" s="1">
        <v>50.0</v>
      </c>
      <c r="S180" s="14" t="str">
        <f t="shared" si="9"/>
        <v/>
      </c>
      <c r="T180" s="14" t="str">
        <f>IFERROR(__xludf.DUMMYFUNCTION("CONCATENATE(if(REGEXMATCH(C180,""R""),"" Red"",""""),if(REGEXMATCH(C180,""O""),"" Orange"",""""),if(REGEXMATCH(C180,""Y""),"" Yellow"",""""),if(REGEXMATCH(C180,""G""),"" Green"",""""),if(REGEXMATCH(C180,""B""),"" Blue"",""""),if(REGEXMATCH(C180,""P""),"" "&amp;"Purple"",""""))"),"")</f>
        <v/>
      </c>
      <c r="U180" s="14" t="str">
        <f>IFERROR(__xludf.DUMMYFUNCTION("REGEXREPLACE(C180, ""([ROYGBPXZC_]|1?[0-9])"", ""&lt;icon src='$0.png'/&gt;"")
"),"")</f>
        <v/>
      </c>
      <c r="V180" s="9" t="str">
        <f>IFERROR(__xludf.DUMMYFUNCTION("REGEXREPLACE(SUBSTITUTE(SUBSTITUTE(SUBSTITUTE(SUBSTITUTE(REGEXREPLACE(I180, ""(\[([ROYGBPTQUXZC_]|1?[0-9])\])"", ""&lt;icon src='$2.png'/&gt;""),""--"",""—""),""-&gt;"",""•""),""~@"", CONCATENATE(""&lt;i&gt;"",REGEXEXTRACT(B180,""^([\s\S]*),|$""),""&lt;/i&gt;"")),""~"", CONCA"&amp;"TENATE(""&lt;i&gt;"",B180,""&lt;/i&gt;"")),""(\([\s\S]*?\))"",""&lt;i&gt;&lt;span foreground='#FF34343A'&gt;$0&lt;/span&gt;&lt;/i&gt;"")"),"")</f>
        <v/>
      </c>
      <c r="W180" s="14" t="str">
        <f t="shared" si="10"/>
        <v>&lt;i&gt;&lt;/i&gt;</v>
      </c>
    </row>
    <row r="181">
      <c r="A181" s="14"/>
      <c r="B181" s="1" t="str">
        <f t="shared" si="11"/>
        <v/>
      </c>
      <c r="C181" s="15"/>
      <c r="D181" s="16" t="str">
        <f>IFERROR(__xludf.DUMMYFUNCTION("IF(ISBLANK(A181),"""",SWITCH(IF(T181="""",0,COUNTA(SPLIT(T181,"" ""))),0,""Generic"",1,TRIM(T181),2,""Multicolor"",3,""Multicolor"",4,""Multicolor"",5,""Multicolor"",6,""Multicolor"",7,""Multicolor"",8,""Multicolor""))"),"")</f>
        <v/>
      </c>
      <c r="E181" s="14"/>
      <c r="F181" s="14"/>
      <c r="H181" s="15"/>
      <c r="I181" s="17"/>
      <c r="J181" s="17"/>
      <c r="O181" s="17"/>
      <c r="Q181" s="1">
        <v>60.0</v>
      </c>
      <c r="R181" s="1">
        <v>50.0</v>
      </c>
      <c r="S181" s="14" t="str">
        <f t="shared" si="9"/>
        <v/>
      </c>
      <c r="T181" s="14" t="str">
        <f>IFERROR(__xludf.DUMMYFUNCTION("CONCATENATE(if(REGEXMATCH(C181,""R""),"" Red"",""""),if(REGEXMATCH(C181,""O""),"" Orange"",""""),if(REGEXMATCH(C181,""Y""),"" Yellow"",""""),if(REGEXMATCH(C181,""G""),"" Green"",""""),if(REGEXMATCH(C181,""B""),"" Blue"",""""),if(REGEXMATCH(C181,""P""),"" "&amp;"Purple"",""""))"),"")</f>
        <v/>
      </c>
      <c r="U181" s="14" t="str">
        <f>IFERROR(__xludf.DUMMYFUNCTION("REGEXREPLACE(C181, ""([ROYGBPXZC_]|1?[0-9])"", ""&lt;icon src='$0.png'/&gt;"")
"),"")</f>
        <v/>
      </c>
      <c r="V181" s="9" t="str">
        <f>IFERROR(__xludf.DUMMYFUNCTION("REGEXREPLACE(SUBSTITUTE(SUBSTITUTE(SUBSTITUTE(SUBSTITUTE(REGEXREPLACE(I181, ""(\[([ROYGBPTQUXZC_]|1?[0-9])\])"", ""&lt;icon src='$2.png'/&gt;""),""--"",""—""),""-&gt;"",""•""),""~@"", CONCATENATE(""&lt;i&gt;"",REGEXEXTRACT(B181,""^([\s\S]*),|$""),""&lt;/i&gt;"")),""~"", CONCA"&amp;"TENATE(""&lt;i&gt;"",B181,""&lt;/i&gt;"")),""(\([\s\S]*?\))"",""&lt;i&gt;&lt;span foreground='#FF34343A'&gt;$0&lt;/span&gt;&lt;/i&gt;"")"),"")</f>
        <v/>
      </c>
      <c r="W181" s="14" t="str">
        <f t="shared" si="10"/>
        <v>&lt;i&gt;&lt;/i&gt;</v>
      </c>
    </row>
    <row r="182">
      <c r="A182" s="14"/>
      <c r="B182" s="1" t="str">
        <f t="shared" si="11"/>
        <v/>
      </c>
      <c r="C182" s="15"/>
      <c r="D182" s="16" t="str">
        <f>IFERROR(__xludf.DUMMYFUNCTION("IF(ISBLANK(A182),"""",SWITCH(IF(T182="""",0,COUNTA(SPLIT(T182,"" ""))),0,""Generic"",1,TRIM(T182),2,""Multicolor"",3,""Multicolor"",4,""Multicolor"",5,""Multicolor"",6,""Multicolor"",7,""Multicolor"",8,""Multicolor""))"),"")</f>
        <v/>
      </c>
      <c r="E182" s="14"/>
      <c r="F182" s="14"/>
      <c r="H182" s="15"/>
      <c r="I182" s="17"/>
      <c r="J182" s="17"/>
      <c r="O182" s="17"/>
      <c r="Q182" s="1">
        <v>60.0</v>
      </c>
      <c r="R182" s="1">
        <v>50.0</v>
      </c>
      <c r="S182" s="14" t="str">
        <f t="shared" si="9"/>
        <v/>
      </c>
      <c r="T182" s="14" t="str">
        <f>IFERROR(__xludf.DUMMYFUNCTION("CONCATENATE(if(REGEXMATCH(C182,""R""),"" Red"",""""),if(REGEXMATCH(C182,""O""),"" Orange"",""""),if(REGEXMATCH(C182,""Y""),"" Yellow"",""""),if(REGEXMATCH(C182,""G""),"" Green"",""""),if(REGEXMATCH(C182,""B""),"" Blue"",""""),if(REGEXMATCH(C182,""P""),"" "&amp;"Purple"",""""))"),"")</f>
        <v/>
      </c>
      <c r="U182" s="14" t="str">
        <f>IFERROR(__xludf.DUMMYFUNCTION("REGEXREPLACE(C182, ""([ROYGBPXZC_]|1?[0-9])"", ""&lt;icon src='$0.png'/&gt;"")
"),"")</f>
        <v/>
      </c>
      <c r="V182" s="9" t="str">
        <f>IFERROR(__xludf.DUMMYFUNCTION("REGEXREPLACE(SUBSTITUTE(SUBSTITUTE(SUBSTITUTE(SUBSTITUTE(REGEXREPLACE(I182, ""(\[([ROYGBPTQUXZC_]|1?[0-9])\])"", ""&lt;icon src='$2.png'/&gt;""),""--"",""—""),""-&gt;"",""•""),""~@"", CONCATENATE(""&lt;i&gt;"",REGEXEXTRACT(B182,""^([\s\S]*),|$""),""&lt;/i&gt;"")),""~"", CONCA"&amp;"TENATE(""&lt;i&gt;"",B182,""&lt;/i&gt;"")),""(\([\s\S]*?\))"",""&lt;i&gt;&lt;span foreground='#FF34343A'&gt;$0&lt;/span&gt;&lt;/i&gt;"")"),"")</f>
        <v/>
      </c>
      <c r="W182" s="14" t="str">
        <f t="shared" si="10"/>
        <v>&lt;i&gt;&lt;/i&gt;</v>
      </c>
    </row>
    <row r="183">
      <c r="A183" s="14"/>
      <c r="B183" s="1" t="str">
        <f t="shared" si="11"/>
        <v/>
      </c>
      <c r="C183" s="15"/>
      <c r="D183" s="16" t="str">
        <f>IFERROR(__xludf.DUMMYFUNCTION("IF(ISBLANK(A183),"""",SWITCH(IF(T183="""",0,COUNTA(SPLIT(T183,"" ""))),0,""Generic"",1,TRIM(T183),2,""Multicolor"",3,""Multicolor"",4,""Multicolor"",5,""Multicolor"",6,""Multicolor"",7,""Multicolor"",8,""Multicolor""))"),"")</f>
        <v/>
      </c>
      <c r="E183" s="14"/>
      <c r="F183" s="14"/>
      <c r="H183" s="15"/>
      <c r="I183" s="17"/>
      <c r="J183" s="17"/>
      <c r="O183" s="17"/>
      <c r="Q183" s="1">
        <v>60.0</v>
      </c>
      <c r="R183" s="1">
        <v>50.0</v>
      </c>
      <c r="S183" s="14" t="str">
        <f t="shared" si="9"/>
        <v/>
      </c>
      <c r="T183" s="14" t="str">
        <f>IFERROR(__xludf.DUMMYFUNCTION("CONCATENATE(if(REGEXMATCH(C183,""R""),"" Red"",""""),if(REGEXMATCH(C183,""O""),"" Orange"",""""),if(REGEXMATCH(C183,""Y""),"" Yellow"",""""),if(REGEXMATCH(C183,""G""),"" Green"",""""),if(REGEXMATCH(C183,""B""),"" Blue"",""""),if(REGEXMATCH(C183,""P""),"" "&amp;"Purple"",""""))"),"")</f>
        <v/>
      </c>
      <c r="U183" s="14" t="str">
        <f>IFERROR(__xludf.DUMMYFUNCTION("REGEXREPLACE(C183, ""([ROYGBPXZC_]|1?[0-9])"", ""&lt;icon src='$0.png'/&gt;"")
"),"")</f>
        <v/>
      </c>
      <c r="V183" s="9" t="str">
        <f>IFERROR(__xludf.DUMMYFUNCTION("REGEXREPLACE(SUBSTITUTE(SUBSTITUTE(SUBSTITUTE(SUBSTITUTE(REGEXREPLACE(I183, ""(\[([ROYGBPTQUXZC_]|1?[0-9])\])"", ""&lt;icon src='$2.png'/&gt;""),""--"",""—""),""-&gt;"",""•""),""~@"", CONCATENATE(""&lt;i&gt;"",REGEXEXTRACT(B183,""^([\s\S]*),|$""),""&lt;/i&gt;"")),""~"", CONCA"&amp;"TENATE(""&lt;i&gt;"",B183,""&lt;/i&gt;"")),""(\([\s\S]*?\))"",""&lt;i&gt;&lt;span foreground='#FF34343A'&gt;$0&lt;/span&gt;&lt;/i&gt;"")"),"")</f>
        <v/>
      </c>
      <c r="W183" s="14" t="str">
        <f t="shared" si="10"/>
        <v>&lt;i&gt;&lt;/i&gt;</v>
      </c>
    </row>
    <row r="184">
      <c r="A184" s="14"/>
      <c r="B184" s="1" t="str">
        <f t="shared" si="11"/>
        <v/>
      </c>
      <c r="C184" s="15"/>
      <c r="D184" s="16" t="str">
        <f>IFERROR(__xludf.DUMMYFUNCTION("IF(ISBLANK(A184),"""",SWITCH(IF(T184="""",0,COUNTA(SPLIT(T184,"" ""))),0,""Generic"",1,TRIM(T184),2,""Multicolor"",3,""Multicolor"",4,""Multicolor"",5,""Multicolor"",6,""Multicolor"",7,""Multicolor"",8,""Multicolor""))"),"")</f>
        <v/>
      </c>
      <c r="E184" s="14"/>
      <c r="F184" s="14"/>
      <c r="H184" s="15"/>
      <c r="I184" s="17"/>
      <c r="J184" s="17"/>
      <c r="O184" s="17"/>
      <c r="Q184" s="1">
        <v>60.0</v>
      </c>
      <c r="R184" s="1">
        <v>50.0</v>
      </c>
      <c r="S184" s="14" t="str">
        <f t="shared" si="9"/>
        <v/>
      </c>
      <c r="T184" s="14" t="str">
        <f>IFERROR(__xludf.DUMMYFUNCTION("CONCATENATE(if(REGEXMATCH(C184,""R""),"" Red"",""""),if(REGEXMATCH(C184,""O""),"" Orange"",""""),if(REGEXMATCH(C184,""Y""),"" Yellow"",""""),if(REGEXMATCH(C184,""G""),"" Green"",""""),if(REGEXMATCH(C184,""B""),"" Blue"",""""),if(REGEXMATCH(C184,""P""),"" "&amp;"Purple"",""""))"),"")</f>
        <v/>
      </c>
      <c r="U184" s="14" t="str">
        <f>IFERROR(__xludf.DUMMYFUNCTION("REGEXREPLACE(C184, ""([ROYGBPXZC_]|1?[0-9])"", ""&lt;icon src='$0.png'/&gt;"")
"),"")</f>
        <v/>
      </c>
      <c r="V184" s="9" t="str">
        <f>IFERROR(__xludf.DUMMYFUNCTION("REGEXREPLACE(SUBSTITUTE(SUBSTITUTE(SUBSTITUTE(SUBSTITUTE(REGEXREPLACE(I184, ""(\[([ROYGBPTQUXZC_]|1?[0-9])\])"", ""&lt;icon src='$2.png'/&gt;""),""--"",""—""),""-&gt;"",""•""),""~@"", CONCATENATE(""&lt;i&gt;"",REGEXEXTRACT(B184,""^([\s\S]*),|$""),""&lt;/i&gt;"")),""~"", CONCA"&amp;"TENATE(""&lt;i&gt;"",B184,""&lt;/i&gt;"")),""(\([\s\S]*?\))"",""&lt;i&gt;&lt;span foreground='#FF34343A'&gt;$0&lt;/span&gt;&lt;/i&gt;"")"),"")</f>
        <v/>
      </c>
      <c r="W184" s="14" t="str">
        <f t="shared" si="10"/>
        <v>&lt;i&gt;&lt;/i&gt;</v>
      </c>
    </row>
    <row r="185">
      <c r="A185" s="14"/>
      <c r="B185" s="1" t="str">
        <f t="shared" si="11"/>
        <v/>
      </c>
      <c r="C185" s="15"/>
      <c r="D185" s="16" t="str">
        <f>IFERROR(__xludf.DUMMYFUNCTION("IF(ISBLANK(A185),"""",SWITCH(IF(T185="""",0,COUNTA(SPLIT(T185,"" ""))),0,""Generic"",1,TRIM(T185),2,""Multicolor"",3,""Multicolor"",4,""Multicolor"",5,""Multicolor"",6,""Multicolor"",7,""Multicolor"",8,""Multicolor""))"),"")</f>
        <v/>
      </c>
      <c r="E185" s="14"/>
      <c r="F185" s="14"/>
      <c r="H185" s="15"/>
      <c r="I185" s="17"/>
      <c r="J185" s="17"/>
      <c r="O185" s="17"/>
      <c r="Q185" s="1">
        <v>60.0</v>
      </c>
      <c r="R185" s="1">
        <v>50.0</v>
      </c>
      <c r="S185" s="14" t="str">
        <f t="shared" si="9"/>
        <v/>
      </c>
      <c r="T185" s="14" t="str">
        <f>IFERROR(__xludf.DUMMYFUNCTION("CONCATENATE(if(REGEXMATCH(C185,""R""),"" Red"",""""),if(REGEXMATCH(C185,""O""),"" Orange"",""""),if(REGEXMATCH(C185,""Y""),"" Yellow"",""""),if(REGEXMATCH(C185,""G""),"" Green"",""""),if(REGEXMATCH(C185,""B""),"" Blue"",""""),if(REGEXMATCH(C185,""P""),"" "&amp;"Purple"",""""))"),"")</f>
        <v/>
      </c>
      <c r="U185" s="14" t="str">
        <f>IFERROR(__xludf.DUMMYFUNCTION("REGEXREPLACE(C185, ""([ROYGBPXZC_]|1?[0-9])"", ""&lt;icon src='$0.png'/&gt;"")
"),"")</f>
        <v/>
      </c>
      <c r="V185" s="9" t="str">
        <f>IFERROR(__xludf.DUMMYFUNCTION("REGEXREPLACE(SUBSTITUTE(SUBSTITUTE(SUBSTITUTE(SUBSTITUTE(REGEXREPLACE(I185, ""(\[([ROYGBPTQUXZC_]|1?[0-9])\])"", ""&lt;icon src='$2.png'/&gt;""),""--"",""—""),""-&gt;"",""•""),""~@"", CONCATENATE(""&lt;i&gt;"",REGEXEXTRACT(B185,""^([\s\S]*),|$""),""&lt;/i&gt;"")),""~"", CONCA"&amp;"TENATE(""&lt;i&gt;"",B185,""&lt;/i&gt;"")),""(\([\s\S]*?\))"",""&lt;i&gt;&lt;span foreground='#FF34343A'&gt;$0&lt;/span&gt;&lt;/i&gt;"")"),"")</f>
        <v/>
      </c>
      <c r="W185" s="14" t="str">
        <f t="shared" si="10"/>
        <v>&lt;i&gt;&lt;/i&gt;</v>
      </c>
    </row>
    <row r="186">
      <c r="A186" s="14"/>
      <c r="B186" s="1" t="str">
        <f t="shared" si="11"/>
        <v/>
      </c>
      <c r="C186" s="15"/>
      <c r="D186" s="16" t="str">
        <f>IFERROR(__xludf.DUMMYFUNCTION("IF(ISBLANK(A186),"""",SWITCH(IF(T186="""",0,COUNTA(SPLIT(T186,"" ""))),0,""Generic"",1,TRIM(T186),2,""Multicolor"",3,""Multicolor"",4,""Multicolor"",5,""Multicolor"",6,""Multicolor"",7,""Multicolor"",8,""Multicolor""))"),"")</f>
        <v/>
      </c>
      <c r="E186" s="14"/>
      <c r="F186" s="14"/>
      <c r="H186" s="15"/>
      <c r="I186" s="17"/>
      <c r="J186" s="17"/>
      <c r="O186" s="17"/>
      <c r="Q186" s="1">
        <v>60.0</v>
      </c>
      <c r="R186" s="1">
        <v>50.0</v>
      </c>
      <c r="S186" s="14" t="str">
        <f t="shared" si="9"/>
        <v/>
      </c>
      <c r="T186" s="14" t="str">
        <f>IFERROR(__xludf.DUMMYFUNCTION("CONCATENATE(if(REGEXMATCH(C186,""R""),"" Red"",""""),if(REGEXMATCH(C186,""O""),"" Orange"",""""),if(REGEXMATCH(C186,""Y""),"" Yellow"",""""),if(REGEXMATCH(C186,""G""),"" Green"",""""),if(REGEXMATCH(C186,""B""),"" Blue"",""""),if(REGEXMATCH(C186,""P""),"" "&amp;"Purple"",""""))"),"")</f>
        <v/>
      </c>
      <c r="U186" s="14" t="str">
        <f>IFERROR(__xludf.DUMMYFUNCTION("REGEXREPLACE(C186, ""([ROYGBPXZC_]|1?[0-9])"", ""&lt;icon src='$0.png'/&gt;"")
"),"")</f>
        <v/>
      </c>
      <c r="V186" s="9" t="str">
        <f>IFERROR(__xludf.DUMMYFUNCTION("REGEXREPLACE(SUBSTITUTE(SUBSTITUTE(SUBSTITUTE(SUBSTITUTE(REGEXREPLACE(I186, ""(\[([ROYGBPTQUXZC_]|1?[0-9])\])"", ""&lt;icon src='$2.png'/&gt;""),""--"",""—""),""-&gt;"",""•""),""~@"", CONCATENATE(""&lt;i&gt;"",REGEXEXTRACT(B186,""^([\s\S]*),|$""),""&lt;/i&gt;"")),""~"", CONCA"&amp;"TENATE(""&lt;i&gt;"",B186,""&lt;/i&gt;"")),""(\([\s\S]*?\))"",""&lt;i&gt;&lt;span foreground='#FF34343A'&gt;$0&lt;/span&gt;&lt;/i&gt;"")"),"")</f>
        <v/>
      </c>
      <c r="W186" s="14" t="str">
        <f t="shared" si="10"/>
        <v>&lt;i&gt;&lt;/i&gt;</v>
      </c>
    </row>
    <row r="187">
      <c r="A187" s="14"/>
      <c r="B187" s="1" t="str">
        <f t="shared" si="11"/>
        <v/>
      </c>
      <c r="C187" s="15"/>
      <c r="D187" s="16" t="str">
        <f>IFERROR(__xludf.DUMMYFUNCTION("IF(ISBLANK(A187),"""",SWITCH(IF(T187="""",0,COUNTA(SPLIT(T187,"" ""))),0,""Generic"",1,TRIM(T187),2,""Multicolor"",3,""Multicolor"",4,""Multicolor"",5,""Multicolor"",6,""Multicolor"",7,""Multicolor"",8,""Multicolor""))"),"")</f>
        <v/>
      </c>
      <c r="E187" s="14"/>
      <c r="F187" s="14"/>
      <c r="H187" s="15"/>
      <c r="I187" s="17"/>
      <c r="J187" s="17"/>
      <c r="O187" s="17"/>
      <c r="Q187" s="1">
        <v>60.0</v>
      </c>
      <c r="R187" s="1">
        <v>50.0</v>
      </c>
      <c r="S187" s="14" t="str">
        <f t="shared" si="9"/>
        <v/>
      </c>
      <c r="T187" s="14" t="str">
        <f>IFERROR(__xludf.DUMMYFUNCTION("CONCATENATE(if(REGEXMATCH(C187,""R""),"" Red"",""""),if(REGEXMATCH(C187,""O""),"" Orange"",""""),if(REGEXMATCH(C187,""Y""),"" Yellow"",""""),if(REGEXMATCH(C187,""G""),"" Green"",""""),if(REGEXMATCH(C187,""B""),"" Blue"",""""),if(REGEXMATCH(C187,""P""),"" "&amp;"Purple"",""""))"),"")</f>
        <v/>
      </c>
      <c r="U187" s="14" t="str">
        <f>IFERROR(__xludf.DUMMYFUNCTION("REGEXREPLACE(C187, ""([ROYGBPXZC_]|1?[0-9])"", ""&lt;icon src='$0.png'/&gt;"")
"),"")</f>
        <v/>
      </c>
      <c r="V187" s="9" t="str">
        <f>IFERROR(__xludf.DUMMYFUNCTION("REGEXREPLACE(SUBSTITUTE(SUBSTITUTE(SUBSTITUTE(SUBSTITUTE(REGEXREPLACE(I187, ""(\[([ROYGBPTQUXZC_]|1?[0-9])\])"", ""&lt;icon src='$2.png'/&gt;""),""--"",""—""),""-&gt;"",""•""),""~@"", CONCATENATE(""&lt;i&gt;"",REGEXEXTRACT(B187,""^([\s\S]*),|$""),""&lt;/i&gt;"")),""~"", CONCA"&amp;"TENATE(""&lt;i&gt;"",B187,""&lt;/i&gt;"")),""(\([\s\S]*?\))"",""&lt;i&gt;&lt;span foreground='#FF34343A'&gt;$0&lt;/span&gt;&lt;/i&gt;"")"),"")</f>
        <v/>
      </c>
      <c r="W187" s="14" t="str">
        <f t="shared" si="10"/>
        <v>&lt;i&gt;&lt;/i&gt;</v>
      </c>
    </row>
    <row r="188">
      <c r="A188" s="14"/>
      <c r="B188" s="1" t="str">
        <f t="shared" si="11"/>
        <v/>
      </c>
      <c r="C188" s="15"/>
      <c r="D188" s="16" t="str">
        <f>IFERROR(__xludf.DUMMYFUNCTION("IF(ISBLANK(A188),"""",SWITCH(IF(T188="""",0,COUNTA(SPLIT(T188,"" ""))),0,""Generic"",1,TRIM(T188),2,""Multicolor"",3,""Multicolor"",4,""Multicolor"",5,""Multicolor"",6,""Multicolor"",7,""Multicolor"",8,""Multicolor""))"),"")</f>
        <v/>
      </c>
      <c r="E188" s="14"/>
      <c r="F188" s="14"/>
      <c r="H188" s="15"/>
      <c r="I188" s="17"/>
      <c r="J188" s="17"/>
      <c r="O188" s="17"/>
      <c r="Q188" s="1">
        <v>60.0</v>
      </c>
      <c r="R188" s="1">
        <v>50.0</v>
      </c>
      <c r="S188" s="14" t="str">
        <f t="shared" si="9"/>
        <v/>
      </c>
      <c r="T188" s="14" t="str">
        <f>IFERROR(__xludf.DUMMYFUNCTION("CONCATENATE(if(REGEXMATCH(C188,""R""),"" Red"",""""),if(REGEXMATCH(C188,""O""),"" Orange"",""""),if(REGEXMATCH(C188,""Y""),"" Yellow"",""""),if(REGEXMATCH(C188,""G""),"" Green"",""""),if(REGEXMATCH(C188,""B""),"" Blue"",""""),if(REGEXMATCH(C188,""P""),"" "&amp;"Purple"",""""))"),"")</f>
        <v/>
      </c>
      <c r="U188" s="14" t="str">
        <f>IFERROR(__xludf.DUMMYFUNCTION("REGEXREPLACE(C188, ""([ROYGBPXZC_]|1?[0-9])"", ""&lt;icon src='$0.png'/&gt;"")
"),"")</f>
        <v/>
      </c>
      <c r="V188" s="9" t="str">
        <f>IFERROR(__xludf.DUMMYFUNCTION("REGEXREPLACE(SUBSTITUTE(SUBSTITUTE(SUBSTITUTE(SUBSTITUTE(REGEXREPLACE(I188, ""(\[([ROYGBPTQUXZC_]|1?[0-9])\])"", ""&lt;icon src='$2.png'/&gt;""),""--"",""—""),""-&gt;"",""•""),""~@"", CONCATENATE(""&lt;i&gt;"",REGEXEXTRACT(B188,""^([\s\S]*),|$""),""&lt;/i&gt;"")),""~"", CONCA"&amp;"TENATE(""&lt;i&gt;"",B188,""&lt;/i&gt;"")),""(\([\s\S]*?\))"",""&lt;i&gt;&lt;span foreground='#FF34343A'&gt;$0&lt;/span&gt;&lt;/i&gt;"")"),"")</f>
        <v/>
      </c>
      <c r="W188" s="14" t="str">
        <f t="shared" si="10"/>
        <v>&lt;i&gt;&lt;/i&gt;</v>
      </c>
    </row>
    <row r="189">
      <c r="A189" s="14"/>
      <c r="B189" s="1" t="str">
        <f t="shared" si="11"/>
        <v/>
      </c>
      <c r="C189" s="15"/>
      <c r="D189" s="16" t="str">
        <f>IFERROR(__xludf.DUMMYFUNCTION("IF(ISBLANK(A189),"""",SWITCH(IF(T189="""",0,COUNTA(SPLIT(T189,"" ""))),0,""Generic"",1,TRIM(T189),2,""Multicolor"",3,""Multicolor"",4,""Multicolor"",5,""Multicolor"",6,""Multicolor"",7,""Multicolor"",8,""Multicolor""))"),"")</f>
        <v/>
      </c>
      <c r="E189" s="14"/>
      <c r="F189" s="14"/>
      <c r="H189" s="15"/>
      <c r="I189" s="17"/>
      <c r="J189" s="17"/>
      <c r="O189" s="17"/>
      <c r="Q189" s="1">
        <v>60.0</v>
      </c>
      <c r="R189" s="1">
        <v>50.0</v>
      </c>
      <c r="S189" s="14" t="str">
        <f t="shared" si="9"/>
        <v/>
      </c>
      <c r="T189" s="14" t="str">
        <f>IFERROR(__xludf.DUMMYFUNCTION("CONCATENATE(if(REGEXMATCH(C189,""R""),"" Red"",""""),if(REGEXMATCH(C189,""O""),"" Orange"",""""),if(REGEXMATCH(C189,""Y""),"" Yellow"",""""),if(REGEXMATCH(C189,""G""),"" Green"",""""),if(REGEXMATCH(C189,""B""),"" Blue"",""""),if(REGEXMATCH(C189,""P""),"" "&amp;"Purple"",""""))"),"")</f>
        <v/>
      </c>
      <c r="U189" s="14" t="str">
        <f>IFERROR(__xludf.DUMMYFUNCTION("REGEXREPLACE(C189, ""([ROYGBPXZC_]|1?[0-9])"", ""&lt;icon src='$0.png'/&gt;"")
"),"")</f>
        <v/>
      </c>
      <c r="V189" s="9" t="str">
        <f>IFERROR(__xludf.DUMMYFUNCTION("REGEXREPLACE(SUBSTITUTE(SUBSTITUTE(SUBSTITUTE(SUBSTITUTE(REGEXREPLACE(I189, ""(\[([ROYGBPTQUXZC_]|1?[0-9])\])"", ""&lt;icon src='$2.png'/&gt;""),""--"",""—""),""-&gt;"",""•""),""~@"", CONCATENATE(""&lt;i&gt;"",REGEXEXTRACT(B189,""^([\s\S]*),|$""),""&lt;/i&gt;"")),""~"", CONCA"&amp;"TENATE(""&lt;i&gt;"",B189,""&lt;/i&gt;"")),""(\([\s\S]*?\))"",""&lt;i&gt;&lt;span foreground='#FF34343A'&gt;$0&lt;/span&gt;&lt;/i&gt;"")"),"")</f>
        <v/>
      </c>
      <c r="W189" s="14" t="str">
        <f t="shared" si="10"/>
        <v>&lt;i&gt;&lt;/i&gt;</v>
      </c>
    </row>
    <row r="190">
      <c r="A190" s="14"/>
      <c r="B190" s="1" t="str">
        <f t="shared" si="11"/>
        <v/>
      </c>
      <c r="C190" s="15"/>
      <c r="D190" s="16" t="str">
        <f>IFERROR(__xludf.DUMMYFUNCTION("IF(ISBLANK(A190),"""",SWITCH(IF(T190="""",0,COUNTA(SPLIT(T190,"" ""))),0,""Generic"",1,TRIM(T190),2,""Multicolor"",3,""Multicolor"",4,""Multicolor"",5,""Multicolor"",6,""Multicolor"",7,""Multicolor"",8,""Multicolor""))"),"")</f>
        <v/>
      </c>
      <c r="E190" s="14"/>
      <c r="F190" s="14"/>
      <c r="H190" s="15"/>
      <c r="I190" s="17"/>
      <c r="J190" s="17"/>
      <c r="O190" s="17"/>
      <c r="Q190" s="1">
        <v>60.0</v>
      </c>
      <c r="R190" s="1">
        <v>50.0</v>
      </c>
      <c r="S190" s="14" t="str">
        <f t="shared" si="9"/>
        <v/>
      </c>
      <c r="T190" s="14" t="str">
        <f>IFERROR(__xludf.DUMMYFUNCTION("CONCATENATE(if(REGEXMATCH(C190,""R""),"" Red"",""""),if(REGEXMATCH(C190,""O""),"" Orange"",""""),if(REGEXMATCH(C190,""Y""),"" Yellow"",""""),if(REGEXMATCH(C190,""G""),"" Green"",""""),if(REGEXMATCH(C190,""B""),"" Blue"",""""),if(REGEXMATCH(C190,""P""),"" "&amp;"Purple"",""""))"),"")</f>
        <v/>
      </c>
      <c r="U190" s="14" t="str">
        <f>IFERROR(__xludf.DUMMYFUNCTION("REGEXREPLACE(C190, ""([ROYGBPXZC_]|1?[0-9])"", ""&lt;icon src='$0.png'/&gt;"")
"),"")</f>
        <v/>
      </c>
      <c r="V190" s="9" t="str">
        <f>IFERROR(__xludf.DUMMYFUNCTION("REGEXREPLACE(SUBSTITUTE(SUBSTITUTE(SUBSTITUTE(SUBSTITUTE(REGEXREPLACE(I190, ""(\[([ROYGBPTQUXZC_]|1?[0-9])\])"", ""&lt;icon src='$2.png'/&gt;""),""--"",""—""),""-&gt;"",""•""),""~@"", CONCATENATE(""&lt;i&gt;"",REGEXEXTRACT(B190,""^([\s\S]*),|$""),""&lt;/i&gt;"")),""~"", CONCA"&amp;"TENATE(""&lt;i&gt;"",B190,""&lt;/i&gt;"")),""(\([\s\S]*?\))"",""&lt;i&gt;&lt;span foreground='#FF34343A'&gt;$0&lt;/span&gt;&lt;/i&gt;"")"),"")</f>
        <v/>
      </c>
      <c r="W190" s="14" t="str">
        <f t="shared" si="10"/>
        <v>&lt;i&gt;&lt;/i&gt;</v>
      </c>
    </row>
    <row r="191">
      <c r="A191" s="14"/>
      <c r="B191" s="1" t="str">
        <f t="shared" si="11"/>
        <v/>
      </c>
      <c r="C191" s="15"/>
      <c r="D191" s="16" t="str">
        <f>IFERROR(__xludf.DUMMYFUNCTION("IF(ISBLANK(A191),"""",SWITCH(IF(T191="""",0,COUNTA(SPLIT(T191,"" ""))),0,""Generic"",1,TRIM(T191),2,""Multicolor"",3,""Multicolor"",4,""Multicolor"",5,""Multicolor"",6,""Multicolor"",7,""Multicolor"",8,""Multicolor""))"),"")</f>
        <v/>
      </c>
      <c r="E191" s="14"/>
      <c r="F191" s="14"/>
      <c r="H191" s="15"/>
      <c r="I191" s="17"/>
      <c r="J191" s="17"/>
      <c r="O191" s="17"/>
      <c r="Q191" s="1">
        <v>60.0</v>
      </c>
      <c r="R191" s="1">
        <v>50.0</v>
      </c>
      <c r="S191" s="14" t="str">
        <f t="shared" si="9"/>
        <v/>
      </c>
      <c r="T191" s="14" t="str">
        <f>IFERROR(__xludf.DUMMYFUNCTION("CONCATENATE(if(REGEXMATCH(C191,""R""),"" Red"",""""),if(REGEXMATCH(C191,""O""),"" Orange"",""""),if(REGEXMATCH(C191,""Y""),"" Yellow"",""""),if(REGEXMATCH(C191,""G""),"" Green"",""""),if(REGEXMATCH(C191,""B""),"" Blue"",""""),if(REGEXMATCH(C191,""P""),"" "&amp;"Purple"",""""))"),"")</f>
        <v/>
      </c>
      <c r="U191" s="14" t="str">
        <f>IFERROR(__xludf.DUMMYFUNCTION("REGEXREPLACE(C191, ""([ROYGBPXZC_]|1?[0-9])"", ""&lt;icon src='$0.png'/&gt;"")
"),"")</f>
        <v/>
      </c>
      <c r="V191" s="9" t="str">
        <f>IFERROR(__xludf.DUMMYFUNCTION("REGEXREPLACE(SUBSTITUTE(SUBSTITUTE(SUBSTITUTE(SUBSTITUTE(REGEXREPLACE(I191, ""(\[([ROYGBPTQUXZC_]|1?[0-9])\])"", ""&lt;icon src='$2.png'/&gt;""),""--"",""—""),""-&gt;"",""•""),""~@"", CONCATENATE(""&lt;i&gt;"",REGEXEXTRACT(B191,""^([\s\S]*),|$""),""&lt;/i&gt;"")),""~"", CONCA"&amp;"TENATE(""&lt;i&gt;"",B191,""&lt;/i&gt;"")),""(\([\s\S]*?\))"",""&lt;i&gt;&lt;span foreground='#FF34343A'&gt;$0&lt;/span&gt;&lt;/i&gt;"")"),"")</f>
        <v/>
      </c>
      <c r="W191" s="14" t="str">
        <f t="shared" si="10"/>
        <v>&lt;i&gt;&lt;/i&gt;</v>
      </c>
    </row>
    <row r="192">
      <c r="A192" s="14"/>
      <c r="B192" s="1" t="str">
        <f t="shared" si="11"/>
        <v/>
      </c>
      <c r="C192" s="15"/>
      <c r="D192" s="16" t="str">
        <f>IFERROR(__xludf.DUMMYFUNCTION("IF(ISBLANK(A192),"""",SWITCH(IF(T192="""",0,COUNTA(SPLIT(T192,"" ""))),0,""Generic"",1,TRIM(T192),2,""Multicolor"",3,""Multicolor"",4,""Multicolor"",5,""Multicolor"",6,""Multicolor"",7,""Multicolor"",8,""Multicolor""))"),"")</f>
        <v/>
      </c>
      <c r="E192" s="14"/>
      <c r="F192" s="14"/>
      <c r="H192" s="15"/>
      <c r="I192" s="17"/>
      <c r="J192" s="17"/>
      <c r="O192" s="17"/>
      <c r="Q192" s="1">
        <v>60.0</v>
      </c>
      <c r="R192" s="1">
        <v>50.0</v>
      </c>
      <c r="S192" s="14" t="str">
        <f t="shared" si="9"/>
        <v/>
      </c>
      <c r="T192" s="14" t="str">
        <f>IFERROR(__xludf.DUMMYFUNCTION("CONCATENATE(if(REGEXMATCH(C192,""R""),"" Red"",""""),if(REGEXMATCH(C192,""O""),"" Orange"",""""),if(REGEXMATCH(C192,""Y""),"" Yellow"",""""),if(REGEXMATCH(C192,""G""),"" Green"",""""),if(REGEXMATCH(C192,""B""),"" Blue"",""""),if(REGEXMATCH(C192,""P""),"" "&amp;"Purple"",""""))"),"")</f>
        <v/>
      </c>
      <c r="U192" s="14" t="str">
        <f>IFERROR(__xludf.DUMMYFUNCTION("REGEXREPLACE(C192, ""([ROYGBPXZC_]|1?[0-9])"", ""&lt;icon src='$0.png'/&gt;"")
"),"")</f>
        <v/>
      </c>
      <c r="V192" s="9" t="str">
        <f>IFERROR(__xludf.DUMMYFUNCTION("REGEXREPLACE(SUBSTITUTE(SUBSTITUTE(SUBSTITUTE(SUBSTITUTE(REGEXREPLACE(I192, ""(\[([ROYGBPTQUXZC_]|1?[0-9])\])"", ""&lt;icon src='$2.png'/&gt;""),""--"",""—""),""-&gt;"",""•""),""~@"", CONCATENATE(""&lt;i&gt;"",REGEXEXTRACT(B192,""^([\s\S]*),|$""),""&lt;/i&gt;"")),""~"", CONCA"&amp;"TENATE(""&lt;i&gt;"",B192,""&lt;/i&gt;"")),""(\([\s\S]*?\))"",""&lt;i&gt;&lt;span foreground='#FF34343A'&gt;$0&lt;/span&gt;&lt;/i&gt;"")"),"")</f>
        <v/>
      </c>
      <c r="W192" s="14" t="str">
        <f t="shared" si="10"/>
        <v>&lt;i&gt;&lt;/i&gt;</v>
      </c>
    </row>
    <row r="193">
      <c r="A193" s="14"/>
      <c r="B193" s="1" t="str">
        <f t="shared" si="11"/>
        <v/>
      </c>
      <c r="C193" s="15"/>
      <c r="D193" s="16" t="str">
        <f>IFERROR(__xludf.DUMMYFUNCTION("IF(ISBLANK(A193),"""",SWITCH(IF(T193="""",0,COUNTA(SPLIT(T193,"" ""))),0,""Generic"",1,TRIM(T193),2,""Multicolor"",3,""Multicolor"",4,""Multicolor"",5,""Multicolor"",6,""Multicolor"",7,""Multicolor"",8,""Multicolor""))"),"")</f>
        <v/>
      </c>
      <c r="E193" s="14"/>
      <c r="F193" s="14"/>
      <c r="H193" s="15"/>
      <c r="I193" s="17"/>
      <c r="J193" s="17"/>
      <c r="O193" s="17"/>
      <c r="Q193" s="1">
        <v>60.0</v>
      </c>
      <c r="R193" s="1">
        <v>50.0</v>
      </c>
      <c r="S193" s="14" t="str">
        <f t="shared" si="9"/>
        <v/>
      </c>
      <c r="T193" s="14" t="str">
        <f>IFERROR(__xludf.DUMMYFUNCTION("CONCATENATE(if(REGEXMATCH(C193,""R""),"" Red"",""""),if(REGEXMATCH(C193,""O""),"" Orange"",""""),if(REGEXMATCH(C193,""Y""),"" Yellow"",""""),if(REGEXMATCH(C193,""G""),"" Green"",""""),if(REGEXMATCH(C193,""B""),"" Blue"",""""),if(REGEXMATCH(C193,""P""),"" "&amp;"Purple"",""""))"),"")</f>
        <v/>
      </c>
      <c r="U193" s="14" t="str">
        <f>IFERROR(__xludf.DUMMYFUNCTION("REGEXREPLACE(C193, ""([ROYGBPXZC_]|1?[0-9])"", ""&lt;icon src='$0.png'/&gt;"")
"),"")</f>
        <v/>
      </c>
      <c r="V193" s="9" t="str">
        <f>IFERROR(__xludf.DUMMYFUNCTION("REGEXREPLACE(SUBSTITUTE(SUBSTITUTE(SUBSTITUTE(SUBSTITUTE(REGEXREPLACE(I193, ""(\[([ROYGBPTQUXZC_]|1?[0-9])\])"", ""&lt;icon src='$2.png'/&gt;""),""--"",""—""),""-&gt;"",""•""),""~@"", CONCATENATE(""&lt;i&gt;"",REGEXEXTRACT(B193,""^([\s\S]*),|$""),""&lt;/i&gt;"")),""~"", CONCA"&amp;"TENATE(""&lt;i&gt;"",B193,""&lt;/i&gt;"")),""(\([\s\S]*?\))"",""&lt;i&gt;&lt;span foreground='#FF34343A'&gt;$0&lt;/span&gt;&lt;/i&gt;"")"),"")</f>
        <v/>
      </c>
      <c r="W193" s="14" t="str">
        <f t="shared" si="10"/>
        <v>&lt;i&gt;&lt;/i&gt;</v>
      </c>
    </row>
    <row r="194">
      <c r="A194" s="14"/>
      <c r="B194" s="1" t="str">
        <f t="shared" si="11"/>
        <v/>
      </c>
      <c r="C194" s="15"/>
      <c r="D194" s="16" t="str">
        <f>IFERROR(__xludf.DUMMYFUNCTION("IF(ISBLANK(A194),"""",SWITCH(IF(T194="""",0,COUNTA(SPLIT(T194,"" ""))),0,""Generic"",1,TRIM(T194),2,""Multicolor"",3,""Multicolor"",4,""Multicolor"",5,""Multicolor"",6,""Multicolor"",7,""Multicolor"",8,""Multicolor""))"),"")</f>
        <v/>
      </c>
      <c r="E194" s="14"/>
      <c r="F194" s="14"/>
      <c r="H194" s="15"/>
      <c r="I194" s="17"/>
      <c r="J194" s="17"/>
      <c r="O194" s="17"/>
      <c r="Q194" s="1">
        <v>60.0</v>
      </c>
      <c r="R194" s="1">
        <v>50.0</v>
      </c>
      <c r="S194" s="14" t="str">
        <f t="shared" si="9"/>
        <v/>
      </c>
      <c r="T194" s="14" t="str">
        <f>IFERROR(__xludf.DUMMYFUNCTION("CONCATENATE(if(REGEXMATCH(C194,""R""),"" Red"",""""),if(REGEXMATCH(C194,""O""),"" Orange"",""""),if(REGEXMATCH(C194,""Y""),"" Yellow"",""""),if(REGEXMATCH(C194,""G""),"" Green"",""""),if(REGEXMATCH(C194,""B""),"" Blue"",""""),if(REGEXMATCH(C194,""P""),"" "&amp;"Purple"",""""))"),"")</f>
        <v/>
      </c>
      <c r="U194" s="14" t="str">
        <f>IFERROR(__xludf.DUMMYFUNCTION("REGEXREPLACE(C194, ""([ROYGBPXZC_]|1?[0-9])"", ""&lt;icon src='$0.png'/&gt;"")
"),"")</f>
        <v/>
      </c>
      <c r="V194" s="9" t="str">
        <f>IFERROR(__xludf.DUMMYFUNCTION("REGEXREPLACE(SUBSTITUTE(SUBSTITUTE(SUBSTITUTE(SUBSTITUTE(REGEXREPLACE(I194, ""(\[([ROYGBPTQUXZC_]|1?[0-9])\])"", ""&lt;icon src='$2.png'/&gt;""),""--"",""—""),""-&gt;"",""•""),""~@"", CONCATENATE(""&lt;i&gt;"",REGEXEXTRACT(B194,""^([\s\S]*),|$""),""&lt;/i&gt;"")),""~"", CONCA"&amp;"TENATE(""&lt;i&gt;"",B194,""&lt;/i&gt;"")),""(\([\s\S]*?\))"",""&lt;i&gt;&lt;span foreground='#FF34343A'&gt;$0&lt;/span&gt;&lt;/i&gt;"")"),"")</f>
        <v/>
      </c>
      <c r="W194" s="14" t="str">
        <f t="shared" si="10"/>
        <v>&lt;i&gt;&lt;/i&gt;</v>
      </c>
    </row>
    <row r="195">
      <c r="A195" s="14"/>
      <c r="B195" s="1" t="str">
        <f t="shared" si="11"/>
        <v/>
      </c>
      <c r="C195" s="15"/>
      <c r="D195" s="16" t="str">
        <f>IFERROR(__xludf.DUMMYFUNCTION("IF(ISBLANK(A195),"""",SWITCH(IF(T195="""",0,COUNTA(SPLIT(T195,"" ""))),0,""Generic"",1,TRIM(T195),2,""Multicolor"",3,""Multicolor"",4,""Multicolor"",5,""Multicolor"",6,""Multicolor"",7,""Multicolor"",8,""Multicolor""))"),"")</f>
        <v/>
      </c>
      <c r="E195" s="14"/>
      <c r="F195" s="14"/>
      <c r="H195" s="15"/>
      <c r="I195" s="17"/>
      <c r="J195" s="17"/>
      <c r="O195" s="17"/>
      <c r="Q195" s="1">
        <v>60.0</v>
      </c>
      <c r="R195" s="1">
        <v>50.0</v>
      </c>
      <c r="S195" s="14" t="str">
        <f t="shared" si="9"/>
        <v/>
      </c>
      <c r="T195" s="14" t="str">
        <f>IFERROR(__xludf.DUMMYFUNCTION("CONCATENATE(if(REGEXMATCH(C195,""R""),"" Red"",""""),if(REGEXMATCH(C195,""O""),"" Orange"",""""),if(REGEXMATCH(C195,""Y""),"" Yellow"",""""),if(REGEXMATCH(C195,""G""),"" Green"",""""),if(REGEXMATCH(C195,""B""),"" Blue"",""""),if(REGEXMATCH(C195,""P""),"" "&amp;"Purple"",""""))"),"")</f>
        <v/>
      </c>
      <c r="U195" s="14" t="str">
        <f>IFERROR(__xludf.DUMMYFUNCTION("REGEXREPLACE(C195, ""([ROYGBPXZC_]|1?[0-9])"", ""&lt;icon src='$0.png'/&gt;"")
"),"")</f>
        <v/>
      </c>
      <c r="V195" s="9" t="str">
        <f>IFERROR(__xludf.DUMMYFUNCTION("REGEXREPLACE(SUBSTITUTE(SUBSTITUTE(SUBSTITUTE(SUBSTITUTE(REGEXREPLACE(I195, ""(\[([ROYGBPTQUXZC_]|1?[0-9])\])"", ""&lt;icon src='$2.png'/&gt;""),""--"",""—""),""-&gt;"",""•""),""~@"", CONCATENATE(""&lt;i&gt;"",REGEXEXTRACT(B195,""^([\s\S]*),|$""),""&lt;/i&gt;"")),""~"", CONCA"&amp;"TENATE(""&lt;i&gt;"",B195,""&lt;/i&gt;"")),""(\([\s\S]*?\))"",""&lt;i&gt;&lt;span foreground='#FF34343A'&gt;$0&lt;/span&gt;&lt;/i&gt;"")"),"")</f>
        <v/>
      </c>
      <c r="W195" s="14" t="str">
        <f t="shared" si="10"/>
        <v>&lt;i&gt;&lt;/i&gt;</v>
      </c>
    </row>
    <row r="196">
      <c r="A196" s="14"/>
      <c r="B196" s="1" t="str">
        <f t="shared" si="11"/>
        <v/>
      </c>
      <c r="C196" s="15"/>
      <c r="D196" s="16" t="str">
        <f>IFERROR(__xludf.DUMMYFUNCTION("IF(ISBLANK(A196),"""",SWITCH(IF(T196="""",0,COUNTA(SPLIT(T196,"" ""))),0,""Generic"",1,TRIM(T196),2,""Multicolor"",3,""Multicolor"",4,""Multicolor"",5,""Multicolor"",6,""Multicolor"",7,""Multicolor"",8,""Multicolor""))"),"")</f>
        <v/>
      </c>
      <c r="E196" s="14"/>
      <c r="F196" s="14"/>
      <c r="H196" s="15"/>
      <c r="I196" s="17"/>
      <c r="J196" s="17"/>
      <c r="O196" s="17"/>
      <c r="Q196" s="1">
        <v>60.0</v>
      </c>
      <c r="R196" s="1">
        <v>50.0</v>
      </c>
      <c r="S196" s="14" t="str">
        <f t="shared" si="9"/>
        <v/>
      </c>
      <c r="T196" s="14" t="str">
        <f>IFERROR(__xludf.DUMMYFUNCTION("CONCATENATE(if(REGEXMATCH(C196,""R""),"" Red"",""""),if(REGEXMATCH(C196,""O""),"" Orange"",""""),if(REGEXMATCH(C196,""Y""),"" Yellow"",""""),if(REGEXMATCH(C196,""G""),"" Green"",""""),if(REGEXMATCH(C196,""B""),"" Blue"",""""),if(REGEXMATCH(C196,""P""),"" "&amp;"Purple"",""""))"),"")</f>
        <v/>
      </c>
      <c r="U196" s="14" t="str">
        <f>IFERROR(__xludf.DUMMYFUNCTION("REGEXREPLACE(C196, ""([ROYGBPXZC_]|1?[0-9])"", ""&lt;icon src='$0.png'/&gt;"")
"),"")</f>
        <v/>
      </c>
      <c r="V196" s="9" t="str">
        <f>IFERROR(__xludf.DUMMYFUNCTION("REGEXREPLACE(SUBSTITUTE(SUBSTITUTE(SUBSTITUTE(SUBSTITUTE(REGEXREPLACE(I196, ""(\[([ROYGBPTQUXZC_]|1?[0-9])\])"", ""&lt;icon src='$2.png'/&gt;""),""--"",""—""),""-&gt;"",""•""),""~@"", CONCATENATE(""&lt;i&gt;"",REGEXEXTRACT(B196,""^([\s\S]*),|$""),""&lt;/i&gt;"")),""~"", CONCA"&amp;"TENATE(""&lt;i&gt;"",B196,""&lt;/i&gt;"")),""(\([\s\S]*?\))"",""&lt;i&gt;&lt;span foreground='#FF34343A'&gt;$0&lt;/span&gt;&lt;/i&gt;"")"),"")</f>
        <v/>
      </c>
      <c r="W196" s="14" t="str">
        <f t="shared" si="10"/>
        <v>&lt;i&gt;&lt;/i&gt;</v>
      </c>
    </row>
    <row r="197">
      <c r="A197" s="14"/>
      <c r="B197" s="1" t="str">
        <f t="shared" si="11"/>
        <v/>
      </c>
      <c r="C197" s="15"/>
      <c r="D197" s="16" t="str">
        <f>IFERROR(__xludf.DUMMYFUNCTION("IF(ISBLANK(A197),"""",SWITCH(IF(T197="""",0,COUNTA(SPLIT(T197,"" ""))),0,""Generic"",1,TRIM(T197),2,""Multicolor"",3,""Multicolor"",4,""Multicolor"",5,""Multicolor"",6,""Multicolor"",7,""Multicolor"",8,""Multicolor""))"),"")</f>
        <v/>
      </c>
      <c r="E197" s="14"/>
      <c r="F197" s="14"/>
      <c r="H197" s="15"/>
      <c r="I197" s="17"/>
      <c r="J197" s="17"/>
      <c r="O197" s="17"/>
      <c r="Q197" s="1">
        <v>60.0</v>
      </c>
      <c r="R197" s="1">
        <v>50.0</v>
      </c>
      <c r="S197" s="14" t="str">
        <f t="shared" si="9"/>
        <v/>
      </c>
      <c r="T197" s="14" t="str">
        <f>IFERROR(__xludf.DUMMYFUNCTION("CONCATENATE(if(REGEXMATCH(C197,""R""),"" Red"",""""),if(REGEXMATCH(C197,""O""),"" Orange"",""""),if(REGEXMATCH(C197,""Y""),"" Yellow"",""""),if(REGEXMATCH(C197,""G""),"" Green"",""""),if(REGEXMATCH(C197,""B""),"" Blue"",""""),if(REGEXMATCH(C197,""P""),"" "&amp;"Purple"",""""))"),"")</f>
        <v/>
      </c>
      <c r="U197" s="14" t="str">
        <f>IFERROR(__xludf.DUMMYFUNCTION("REGEXREPLACE(C197, ""([ROYGBPXZC_]|1?[0-9])"", ""&lt;icon src='$0.png'/&gt;"")
"),"")</f>
        <v/>
      </c>
      <c r="V197" s="9" t="str">
        <f>IFERROR(__xludf.DUMMYFUNCTION("REGEXREPLACE(SUBSTITUTE(SUBSTITUTE(SUBSTITUTE(SUBSTITUTE(REGEXREPLACE(I197, ""(\[([ROYGBPTQUXZC_]|1?[0-9])\])"", ""&lt;icon src='$2.png'/&gt;""),""--"",""—""),""-&gt;"",""•""),""~@"", CONCATENATE(""&lt;i&gt;"",REGEXEXTRACT(B197,""^([\s\S]*),|$""),""&lt;/i&gt;"")),""~"", CONCA"&amp;"TENATE(""&lt;i&gt;"",B197,""&lt;/i&gt;"")),""(\([\s\S]*?\))"",""&lt;i&gt;&lt;span foreground='#FF34343A'&gt;$0&lt;/span&gt;&lt;/i&gt;"")"),"")</f>
        <v/>
      </c>
      <c r="W197" s="14" t="str">
        <f t="shared" si="10"/>
        <v>&lt;i&gt;&lt;/i&gt;</v>
      </c>
    </row>
    <row r="198">
      <c r="A198" s="14"/>
      <c r="B198" s="1" t="str">
        <f t="shared" si="11"/>
        <v/>
      </c>
      <c r="C198" s="15"/>
      <c r="D198" s="16" t="str">
        <f>IFERROR(__xludf.DUMMYFUNCTION("IF(ISBLANK(A198),"""",SWITCH(IF(T198="""",0,COUNTA(SPLIT(T198,"" ""))),0,""Generic"",1,TRIM(T198),2,""Multicolor"",3,""Multicolor"",4,""Multicolor"",5,""Multicolor"",6,""Multicolor"",7,""Multicolor"",8,""Multicolor""))"),"")</f>
        <v/>
      </c>
      <c r="E198" s="14"/>
      <c r="F198" s="14"/>
      <c r="H198" s="15"/>
      <c r="I198" s="17"/>
      <c r="J198" s="17"/>
      <c r="O198" s="17"/>
      <c r="Q198" s="1">
        <v>60.0</v>
      </c>
      <c r="R198" s="1">
        <v>50.0</v>
      </c>
      <c r="S198" s="14" t="str">
        <f t="shared" si="9"/>
        <v/>
      </c>
      <c r="T198" s="14" t="str">
        <f>IFERROR(__xludf.DUMMYFUNCTION("CONCATENATE(if(REGEXMATCH(C198,""R""),"" Red"",""""),if(REGEXMATCH(C198,""O""),"" Orange"",""""),if(REGEXMATCH(C198,""Y""),"" Yellow"",""""),if(REGEXMATCH(C198,""G""),"" Green"",""""),if(REGEXMATCH(C198,""B""),"" Blue"",""""),if(REGEXMATCH(C198,""P""),"" "&amp;"Purple"",""""))"),"")</f>
        <v/>
      </c>
      <c r="U198" s="14" t="str">
        <f>IFERROR(__xludf.DUMMYFUNCTION("REGEXREPLACE(C198, ""([ROYGBPXZC_]|1?[0-9])"", ""&lt;icon src='$0.png'/&gt;"")
"),"")</f>
        <v/>
      </c>
      <c r="V198" s="9" t="str">
        <f>IFERROR(__xludf.DUMMYFUNCTION("REGEXREPLACE(SUBSTITUTE(SUBSTITUTE(SUBSTITUTE(SUBSTITUTE(REGEXREPLACE(I198, ""(\[([ROYGBPTQUXZC_]|1?[0-9])\])"", ""&lt;icon src='$2.png'/&gt;""),""--"",""—""),""-&gt;"",""•""),""~@"", CONCATENATE(""&lt;i&gt;"",REGEXEXTRACT(B198,""^([\s\S]*),|$""),""&lt;/i&gt;"")),""~"", CONCA"&amp;"TENATE(""&lt;i&gt;"",B198,""&lt;/i&gt;"")),""(\([\s\S]*?\))"",""&lt;i&gt;&lt;span foreground='#FF34343A'&gt;$0&lt;/span&gt;&lt;/i&gt;"")"),"")</f>
        <v/>
      </c>
      <c r="W198" s="14" t="str">
        <f t="shared" si="10"/>
        <v>&lt;i&gt;&lt;/i&gt;</v>
      </c>
    </row>
    <row r="199">
      <c r="A199" s="14"/>
      <c r="B199" s="1" t="str">
        <f t="shared" si="11"/>
        <v/>
      </c>
      <c r="C199" s="15"/>
      <c r="D199" s="16" t="str">
        <f>IFERROR(__xludf.DUMMYFUNCTION("IF(ISBLANK(A199),"""",SWITCH(IF(T199="""",0,COUNTA(SPLIT(T199,"" ""))),0,""Generic"",1,TRIM(T199),2,""Multicolor"",3,""Multicolor"",4,""Multicolor"",5,""Multicolor"",6,""Multicolor"",7,""Multicolor"",8,""Multicolor""))"),"")</f>
        <v/>
      </c>
      <c r="E199" s="14"/>
      <c r="F199" s="14"/>
      <c r="H199" s="15"/>
      <c r="I199" s="17"/>
      <c r="J199" s="17"/>
      <c r="O199" s="17"/>
      <c r="Q199" s="1">
        <v>60.0</v>
      </c>
      <c r="R199" s="1">
        <v>50.0</v>
      </c>
      <c r="S199" s="14" t="str">
        <f t="shared" si="9"/>
        <v/>
      </c>
      <c r="T199" s="14" t="str">
        <f>IFERROR(__xludf.DUMMYFUNCTION("CONCATENATE(if(REGEXMATCH(C199,""R""),"" Red"",""""),if(REGEXMATCH(C199,""O""),"" Orange"",""""),if(REGEXMATCH(C199,""Y""),"" Yellow"",""""),if(REGEXMATCH(C199,""G""),"" Green"",""""),if(REGEXMATCH(C199,""B""),"" Blue"",""""),if(REGEXMATCH(C199,""P""),"" "&amp;"Purple"",""""))"),"")</f>
        <v/>
      </c>
      <c r="U199" s="14" t="str">
        <f>IFERROR(__xludf.DUMMYFUNCTION("REGEXREPLACE(C199, ""([ROYGBPXZC_]|1?[0-9])"", ""&lt;icon src='$0.png'/&gt;"")
"),"")</f>
        <v/>
      </c>
      <c r="V199" s="9" t="str">
        <f>IFERROR(__xludf.DUMMYFUNCTION("REGEXREPLACE(SUBSTITUTE(SUBSTITUTE(SUBSTITUTE(SUBSTITUTE(REGEXREPLACE(I199, ""(\[([ROYGBPTQUXZC_]|1?[0-9])\])"", ""&lt;icon src='$2.png'/&gt;""),""--"",""—""),""-&gt;"",""•""),""~@"", CONCATENATE(""&lt;i&gt;"",REGEXEXTRACT(B199,""^([\s\S]*),|$""),""&lt;/i&gt;"")),""~"", CONCA"&amp;"TENATE(""&lt;i&gt;"",B199,""&lt;/i&gt;"")),""(\([\s\S]*?\))"",""&lt;i&gt;&lt;span foreground='#FF34343A'&gt;$0&lt;/span&gt;&lt;/i&gt;"")"),"")</f>
        <v/>
      </c>
      <c r="W199" s="14" t="str">
        <f t="shared" si="10"/>
        <v>&lt;i&gt;&lt;/i&gt;</v>
      </c>
    </row>
    <row r="200">
      <c r="A200" s="14"/>
      <c r="B200" s="1" t="str">
        <f t="shared" si="11"/>
        <v/>
      </c>
      <c r="C200" s="15"/>
      <c r="D200" s="16" t="str">
        <f>IFERROR(__xludf.DUMMYFUNCTION("IF(ISBLANK(A200),"""",SWITCH(IF(T200="""",0,COUNTA(SPLIT(T200,"" ""))),0,""Generic"",1,TRIM(T200),2,""Multicolor"",3,""Multicolor"",4,""Multicolor"",5,""Multicolor"",6,""Multicolor"",7,""Multicolor"",8,""Multicolor""))"),"")</f>
        <v/>
      </c>
      <c r="E200" s="14"/>
      <c r="F200" s="14"/>
      <c r="H200" s="15"/>
      <c r="I200" s="17"/>
      <c r="J200" s="17"/>
      <c r="O200" s="17"/>
      <c r="Q200" s="1">
        <v>60.0</v>
      </c>
      <c r="R200" s="1">
        <v>50.0</v>
      </c>
      <c r="S200" s="14" t="str">
        <f t="shared" si="9"/>
        <v/>
      </c>
      <c r="T200" s="14" t="str">
        <f>IFERROR(__xludf.DUMMYFUNCTION("CONCATENATE(if(REGEXMATCH(C200,""R""),"" Red"",""""),if(REGEXMATCH(C200,""O""),"" Orange"",""""),if(REGEXMATCH(C200,""Y""),"" Yellow"",""""),if(REGEXMATCH(C200,""G""),"" Green"",""""),if(REGEXMATCH(C200,""B""),"" Blue"",""""),if(REGEXMATCH(C200,""P""),"" "&amp;"Purple"",""""))"),"")</f>
        <v/>
      </c>
      <c r="U200" s="14" t="str">
        <f>IFERROR(__xludf.DUMMYFUNCTION("REGEXREPLACE(C200, ""([ROYGBPXZC_]|1?[0-9])"", ""&lt;icon src='$0.png'/&gt;"")
"),"")</f>
        <v/>
      </c>
      <c r="V200" s="9" t="str">
        <f>IFERROR(__xludf.DUMMYFUNCTION("REGEXREPLACE(SUBSTITUTE(SUBSTITUTE(SUBSTITUTE(SUBSTITUTE(REGEXREPLACE(I200, ""(\[([ROYGBPTQUXZC_]|1?[0-9])\])"", ""&lt;icon src='$2.png'/&gt;""),""--"",""—""),""-&gt;"",""•""),""~@"", CONCATENATE(""&lt;i&gt;"",REGEXEXTRACT(B200,""^([\s\S]*),|$""),""&lt;/i&gt;"")),""~"", CONCA"&amp;"TENATE(""&lt;i&gt;"",B200,""&lt;/i&gt;"")),""(\([\s\S]*?\))"",""&lt;i&gt;&lt;span foreground='#FF34343A'&gt;$0&lt;/span&gt;&lt;/i&gt;"")"),"")</f>
        <v/>
      </c>
      <c r="W200" s="14" t="str">
        <f t="shared" si="10"/>
        <v>&lt;i&gt;&lt;/i&gt;</v>
      </c>
    </row>
    <row r="201">
      <c r="A201" s="14"/>
      <c r="B201" s="1" t="str">
        <f t="shared" si="11"/>
        <v/>
      </c>
      <c r="C201" s="15"/>
      <c r="D201" s="16" t="str">
        <f>IFERROR(__xludf.DUMMYFUNCTION("IF(ISBLANK(A201),"""",SWITCH(IF(T201="""",0,COUNTA(SPLIT(T201,"" ""))),0,""Generic"",1,TRIM(T201),2,""Multicolor"",3,""Multicolor"",4,""Multicolor"",5,""Multicolor"",6,""Multicolor"",7,""Multicolor"",8,""Multicolor""))"),"")</f>
        <v/>
      </c>
      <c r="E201" s="14"/>
      <c r="F201" s="14"/>
      <c r="H201" s="15"/>
      <c r="I201" s="17"/>
      <c r="J201" s="17"/>
      <c r="O201" s="17"/>
      <c r="Q201" s="1">
        <v>60.0</v>
      </c>
      <c r="R201" s="1">
        <v>50.0</v>
      </c>
      <c r="S201" s="14" t="str">
        <f t="shared" si="9"/>
        <v/>
      </c>
      <c r="T201" s="14" t="str">
        <f>IFERROR(__xludf.DUMMYFUNCTION("CONCATENATE(if(REGEXMATCH(C201,""R""),"" Red"",""""),if(REGEXMATCH(C201,""O""),"" Orange"",""""),if(REGEXMATCH(C201,""Y""),"" Yellow"",""""),if(REGEXMATCH(C201,""G""),"" Green"",""""),if(REGEXMATCH(C201,""B""),"" Blue"",""""),if(REGEXMATCH(C201,""P""),"" "&amp;"Purple"",""""))"),"")</f>
        <v/>
      </c>
      <c r="U201" s="14" t="str">
        <f>IFERROR(__xludf.DUMMYFUNCTION("REGEXREPLACE(C201, ""([ROYGBPXZC_]|1?[0-9])"", ""&lt;icon src='$0.png'/&gt;"")
"),"")</f>
        <v/>
      </c>
      <c r="V201" s="9" t="str">
        <f>IFERROR(__xludf.DUMMYFUNCTION("REGEXREPLACE(SUBSTITUTE(SUBSTITUTE(SUBSTITUTE(SUBSTITUTE(REGEXREPLACE(I201, ""(\[([ROYGBPTQUXZC_]|1?[0-9])\])"", ""&lt;icon src='$2.png'/&gt;""),""--"",""—""),""-&gt;"",""•""),""~@"", CONCATENATE(""&lt;i&gt;"",REGEXEXTRACT(B201,""^([\s\S]*),|$""),""&lt;/i&gt;"")),""~"", CONCA"&amp;"TENATE(""&lt;i&gt;"",B201,""&lt;/i&gt;"")),""(\([\s\S]*?\))"",""&lt;i&gt;&lt;span foreground='#FF34343A'&gt;$0&lt;/span&gt;&lt;/i&gt;"")"),"")</f>
        <v/>
      </c>
      <c r="W201" s="14" t="str">
        <f t="shared" si="10"/>
        <v>&lt;i&gt;&lt;/i&gt;</v>
      </c>
    </row>
    <row r="202">
      <c r="A202" s="14"/>
      <c r="B202" s="1" t="str">
        <f t="shared" si="11"/>
        <v/>
      </c>
      <c r="C202" s="15"/>
      <c r="D202" s="16" t="str">
        <f>IFERROR(__xludf.DUMMYFUNCTION("IF(ISBLANK(A202),"""",SWITCH(IF(T202="""",0,COUNTA(SPLIT(T202,"" ""))),0,""Generic"",1,TRIM(T202),2,""Multicolor"",3,""Multicolor"",4,""Multicolor"",5,""Multicolor"",6,""Multicolor"",7,""Multicolor"",8,""Multicolor""))"),"")</f>
        <v/>
      </c>
      <c r="E202" s="14"/>
      <c r="F202" s="14"/>
      <c r="H202" s="15"/>
      <c r="I202" s="17"/>
      <c r="J202" s="17"/>
      <c r="O202" s="17"/>
      <c r="Q202" s="1">
        <v>60.0</v>
      </c>
      <c r="R202" s="1">
        <v>50.0</v>
      </c>
      <c r="S202" s="14" t="str">
        <f t="shared" si="9"/>
        <v/>
      </c>
      <c r="T202" s="14" t="str">
        <f>IFERROR(__xludf.DUMMYFUNCTION("CONCATENATE(if(REGEXMATCH(C202,""R""),"" Red"",""""),if(REGEXMATCH(C202,""O""),"" Orange"",""""),if(REGEXMATCH(C202,""Y""),"" Yellow"",""""),if(REGEXMATCH(C202,""G""),"" Green"",""""),if(REGEXMATCH(C202,""B""),"" Blue"",""""),if(REGEXMATCH(C202,""P""),"" "&amp;"Purple"",""""))"),"")</f>
        <v/>
      </c>
      <c r="U202" s="14" t="str">
        <f>IFERROR(__xludf.DUMMYFUNCTION("REGEXREPLACE(C202, ""([ROYGBPXZC_]|1?[0-9])"", ""&lt;icon src='$0.png'/&gt;"")
"),"")</f>
        <v/>
      </c>
      <c r="V202" s="9" t="str">
        <f>IFERROR(__xludf.DUMMYFUNCTION("REGEXREPLACE(SUBSTITUTE(SUBSTITUTE(SUBSTITUTE(SUBSTITUTE(REGEXREPLACE(I202, ""(\[([ROYGBPTQUXZC_]|1?[0-9])\])"", ""&lt;icon src='$2.png'/&gt;""),""--"",""—""),""-&gt;"",""•""),""~@"", CONCATENATE(""&lt;i&gt;"",REGEXEXTRACT(B202,""^([\s\S]*),|$""),""&lt;/i&gt;"")),""~"", CONCA"&amp;"TENATE(""&lt;i&gt;"",B202,""&lt;/i&gt;"")),""(\([\s\S]*?\))"",""&lt;i&gt;&lt;span foreground='#FF34343A'&gt;$0&lt;/span&gt;&lt;/i&gt;"")"),"")</f>
        <v/>
      </c>
      <c r="W202" s="14" t="str">
        <f t="shared" si="10"/>
        <v>&lt;i&gt;&lt;/i&gt;</v>
      </c>
    </row>
    <row r="203">
      <c r="A203" s="14"/>
      <c r="B203" s="1" t="str">
        <f t="shared" si="11"/>
        <v/>
      </c>
      <c r="C203" s="15"/>
      <c r="D203" s="16" t="str">
        <f>IFERROR(__xludf.DUMMYFUNCTION("IF(ISBLANK(A203),"""",SWITCH(IF(T203="""",0,COUNTA(SPLIT(T203,"" ""))),0,""Generic"",1,TRIM(T203),2,""Multicolor"",3,""Multicolor"",4,""Multicolor"",5,""Multicolor"",6,""Multicolor"",7,""Multicolor"",8,""Multicolor""))"),"")</f>
        <v/>
      </c>
      <c r="E203" s="14"/>
      <c r="F203" s="14"/>
      <c r="H203" s="15"/>
      <c r="I203" s="17"/>
      <c r="J203" s="17"/>
      <c r="O203" s="17"/>
      <c r="Q203" s="1">
        <v>60.0</v>
      </c>
      <c r="R203" s="1">
        <v>50.0</v>
      </c>
      <c r="S203" s="14" t="str">
        <f t="shared" si="9"/>
        <v/>
      </c>
      <c r="T203" s="14" t="str">
        <f>IFERROR(__xludf.DUMMYFUNCTION("CONCATENATE(if(REGEXMATCH(C203,""R""),"" Red"",""""),if(REGEXMATCH(C203,""O""),"" Orange"",""""),if(REGEXMATCH(C203,""Y""),"" Yellow"",""""),if(REGEXMATCH(C203,""G""),"" Green"",""""),if(REGEXMATCH(C203,""B""),"" Blue"",""""),if(REGEXMATCH(C203,""P""),"" "&amp;"Purple"",""""))"),"")</f>
        <v/>
      </c>
      <c r="U203" s="14" t="str">
        <f>IFERROR(__xludf.DUMMYFUNCTION("REGEXREPLACE(C203, ""([ROYGBPXZC_]|1?[0-9])"", ""&lt;icon src='$0.png'/&gt;"")
"),"")</f>
        <v/>
      </c>
      <c r="V203" s="9" t="str">
        <f>IFERROR(__xludf.DUMMYFUNCTION("REGEXREPLACE(SUBSTITUTE(SUBSTITUTE(SUBSTITUTE(SUBSTITUTE(REGEXREPLACE(I203, ""(\[([ROYGBPTQUXZC_]|1?[0-9])\])"", ""&lt;icon src='$2.png'/&gt;""),""--"",""—""),""-&gt;"",""•""),""~@"", CONCATENATE(""&lt;i&gt;"",REGEXEXTRACT(B203,""^([\s\S]*),|$""),""&lt;/i&gt;"")),""~"", CONCA"&amp;"TENATE(""&lt;i&gt;"",B203,""&lt;/i&gt;"")),""(\([\s\S]*?\))"",""&lt;i&gt;&lt;span foreground='#FF34343A'&gt;$0&lt;/span&gt;&lt;/i&gt;"")"),"")</f>
        <v/>
      </c>
      <c r="W203" s="14" t="str">
        <f t="shared" si="10"/>
        <v>&lt;i&gt;&lt;/i&gt;</v>
      </c>
    </row>
    <row r="204">
      <c r="A204" s="14"/>
      <c r="B204" s="1" t="str">
        <f t="shared" si="11"/>
        <v/>
      </c>
      <c r="C204" s="15"/>
      <c r="D204" s="16" t="str">
        <f>IFERROR(__xludf.DUMMYFUNCTION("IF(ISBLANK(A204),"""",SWITCH(IF(T204="""",0,COUNTA(SPLIT(T204,"" ""))),0,""Generic"",1,TRIM(T204),2,""Multicolor"",3,""Multicolor"",4,""Multicolor"",5,""Multicolor"",6,""Multicolor"",7,""Multicolor"",8,""Multicolor""))"),"")</f>
        <v/>
      </c>
      <c r="E204" s="14"/>
      <c r="F204" s="14"/>
      <c r="H204" s="15"/>
      <c r="I204" s="17"/>
      <c r="J204" s="17"/>
      <c r="O204" s="17"/>
      <c r="Q204" s="1">
        <v>60.0</v>
      </c>
      <c r="R204" s="1">
        <v>50.0</v>
      </c>
      <c r="S204" s="14" t="str">
        <f t="shared" si="9"/>
        <v/>
      </c>
      <c r="T204" s="14" t="str">
        <f>IFERROR(__xludf.DUMMYFUNCTION("CONCATENATE(if(REGEXMATCH(C204,""R""),"" Red"",""""),if(REGEXMATCH(C204,""O""),"" Orange"",""""),if(REGEXMATCH(C204,""Y""),"" Yellow"",""""),if(REGEXMATCH(C204,""G""),"" Green"",""""),if(REGEXMATCH(C204,""B""),"" Blue"",""""),if(REGEXMATCH(C204,""P""),"" "&amp;"Purple"",""""))"),"")</f>
        <v/>
      </c>
      <c r="U204" s="14" t="str">
        <f>IFERROR(__xludf.DUMMYFUNCTION("REGEXREPLACE(C204, ""([ROYGBPXZC_]|1?[0-9])"", ""&lt;icon src='$0.png'/&gt;"")
"),"")</f>
        <v/>
      </c>
      <c r="V204" s="9" t="str">
        <f>IFERROR(__xludf.DUMMYFUNCTION("REGEXREPLACE(SUBSTITUTE(SUBSTITUTE(SUBSTITUTE(SUBSTITUTE(REGEXREPLACE(I204, ""(\[([ROYGBPTQUXZC_]|1?[0-9])\])"", ""&lt;icon src='$2.png'/&gt;""),""--"",""—""),""-&gt;"",""•""),""~@"", CONCATENATE(""&lt;i&gt;"",REGEXEXTRACT(B204,""^([\s\S]*),|$""),""&lt;/i&gt;"")),""~"", CONCA"&amp;"TENATE(""&lt;i&gt;"",B204,""&lt;/i&gt;"")),""(\([\s\S]*?\))"",""&lt;i&gt;&lt;span foreground='#FF34343A'&gt;$0&lt;/span&gt;&lt;/i&gt;"")"),"")</f>
        <v/>
      </c>
      <c r="W204" s="14" t="str">
        <f t="shared" si="10"/>
        <v>&lt;i&gt;&lt;/i&gt;</v>
      </c>
    </row>
    <row r="205">
      <c r="A205" s="14"/>
      <c r="B205" s="1" t="str">
        <f t="shared" si="11"/>
        <v/>
      </c>
      <c r="C205" s="15"/>
      <c r="D205" s="16" t="str">
        <f>IFERROR(__xludf.DUMMYFUNCTION("IF(ISBLANK(A205),"""",SWITCH(IF(T205="""",0,COUNTA(SPLIT(T205,"" ""))),0,""Generic"",1,TRIM(T205),2,""Multicolor"",3,""Multicolor"",4,""Multicolor"",5,""Multicolor"",6,""Multicolor"",7,""Multicolor"",8,""Multicolor""))"),"")</f>
        <v/>
      </c>
      <c r="E205" s="14"/>
      <c r="F205" s="14"/>
      <c r="H205" s="15"/>
      <c r="I205" s="17"/>
      <c r="J205" s="17"/>
      <c r="O205" s="17"/>
      <c r="Q205" s="1">
        <v>60.0</v>
      </c>
      <c r="R205" s="1">
        <v>50.0</v>
      </c>
      <c r="S205" s="14" t="str">
        <f t="shared" si="9"/>
        <v/>
      </c>
      <c r="T205" s="14" t="str">
        <f>IFERROR(__xludf.DUMMYFUNCTION("CONCATENATE(if(REGEXMATCH(C205,""R""),"" Red"",""""),if(REGEXMATCH(C205,""O""),"" Orange"",""""),if(REGEXMATCH(C205,""Y""),"" Yellow"",""""),if(REGEXMATCH(C205,""G""),"" Green"",""""),if(REGEXMATCH(C205,""B""),"" Blue"",""""),if(REGEXMATCH(C205,""P""),"" "&amp;"Purple"",""""))"),"")</f>
        <v/>
      </c>
      <c r="U205" s="14" t="str">
        <f>IFERROR(__xludf.DUMMYFUNCTION("REGEXREPLACE(C205, ""([ROYGBPXZC_]|1?[0-9])"", ""&lt;icon src='$0.png'/&gt;"")
"),"")</f>
        <v/>
      </c>
      <c r="V205" s="9" t="str">
        <f>IFERROR(__xludf.DUMMYFUNCTION("REGEXREPLACE(SUBSTITUTE(SUBSTITUTE(SUBSTITUTE(SUBSTITUTE(REGEXREPLACE(I205, ""(\[([ROYGBPTQUXZC_]|1?[0-9])\])"", ""&lt;icon src='$2.png'/&gt;""),""--"",""—""),""-&gt;"",""•""),""~@"", CONCATENATE(""&lt;i&gt;"",REGEXEXTRACT(B205,""^([\s\S]*),|$""),""&lt;/i&gt;"")),""~"", CONCA"&amp;"TENATE(""&lt;i&gt;"",B205,""&lt;/i&gt;"")),""(\([\s\S]*?\))"",""&lt;i&gt;&lt;span foreground='#FF34343A'&gt;$0&lt;/span&gt;&lt;/i&gt;"")"),"")</f>
        <v/>
      </c>
      <c r="W205" s="14" t="str">
        <f t="shared" si="10"/>
        <v>&lt;i&gt;&lt;/i&gt;</v>
      </c>
    </row>
    <row r="206">
      <c r="A206" s="14"/>
      <c r="B206" s="1" t="str">
        <f t="shared" si="11"/>
        <v/>
      </c>
      <c r="C206" s="15"/>
      <c r="D206" s="16" t="str">
        <f>IFERROR(__xludf.DUMMYFUNCTION("IF(ISBLANK(A206),"""",SWITCH(IF(T206="""",0,COUNTA(SPLIT(T206,"" ""))),0,""Generic"",1,TRIM(T206),2,""Multicolor"",3,""Multicolor"",4,""Multicolor"",5,""Multicolor"",6,""Multicolor"",7,""Multicolor"",8,""Multicolor""))"),"")</f>
        <v/>
      </c>
      <c r="E206" s="14"/>
      <c r="F206" s="14"/>
      <c r="H206" s="15"/>
      <c r="I206" s="17"/>
      <c r="J206" s="17"/>
      <c r="O206" s="17"/>
      <c r="Q206" s="1">
        <v>60.0</v>
      </c>
      <c r="R206" s="1">
        <v>50.0</v>
      </c>
      <c r="S206" s="14" t="str">
        <f t="shared" si="9"/>
        <v/>
      </c>
      <c r="T206" s="14" t="str">
        <f>IFERROR(__xludf.DUMMYFUNCTION("CONCATENATE(if(REGEXMATCH(C206,""R""),"" Red"",""""),if(REGEXMATCH(C206,""O""),"" Orange"",""""),if(REGEXMATCH(C206,""Y""),"" Yellow"",""""),if(REGEXMATCH(C206,""G""),"" Green"",""""),if(REGEXMATCH(C206,""B""),"" Blue"",""""),if(REGEXMATCH(C206,""P""),"" "&amp;"Purple"",""""))"),"")</f>
        <v/>
      </c>
      <c r="U206" s="14" t="str">
        <f>IFERROR(__xludf.DUMMYFUNCTION("REGEXREPLACE(C206, ""([ROYGBPXZC_]|1?[0-9])"", ""&lt;icon src='$0.png'/&gt;"")
"),"")</f>
        <v/>
      </c>
      <c r="V206" s="9" t="str">
        <f>IFERROR(__xludf.DUMMYFUNCTION("REGEXREPLACE(SUBSTITUTE(SUBSTITUTE(SUBSTITUTE(SUBSTITUTE(REGEXREPLACE(I206, ""(\[([ROYGBPTQUXZC_]|1?[0-9])\])"", ""&lt;icon src='$2.png'/&gt;""),""--"",""—""),""-&gt;"",""•""),""~@"", CONCATENATE(""&lt;i&gt;"",REGEXEXTRACT(B206,""^([\s\S]*),|$""),""&lt;/i&gt;"")),""~"", CONCA"&amp;"TENATE(""&lt;i&gt;"",B206,""&lt;/i&gt;"")),""(\([\s\S]*?\))"",""&lt;i&gt;&lt;span foreground='#FF34343A'&gt;$0&lt;/span&gt;&lt;/i&gt;"")"),"")</f>
        <v/>
      </c>
      <c r="W206" s="14" t="str">
        <f t="shared" si="10"/>
        <v>&lt;i&gt;&lt;/i&gt;</v>
      </c>
    </row>
    <row r="207">
      <c r="A207" s="14"/>
      <c r="B207" s="1" t="str">
        <f t="shared" si="11"/>
        <v/>
      </c>
      <c r="C207" s="15"/>
      <c r="D207" s="16" t="str">
        <f>IFERROR(__xludf.DUMMYFUNCTION("IF(ISBLANK(A207),"""",SWITCH(IF(T207="""",0,COUNTA(SPLIT(T207,"" ""))),0,""Generic"",1,TRIM(T207),2,""Multicolor"",3,""Multicolor"",4,""Multicolor"",5,""Multicolor"",6,""Multicolor"",7,""Multicolor"",8,""Multicolor""))"),"")</f>
        <v/>
      </c>
      <c r="E207" s="14"/>
      <c r="F207" s="14"/>
      <c r="H207" s="15"/>
      <c r="I207" s="17"/>
      <c r="J207" s="17"/>
      <c r="O207" s="17"/>
      <c r="Q207" s="1">
        <v>60.0</v>
      </c>
      <c r="R207" s="1">
        <v>50.0</v>
      </c>
      <c r="S207" s="14" t="str">
        <f t="shared" si="9"/>
        <v/>
      </c>
      <c r="T207" s="14" t="str">
        <f>IFERROR(__xludf.DUMMYFUNCTION("CONCATENATE(if(REGEXMATCH(C207,""R""),"" Red"",""""),if(REGEXMATCH(C207,""O""),"" Orange"",""""),if(REGEXMATCH(C207,""Y""),"" Yellow"",""""),if(REGEXMATCH(C207,""G""),"" Green"",""""),if(REGEXMATCH(C207,""B""),"" Blue"",""""),if(REGEXMATCH(C207,""P""),"" "&amp;"Purple"",""""))"),"")</f>
        <v/>
      </c>
      <c r="U207" s="14" t="str">
        <f>IFERROR(__xludf.DUMMYFUNCTION("REGEXREPLACE(C207, ""([ROYGBPXZC_]|1?[0-9])"", ""&lt;icon src='$0.png'/&gt;"")
"),"")</f>
        <v/>
      </c>
      <c r="V207" s="9" t="str">
        <f>IFERROR(__xludf.DUMMYFUNCTION("REGEXREPLACE(SUBSTITUTE(SUBSTITUTE(SUBSTITUTE(SUBSTITUTE(REGEXREPLACE(I207, ""(\[([ROYGBPTQUXZC_]|1?[0-9])\])"", ""&lt;icon src='$2.png'/&gt;""),""--"",""—""),""-&gt;"",""•""),""~@"", CONCATENATE(""&lt;i&gt;"",REGEXEXTRACT(B207,""^([\s\S]*),|$""),""&lt;/i&gt;"")),""~"", CONCA"&amp;"TENATE(""&lt;i&gt;"",B207,""&lt;/i&gt;"")),""(\([\s\S]*?\))"",""&lt;i&gt;&lt;span foreground='#FF34343A'&gt;$0&lt;/span&gt;&lt;/i&gt;"")"),"")</f>
        <v/>
      </c>
      <c r="W207" s="14" t="str">
        <f t="shared" si="10"/>
        <v>&lt;i&gt;&lt;/i&gt;</v>
      </c>
    </row>
    <row r="208">
      <c r="A208" s="14"/>
      <c r="B208" s="1" t="str">
        <f t="shared" si="11"/>
        <v/>
      </c>
      <c r="C208" s="15"/>
      <c r="D208" s="16" t="str">
        <f>IFERROR(__xludf.DUMMYFUNCTION("IF(ISBLANK(A208),"""",SWITCH(IF(T208="""",0,COUNTA(SPLIT(T208,"" ""))),0,""Generic"",1,TRIM(T208),2,""Multicolor"",3,""Multicolor"",4,""Multicolor"",5,""Multicolor"",6,""Multicolor"",7,""Multicolor"",8,""Multicolor""))"),"")</f>
        <v/>
      </c>
      <c r="E208" s="14"/>
      <c r="F208" s="14"/>
      <c r="H208" s="15"/>
      <c r="I208" s="17"/>
      <c r="J208" s="17"/>
      <c r="O208" s="17"/>
      <c r="Q208" s="1">
        <v>60.0</v>
      </c>
      <c r="R208" s="1">
        <v>50.0</v>
      </c>
      <c r="S208" s="14" t="str">
        <f t="shared" si="9"/>
        <v/>
      </c>
      <c r="T208" s="14" t="str">
        <f>IFERROR(__xludf.DUMMYFUNCTION("CONCATENATE(if(REGEXMATCH(C208,""R""),"" Red"",""""),if(REGEXMATCH(C208,""O""),"" Orange"",""""),if(REGEXMATCH(C208,""Y""),"" Yellow"",""""),if(REGEXMATCH(C208,""G""),"" Green"",""""),if(REGEXMATCH(C208,""B""),"" Blue"",""""),if(REGEXMATCH(C208,""P""),"" "&amp;"Purple"",""""))"),"")</f>
        <v/>
      </c>
      <c r="U208" s="14" t="str">
        <f>IFERROR(__xludf.DUMMYFUNCTION("REGEXREPLACE(C208, ""([ROYGBPXZC_]|1?[0-9])"", ""&lt;icon src='$0.png'/&gt;"")
"),"")</f>
        <v/>
      </c>
      <c r="V208" s="9" t="str">
        <f>IFERROR(__xludf.DUMMYFUNCTION("REGEXREPLACE(SUBSTITUTE(SUBSTITUTE(SUBSTITUTE(SUBSTITUTE(REGEXREPLACE(I208, ""(\[([ROYGBPTQUXZC_]|1?[0-9])\])"", ""&lt;icon src='$2.png'/&gt;""),""--"",""—""),""-&gt;"",""•""),""~@"", CONCATENATE(""&lt;i&gt;"",REGEXEXTRACT(B208,""^([\s\S]*),|$""),""&lt;/i&gt;"")),""~"", CONCA"&amp;"TENATE(""&lt;i&gt;"",B208,""&lt;/i&gt;"")),""(\([\s\S]*?\))"",""&lt;i&gt;&lt;span foreground='#FF34343A'&gt;$0&lt;/span&gt;&lt;/i&gt;"")"),"")</f>
        <v/>
      </c>
      <c r="W208" s="14" t="str">
        <f t="shared" si="10"/>
        <v>&lt;i&gt;&lt;/i&gt;</v>
      </c>
    </row>
    <row r="209">
      <c r="A209" s="14"/>
      <c r="B209" s="1" t="str">
        <f t="shared" si="11"/>
        <v/>
      </c>
      <c r="C209" s="15"/>
      <c r="D209" s="16" t="str">
        <f>IFERROR(__xludf.DUMMYFUNCTION("IF(ISBLANK(A209),"""",SWITCH(IF(T209="""",0,COUNTA(SPLIT(T209,"" ""))),0,""Generic"",1,TRIM(T209),2,""Multicolor"",3,""Multicolor"",4,""Multicolor"",5,""Multicolor"",6,""Multicolor"",7,""Multicolor"",8,""Multicolor""))"),"")</f>
        <v/>
      </c>
      <c r="E209" s="14"/>
      <c r="F209" s="14"/>
      <c r="H209" s="15"/>
      <c r="I209" s="17"/>
      <c r="J209" s="17"/>
      <c r="O209" s="17"/>
      <c r="Q209" s="1">
        <v>60.0</v>
      </c>
      <c r="R209" s="1">
        <v>50.0</v>
      </c>
      <c r="S209" s="14" t="str">
        <f t="shared" si="9"/>
        <v/>
      </c>
      <c r="T209" s="14" t="str">
        <f>IFERROR(__xludf.DUMMYFUNCTION("CONCATENATE(if(REGEXMATCH(C209,""R""),"" Red"",""""),if(REGEXMATCH(C209,""O""),"" Orange"",""""),if(REGEXMATCH(C209,""Y""),"" Yellow"",""""),if(REGEXMATCH(C209,""G""),"" Green"",""""),if(REGEXMATCH(C209,""B""),"" Blue"",""""),if(REGEXMATCH(C209,""P""),"" "&amp;"Purple"",""""))"),"")</f>
        <v/>
      </c>
      <c r="U209" s="14" t="str">
        <f>IFERROR(__xludf.DUMMYFUNCTION("REGEXREPLACE(C209, ""([ROYGBPXZC_]|1?[0-9])"", ""&lt;icon src='$0.png'/&gt;"")
"),"")</f>
        <v/>
      </c>
      <c r="V209" s="9" t="str">
        <f>IFERROR(__xludf.DUMMYFUNCTION("REGEXREPLACE(SUBSTITUTE(SUBSTITUTE(SUBSTITUTE(SUBSTITUTE(REGEXREPLACE(I209, ""(\[([ROYGBPTQUXZC_]|1?[0-9])\])"", ""&lt;icon src='$2.png'/&gt;""),""--"",""—""),""-&gt;"",""•""),""~@"", CONCATENATE(""&lt;i&gt;"",REGEXEXTRACT(B209,""^([\s\S]*),|$""),""&lt;/i&gt;"")),""~"", CONCA"&amp;"TENATE(""&lt;i&gt;"",B209,""&lt;/i&gt;"")),""(\([\s\S]*?\))"",""&lt;i&gt;&lt;span foreground='#FF34343A'&gt;$0&lt;/span&gt;&lt;/i&gt;"")"),"")</f>
        <v/>
      </c>
      <c r="W209" s="14" t="str">
        <f t="shared" si="10"/>
        <v>&lt;i&gt;&lt;/i&gt;</v>
      </c>
    </row>
    <row r="210">
      <c r="A210" s="14"/>
      <c r="B210" s="1" t="str">
        <f t="shared" si="11"/>
        <v/>
      </c>
      <c r="C210" s="15"/>
      <c r="D210" s="16" t="str">
        <f>IFERROR(__xludf.DUMMYFUNCTION("IF(ISBLANK(A210),"""",SWITCH(IF(T210="""",0,COUNTA(SPLIT(T210,"" ""))),0,""Generic"",1,TRIM(T210),2,""Multicolor"",3,""Multicolor"",4,""Multicolor"",5,""Multicolor"",6,""Multicolor"",7,""Multicolor"",8,""Multicolor""))"),"")</f>
        <v/>
      </c>
      <c r="E210" s="14"/>
      <c r="F210" s="14"/>
      <c r="H210" s="15"/>
      <c r="I210" s="17"/>
      <c r="J210" s="17"/>
      <c r="O210" s="17"/>
      <c r="Q210" s="1">
        <v>60.0</v>
      </c>
      <c r="R210" s="1">
        <v>50.0</v>
      </c>
      <c r="S210" s="14" t="str">
        <f t="shared" si="9"/>
        <v/>
      </c>
      <c r="T210" s="14" t="str">
        <f>IFERROR(__xludf.DUMMYFUNCTION("CONCATENATE(if(REGEXMATCH(C210,""R""),"" Red"",""""),if(REGEXMATCH(C210,""O""),"" Orange"",""""),if(REGEXMATCH(C210,""Y""),"" Yellow"",""""),if(REGEXMATCH(C210,""G""),"" Green"",""""),if(REGEXMATCH(C210,""B""),"" Blue"",""""),if(REGEXMATCH(C210,""P""),"" "&amp;"Purple"",""""))"),"")</f>
        <v/>
      </c>
      <c r="U210" s="14" t="str">
        <f>IFERROR(__xludf.DUMMYFUNCTION("REGEXREPLACE(C210, ""([ROYGBPXZC_]|1?[0-9])"", ""&lt;icon src='$0.png'/&gt;"")
"),"")</f>
        <v/>
      </c>
      <c r="V210" s="9" t="str">
        <f>IFERROR(__xludf.DUMMYFUNCTION("REGEXREPLACE(SUBSTITUTE(SUBSTITUTE(SUBSTITUTE(SUBSTITUTE(REGEXREPLACE(I210, ""(\[([ROYGBPTQUXZC_]|1?[0-9])\])"", ""&lt;icon src='$2.png'/&gt;""),""--"",""—""),""-&gt;"",""•""),""~@"", CONCATENATE(""&lt;i&gt;"",REGEXEXTRACT(B210,""^([\s\S]*),|$""),""&lt;/i&gt;"")),""~"", CONCA"&amp;"TENATE(""&lt;i&gt;"",B210,""&lt;/i&gt;"")),""(\([\s\S]*?\))"",""&lt;i&gt;&lt;span foreground='#FF34343A'&gt;$0&lt;/span&gt;&lt;/i&gt;"")"),"")</f>
        <v/>
      </c>
      <c r="W210" s="14" t="str">
        <f t="shared" si="10"/>
        <v>&lt;i&gt;&lt;/i&gt;</v>
      </c>
    </row>
    <row r="211">
      <c r="A211" s="14"/>
      <c r="B211" s="1" t="str">
        <f t="shared" si="11"/>
        <v/>
      </c>
      <c r="C211" s="15"/>
      <c r="D211" s="16" t="str">
        <f>IFERROR(__xludf.DUMMYFUNCTION("IF(ISBLANK(A211),"""",SWITCH(IF(T211="""",0,COUNTA(SPLIT(T211,"" ""))),0,""Generic"",1,TRIM(T211),2,""Multicolor"",3,""Multicolor"",4,""Multicolor"",5,""Multicolor"",6,""Multicolor"",7,""Multicolor"",8,""Multicolor""))"),"")</f>
        <v/>
      </c>
      <c r="E211" s="14"/>
      <c r="F211" s="14"/>
      <c r="H211" s="15"/>
      <c r="I211" s="17"/>
      <c r="J211" s="17"/>
      <c r="O211" s="17"/>
      <c r="Q211" s="1">
        <v>60.0</v>
      </c>
      <c r="R211" s="1">
        <v>50.0</v>
      </c>
      <c r="S211" s="14" t="str">
        <f t="shared" si="9"/>
        <v/>
      </c>
      <c r="T211" s="14" t="str">
        <f>IFERROR(__xludf.DUMMYFUNCTION("CONCATENATE(if(REGEXMATCH(C211,""R""),"" Red"",""""),if(REGEXMATCH(C211,""O""),"" Orange"",""""),if(REGEXMATCH(C211,""Y""),"" Yellow"",""""),if(REGEXMATCH(C211,""G""),"" Green"",""""),if(REGEXMATCH(C211,""B""),"" Blue"",""""),if(REGEXMATCH(C211,""P""),"" "&amp;"Purple"",""""))"),"")</f>
        <v/>
      </c>
      <c r="U211" s="14" t="str">
        <f>IFERROR(__xludf.DUMMYFUNCTION("REGEXREPLACE(C211, ""([ROYGBPXZC_]|1?[0-9])"", ""&lt;icon src='$0.png'/&gt;"")
"),"")</f>
        <v/>
      </c>
      <c r="V211" s="9" t="str">
        <f>IFERROR(__xludf.DUMMYFUNCTION("REGEXREPLACE(SUBSTITUTE(SUBSTITUTE(SUBSTITUTE(SUBSTITUTE(REGEXREPLACE(I211, ""(\[([ROYGBPTQUXZC_]|1?[0-9])\])"", ""&lt;icon src='$2.png'/&gt;""),""--"",""—""),""-&gt;"",""•""),""~@"", CONCATENATE(""&lt;i&gt;"",REGEXEXTRACT(B211,""^([\s\S]*),|$""),""&lt;/i&gt;"")),""~"", CONCA"&amp;"TENATE(""&lt;i&gt;"",B211,""&lt;/i&gt;"")),""(\([\s\S]*?\))"",""&lt;i&gt;&lt;span foreground='#FF34343A'&gt;$0&lt;/span&gt;&lt;/i&gt;"")"),"")</f>
        <v/>
      </c>
      <c r="W211" s="14" t="str">
        <f t="shared" si="10"/>
        <v>&lt;i&gt;&lt;/i&gt;</v>
      </c>
    </row>
    <row r="212">
      <c r="A212" s="14"/>
      <c r="B212" s="1" t="str">
        <f t="shared" si="11"/>
        <v/>
      </c>
      <c r="C212" s="15"/>
      <c r="D212" s="16" t="str">
        <f>IFERROR(__xludf.DUMMYFUNCTION("IF(ISBLANK(A212),"""",SWITCH(IF(T212="""",0,COUNTA(SPLIT(T212,"" ""))),0,""Generic"",1,TRIM(T212),2,""Multicolor"",3,""Multicolor"",4,""Multicolor"",5,""Multicolor"",6,""Multicolor"",7,""Multicolor"",8,""Multicolor""))"),"")</f>
        <v/>
      </c>
      <c r="E212" s="14"/>
      <c r="F212" s="14"/>
      <c r="H212" s="15"/>
      <c r="I212" s="17"/>
      <c r="J212" s="17"/>
      <c r="O212" s="17"/>
      <c r="Q212" s="1">
        <v>60.0</v>
      </c>
      <c r="R212" s="1">
        <v>50.0</v>
      </c>
      <c r="S212" s="14" t="str">
        <f t="shared" si="9"/>
        <v/>
      </c>
      <c r="T212" s="14" t="str">
        <f>IFERROR(__xludf.DUMMYFUNCTION("CONCATENATE(if(REGEXMATCH(C212,""R""),"" Red"",""""),if(REGEXMATCH(C212,""O""),"" Orange"",""""),if(REGEXMATCH(C212,""Y""),"" Yellow"",""""),if(REGEXMATCH(C212,""G""),"" Green"",""""),if(REGEXMATCH(C212,""B""),"" Blue"",""""),if(REGEXMATCH(C212,""P""),"" "&amp;"Purple"",""""))"),"")</f>
        <v/>
      </c>
      <c r="U212" s="14" t="str">
        <f>IFERROR(__xludf.DUMMYFUNCTION("REGEXREPLACE(C212, ""([ROYGBPXZC_]|1?[0-9])"", ""&lt;icon src='$0.png'/&gt;"")
"),"")</f>
        <v/>
      </c>
      <c r="V212" s="9" t="str">
        <f>IFERROR(__xludf.DUMMYFUNCTION("REGEXREPLACE(SUBSTITUTE(SUBSTITUTE(SUBSTITUTE(SUBSTITUTE(REGEXREPLACE(I212, ""(\[([ROYGBPTQUXZC_]|1?[0-9])\])"", ""&lt;icon src='$2.png'/&gt;""),""--"",""—""),""-&gt;"",""•""),""~@"", CONCATENATE(""&lt;i&gt;"",REGEXEXTRACT(B212,""^([\s\S]*),|$""),""&lt;/i&gt;"")),""~"", CONCA"&amp;"TENATE(""&lt;i&gt;"",B212,""&lt;/i&gt;"")),""(\([\s\S]*?\))"",""&lt;i&gt;&lt;span foreground='#FF34343A'&gt;$0&lt;/span&gt;&lt;/i&gt;"")"),"")</f>
        <v/>
      </c>
      <c r="W212" s="14" t="str">
        <f t="shared" si="10"/>
        <v>&lt;i&gt;&lt;/i&gt;</v>
      </c>
    </row>
    <row r="213">
      <c r="A213" s="14"/>
      <c r="B213" s="1" t="str">
        <f t="shared" si="11"/>
        <v/>
      </c>
      <c r="C213" s="15"/>
      <c r="D213" s="16" t="str">
        <f>IFERROR(__xludf.DUMMYFUNCTION("IF(ISBLANK(A213),"""",SWITCH(IF(T213="""",0,COUNTA(SPLIT(T213,"" ""))),0,""Generic"",1,TRIM(T213),2,""Multicolor"",3,""Multicolor"",4,""Multicolor"",5,""Multicolor"",6,""Multicolor"",7,""Multicolor"",8,""Multicolor""))"),"")</f>
        <v/>
      </c>
      <c r="E213" s="14"/>
      <c r="F213" s="14"/>
      <c r="H213" s="15"/>
      <c r="I213" s="17"/>
      <c r="J213" s="17"/>
      <c r="O213" s="17"/>
      <c r="Q213" s="1">
        <v>60.0</v>
      </c>
      <c r="R213" s="1">
        <v>50.0</v>
      </c>
      <c r="S213" s="14" t="str">
        <f t="shared" si="9"/>
        <v/>
      </c>
      <c r="T213" s="14" t="str">
        <f>IFERROR(__xludf.DUMMYFUNCTION("CONCATENATE(if(REGEXMATCH(C213,""R""),"" Red"",""""),if(REGEXMATCH(C213,""O""),"" Orange"",""""),if(REGEXMATCH(C213,""Y""),"" Yellow"",""""),if(REGEXMATCH(C213,""G""),"" Green"",""""),if(REGEXMATCH(C213,""B""),"" Blue"",""""),if(REGEXMATCH(C213,""P""),"" "&amp;"Purple"",""""))"),"")</f>
        <v/>
      </c>
      <c r="U213" s="14" t="str">
        <f>IFERROR(__xludf.DUMMYFUNCTION("REGEXREPLACE(C213, ""([ROYGBPXZC_]|1?[0-9])"", ""&lt;icon src='$0.png'/&gt;"")
"),"")</f>
        <v/>
      </c>
      <c r="V213" s="9" t="str">
        <f>IFERROR(__xludf.DUMMYFUNCTION("REGEXREPLACE(SUBSTITUTE(SUBSTITUTE(SUBSTITUTE(SUBSTITUTE(REGEXREPLACE(I213, ""(\[([ROYGBPTQUXZC_]|1?[0-9])\])"", ""&lt;icon src='$2.png'/&gt;""),""--"",""—""),""-&gt;"",""•""),""~@"", CONCATENATE(""&lt;i&gt;"",REGEXEXTRACT(B213,""^([\s\S]*),|$""),""&lt;/i&gt;"")),""~"", CONCA"&amp;"TENATE(""&lt;i&gt;"",B213,""&lt;/i&gt;"")),""(\([\s\S]*?\))"",""&lt;i&gt;&lt;span foreground='#FF34343A'&gt;$0&lt;/span&gt;&lt;/i&gt;"")"),"")</f>
        <v/>
      </c>
      <c r="W213" s="14" t="str">
        <f t="shared" si="10"/>
        <v>&lt;i&gt;&lt;/i&gt;</v>
      </c>
    </row>
    <row r="214">
      <c r="A214" s="14"/>
      <c r="B214" s="1" t="str">
        <f t="shared" si="11"/>
        <v/>
      </c>
      <c r="C214" s="15"/>
      <c r="D214" s="16" t="str">
        <f>IFERROR(__xludf.DUMMYFUNCTION("IF(ISBLANK(A214),"""",SWITCH(IF(T214="""",0,COUNTA(SPLIT(T214,"" ""))),0,""Generic"",1,TRIM(T214),2,""Multicolor"",3,""Multicolor"",4,""Multicolor"",5,""Multicolor"",6,""Multicolor"",7,""Multicolor"",8,""Multicolor""))"),"")</f>
        <v/>
      </c>
      <c r="E214" s="14"/>
      <c r="F214" s="14"/>
      <c r="H214" s="15"/>
      <c r="I214" s="17"/>
      <c r="J214" s="17"/>
      <c r="O214" s="17"/>
      <c r="Q214" s="1">
        <v>60.0</v>
      </c>
      <c r="R214" s="1">
        <v>50.0</v>
      </c>
      <c r="S214" s="14" t="str">
        <f t="shared" si="9"/>
        <v/>
      </c>
      <c r="T214" s="14" t="str">
        <f>IFERROR(__xludf.DUMMYFUNCTION("CONCATENATE(if(REGEXMATCH(C214,""R""),"" Red"",""""),if(REGEXMATCH(C214,""O""),"" Orange"",""""),if(REGEXMATCH(C214,""Y""),"" Yellow"",""""),if(REGEXMATCH(C214,""G""),"" Green"",""""),if(REGEXMATCH(C214,""B""),"" Blue"",""""),if(REGEXMATCH(C214,""P""),"" "&amp;"Purple"",""""))"),"")</f>
        <v/>
      </c>
      <c r="U214" s="14" t="str">
        <f>IFERROR(__xludf.DUMMYFUNCTION("REGEXREPLACE(C214, ""([ROYGBPXZC_]|1?[0-9])"", ""&lt;icon src='$0.png'/&gt;"")
"),"")</f>
        <v/>
      </c>
      <c r="V214" s="9" t="str">
        <f>IFERROR(__xludf.DUMMYFUNCTION("REGEXREPLACE(SUBSTITUTE(SUBSTITUTE(SUBSTITUTE(SUBSTITUTE(REGEXREPLACE(I214, ""(\[([ROYGBPTQUXZC_]|1?[0-9])\])"", ""&lt;icon src='$2.png'/&gt;""),""--"",""—""),""-&gt;"",""•""),""~@"", CONCATENATE(""&lt;i&gt;"",REGEXEXTRACT(B214,""^([\s\S]*),|$""),""&lt;/i&gt;"")),""~"", CONCA"&amp;"TENATE(""&lt;i&gt;"",B214,""&lt;/i&gt;"")),""(\([\s\S]*?\))"",""&lt;i&gt;&lt;span foreground='#FF34343A'&gt;$0&lt;/span&gt;&lt;/i&gt;"")"),"")</f>
        <v/>
      </c>
      <c r="W214" s="14" t="str">
        <f t="shared" si="10"/>
        <v>&lt;i&gt;&lt;/i&gt;</v>
      </c>
    </row>
    <row r="215">
      <c r="A215" s="14"/>
      <c r="B215" s="1" t="str">
        <f t="shared" si="11"/>
        <v/>
      </c>
      <c r="C215" s="15"/>
      <c r="D215" s="16" t="str">
        <f>IFERROR(__xludf.DUMMYFUNCTION("IF(ISBLANK(A215),"""",SWITCH(IF(T215="""",0,COUNTA(SPLIT(T215,"" ""))),0,""Generic"",1,TRIM(T215),2,""Multicolor"",3,""Multicolor"",4,""Multicolor"",5,""Multicolor"",6,""Multicolor"",7,""Multicolor"",8,""Multicolor""))"),"")</f>
        <v/>
      </c>
      <c r="E215" s="14"/>
      <c r="F215" s="14"/>
      <c r="H215" s="15"/>
      <c r="I215" s="17"/>
      <c r="J215" s="17"/>
      <c r="O215" s="17"/>
      <c r="Q215" s="1">
        <v>60.0</v>
      </c>
      <c r="R215" s="1">
        <v>50.0</v>
      </c>
      <c r="S215" s="14" t="str">
        <f t="shared" si="9"/>
        <v/>
      </c>
      <c r="T215" s="14" t="str">
        <f>IFERROR(__xludf.DUMMYFUNCTION("CONCATENATE(if(REGEXMATCH(C215,""R""),"" Red"",""""),if(REGEXMATCH(C215,""O""),"" Orange"",""""),if(REGEXMATCH(C215,""Y""),"" Yellow"",""""),if(REGEXMATCH(C215,""G""),"" Green"",""""),if(REGEXMATCH(C215,""B""),"" Blue"",""""),if(REGEXMATCH(C215,""P""),"" "&amp;"Purple"",""""))"),"")</f>
        <v/>
      </c>
      <c r="U215" s="14" t="str">
        <f>IFERROR(__xludf.DUMMYFUNCTION("REGEXREPLACE(C215, ""([ROYGBPXZC_]|1?[0-9])"", ""&lt;icon src='$0.png'/&gt;"")
"),"")</f>
        <v/>
      </c>
      <c r="V215" s="9" t="str">
        <f>IFERROR(__xludf.DUMMYFUNCTION("REGEXREPLACE(SUBSTITUTE(SUBSTITUTE(SUBSTITUTE(SUBSTITUTE(REGEXREPLACE(I215, ""(\[([ROYGBPTQUXZC_]|1?[0-9])\])"", ""&lt;icon src='$2.png'/&gt;""),""--"",""—""),""-&gt;"",""•""),""~@"", CONCATENATE(""&lt;i&gt;"",REGEXEXTRACT(B215,""^([\s\S]*),|$""),""&lt;/i&gt;"")),""~"", CONCA"&amp;"TENATE(""&lt;i&gt;"",B215,""&lt;/i&gt;"")),""(\([\s\S]*?\))"",""&lt;i&gt;&lt;span foreground='#FF34343A'&gt;$0&lt;/span&gt;&lt;/i&gt;"")"),"")</f>
        <v/>
      </c>
      <c r="W215" s="14" t="str">
        <f t="shared" si="10"/>
        <v>&lt;i&gt;&lt;/i&gt;</v>
      </c>
    </row>
    <row r="216">
      <c r="A216" s="14"/>
      <c r="B216" s="1" t="str">
        <f t="shared" si="11"/>
        <v/>
      </c>
      <c r="C216" s="15"/>
      <c r="D216" s="16" t="str">
        <f>IFERROR(__xludf.DUMMYFUNCTION("IF(ISBLANK(A216),"""",SWITCH(IF(T216="""",0,COUNTA(SPLIT(T216,"" ""))),0,""Generic"",1,TRIM(T216),2,""Multicolor"",3,""Multicolor"",4,""Multicolor"",5,""Multicolor"",6,""Multicolor"",7,""Multicolor"",8,""Multicolor""))"),"")</f>
        <v/>
      </c>
      <c r="E216" s="14"/>
      <c r="F216" s="14"/>
      <c r="H216" s="15"/>
      <c r="I216" s="17"/>
      <c r="J216" s="17"/>
      <c r="O216" s="17"/>
      <c r="Q216" s="1">
        <v>60.0</v>
      </c>
      <c r="R216" s="1">
        <v>50.0</v>
      </c>
      <c r="S216" s="14" t="str">
        <f t="shared" si="9"/>
        <v/>
      </c>
      <c r="T216" s="14" t="str">
        <f>IFERROR(__xludf.DUMMYFUNCTION("CONCATENATE(if(REGEXMATCH(C216,""R""),"" Red"",""""),if(REGEXMATCH(C216,""O""),"" Orange"",""""),if(REGEXMATCH(C216,""Y""),"" Yellow"",""""),if(REGEXMATCH(C216,""G""),"" Green"",""""),if(REGEXMATCH(C216,""B""),"" Blue"",""""),if(REGEXMATCH(C216,""P""),"" "&amp;"Purple"",""""))"),"")</f>
        <v/>
      </c>
      <c r="U216" s="14" t="str">
        <f>IFERROR(__xludf.DUMMYFUNCTION("REGEXREPLACE(C216, ""([ROYGBPXZC_]|1?[0-9])"", ""&lt;icon src='$0.png'/&gt;"")
"),"")</f>
        <v/>
      </c>
      <c r="V216" s="9" t="str">
        <f>IFERROR(__xludf.DUMMYFUNCTION("REGEXREPLACE(SUBSTITUTE(SUBSTITUTE(SUBSTITUTE(SUBSTITUTE(REGEXREPLACE(I216, ""(\[([ROYGBPTQUXZC_]|1?[0-9])\])"", ""&lt;icon src='$2.png'/&gt;""),""--"",""—""),""-&gt;"",""•""),""~@"", CONCATENATE(""&lt;i&gt;"",REGEXEXTRACT(B216,""^([\s\S]*),|$""),""&lt;/i&gt;"")),""~"", CONCA"&amp;"TENATE(""&lt;i&gt;"",B216,""&lt;/i&gt;"")),""(\([\s\S]*?\))"",""&lt;i&gt;&lt;span foreground='#FF34343A'&gt;$0&lt;/span&gt;&lt;/i&gt;"")"),"")</f>
        <v/>
      </c>
      <c r="W216" s="14" t="str">
        <f t="shared" si="10"/>
        <v>&lt;i&gt;&lt;/i&gt;</v>
      </c>
    </row>
    <row r="217">
      <c r="A217" s="14"/>
      <c r="B217" s="1" t="str">
        <f t="shared" si="11"/>
        <v/>
      </c>
      <c r="C217" s="15"/>
      <c r="D217" s="16" t="str">
        <f>IFERROR(__xludf.DUMMYFUNCTION("IF(ISBLANK(A217),"""",SWITCH(IF(T217="""",0,COUNTA(SPLIT(T217,"" ""))),0,""Generic"",1,TRIM(T217),2,""Multicolor"",3,""Multicolor"",4,""Multicolor"",5,""Multicolor"",6,""Multicolor"",7,""Multicolor"",8,""Multicolor""))"),"")</f>
        <v/>
      </c>
      <c r="E217" s="14"/>
      <c r="F217" s="14"/>
      <c r="H217" s="15"/>
      <c r="I217" s="17"/>
      <c r="J217" s="17"/>
      <c r="O217" s="17"/>
      <c r="Q217" s="1">
        <v>60.0</v>
      </c>
      <c r="R217" s="1">
        <v>50.0</v>
      </c>
      <c r="S217" s="14" t="str">
        <f t="shared" si="9"/>
        <v/>
      </c>
      <c r="T217" s="14" t="str">
        <f>IFERROR(__xludf.DUMMYFUNCTION("CONCATENATE(if(REGEXMATCH(C217,""R""),"" Red"",""""),if(REGEXMATCH(C217,""O""),"" Orange"",""""),if(REGEXMATCH(C217,""Y""),"" Yellow"",""""),if(REGEXMATCH(C217,""G""),"" Green"",""""),if(REGEXMATCH(C217,""B""),"" Blue"",""""),if(REGEXMATCH(C217,""P""),"" "&amp;"Purple"",""""))"),"")</f>
        <v/>
      </c>
      <c r="U217" s="14" t="str">
        <f>IFERROR(__xludf.DUMMYFUNCTION("REGEXREPLACE(C217, ""([ROYGBPXZC_]|1?[0-9])"", ""&lt;icon src='$0.png'/&gt;"")
"),"")</f>
        <v/>
      </c>
      <c r="V217" s="9" t="str">
        <f>IFERROR(__xludf.DUMMYFUNCTION("REGEXREPLACE(SUBSTITUTE(SUBSTITUTE(SUBSTITUTE(SUBSTITUTE(REGEXREPLACE(I217, ""(\[([ROYGBPTQUXZC_]|1?[0-9])\])"", ""&lt;icon src='$2.png'/&gt;""),""--"",""—""),""-&gt;"",""•""),""~@"", CONCATENATE(""&lt;i&gt;"",REGEXEXTRACT(B217,""^([\s\S]*),|$""),""&lt;/i&gt;"")),""~"", CONCA"&amp;"TENATE(""&lt;i&gt;"",B217,""&lt;/i&gt;"")),""(\([\s\S]*?\))"",""&lt;i&gt;&lt;span foreground='#FF34343A'&gt;$0&lt;/span&gt;&lt;/i&gt;"")"),"")</f>
        <v/>
      </c>
      <c r="W217" s="14" t="str">
        <f t="shared" si="10"/>
        <v>&lt;i&gt;&lt;/i&gt;</v>
      </c>
    </row>
    <row r="218">
      <c r="A218" s="14"/>
      <c r="B218" s="1" t="str">
        <f t="shared" si="11"/>
        <v/>
      </c>
      <c r="C218" s="15"/>
      <c r="D218" s="16" t="str">
        <f>IFERROR(__xludf.DUMMYFUNCTION("IF(ISBLANK(A218),"""",SWITCH(IF(T218="""",0,COUNTA(SPLIT(T218,"" ""))),0,""Generic"",1,TRIM(T218),2,""Multicolor"",3,""Multicolor"",4,""Multicolor"",5,""Multicolor"",6,""Multicolor"",7,""Multicolor"",8,""Multicolor""))"),"")</f>
        <v/>
      </c>
      <c r="E218" s="14"/>
      <c r="F218" s="14"/>
      <c r="H218" s="15"/>
      <c r="I218" s="17"/>
      <c r="J218" s="17"/>
      <c r="O218" s="17"/>
      <c r="Q218" s="1">
        <v>60.0</v>
      </c>
      <c r="R218" s="1">
        <v>50.0</v>
      </c>
      <c r="S218" s="14" t="str">
        <f t="shared" si="9"/>
        <v/>
      </c>
      <c r="T218" s="14" t="str">
        <f>IFERROR(__xludf.DUMMYFUNCTION("CONCATENATE(if(REGEXMATCH(C218,""R""),"" Red"",""""),if(REGEXMATCH(C218,""O""),"" Orange"",""""),if(REGEXMATCH(C218,""Y""),"" Yellow"",""""),if(REGEXMATCH(C218,""G""),"" Green"",""""),if(REGEXMATCH(C218,""B""),"" Blue"",""""),if(REGEXMATCH(C218,""P""),"" "&amp;"Purple"",""""))"),"")</f>
        <v/>
      </c>
      <c r="U218" s="14" t="str">
        <f>IFERROR(__xludf.DUMMYFUNCTION("REGEXREPLACE(C218, ""([ROYGBPXZC_]|1?[0-9])"", ""&lt;icon src='$0.png'/&gt;"")
"),"")</f>
        <v/>
      </c>
      <c r="V218" s="9" t="str">
        <f>IFERROR(__xludf.DUMMYFUNCTION("REGEXREPLACE(SUBSTITUTE(SUBSTITUTE(SUBSTITUTE(SUBSTITUTE(REGEXREPLACE(I218, ""(\[([ROYGBPTQUXZC_]|1?[0-9])\])"", ""&lt;icon src='$2.png'/&gt;""),""--"",""—""),""-&gt;"",""•""),""~@"", CONCATENATE(""&lt;i&gt;"",REGEXEXTRACT(B218,""^([\s\S]*),|$""),""&lt;/i&gt;"")),""~"", CONCA"&amp;"TENATE(""&lt;i&gt;"",B218,""&lt;/i&gt;"")),""(\([\s\S]*?\))"",""&lt;i&gt;&lt;span foreground='#FF34343A'&gt;$0&lt;/span&gt;&lt;/i&gt;"")"),"")</f>
        <v/>
      </c>
      <c r="W218" s="14" t="str">
        <f t="shared" si="10"/>
        <v>&lt;i&gt;&lt;/i&gt;</v>
      </c>
    </row>
    <row r="219">
      <c r="A219" s="14"/>
      <c r="B219" s="1" t="str">
        <f t="shared" si="11"/>
        <v/>
      </c>
      <c r="C219" s="15"/>
      <c r="D219" s="16" t="str">
        <f>IFERROR(__xludf.DUMMYFUNCTION("IF(ISBLANK(A219),"""",SWITCH(IF(T219="""",0,COUNTA(SPLIT(T219,"" ""))),0,""Generic"",1,TRIM(T219),2,""Multicolor"",3,""Multicolor"",4,""Multicolor"",5,""Multicolor"",6,""Multicolor"",7,""Multicolor"",8,""Multicolor""))"),"")</f>
        <v/>
      </c>
      <c r="E219" s="14"/>
      <c r="F219" s="14"/>
      <c r="H219" s="15"/>
      <c r="I219" s="17"/>
      <c r="J219" s="17"/>
      <c r="O219" s="17"/>
      <c r="Q219" s="1">
        <v>60.0</v>
      </c>
      <c r="R219" s="1">
        <v>50.0</v>
      </c>
      <c r="S219" s="14" t="str">
        <f t="shared" si="9"/>
        <v/>
      </c>
      <c r="T219" s="14" t="str">
        <f>IFERROR(__xludf.DUMMYFUNCTION("CONCATENATE(if(REGEXMATCH(C219,""R""),"" Red"",""""),if(REGEXMATCH(C219,""O""),"" Orange"",""""),if(REGEXMATCH(C219,""Y""),"" Yellow"",""""),if(REGEXMATCH(C219,""G""),"" Green"",""""),if(REGEXMATCH(C219,""B""),"" Blue"",""""),if(REGEXMATCH(C219,""P""),"" "&amp;"Purple"",""""))"),"")</f>
        <v/>
      </c>
      <c r="U219" s="14" t="str">
        <f>IFERROR(__xludf.DUMMYFUNCTION("REGEXREPLACE(C219, ""([ROYGBPXZC_]|1?[0-9])"", ""&lt;icon src='$0.png'/&gt;"")
"),"")</f>
        <v/>
      </c>
      <c r="V219" s="9" t="str">
        <f>IFERROR(__xludf.DUMMYFUNCTION("REGEXREPLACE(SUBSTITUTE(SUBSTITUTE(SUBSTITUTE(SUBSTITUTE(REGEXREPLACE(I219, ""(\[([ROYGBPTQUXZC_]|1?[0-9])\])"", ""&lt;icon src='$2.png'/&gt;""),""--"",""—""),""-&gt;"",""•""),""~@"", CONCATENATE(""&lt;i&gt;"",REGEXEXTRACT(B219,""^([\s\S]*),|$""),""&lt;/i&gt;"")),""~"", CONCA"&amp;"TENATE(""&lt;i&gt;"",B219,""&lt;/i&gt;"")),""(\([\s\S]*?\))"",""&lt;i&gt;&lt;span foreground='#FF34343A'&gt;$0&lt;/span&gt;&lt;/i&gt;"")"),"")</f>
        <v/>
      </c>
      <c r="W219" s="14" t="str">
        <f t="shared" si="10"/>
        <v>&lt;i&gt;&lt;/i&gt;</v>
      </c>
    </row>
    <row r="220">
      <c r="A220" s="14"/>
      <c r="B220" s="1" t="str">
        <f t="shared" si="11"/>
        <v/>
      </c>
      <c r="C220" s="15"/>
      <c r="D220" s="16" t="str">
        <f>IFERROR(__xludf.DUMMYFUNCTION("IF(ISBLANK(A220),"""",SWITCH(IF(T220="""",0,COUNTA(SPLIT(T220,"" ""))),0,""Generic"",1,TRIM(T220),2,""Multicolor"",3,""Multicolor"",4,""Multicolor"",5,""Multicolor"",6,""Multicolor"",7,""Multicolor"",8,""Multicolor""))"),"")</f>
        <v/>
      </c>
      <c r="E220" s="14"/>
      <c r="F220" s="14"/>
      <c r="H220" s="15"/>
      <c r="I220" s="17"/>
      <c r="J220" s="17"/>
      <c r="O220" s="17"/>
      <c r="Q220" s="1">
        <v>60.0</v>
      </c>
      <c r="R220" s="1">
        <v>50.0</v>
      </c>
      <c r="S220" s="14" t="str">
        <f t="shared" si="9"/>
        <v/>
      </c>
      <c r="T220" s="14" t="str">
        <f>IFERROR(__xludf.DUMMYFUNCTION("CONCATENATE(if(REGEXMATCH(C220,""R""),"" Red"",""""),if(REGEXMATCH(C220,""O""),"" Orange"",""""),if(REGEXMATCH(C220,""Y""),"" Yellow"",""""),if(REGEXMATCH(C220,""G""),"" Green"",""""),if(REGEXMATCH(C220,""B""),"" Blue"",""""),if(REGEXMATCH(C220,""P""),"" "&amp;"Purple"",""""))"),"")</f>
        <v/>
      </c>
      <c r="U220" s="14" t="str">
        <f>IFERROR(__xludf.DUMMYFUNCTION("REGEXREPLACE(C220, ""([ROYGBPXZC_]|1?[0-9])"", ""&lt;icon src='$0.png'/&gt;"")
"),"")</f>
        <v/>
      </c>
      <c r="V220" s="9" t="str">
        <f>IFERROR(__xludf.DUMMYFUNCTION("REGEXREPLACE(SUBSTITUTE(SUBSTITUTE(SUBSTITUTE(SUBSTITUTE(REGEXREPLACE(I220, ""(\[([ROYGBPTQUXZC_]|1?[0-9])\])"", ""&lt;icon src='$2.png'/&gt;""),""--"",""—""),""-&gt;"",""•""),""~@"", CONCATENATE(""&lt;i&gt;"",REGEXEXTRACT(B220,""^([\s\S]*),|$""),""&lt;/i&gt;"")),""~"", CONCA"&amp;"TENATE(""&lt;i&gt;"",B220,""&lt;/i&gt;"")),""(\([\s\S]*?\))"",""&lt;i&gt;&lt;span foreground='#FF34343A'&gt;$0&lt;/span&gt;&lt;/i&gt;"")"),"")</f>
        <v/>
      </c>
      <c r="W220" s="14" t="str">
        <f t="shared" si="10"/>
        <v>&lt;i&gt;&lt;/i&gt;</v>
      </c>
    </row>
    <row r="221">
      <c r="A221" s="14"/>
      <c r="B221" s="1" t="str">
        <f t="shared" si="11"/>
        <v/>
      </c>
      <c r="C221" s="15"/>
      <c r="D221" s="16" t="str">
        <f>IFERROR(__xludf.DUMMYFUNCTION("IF(ISBLANK(A221),"""",SWITCH(IF(T221="""",0,COUNTA(SPLIT(T221,"" ""))),0,""Generic"",1,TRIM(T221),2,""Multicolor"",3,""Multicolor"",4,""Multicolor"",5,""Multicolor"",6,""Multicolor"",7,""Multicolor"",8,""Multicolor""))"),"")</f>
        <v/>
      </c>
      <c r="E221" s="14"/>
      <c r="F221" s="14"/>
      <c r="H221" s="15"/>
      <c r="I221" s="17"/>
      <c r="J221" s="17"/>
      <c r="O221" s="17"/>
      <c r="Q221" s="1">
        <v>60.0</v>
      </c>
      <c r="R221" s="1">
        <v>50.0</v>
      </c>
      <c r="S221" s="14" t="str">
        <f t="shared" si="9"/>
        <v/>
      </c>
      <c r="T221" s="14" t="str">
        <f>IFERROR(__xludf.DUMMYFUNCTION("CONCATENATE(if(REGEXMATCH(C221,""R""),"" Red"",""""),if(REGEXMATCH(C221,""O""),"" Orange"",""""),if(REGEXMATCH(C221,""Y""),"" Yellow"",""""),if(REGEXMATCH(C221,""G""),"" Green"",""""),if(REGEXMATCH(C221,""B""),"" Blue"",""""),if(REGEXMATCH(C221,""P""),"" "&amp;"Purple"",""""))"),"")</f>
        <v/>
      </c>
      <c r="U221" s="14" t="str">
        <f>IFERROR(__xludf.DUMMYFUNCTION("REGEXREPLACE(C221, ""([ROYGBPXZC_]|1?[0-9])"", ""&lt;icon src='$0.png'/&gt;"")
"),"")</f>
        <v/>
      </c>
      <c r="V221" s="9" t="str">
        <f>IFERROR(__xludf.DUMMYFUNCTION("REGEXREPLACE(SUBSTITUTE(SUBSTITUTE(SUBSTITUTE(SUBSTITUTE(REGEXREPLACE(I221, ""(\[([ROYGBPTQUXZC_]|1?[0-9])\])"", ""&lt;icon src='$2.png'/&gt;""),""--"",""—""),""-&gt;"",""•""),""~@"", CONCATENATE(""&lt;i&gt;"",REGEXEXTRACT(B221,""^([\s\S]*),|$""),""&lt;/i&gt;"")),""~"", CONCA"&amp;"TENATE(""&lt;i&gt;"",B221,""&lt;/i&gt;"")),""(\([\s\S]*?\))"",""&lt;i&gt;&lt;span foreground='#FF34343A'&gt;$0&lt;/span&gt;&lt;/i&gt;"")"),"")</f>
        <v/>
      </c>
      <c r="W221" s="14" t="str">
        <f t="shared" si="10"/>
        <v>&lt;i&gt;&lt;/i&gt;</v>
      </c>
    </row>
    <row r="222">
      <c r="A222" s="14"/>
      <c r="B222" s="1" t="str">
        <f t="shared" si="11"/>
        <v/>
      </c>
      <c r="C222" s="15"/>
      <c r="D222" s="16" t="str">
        <f>IFERROR(__xludf.DUMMYFUNCTION("IF(ISBLANK(A222),"""",SWITCH(IF(T222="""",0,COUNTA(SPLIT(T222,"" ""))),0,""Generic"",1,TRIM(T222),2,""Multicolor"",3,""Multicolor"",4,""Multicolor"",5,""Multicolor"",6,""Multicolor"",7,""Multicolor"",8,""Multicolor""))"),"")</f>
        <v/>
      </c>
      <c r="E222" s="14"/>
      <c r="F222" s="14"/>
      <c r="H222" s="15"/>
      <c r="I222" s="17"/>
      <c r="J222" s="17"/>
      <c r="O222" s="17"/>
      <c r="Q222" s="1">
        <v>60.0</v>
      </c>
      <c r="R222" s="1">
        <v>50.0</v>
      </c>
      <c r="S222" s="14" t="str">
        <f t="shared" si="9"/>
        <v/>
      </c>
      <c r="T222" s="14" t="str">
        <f>IFERROR(__xludf.DUMMYFUNCTION("CONCATENATE(if(REGEXMATCH(C222,""R""),"" Red"",""""),if(REGEXMATCH(C222,""O""),"" Orange"",""""),if(REGEXMATCH(C222,""Y""),"" Yellow"",""""),if(REGEXMATCH(C222,""G""),"" Green"",""""),if(REGEXMATCH(C222,""B""),"" Blue"",""""),if(REGEXMATCH(C222,""P""),"" "&amp;"Purple"",""""))"),"")</f>
        <v/>
      </c>
      <c r="U222" s="14" t="str">
        <f>IFERROR(__xludf.DUMMYFUNCTION("REGEXREPLACE(C222, ""([ROYGBPXZC_]|1?[0-9])"", ""&lt;icon src='$0.png'/&gt;"")
"),"")</f>
        <v/>
      </c>
      <c r="V222" s="9" t="str">
        <f>IFERROR(__xludf.DUMMYFUNCTION("REGEXREPLACE(SUBSTITUTE(SUBSTITUTE(SUBSTITUTE(SUBSTITUTE(REGEXREPLACE(I222, ""(\[([ROYGBPTQUXZC_]|1?[0-9])\])"", ""&lt;icon src='$2.png'/&gt;""),""--"",""—""),""-&gt;"",""•""),""~@"", CONCATENATE(""&lt;i&gt;"",REGEXEXTRACT(B222,""^([\s\S]*),|$""),""&lt;/i&gt;"")),""~"", CONCA"&amp;"TENATE(""&lt;i&gt;"",B222,""&lt;/i&gt;"")),""(\([\s\S]*?\))"",""&lt;i&gt;&lt;span foreground='#FF34343A'&gt;$0&lt;/span&gt;&lt;/i&gt;"")"),"")</f>
        <v/>
      </c>
      <c r="W222" s="14" t="str">
        <f t="shared" si="10"/>
        <v>&lt;i&gt;&lt;/i&gt;</v>
      </c>
    </row>
    <row r="223">
      <c r="A223" s="14"/>
      <c r="B223" s="1" t="str">
        <f t="shared" si="11"/>
        <v/>
      </c>
      <c r="C223" s="15"/>
      <c r="D223" s="16" t="str">
        <f>IFERROR(__xludf.DUMMYFUNCTION("IF(ISBLANK(A223),"""",SWITCH(IF(T223="""",0,COUNTA(SPLIT(T223,"" ""))),0,""Generic"",1,TRIM(T223),2,""Multicolor"",3,""Multicolor"",4,""Multicolor"",5,""Multicolor"",6,""Multicolor"",7,""Multicolor"",8,""Multicolor""))"),"")</f>
        <v/>
      </c>
      <c r="E223" s="14"/>
      <c r="F223" s="14"/>
      <c r="H223" s="15"/>
      <c r="I223" s="17"/>
      <c r="J223" s="17"/>
      <c r="O223" s="17"/>
      <c r="Q223" s="1">
        <v>60.0</v>
      </c>
      <c r="R223" s="1">
        <v>50.0</v>
      </c>
      <c r="S223" s="14" t="str">
        <f t="shared" si="9"/>
        <v/>
      </c>
      <c r="T223" s="14" t="str">
        <f>IFERROR(__xludf.DUMMYFUNCTION("CONCATENATE(if(REGEXMATCH(C223,""R""),"" Red"",""""),if(REGEXMATCH(C223,""O""),"" Orange"",""""),if(REGEXMATCH(C223,""Y""),"" Yellow"",""""),if(REGEXMATCH(C223,""G""),"" Green"",""""),if(REGEXMATCH(C223,""B""),"" Blue"",""""),if(REGEXMATCH(C223,""P""),"" "&amp;"Purple"",""""))"),"")</f>
        <v/>
      </c>
      <c r="U223" s="14" t="str">
        <f>IFERROR(__xludf.DUMMYFUNCTION("REGEXREPLACE(C223, ""([ROYGBPXZC_]|1?[0-9])"", ""&lt;icon src='$0.png'/&gt;"")
"),"")</f>
        <v/>
      </c>
      <c r="V223" s="9" t="str">
        <f>IFERROR(__xludf.DUMMYFUNCTION("REGEXREPLACE(SUBSTITUTE(SUBSTITUTE(SUBSTITUTE(SUBSTITUTE(REGEXREPLACE(I223, ""(\[([ROYGBPTQUXZC_]|1?[0-9])\])"", ""&lt;icon src='$2.png'/&gt;""),""--"",""—""),""-&gt;"",""•""),""~@"", CONCATENATE(""&lt;i&gt;"",REGEXEXTRACT(B223,""^([\s\S]*),|$""),""&lt;/i&gt;"")),""~"", CONCA"&amp;"TENATE(""&lt;i&gt;"",B223,""&lt;/i&gt;"")),""(\([\s\S]*?\))"",""&lt;i&gt;&lt;span foreground='#FF34343A'&gt;$0&lt;/span&gt;&lt;/i&gt;"")"),"")</f>
        <v/>
      </c>
      <c r="W223" s="14" t="str">
        <f t="shared" si="10"/>
        <v>&lt;i&gt;&lt;/i&gt;</v>
      </c>
    </row>
    <row r="224">
      <c r="A224" s="14"/>
      <c r="B224" s="1" t="str">
        <f t="shared" si="11"/>
        <v/>
      </c>
      <c r="C224" s="15"/>
      <c r="D224" s="16" t="str">
        <f>IFERROR(__xludf.DUMMYFUNCTION("IF(ISBLANK(A224),"""",SWITCH(IF(T224="""",0,COUNTA(SPLIT(T224,"" ""))),0,""Generic"",1,TRIM(T224),2,""Multicolor"",3,""Multicolor"",4,""Multicolor"",5,""Multicolor"",6,""Multicolor"",7,""Multicolor"",8,""Multicolor""))"),"")</f>
        <v/>
      </c>
      <c r="E224" s="14"/>
      <c r="F224" s="14"/>
      <c r="H224" s="15"/>
      <c r="I224" s="17"/>
      <c r="J224" s="17"/>
      <c r="O224" s="17"/>
      <c r="Q224" s="1">
        <v>60.0</v>
      </c>
      <c r="R224" s="1">
        <v>50.0</v>
      </c>
      <c r="S224" s="14" t="str">
        <f t="shared" si="9"/>
        <v/>
      </c>
      <c r="T224" s="14" t="str">
        <f>IFERROR(__xludf.DUMMYFUNCTION("CONCATENATE(if(REGEXMATCH(C224,""R""),"" Red"",""""),if(REGEXMATCH(C224,""O""),"" Orange"",""""),if(REGEXMATCH(C224,""Y""),"" Yellow"",""""),if(REGEXMATCH(C224,""G""),"" Green"",""""),if(REGEXMATCH(C224,""B""),"" Blue"",""""),if(REGEXMATCH(C224,""P""),"" "&amp;"Purple"",""""))"),"")</f>
        <v/>
      </c>
      <c r="U224" s="14" t="str">
        <f>IFERROR(__xludf.DUMMYFUNCTION("REGEXREPLACE(C224, ""([ROYGBPXZC_]|1?[0-9])"", ""&lt;icon src='$0.png'/&gt;"")
"),"")</f>
        <v/>
      </c>
      <c r="V224" s="9" t="str">
        <f>IFERROR(__xludf.DUMMYFUNCTION("REGEXREPLACE(SUBSTITUTE(SUBSTITUTE(SUBSTITUTE(SUBSTITUTE(REGEXREPLACE(I224, ""(\[([ROYGBPTQUXZC_]|1?[0-9])\])"", ""&lt;icon src='$2.png'/&gt;""),""--"",""—""),""-&gt;"",""•""),""~@"", CONCATENATE(""&lt;i&gt;"",REGEXEXTRACT(B224,""^([\s\S]*),|$""),""&lt;/i&gt;"")),""~"", CONCA"&amp;"TENATE(""&lt;i&gt;"",B224,""&lt;/i&gt;"")),""(\([\s\S]*?\))"",""&lt;i&gt;&lt;span foreground='#FF34343A'&gt;$0&lt;/span&gt;&lt;/i&gt;"")"),"")</f>
        <v/>
      </c>
      <c r="W224" s="14" t="str">
        <f t="shared" si="10"/>
        <v>&lt;i&gt;&lt;/i&gt;</v>
      </c>
    </row>
    <row r="225">
      <c r="A225" s="14"/>
      <c r="B225" s="1" t="str">
        <f t="shared" si="11"/>
        <v/>
      </c>
      <c r="C225" s="15"/>
      <c r="D225" s="16" t="str">
        <f>IFERROR(__xludf.DUMMYFUNCTION("IF(ISBLANK(A225),"""",SWITCH(IF(T225="""",0,COUNTA(SPLIT(T225,"" ""))),0,""Generic"",1,TRIM(T225),2,""Multicolor"",3,""Multicolor"",4,""Multicolor"",5,""Multicolor"",6,""Multicolor"",7,""Multicolor"",8,""Multicolor""))"),"")</f>
        <v/>
      </c>
      <c r="E225" s="14"/>
      <c r="F225" s="14"/>
      <c r="H225" s="15"/>
      <c r="I225" s="17"/>
      <c r="J225" s="17"/>
      <c r="O225" s="17"/>
      <c r="Q225" s="1">
        <v>60.0</v>
      </c>
      <c r="R225" s="1">
        <v>50.0</v>
      </c>
      <c r="S225" s="14" t="str">
        <f t="shared" si="9"/>
        <v/>
      </c>
      <c r="T225" s="14" t="str">
        <f>IFERROR(__xludf.DUMMYFUNCTION("CONCATENATE(if(REGEXMATCH(C225,""R""),"" Red"",""""),if(REGEXMATCH(C225,""O""),"" Orange"",""""),if(REGEXMATCH(C225,""Y""),"" Yellow"",""""),if(REGEXMATCH(C225,""G""),"" Green"",""""),if(REGEXMATCH(C225,""B""),"" Blue"",""""),if(REGEXMATCH(C225,""P""),"" "&amp;"Purple"",""""))"),"")</f>
        <v/>
      </c>
      <c r="U225" s="14" t="str">
        <f>IFERROR(__xludf.DUMMYFUNCTION("REGEXREPLACE(C225, ""([ROYGBPXZC_]|1?[0-9])"", ""&lt;icon src='$0.png'/&gt;"")
"),"")</f>
        <v/>
      </c>
      <c r="V225" s="9" t="str">
        <f>IFERROR(__xludf.DUMMYFUNCTION("REGEXREPLACE(SUBSTITUTE(SUBSTITUTE(SUBSTITUTE(SUBSTITUTE(REGEXREPLACE(I225, ""(\[([ROYGBPTQUXZC_]|1?[0-9])\])"", ""&lt;icon src='$2.png'/&gt;""),""--"",""—""),""-&gt;"",""•""),""~@"", CONCATENATE(""&lt;i&gt;"",REGEXEXTRACT(B225,""^([\s\S]*),|$""),""&lt;/i&gt;"")),""~"", CONCA"&amp;"TENATE(""&lt;i&gt;"",B225,""&lt;/i&gt;"")),""(\([\s\S]*?\))"",""&lt;i&gt;&lt;span foreground='#FF34343A'&gt;$0&lt;/span&gt;&lt;/i&gt;"")"),"")</f>
        <v/>
      </c>
      <c r="W225" s="14" t="str">
        <f t="shared" si="10"/>
        <v>&lt;i&gt;&lt;/i&gt;</v>
      </c>
    </row>
    <row r="226">
      <c r="A226" s="14"/>
      <c r="B226" s="1" t="str">
        <f t="shared" si="11"/>
        <v/>
      </c>
      <c r="C226" s="15"/>
      <c r="D226" s="16" t="str">
        <f>IFERROR(__xludf.DUMMYFUNCTION("IF(ISBLANK(A226),"""",SWITCH(IF(T226="""",0,COUNTA(SPLIT(T226,"" ""))),0,""Generic"",1,TRIM(T226),2,""Multicolor"",3,""Multicolor"",4,""Multicolor"",5,""Multicolor"",6,""Multicolor"",7,""Multicolor"",8,""Multicolor""))"),"")</f>
        <v/>
      </c>
      <c r="E226" s="14"/>
      <c r="F226" s="14"/>
      <c r="H226" s="15"/>
      <c r="I226" s="17"/>
      <c r="J226" s="17"/>
      <c r="O226" s="17"/>
      <c r="Q226" s="1">
        <v>60.0</v>
      </c>
      <c r="R226" s="1">
        <v>50.0</v>
      </c>
      <c r="S226" s="14" t="str">
        <f t="shared" si="9"/>
        <v/>
      </c>
      <c r="T226" s="14" t="str">
        <f>IFERROR(__xludf.DUMMYFUNCTION("CONCATENATE(if(REGEXMATCH(C226,""R""),"" Red"",""""),if(REGEXMATCH(C226,""O""),"" Orange"",""""),if(REGEXMATCH(C226,""Y""),"" Yellow"",""""),if(REGEXMATCH(C226,""G""),"" Green"",""""),if(REGEXMATCH(C226,""B""),"" Blue"",""""),if(REGEXMATCH(C226,""P""),"" "&amp;"Purple"",""""))"),"")</f>
        <v/>
      </c>
      <c r="U226" s="14" t="str">
        <f>IFERROR(__xludf.DUMMYFUNCTION("REGEXREPLACE(C226, ""([ROYGBPXZC_]|1?[0-9])"", ""&lt;icon src='$0.png'/&gt;"")
"),"")</f>
        <v/>
      </c>
      <c r="V226" s="9" t="str">
        <f>IFERROR(__xludf.DUMMYFUNCTION("REGEXREPLACE(SUBSTITUTE(SUBSTITUTE(SUBSTITUTE(SUBSTITUTE(REGEXREPLACE(I226, ""(\[([ROYGBPTQUXZC_]|1?[0-9])\])"", ""&lt;icon src='$2.png'/&gt;""),""--"",""—""),""-&gt;"",""•""),""~@"", CONCATENATE(""&lt;i&gt;"",REGEXEXTRACT(B226,""^([\s\S]*),|$""),""&lt;/i&gt;"")),""~"", CONCA"&amp;"TENATE(""&lt;i&gt;"",B226,""&lt;/i&gt;"")),""(\([\s\S]*?\))"",""&lt;i&gt;&lt;span foreground='#FF34343A'&gt;$0&lt;/span&gt;&lt;/i&gt;"")"),"")</f>
        <v/>
      </c>
      <c r="W226" s="14" t="str">
        <f t="shared" si="10"/>
        <v>&lt;i&gt;&lt;/i&gt;</v>
      </c>
    </row>
    <row r="227">
      <c r="A227" s="14"/>
      <c r="B227" s="1" t="str">
        <f t="shared" si="11"/>
        <v/>
      </c>
      <c r="C227" s="15"/>
      <c r="D227" s="16" t="str">
        <f>IFERROR(__xludf.DUMMYFUNCTION("IF(ISBLANK(A227),"""",SWITCH(IF(T227="""",0,COUNTA(SPLIT(T227,"" ""))),0,""Generic"",1,TRIM(T227),2,""Multicolor"",3,""Multicolor"",4,""Multicolor"",5,""Multicolor"",6,""Multicolor"",7,""Multicolor"",8,""Multicolor""))"),"")</f>
        <v/>
      </c>
      <c r="E227" s="14"/>
      <c r="F227" s="14"/>
      <c r="H227" s="15"/>
      <c r="I227" s="17"/>
      <c r="J227" s="17"/>
      <c r="O227" s="17"/>
      <c r="Q227" s="1">
        <v>60.0</v>
      </c>
      <c r="R227" s="1">
        <v>50.0</v>
      </c>
      <c r="S227" s="14" t="str">
        <f t="shared" si="9"/>
        <v/>
      </c>
      <c r="T227" s="14" t="str">
        <f>IFERROR(__xludf.DUMMYFUNCTION("CONCATENATE(if(REGEXMATCH(C227,""R""),"" Red"",""""),if(REGEXMATCH(C227,""O""),"" Orange"",""""),if(REGEXMATCH(C227,""Y""),"" Yellow"",""""),if(REGEXMATCH(C227,""G""),"" Green"",""""),if(REGEXMATCH(C227,""B""),"" Blue"",""""),if(REGEXMATCH(C227,""P""),"" "&amp;"Purple"",""""))"),"")</f>
        <v/>
      </c>
      <c r="U227" s="14" t="str">
        <f>IFERROR(__xludf.DUMMYFUNCTION("REGEXREPLACE(C227, ""([ROYGBPXZC_]|1?[0-9])"", ""&lt;icon src='$0.png'/&gt;"")
"),"")</f>
        <v/>
      </c>
      <c r="V227" s="9" t="str">
        <f>IFERROR(__xludf.DUMMYFUNCTION("REGEXREPLACE(SUBSTITUTE(SUBSTITUTE(SUBSTITUTE(SUBSTITUTE(REGEXREPLACE(I227, ""(\[([ROYGBPTQUXZC_]|1?[0-9])\])"", ""&lt;icon src='$2.png'/&gt;""),""--"",""—""),""-&gt;"",""•""),""~@"", CONCATENATE(""&lt;i&gt;"",REGEXEXTRACT(B227,""^([\s\S]*),|$""),""&lt;/i&gt;"")),""~"", CONCA"&amp;"TENATE(""&lt;i&gt;"",B227,""&lt;/i&gt;"")),""(\([\s\S]*?\))"",""&lt;i&gt;&lt;span foreground='#FF34343A'&gt;$0&lt;/span&gt;&lt;/i&gt;"")"),"")</f>
        <v/>
      </c>
      <c r="W227" s="14" t="str">
        <f t="shared" si="10"/>
        <v>&lt;i&gt;&lt;/i&gt;</v>
      </c>
    </row>
    <row r="228">
      <c r="A228" s="14"/>
      <c r="B228" s="1" t="str">
        <f t="shared" si="11"/>
        <v/>
      </c>
      <c r="C228" s="15"/>
      <c r="D228" s="16" t="str">
        <f>IFERROR(__xludf.DUMMYFUNCTION("IF(ISBLANK(A228),"""",SWITCH(IF(T228="""",0,COUNTA(SPLIT(T228,"" ""))),0,""Generic"",1,TRIM(T228),2,""Multicolor"",3,""Multicolor"",4,""Multicolor"",5,""Multicolor"",6,""Multicolor"",7,""Multicolor"",8,""Multicolor""))"),"")</f>
        <v/>
      </c>
      <c r="E228" s="14"/>
      <c r="F228" s="14"/>
      <c r="H228" s="15"/>
      <c r="I228" s="17"/>
      <c r="J228" s="17"/>
      <c r="O228" s="17"/>
      <c r="Q228" s="1">
        <v>60.0</v>
      </c>
      <c r="R228" s="1">
        <v>50.0</v>
      </c>
      <c r="S228" s="14" t="str">
        <f t="shared" si="9"/>
        <v/>
      </c>
      <c r="T228" s="14" t="str">
        <f>IFERROR(__xludf.DUMMYFUNCTION("CONCATENATE(if(REGEXMATCH(C228,""R""),"" Red"",""""),if(REGEXMATCH(C228,""O""),"" Orange"",""""),if(REGEXMATCH(C228,""Y""),"" Yellow"",""""),if(REGEXMATCH(C228,""G""),"" Green"",""""),if(REGEXMATCH(C228,""B""),"" Blue"",""""),if(REGEXMATCH(C228,""P""),"" "&amp;"Purple"",""""))"),"")</f>
        <v/>
      </c>
      <c r="U228" s="14" t="str">
        <f>IFERROR(__xludf.DUMMYFUNCTION("REGEXREPLACE(C228, ""([ROYGBPXZC_]|1?[0-9])"", ""&lt;icon src='$0.png'/&gt;"")
"),"")</f>
        <v/>
      </c>
      <c r="V228" s="9" t="str">
        <f>IFERROR(__xludf.DUMMYFUNCTION("REGEXREPLACE(SUBSTITUTE(SUBSTITUTE(SUBSTITUTE(SUBSTITUTE(REGEXREPLACE(I228, ""(\[([ROYGBPTQUXZC_]|1?[0-9])\])"", ""&lt;icon src='$2.png'/&gt;""),""--"",""—""),""-&gt;"",""•""),""~@"", CONCATENATE(""&lt;i&gt;"",REGEXEXTRACT(B228,""^([\s\S]*),|$""),""&lt;/i&gt;"")),""~"", CONCA"&amp;"TENATE(""&lt;i&gt;"",B228,""&lt;/i&gt;"")),""(\([\s\S]*?\))"",""&lt;i&gt;&lt;span foreground='#FF34343A'&gt;$0&lt;/span&gt;&lt;/i&gt;"")"),"")</f>
        <v/>
      </c>
      <c r="W228" s="14" t="str">
        <f t="shared" si="10"/>
        <v>&lt;i&gt;&lt;/i&gt;</v>
      </c>
    </row>
    <row r="229">
      <c r="A229" s="14"/>
      <c r="B229" s="1" t="str">
        <f t="shared" si="11"/>
        <v/>
      </c>
      <c r="C229" s="15"/>
      <c r="D229" s="16" t="str">
        <f>IFERROR(__xludf.DUMMYFUNCTION("IF(ISBLANK(A229),"""",SWITCH(IF(T229="""",0,COUNTA(SPLIT(T229,"" ""))),0,""Generic"",1,TRIM(T229),2,""Multicolor"",3,""Multicolor"",4,""Multicolor"",5,""Multicolor"",6,""Multicolor"",7,""Multicolor"",8,""Multicolor""))"),"")</f>
        <v/>
      </c>
      <c r="E229" s="14"/>
      <c r="F229" s="14"/>
      <c r="H229" s="15"/>
      <c r="I229" s="17"/>
      <c r="J229" s="17"/>
      <c r="O229" s="17"/>
      <c r="Q229" s="1">
        <v>60.0</v>
      </c>
      <c r="R229" s="1">
        <v>50.0</v>
      </c>
      <c r="S229" s="14" t="str">
        <f t="shared" si="9"/>
        <v/>
      </c>
      <c r="T229" s="14" t="str">
        <f>IFERROR(__xludf.DUMMYFUNCTION("CONCATENATE(if(REGEXMATCH(C229,""R""),"" Red"",""""),if(REGEXMATCH(C229,""O""),"" Orange"",""""),if(REGEXMATCH(C229,""Y""),"" Yellow"",""""),if(REGEXMATCH(C229,""G""),"" Green"",""""),if(REGEXMATCH(C229,""B""),"" Blue"",""""),if(REGEXMATCH(C229,""P""),"" "&amp;"Purple"",""""))"),"")</f>
        <v/>
      </c>
      <c r="U229" s="14" t="str">
        <f>IFERROR(__xludf.DUMMYFUNCTION("REGEXREPLACE(C229, ""([ROYGBPXZC_]|1?[0-9])"", ""&lt;icon src='$0.png'/&gt;"")
"),"")</f>
        <v/>
      </c>
      <c r="V229" s="9" t="str">
        <f>IFERROR(__xludf.DUMMYFUNCTION("REGEXREPLACE(SUBSTITUTE(SUBSTITUTE(SUBSTITUTE(SUBSTITUTE(REGEXREPLACE(I229, ""(\[([ROYGBPTQUXZC_]|1?[0-9])\])"", ""&lt;icon src='$2.png'/&gt;""),""--"",""—""),""-&gt;"",""•""),""~@"", CONCATENATE(""&lt;i&gt;"",REGEXEXTRACT(B229,""^([\s\S]*),|$""),""&lt;/i&gt;"")),""~"", CONCA"&amp;"TENATE(""&lt;i&gt;"",B229,""&lt;/i&gt;"")),""(\([\s\S]*?\))"",""&lt;i&gt;&lt;span foreground='#FF34343A'&gt;$0&lt;/span&gt;&lt;/i&gt;"")"),"")</f>
        <v/>
      </c>
      <c r="W229" s="14" t="str">
        <f t="shared" si="10"/>
        <v>&lt;i&gt;&lt;/i&gt;</v>
      </c>
    </row>
    <row r="230">
      <c r="A230" s="14"/>
      <c r="B230" s="1" t="str">
        <f t="shared" si="11"/>
        <v/>
      </c>
      <c r="C230" s="15"/>
      <c r="D230" s="16" t="str">
        <f>IFERROR(__xludf.DUMMYFUNCTION("IF(ISBLANK(A230),"""",SWITCH(IF(T230="""",0,COUNTA(SPLIT(T230,"" ""))),0,""Generic"",1,TRIM(T230),2,""Multicolor"",3,""Multicolor"",4,""Multicolor"",5,""Multicolor"",6,""Multicolor"",7,""Multicolor"",8,""Multicolor""))"),"")</f>
        <v/>
      </c>
      <c r="E230" s="14"/>
      <c r="F230" s="14"/>
      <c r="H230" s="15"/>
      <c r="I230" s="17"/>
      <c r="J230" s="17"/>
      <c r="O230" s="17"/>
      <c r="Q230" s="1">
        <v>60.0</v>
      </c>
      <c r="R230" s="1">
        <v>50.0</v>
      </c>
      <c r="S230" s="14" t="str">
        <f t="shared" si="9"/>
        <v/>
      </c>
      <c r="T230" s="14" t="str">
        <f>IFERROR(__xludf.DUMMYFUNCTION("CONCATENATE(if(REGEXMATCH(C230,""R""),"" Red"",""""),if(REGEXMATCH(C230,""O""),"" Orange"",""""),if(REGEXMATCH(C230,""Y""),"" Yellow"",""""),if(REGEXMATCH(C230,""G""),"" Green"",""""),if(REGEXMATCH(C230,""B""),"" Blue"",""""),if(REGEXMATCH(C230,""P""),"" "&amp;"Purple"",""""))"),"")</f>
        <v/>
      </c>
      <c r="U230" s="14" t="str">
        <f>IFERROR(__xludf.DUMMYFUNCTION("REGEXREPLACE(C230, ""([ROYGBPXZC_]|1?[0-9])"", ""&lt;icon src='$0.png'/&gt;"")
"),"")</f>
        <v/>
      </c>
      <c r="V230" s="9" t="str">
        <f>IFERROR(__xludf.DUMMYFUNCTION("REGEXREPLACE(SUBSTITUTE(SUBSTITUTE(SUBSTITUTE(SUBSTITUTE(REGEXREPLACE(I230, ""(\[([ROYGBPTQUXZC_]|1?[0-9])\])"", ""&lt;icon src='$2.png'/&gt;""),""--"",""—""),""-&gt;"",""•""),""~@"", CONCATENATE(""&lt;i&gt;"",REGEXEXTRACT(B230,""^([\s\S]*),|$""),""&lt;/i&gt;"")),""~"", CONCA"&amp;"TENATE(""&lt;i&gt;"",B230,""&lt;/i&gt;"")),""(\([\s\S]*?\))"",""&lt;i&gt;&lt;span foreground='#FF34343A'&gt;$0&lt;/span&gt;&lt;/i&gt;"")"),"")</f>
        <v/>
      </c>
      <c r="W230" s="14" t="str">
        <f t="shared" si="10"/>
        <v>&lt;i&gt;&lt;/i&gt;</v>
      </c>
    </row>
    <row r="231">
      <c r="A231" s="14"/>
      <c r="B231" s="1" t="str">
        <f t="shared" si="11"/>
        <v/>
      </c>
      <c r="C231" s="15"/>
      <c r="D231" s="16" t="str">
        <f>IFERROR(__xludf.DUMMYFUNCTION("IF(ISBLANK(A231),"""",SWITCH(IF(T231="""",0,COUNTA(SPLIT(T231,"" ""))),0,""Generic"",1,TRIM(T231),2,""Multicolor"",3,""Multicolor"",4,""Multicolor"",5,""Multicolor"",6,""Multicolor"",7,""Multicolor"",8,""Multicolor""))"),"")</f>
        <v/>
      </c>
      <c r="E231" s="14"/>
      <c r="F231" s="14"/>
      <c r="H231" s="15"/>
      <c r="I231" s="17"/>
      <c r="J231" s="17"/>
      <c r="O231" s="17"/>
      <c r="Q231" s="1">
        <v>60.0</v>
      </c>
      <c r="R231" s="1">
        <v>50.0</v>
      </c>
      <c r="S231" s="14" t="str">
        <f t="shared" si="9"/>
        <v/>
      </c>
      <c r="T231" s="14" t="str">
        <f>IFERROR(__xludf.DUMMYFUNCTION("CONCATENATE(if(REGEXMATCH(C231,""R""),"" Red"",""""),if(REGEXMATCH(C231,""O""),"" Orange"",""""),if(REGEXMATCH(C231,""Y""),"" Yellow"",""""),if(REGEXMATCH(C231,""G""),"" Green"",""""),if(REGEXMATCH(C231,""B""),"" Blue"",""""),if(REGEXMATCH(C231,""P""),"" "&amp;"Purple"",""""))"),"")</f>
        <v/>
      </c>
      <c r="U231" s="14" t="str">
        <f>IFERROR(__xludf.DUMMYFUNCTION("REGEXREPLACE(C231, ""([ROYGBPXZC_]|1?[0-9])"", ""&lt;icon src='$0.png'/&gt;"")
"),"")</f>
        <v/>
      </c>
      <c r="V231" s="9" t="str">
        <f>IFERROR(__xludf.DUMMYFUNCTION("REGEXREPLACE(SUBSTITUTE(SUBSTITUTE(SUBSTITUTE(SUBSTITUTE(REGEXREPLACE(I231, ""(\[([ROYGBPTQUXZC_]|1?[0-9])\])"", ""&lt;icon src='$2.png'/&gt;""),""--"",""—""),""-&gt;"",""•""),""~@"", CONCATENATE(""&lt;i&gt;"",REGEXEXTRACT(B231,""^([\s\S]*),|$""),""&lt;/i&gt;"")),""~"", CONCA"&amp;"TENATE(""&lt;i&gt;"",B231,""&lt;/i&gt;"")),""(\([\s\S]*?\))"",""&lt;i&gt;&lt;span foreground='#FF34343A'&gt;$0&lt;/span&gt;&lt;/i&gt;"")"),"")</f>
        <v/>
      </c>
      <c r="W231" s="14" t="str">
        <f t="shared" si="10"/>
        <v>&lt;i&gt;&lt;/i&gt;</v>
      </c>
    </row>
    <row r="232">
      <c r="A232" s="14"/>
      <c r="B232" s="1" t="str">
        <f t="shared" si="11"/>
        <v/>
      </c>
      <c r="C232" s="15"/>
      <c r="D232" s="16" t="str">
        <f>IFERROR(__xludf.DUMMYFUNCTION("IF(ISBLANK(A232),"""",SWITCH(IF(T232="""",0,COUNTA(SPLIT(T232,"" ""))),0,""Generic"",1,TRIM(T232),2,""Multicolor"",3,""Multicolor"",4,""Multicolor"",5,""Multicolor"",6,""Multicolor"",7,""Multicolor"",8,""Multicolor""))"),"")</f>
        <v/>
      </c>
      <c r="E232" s="14"/>
      <c r="F232" s="14"/>
      <c r="H232" s="15"/>
      <c r="I232" s="17"/>
      <c r="J232" s="17"/>
      <c r="O232" s="17"/>
      <c r="Q232" s="1">
        <v>60.0</v>
      </c>
      <c r="R232" s="1">
        <v>50.0</v>
      </c>
      <c r="S232" s="14" t="str">
        <f t="shared" si="9"/>
        <v/>
      </c>
      <c r="T232" s="14" t="str">
        <f>IFERROR(__xludf.DUMMYFUNCTION("CONCATENATE(if(REGEXMATCH(C232,""R""),"" Red"",""""),if(REGEXMATCH(C232,""O""),"" Orange"",""""),if(REGEXMATCH(C232,""Y""),"" Yellow"",""""),if(REGEXMATCH(C232,""G""),"" Green"",""""),if(REGEXMATCH(C232,""B""),"" Blue"",""""),if(REGEXMATCH(C232,""P""),"" "&amp;"Purple"",""""))"),"")</f>
        <v/>
      </c>
      <c r="U232" s="14" t="str">
        <f>IFERROR(__xludf.DUMMYFUNCTION("REGEXREPLACE(C232, ""([ROYGBPXZC_]|1?[0-9])"", ""&lt;icon src='$0.png'/&gt;"")
"),"")</f>
        <v/>
      </c>
      <c r="V232" s="9" t="str">
        <f>IFERROR(__xludf.DUMMYFUNCTION("REGEXREPLACE(SUBSTITUTE(SUBSTITUTE(SUBSTITUTE(SUBSTITUTE(REGEXREPLACE(I232, ""(\[([ROYGBPTQUXZC_]|1?[0-9])\])"", ""&lt;icon src='$2.png'/&gt;""),""--"",""—""),""-&gt;"",""•""),""~@"", CONCATENATE(""&lt;i&gt;"",REGEXEXTRACT(B232,""^([\s\S]*),|$""),""&lt;/i&gt;"")),""~"", CONCA"&amp;"TENATE(""&lt;i&gt;"",B232,""&lt;/i&gt;"")),""(\([\s\S]*?\))"",""&lt;i&gt;&lt;span foreground='#FF34343A'&gt;$0&lt;/span&gt;&lt;/i&gt;"")"),"")</f>
        <v/>
      </c>
      <c r="W232" s="14" t="str">
        <f t="shared" si="10"/>
        <v>&lt;i&gt;&lt;/i&gt;</v>
      </c>
    </row>
    <row r="233">
      <c r="A233" s="14"/>
      <c r="B233" s="1" t="str">
        <f t="shared" si="11"/>
        <v/>
      </c>
      <c r="C233" s="15"/>
      <c r="D233" s="16" t="str">
        <f>IFERROR(__xludf.DUMMYFUNCTION("IF(ISBLANK(A233),"""",SWITCH(IF(T233="""",0,COUNTA(SPLIT(T233,"" ""))),0,""Generic"",1,TRIM(T233),2,""Multicolor"",3,""Multicolor"",4,""Multicolor"",5,""Multicolor"",6,""Multicolor"",7,""Multicolor"",8,""Multicolor""))"),"")</f>
        <v/>
      </c>
      <c r="E233" s="14"/>
      <c r="F233" s="14"/>
      <c r="H233" s="15"/>
      <c r="I233" s="17"/>
      <c r="J233" s="17"/>
      <c r="O233" s="17"/>
      <c r="Q233" s="1">
        <v>60.0</v>
      </c>
      <c r="R233" s="1">
        <v>50.0</v>
      </c>
      <c r="S233" s="14" t="str">
        <f t="shared" si="9"/>
        <v/>
      </c>
      <c r="T233" s="14" t="str">
        <f>IFERROR(__xludf.DUMMYFUNCTION("CONCATENATE(if(REGEXMATCH(C233,""R""),"" Red"",""""),if(REGEXMATCH(C233,""O""),"" Orange"",""""),if(REGEXMATCH(C233,""Y""),"" Yellow"",""""),if(REGEXMATCH(C233,""G""),"" Green"",""""),if(REGEXMATCH(C233,""B""),"" Blue"",""""),if(REGEXMATCH(C233,""P""),"" "&amp;"Purple"",""""))"),"")</f>
        <v/>
      </c>
      <c r="U233" s="14" t="str">
        <f>IFERROR(__xludf.DUMMYFUNCTION("REGEXREPLACE(C233, ""([ROYGBPXZC_]|1?[0-9])"", ""&lt;icon src='$0.png'/&gt;"")
"),"")</f>
        <v/>
      </c>
      <c r="V233" s="9" t="str">
        <f>IFERROR(__xludf.DUMMYFUNCTION("REGEXREPLACE(SUBSTITUTE(SUBSTITUTE(SUBSTITUTE(SUBSTITUTE(REGEXREPLACE(I233, ""(\[([ROYGBPTQUXZC_]|1?[0-9])\])"", ""&lt;icon src='$2.png'/&gt;""),""--"",""—""),""-&gt;"",""•""),""~@"", CONCATENATE(""&lt;i&gt;"",REGEXEXTRACT(B233,""^([\s\S]*),|$""),""&lt;/i&gt;"")),""~"", CONCA"&amp;"TENATE(""&lt;i&gt;"",B233,""&lt;/i&gt;"")),""(\([\s\S]*?\))"",""&lt;i&gt;&lt;span foreground='#FF34343A'&gt;$0&lt;/span&gt;&lt;/i&gt;"")"),"")</f>
        <v/>
      </c>
      <c r="W233" s="14" t="str">
        <f t="shared" si="10"/>
        <v>&lt;i&gt;&lt;/i&gt;</v>
      </c>
    </row>
    <row r="234">
      <c r="A234" s="14"/>
      <c r="B234" s="1" t="str">
        <f t="shared" si="11"/>
        <v/>
      </c>
      <c r="C234" s="15"/>
      <c r="D234" s="16" t="str">
        <f>IFERROR(__xludf.DUMMYFUNCTION("IF(ISBLANK(A234),"""",SWITCH(IF(T234="""",0,COUNTA(SPLIT(T234,"" ""))),0,""Generic"",1,TRIM(T234),2,""Multicolor"",3,""Multicolor"",4,""Multicolor"",5,""Multicolor"",6,""Multicolor"",7,""Multicolor"",8,""Multicolor""))"),"")</f>
        <v/>
      </c>
      <c r="E234" s="14"/>
      <c r="F234" s="14"/>
      <c r="H234" s="15"/>
      <c r="I234" s="17"/>
      <c r="J234" s="17"/>
      <c r="O234" s="17"/>
      <c r="Q234" s="1">
        <v>60.0</v>
      </c>
      <c r="R234" s="1">
        <v>50.0</v>
      </c>
      <c r="S234" s="14" t="str">
        <f t="shared" si="9"/>
        <v/>
      </c>
      <c r="T234" s="14" t="str">
        <f>IFERROR(__xludf.DUMMYFUNCTION("CONCATENATE(if(REGEXMATCH(C234,""R""),"" Red"",""""),if(REGEXMATCH(C234,""O""),"" Orange"",""""),if(REGEXMATCH(C234,""Y""),"" Yellow"",""""),if(REGEXMATCH(C234,""G""),"" Green"",""""),if(REGEXMATCH(C234,""B""),"" Blue"",""""),if(REGEXMATCH(C234,""P""),"" "&amp;"Purple"",""""))"),"")</f>
        <v/>
      </c>
      <c r="U234" s="14" t="str">
        <f>IFERROR(__xludf.DUMMYFUNCTION("REGEXREPLACE(C234, ""([ROYGBPXZC_]|1?[0-9])"", ""&lt;icon src='$0.png'/&gt;"")
"),"")</f>
        <v/>
      </c>
      <c r="V234" s="9" t="str">
        <f>IFERROR(__xludf.DUMMYFUNCTION("REGEXREPLACE(SUBSTITUTE(SUBSTITUTE(SUBSTITUTE(SUBSTITUTE(REGEXREPLACE(I234, ""(\[([ROYGBPTQUXZC_]|1?[0-9])\])"", ""&lt;icon src='$2.png'/&gt;""),""--"",""—""),""-&gt;"",""•""),""~@"", CONCATENATE(""&lt;i&gt;"",REGEXEXTRACT(B234,""^([\s\S]*),|$""),""&lt;/i&gt;"")),""~"", CONCA"&amp;"TENATE(""&lt;i&gt;"",B234,""&lt;/i&gt;"")),""(\([\s\S]*?\))"",""&lt;i&gt;&lt;span foreground='#FF34343A'&gt;$0&lt;/span&gt;&lt;/i&gt;"")"),"")</f>
        <v/>
      </c>
      <c r="W234" s="14" t="str">
        <f t="shared" si="10"/>
        <v>&lt;i&gt;&lt;/i&gt;</v>
      </c>
    </row>
    <row r="235">
      <c r="A235" s="14"/>
      <c r="B235" s="1" t="str">
        <f t="shared" si="11"/>
        <v/>
      </c>
      <c r="C235" s="15"/>
      <c r="D235" s="16" t="str">
        <f>IFERROR(__xludf.DUMMYFUNCTION("IF(ISBLANK(A235),"""",SWITCH(IF(T235="""",0,COUNTA(SPLIT(T235,"" ""))),0,""Generic"",1,TRIM(T235),2,""Multicolor"",3,""Multicolor"",4,""Multicolor"",5,""Multicolor"",6,""Multicolor"",7,""Multicolor"",8,""Multicolor""))"),"")</f>
        <v/>
      </c>
      <c r="E235" s="14"/>
      <c r="F235" s="14"/>
      <c r="H235" s="15"/>
      <c r="I235" s="17"/>
      <c r="J235" s="17"/>
      <c r="O235" s="17"/>
      <c r="Q235" s="1">
        <v>60.0</v>
      </c>
      <c r="R235" s="1">
        <v>50.0</v>
      </c>
      <c r="S235" s="14" t="str">
        <f t="shared" si="9"/>
        <v/>
      </c>
      <c r="T235" s="14" t="str">
        <f>IFERROR(__xludf.DUMMYFUNCTION("CONCATENATE(if(REGEXMATCH(C235,""R""),"" Red"",""""),if(REGEXMATCH(C235,""O""),"" Orange"",""""),if(REGEXMATCH(C235,""Y""),"" Yellow"",""""),if(REGEXMATCH(C235,""G""),"" Green"",""""),if(REGEXMATCH(C235,""B""),"" Blue"",""""),if(REGEXMATCH(C235,""P""),"" "&amp;"Purple"",""""))"),"")</f>
        <v/>
      </c>
      <c r="U235" s="14" t="str">
        <f>IFERROR(__xludf.DUMMYFUNCTION("REGEXREPLACE(C235, ""([ROYGBPXZC_]|1?[0-9])"", ""&lt;icon src='$0.png'/&gt;"")
"),"")</f>
        <v/>
      </c>
      <c r="V235" s="9" t="str">
        <f>IFERROR(__xludf.DUMMYFUNCTION("REGEXREPLACE(SUBSTITUTE(SUBSTITUTE(SUBSTITUTE(SUBSTITUTE(REGEXREPLACE(I235, ""(\[([ROYGBPTQUXZC_]|1?[0-9])\])"", ""&lt;icon src='$2.png'/&gt;""),""--"",""—""),""-&gt;"",""•""),""~@"", CONCATENATE(""&lt;i&gt;"",REGEXEXTRACT(B235,""^([\s\S]*),|$""),""&lt;/i&gt;"")),""~"", CONCA"&amp;"TENATE(""&lt;i&gt;"",B235,""&lt;/i&gt;"")),""(\([\s\S]*?\))"",""&lt;i&gt;&lt;span foreground='#FF34343A'&gt;$0&lt;/span&gt;&lt;/i&gt;"")"),"")</f>
        <v/>
      </c>
      <c r="W235" s="14" t="str">
        <f t="shared" si="10"/>
        <v>&lt;i&gt;&lt;/i&gt;</v>
      </c>
    </row>
    <row r="236">
      <c r="A236" s="14"/>
      <c r="B236" s="1" t="str">
        <f t="shared" si="11"/>
        <v/>
      </c>
      <c r="C236" s="15"/>
      <c r="D236" s="16" t="str">
        <f>IFERROR(__xludf.DUMMYFUNCTION("IF(ISBLANK(A236),"""",SWITCH(IF(T236="""",0,COUNTA(SPLIT(T236,"" ""))),0,""Generic"",1,TRIM(T236),2,""Multicolor"",3,""Multicolor"",4,""Multicolor"",5,""Multicolor"",6,""Multicolor"",7,""Multicolor"",8,""Multicolor""))"),"")</f>
        <v/>
      </c>
      <c r="E236" s="14"/>
      <c r="F236" s="14"/>
      <c r="H236" s="15"/>
      <c r="I236" s="17"/>
      <c r="J236" s="17"/>
      <c r="O236" s="17"/>
      <c r="Q236" s="1">
        <v>60.0</v>
      </c>
      <c r="R236" s="1">
        <v>50.0</v>
      </c>
      <c r="S236" s="14" t="str">
        <f t="shared" si="9"/>
        <v/>
      </c>
      <c r="T236" s="14" t="str">
        <f>IFERROR(__xludf.DUMMYFUNCTION("CONCATENATE(if(REGEXMATCH(C236,""R""),"" Red"",""""),if(REGEXMATCH(C236,""O""),"" Orange"",""""),if(REGEXMATCH(C236,""Y""),"" Yellow"",""""),if(REGEXMATCH(C236,""G""),"" Green"",""""),if(REGEXMATCH(C236,""B""),"" Blue"",""""),if(REGEXMATCH(C236,""P""),"" "&amp;"Purple"",""""))"),"")</f>
        <v/>
      </c>
      <c r="U236" s="14" t="str">
        <f>IFERROR(__xludf.DUMMYFUNCTION("REGEXREPLACE(C236, ""([ROYGBPXZC_]|1?[0-9])"", ""&lt;icon src='$0.png'/&gt;"")
"),"")</f>
        <v/>
      </c>
      <c r="V236" s="9" t="str">
        <f>IFERROR(__xludf.DUMMYFUNCTION("REGEXREPLACE(SUBSTITUTE(SUBSTITUTE(SUBSTITUTE(SUBSTITUTE(REGEXREPLACE(I236, ""(\[([ROYGBPTQUXZC_]|1?[0-9])\])"", ""&lt;icon src='$2.png'/&gt;""),""--"",""—""),""-&gt;"",""•""),""~@"", CONCATENATE(""&lt;i&gt;"",REGEXEXTRACT(B236,""^([\s\S]*),|$""),""&lt;/i&gt;"")),""~"", CONCA"&amp;"TENATE(""&lt;i&gt;"",B236,""&lt;/i&gt;"")),""(\([\s\S]*?\))"",""&lt;i&gt;&lt;span foreground='#FF34343A'&gt;$0&lt;/span&gt;&lt;/i&gt;"")"),"")</f>
        <v/>
      </c>
      <c r="W236" s="14" t="str">
        <f t="shared" si="10"/>
        <v>&lt;i&gt;&lt;/i&gt;</v>
      </c>
    </row>
    <row r="237">
      <c r="A237" s="14"/>
      <c r="B237" s="1" t="str">
        <f t="shared" si="11"/>
        <v/>
      </c>
      <c r="C237" s="15"/>
      <c r="D237" s="16" t="str">
        <f>IFERROR(__xludf.DUMMYFUNCTION("IF(ISBLANK(A237),"""",SWITCH(IF(T237="""",0,COUNTA(SPLIT(T237,"" ""))),0,""Generic"",1,TRIM(T237),2,""Multicolor"",3,""Multicolor"",4,""Multicolor"",5,""Multicolor"",6,""Multicolor"",7,""Multicolor"",8,""Multicolor""))"),"")</f>
        <v/>
      </c>
      <c r="E237" s="14"/>
      <c r="F237" s="14"/>
      <c r="H237" s="15"/>
      <c r="I237" s="17"/>
      <c r="J237" s="17"/>
      <c r="O237" s="17"/>
      <c r="Q237" s="1">
        <v>60.0</v>
      </c>
      <c r="R237" s="1">
        <v>50.0</v>
      </c>
      <c r="S237" s="14" t="str">
        <f t="shared" si="9"/>
        <v/>
      </c>
      <c r="T237" s="14" t="str">
        <f>IFERROR(__xludf.DUMMYFUNCTION("CONCATENATE(if(REGEXMATCH(C237,""R""),"" Red"",""""),if(REGEXMATCH(C237,""O""),"" Orange"",""""),if(REGEXMATCH(C237,""Y""),"" Yellow"",""""),if(REGEXMATCH(C237,""G""),"" Green"",""""),if(REGEXMATCH(C237,""B""),"" Blue"",""""),if(REGEXMATCH(C237,""P""),"" "&amp;"Purple"",""""))"),"")</f>
        <v/>
      </c>
      <c r="U237" s="14" t="str">
        <f>IFERROR(__xludf.DUMMYFUNCTION("REGEXREPLACE(C237, ""([ROYGBPXZC_]|1?[0-9])"", ""&lt;icon src='$0.png'/&gt;"")
"),"")</f>
        <v/>
      </c>
      <c r="V237" s="9" t="str">
        <f>IFERROR(__xludf.DUMMYFUNCTION("REGEXREPLACE(SUBSTITUTE(SUBSTITUTE(SUBSTITUTE(SUBSTITUTE(REGEXREPLACE(I237, ""(\[([ROYGBPTQUXZC_]|1?[0-9])\])"", ""&lt;icon src='$2.png'/&gt;""),""--"",""—""),""-&gt;"",""•""),""~@"", CONCATENATE(""&lt;i&gt;"",REGEXEXTRACT(B237,""^([\s\S]*),|$""),""&lt;/i&gt;"")),""~"", CONCA"&amp;"TENATE(""&lt;i&gt;"",B237,""&lt;/i&gt;"")),""(\([\s\S]*?\))"",""&lt;i&gt;&lt;span foreground='#FF34343A'&gt;$0&lt;/span&gt;&lt;/i&gt;"")"),"")</f>
        <v/>
      </c>
      <c r="W237" s="14" t="str">
        <f t="shared" si="10"/>
        <v>&lt;i&gt;&lt;/i&gt;</v>
      </c>
    </row>
    <row r="238">
      <c r="A238" s="14"/>
      <c r="B238" s="1" t="str">
        <f t="shared" si="11"/>
        <v/>
      </c>
      <c r="C238" s="15"/>
      <c r="D238" s="16" t="str">
        <f>IFERROR(__xludf.DUMMYFUNCTION("IF(ISBLANK(A238),"""",SWITCH(IF(T238="""",0,COUNTA(SPLIT(T238,"" ""))),0,""Generic"",1,TRIM(T238),2,""Multicolor"",3,""Multicolor"",4,""Multicolor"",5,""Multicolor"",6,""Multicolor"",7,""Multicolor"",8,""Multicolor""))"),"")</f>
        <v/>
      </c>
      <c r="E238" s="14"/>
      <c r="F238" s="14"/>
      <c r="H238" s="15"/>
      <c r="I238" s="17"/>
      <c r="J238" s="17"/>
      <c r="O238" s="17"/>
      <c r="Q238" s="1">
        <v>60.0</v>
      </c>
      <c r="R238" s="1">
        <v>50.0</v>
      </c>
      <c r="S238" s="14" t="str">
        <f t="shared" si="9"/>
        <v/>
      </c>
      <c r="T238" s="14" t="str">
        <f>IFERROR(__xludf.DUMMYFUNCTION("CONCATENATE(if(REGEXMATCH(C238,""R""),"" Red"",""""),if(REGEXMATCH(C238,""O""),"" Orange"",""""),if(REGEXMATCH(C238,""Y""),"" Yellow"",""""),if(REGEXMATCH(C238,""G""),"" Green"",""""),if(REGEXMATCH(C238,""B""),"" Blue"",""""),if(REGEXMATCH(C238,""P""),"" "&amp;"Purple"",""""))"),"")</f>
        <v/>
      </c>
      <c r="U238" s="14" t="str">
        <f>IFERROR(__xludf.DUMMYFUNCTION("REGEXREPLACE(C238, ""([ROYGBPXZC_]|1?[0-9])"", ""&lt;icon src='$0.png'/&gt;"")
"),"")</f>
        <v/>
      </c>
      <c r="V238" s="9" t="str">
        <f>IFERROR(__xludf.DUMMYFUNCTION("REGEXREPLACE(SUBSTITUTE(SUBSTITUTE(SUBSTITUTE(SUBSTITUTE(REGEXREPLACE(I238, ""(\[([ROYGBPTQUXZC_]|1?[0-9])\])"", ""&lt;icon src='$2.png'/&gt;""),""--"",""—""),""-&gt;"",""•""),""~@"", CONCATENATE(""&lt;i&gt;"",REGEXEXTRACT(B238,""^([\s\S]*),|$""),""&lt;/i&gt;"")),""~"", CONCA"&amp;"TENATE(""&lt;i&gt;"",B238,""&lt;/i&gt;"")),""(\([\s\S]*?\))"",""&lt;i&gt;&lt;span foreground='#FF34343A'&gt;$0&lt;/span&gt;&lt;/i&gt;"")"),"")</f>
        <v/>
      </c>
      <c r="W238" s="14" t="str">
        <f t="shared" si="10"/>
        <v>&lt;i&gt;&lt;/i&gt;</v>
      </c>
    </row>
    <row r="239">
      <c r="A239" s="14"/>
      <c r="B239" s="1" t="str">
        <f t="shared" si="11"/>
        <v/>
      </c>
      <c r="C239" s="15"/>
      <c r="D239" s="16" t="str">
        <f>IFERROR(__xludf.DUMMYFUNCTION("IF(ISBLANK(A239),"""",SWITCH(IF(T239="""",0,COUNTA(SPLIT(T239,"" ""))),0,""Generic"",1,TRIM(T239),2,""Multicolor"",3,""Multicolor"",4,""Multicolor"",5,""Multicolor"",6,""Multicolor"",7,""Multicolor"",8,""Multicolor""))"),"")</f>
        <v/>
      </c>
      <c r="E239" s="14"/>
      <c r="F239" s="14"/>
      <c r="H239" s="15"/>
      <c r="I239" s="17"/>
      <c r="J239" s="17"/>
      <c r="O239" s="17"/>
      <c r="Q239" s="1">
        <v>60.0</v>
      </c>
      <c r="R239" s="1">
        <v>50.0</v>
      </c>
      <c r="S239" s="14" t="str">
        <f t="shared" si="9"/>
        <v/>
      </c>
      <c r="T239" s="14" t="str">
        <f>IFERROR(__xludf.DUMMYFUNCTION("CONCATENATE(if(REGEXMATCH(C239,""R""),"" Red"",""""),if(REGEXMATCH(C239,""O""),"" Orange"",""""),if(REGEXMATCH(C239,""Y""),"" Yellow"",""""),if(REGEXMATCH(C239,""G""),"" Green"",""""),if(REGEXMATCH(C239,""B""),"" Blue"",""""),if(REGEXMATCH(C239,""P""),"" "&amp;"Purple"",""""))"),"")</f>
        <v/>
      </c>
      <c r="U239" s="14" t="str">
        <f>IFERROR(__xludf.DUMMYFUNCTION("REGEXREPLACE(C239, ""([ROYGBPXZC_]|1?[0-9])"", ""&lt;icon src='$0.png'/&gt;"")
"),"")</f>
        <v/>
      </c>
      <c r="V239" s="9" t="str">
        <f>IFERROR(__xludf.DUMMYFUNCTION("REGEXREPLACE(SUBSTITUTE(SUBSTITUTE(SUBSTITUTE(SUBSTITUTE(REGEXREPLACE(I239, ""(\[([ROYGBPTQUXZC_]|1?[0-9])\])"", ""&lt;icon src='$2.png'/&gt;""),""--"",""—""),""-&gt;"",""•""),""~@"", CONCATENATE(""&lt;i&gt;"",REGEXEXTRACT(B239,""^([\s\S]*),|$""),""&lt;/i&gt;"")),""~"", CONCA"&amp;"TENATE(""&lt;i&gt;"",B239,""&lt;/i&gt;"")),""(\([\s\S]*?\))"",""&lt;i&gt;&lt;span foreground='#FF34343A'&gt;$0&lt;/span&gt;&lt;/i&gt;"")"),"")</f>
        <v/>
      </c>
      <c r="W239" s="14" t="str">
        <f t="shared" si="10"/>
        <v>&lt;i&gt;&lt;/i&gt;</v>
      </c>
    </row>
    <row r="240">
      <c r="A240" s="14"/>
      <c r="B240" s="1" t="str">
        <f t="shared" si="11"/>
        <v/>
      </c>
      <c r="C240" s="15"/>
      <c r="D240" s="16" t="str">
        <f>IFERROR(__xludf.DUMMYFUNCTION("IF(ISBLANK(A240),"""",SWITCH(IF(T240="""",0,COUNTA(SPLIT(T240,"" ""))),0,""Generic"",1,TRIM(T240),2,""Multicolor"",3,""Multicolor"",4,""Multicolor"",5,""Multicolor"",6,""Multicolor"",7,""Multicolor"",8,""Multicolor""))"),"")</f>
        <v/>
      </c>
      <c r="E240" s="14"/>
      <c r="F240" s="14"/>
      <c r="H240" s="15"/>
      <c r="I240" s="17"/>
      <c r="J240" s="17"/>
      <c r="O240" s="17"/>
      <c r="Q240" s="1">
        <v>60.0</v>
      </c>
      <c r="R240" s="1">
        <v>50.0</v>
      </c>
      <c r="S240" s="14" t="str">
        <f t="shared" si="9"/>
        <v/>
      </c>
      <c r="T240" s="14" t="str">
        <f>IFERROR(__xludf.DUMMYFUNCTION("CONCATENATE(if(REGEXMATCH(C240,""R""),"" Red"",""""),if(REGEXMATCH(C240,""O""),"" Orange"",""""),if(REGEXMATCH(C240,""Y""),"" Yellow"",""""),if(REGEXMATCH(C240,""G""),"" Green"",""""),if(REGEXMATCH(C240,""B""),"" Blue"",""""),if(REGEXMATCH(C240,""P""),"" "&amp;"Purple"",""""))"),"")</f>
        <v/>
      </c>
      <c r="U240" s="14" t="str">
        <f>IFERROR(__xludf.DUMMYFUNCTION("REGEXREPLACE(C240, ""([ROYGBPXZC_]|1?[0-9])"", ""&lt;icon src='$0.png'/&gt;"")
"),"")</f>
        <v/>
      </c>
      <c r="V240" s="9" t="str">
        <f>IFERROR(__xludf.DUMMYFUNCTION("REGEXREPLACE(SUBSTITUTE(SUBSTITUTE(SUBSTITUTE(SUBSTITUTE(REGEXREPLACE(I240, ""(\[([ROYGBPTQUXZC_]|1?[0-9])\])"", ""&lt;icon src='$2.png'/&gt;""),""--"",""—""),""-&gt;"",""•""),""~@"", CONCATENATE(""&lt;i&gt;"",REGEXEXTRACT(B240,""^([\s\S]*),|$""),""&lt;/i&gt;"")),""~"", CONCA"&amp;"TENATE(""&lt;i&gt;"",B240,""&lt;/i&gt;"")),""(\([\s\S]*?\))"",""&lt;i&gt;&lt;span foreground='#FF34343A'&gt;$0&lt;/span&gt;&lt;/i&gt;"")"),"")</f>
        <v/>
      </c>
      <c r="W240" s="14" t="str">
        <f t="shared" si="10"/>
        <v>&lt;i&gt;&lt;/i&gt;</v>
      </c>
    </row>
    <row r="241">
      <c r="A241" s="14"/>
      <c r="B241" s="1" t="str">
        <f t="shared" si="11"/>
        <v/>
      </c>
      <c r="C241" s="15"/>
      <c r="D241" s="16" t="str">
        <f>IFERROR(__xludf.DUMMYFUNCTION("IF(ISBLANK(A241),"""",SWITCH(IF(T241="""",0,COUNTA(SPLIT(T241,"" ""))),0,""Generic"",1,TRIM(T241),2,""Multicolor"",3,""Multicolor"",4,""Multicolor"",5,""Multicolor"",6,""Multicolor"",7,""Multicolor"",8,""Multicolor""))"),"")</f>
        <v/>
      </c>
      <c r="E241" s="14"/>
      <c r="F241" s="14"/>
      <c r="H241" s="15"/>
      <c r="I241" s="17"/>
      <c r="J241" s="17"/>
      <c r="O241" s="17"/>
      <c r="Q241" s="1">
        <v>60.0</v>
      </c>
      <c r="R241" s="1">
        <v>50.0</v>
      </c>
      <c r="S241" s="14" t="str">
        <f t="shared" si="9"/>
        <v/>
      </c>
      <c r="T241" s="14" t="str">
        <f>IFERROR(__xludf.DUMMYFUNCTION("CONCATENATE(if(REGEXMATCH(C241,""R""),"" Red"",""""),if(REGEXMATCH(C241,""O""),"" Orange"",""""),if(REGEXMATCH(C241,""Y""),"" Yellow"",""""),if(REGEXMATCH(C241,""G""),"" Green"",""""),if(REGEXMATCH(C241,""B""),"" Blue"",""""),if(REGEXMATCH(C241,""P""),"" "&amp;"Purple"",""""))"),"")</f>
        <v/>
      </c>
      <c r="U241" s="14" t="str">
        <f>IFERROR(__xludf.DUMMYFUNCTION("REGEXREPLACE(C241, ""([ROYGBPXZC_]|1?[0-9])"", ""&lt;icon src='$0.png'/&gt;"")
"),"")</f>
        <v/>
      </c>
      <c r="V241" s="9" t="str">
        <f>IFERROR(__xludf.DUMMYFUNCTION("REGEXREPLACE(SUBSTITUTE(SUBSTITUTE(SUBSTITUTE(SUBSTITUTE(REGEXREPLACE(I241, ""(\[([ROYGBPTQUXZC_]|1?[0-9])\])"", ""&lt;icon src='$2.png'/&gt;""),""--"",""—""),""-&gt;"",""•""),""~@"", CONCATENATE(""&lt;i&gt;"",REGEXEXTRACT(B241,""^([\s\S]*),|$""),""&lt;/i&gt;"")),""~"", CONCA"&amp;"TENATE(""&lt;i&gt;"",B241,""&lt;/i&gt;"")),""(\([\s\S]*?\))"",""&lt;i&gt;&lt;span foreground='#FF34343A'&gt;$0&lt;/span&gt;&lt;/i&gt;"")"),"")</f>
        <v/>
      </c>
      <c r="W241" s="14" t="str">
        <f t="shared" si="10"/>
        <v>&lt;i&gt;&lt;/i&gt;</v>
      </c>
    </row>
    <row r="242">
      <c r="A242" s="14"/>
      <c r="B242" s="1" t="str">
        <f t="shared" si="11"/>
        <v/>
      </c>
      <c r="C242" s="15"/>
      <c r="D242" s="16" t="str">
        <f>IFERROR(__xludf.DUMMYFUNCTION("IF(ISBLANK(A242),"""",SWITCH(IF(T242="""",0,COUNTA(SPLIT(T242,"" ""))),0,""Generic"",1,TRIM(T242),2,""Multicolor"",3,""Multicolor"",4,""Multicolor"",5,""Multicolor"",6,""Multicolor"",7,""Multicolor"",8,""Multicolor""))"),"")</f>
        <v/>
      </c>
      <c r="E242" s="14"/>
      <c r="F242" s="14"/>
      <c r="H242" s="15"/>
      <c r="I242" s="17"/>
      <c r="J242" s="17"/>
      <c r="O242" s="17"/>
      <c r="Q242" s="1">
        <v>60.0</v>
      </c>
      <c r="R242" s="1">
        <v>50.0</v>
      </c>
      <c r="S242" s="14" t="str">
        <f t="shared" si="9"/>
        <v/>
      </c>
      <c r="T242" s="14" t="str">
        <f>IFERROR(__xludf.DUMMYFUNCTION("CONCATENATE(if(REGEXMATCH(C242,""R""),"" Red"",""""),if(REGEXMATCH(C242,""O""),"" Orange"",""""),if(REGEXMATCH(C242,""Y""),"" Yellow"",""""),if(REGEXMATCH(C242,""G""),"" Green"",""""),if(REGEXMATCH(C242,""B""),"" Blue"",""""),if(REGEXMATCH(C242,""P""),"" "&amp;"Purple"",""""))"),"")</f>
        <v/>
      </c>
      <c r="U242" s="14" t="str">
        <f>IFERROR(__xludf.DUMMYFUNCTION("REGEXREPLACE(C242, ""([ROYGBPXZC_]|1?[0-9])"", ""&lt;icon src='$0.png'/&gt;"")
"),"")</f>
        <v/>
      </c>
      <c r="V242" s="9" t="str">
        <f>IFERROR(__xludf.DUMMYFUNCTION("REGEXREPLACE(SUBSTITUTE(SUBSTITUTE(SUBSTITUTE(SUBSTITUTE(REGEXREPLACE(I242, ""(\[([ROYGBPTQUXZC_]|1?[0-9])\])"", ""&lt;icon src='$2.png'/&gt;""),""--"",""—""),""-&gt;"",""•""),""~@"", CONCATENATE(""&lt;i&gt;"",REGEXEXTRACT(B242,""^([\s\S]*),|$""),""&lt;/i&gt;"")),""~"", CONCA"&amp;"TENATE(""&lt;i&gt;"",B242,""&lt;/i&gt;"")),""(\([\s\S]*?\))"",""&lt;i&gt;&lt;span foreground='#FF34343A'&gt;$0&lt;/span&gt;&lt;/i&gt;"")"),"")</f>
        <v/>
      </c>
      <c r="W242" s="14" t="str">
        <f t="shared" si="10"/>
        <v>&lt;i&gt;&lt;/i&gt;</v>
      </c>
    </row>
    <row r="243">
      <c r="A243" s="14"/>
      <c r="B243" s="1" t="str">
        <f t="shared" si="11"/>
        <v/>
      </c>
      <c r="C243" s="15"/>
      <c r="D243" s="16" t="str">
        <f>IFERROR(__xludf.DUMMYFUNCTION("IF(ISBLANK(A243),"""",SWITCH(IF(T243="""",0,COUNTA(SPLIT(T243,"" ""))),0,""Generic"",1,TRIM(T243),2,""Multicolor"",3,""Multicolor"",4,""Multicolor"",5,""Multicolor"",6,""Multicolor"",7,""Multicolor"",8,""Multicolor""))"),"")</f>
        <v/>
      </c>
      <c r="E243" s="14"/>
      <c r="F243" s="14"/>
      <c r="H243" s="15"/>
      <c r="I243" s="17"/>
      <c r="J243" s="17"/>
      <c r="O243" s="17"/>
      <c r="Q243" s="1">
        <v>60.0</v>
      </c>
      <c r="R243" s="1">
        <v>50.0</v>
      </c>
      <c r="S243" s="14" t="str">
        <f t="shared" si="9"/>
        <v/>
      </c>
      <c r="T243" s="14" t="str">
        <f>IFERROR(__xludf.DUMMYFUNCTION("CONCATENATE(if(REGEXMATCH(C243,""R""),"" Red"",""""),if(REGEXMATCH(C243,""O""),"" Orange"",""""),if(REGEXMATCH(C243,""Y""),"" Yellow"",""""),if(REGEXMATCH(C243,""G""),"" Green"",""""),if(REGEXMATCH(C243,""B""),"" Blue"",""""),if(REGEXMATCH(C243,""P""),"" "&amp;"Purple"",""""))"),"")</f>
        <v/>
      </c>
      <c r="U243" s="14" t="str">
        <f>IFERROR(__xludf.DUMMYFUNCTION("REGEXREPLACE(C243, ""([ROYGBPXZC_]|1?[0-9])"", ""&lt;icon src='$0.png'/&gt;"")
"),"")</f>
        <v/>
      </c>
      <c r="V243" s="9" t="str">
        <f>IFERROR(__xludf.DUMMYFUNCTION("REGEXREPLACE(SUBSTITUTE(SUBSTITUTE(SUBSTITUTE(SUBSTITUTE(REGEXREPLACE(I243, ""(\[([ROYGBPTQUXZC_]|1?[0-9])\])"", ""&lt;icon src='$2.png'/&gt;""),""--"",""—""),""-&gt;"",""•""),""~@"", CONCATENATE(""&lt;i&gt;"",REGEXEXTRACT(B243,""^([\s\S]*),|$""),""&lt;/i&gt;"")),""~"", CONCA"&amp;"TENATE(""&lt;i&gt;"",B243,""&lt;/i&gt;"")),""(\([\s\S]*?\))"",""&lt;i&gt;&lt;span foreground='#FF34343A'&gt;$0&lt;/span&gt;&lt;/i&gt;"")"),"")</f>
        <v/>
      </c>
      <c r="W243" s="14" t="str">
        <f t="shared" si="10"/>
        <v>&lt;i&gt;&lt;/i&gt;</v>
      </c>
    </row>
    <row r="244">
      <c r="A244" s="14"/>
      <c r="B244" s="1" t="str">
        <f t="shared" si="11"/>
        <v/>
      </c>
      <c r="C244" s="15"/>
      <c r="D244" s="16" t="str">
        <f>IFERROR(__xludf.DUMMYFUNCTION("IF(ISBLANK(A244),"""",SWITCH(IF(T244="""",0,COUNTA(SPLIT(T244,"" ""))),0,""Generic"",1,TRIM(T244),2,""Multicolor"",3,""Multicolor"",4,""Multicolor"",5,""Multicolor"",6,""Multicolor"",7,""Multicolor"",8,""Multicolor""))"),"")</f>
        <v/>
      </c>
      <c r="E244" s="14"/>
      <c r="F244" s="14"/>
      <c r="H244" s="15"/>
      <c r="I244" s="17"/>
      <c r="J244" s="17"/>
      <c r="O244" s="17"/>
      <c r="Q244" s="1">
        <v>60.0</v>
      </c>
      <c r="R244" s="1">
        <v>50.0</v>
      </c>
      <c r="S244" s="14" t="str">
        <f t="shared" si="9"/>
        <v/>
      </c>
      <c r="T244" s="14" t="str">
        <f>IFERROR(__xludf.DUMMYFUNCTION("CONCATENATE(if(REGEXMATCH(C244,""R""),"" Red"",""""),if(REGEXMATCH(C244,""O""),"" Orange"",""""),if(REGEXMATCH(C244,""Y""),"" Yellow"",""""),if(REGEXMATCH(C244,""G""),"" Green"",""""),if(REGEXMATCH(C244,""B""),"" Blue"",""""),if(REGEXMATCH(C244,""P""),"" "&amp;"Purple"",""""))"),"")</f>
        <v/>
      </c>
      <c r="U244" s="14" t="str">
        <f>IFERROR(__xludf.DUMMYFUNCTION("REGEXREPLACE(C244, ""([ROYGBPXZC_]|1?[0-9])"", ""&lt;icon src='$0.png'/&gt;"")
"),"")</f>
        <v/>
      </c>
      <c r="V244" s="9" t="str">
        <f>IFERROR(__xludf.DUMMYFUNCTION("REGEXREPLACE(SUBSTITUTE(SUBSTITUTE(SUBSTITUTE(SUBSTITUTE(REGEXREPLACE(I244, ""(\[([ROYGBPTQUXZC_]|1?[0-9])\])"", ""&lt;icon src='$2.png'/&gt;""),""--"",""—""),""-&gt;"",""•""),""~@"", CONCATENATE(""&lt;i&gt;"",REGEXEXTRACT(B244,""^([\s\S]*),|$""),""&lt;/i&gt;"")),""~"", CONCA"&amp;"TENATE(""&lt;i&gt;"",B244,""&lt;/i&gt;"")),""(\([\s\S]*?\))"",""&lt;i&gt;&lt;span foreground='#FF34343A'&gt;$0&lt;/span&gt;&lt;/i&gt;"")"),"")</f>
        <v/>
      </c>
      <c r="W244" s="14" t="str">
        <f t="shared" si="10"/>
        <v>&lt;i&gt;&lt;/i&gt;</v>
      </c>
    </row>
    <row r="245">
      <c r="A245" s="14"/>
      <c r="B245" s="1" t="str">
        <f t="shared" si="11"/>
        <v/>
      </c>
      <c r="C245" s="15"/>
      <c r="D245" s="16" t="str">
        <f>IFERROR(__xludf.DUMMYFUNCTION("IF(ISBLANK(A245),"""",SWITCH(IF(T245="""",0,COUNTA(SPLIT(T245,"" ""))),0,""Generic"",1,TRIM(T245),2,""Multicolor"",3,""Multicolor"",4,""Multicolor"",5,""Multicolor"",6,""Multicolor"",7,""Multicolor"",8,""Multicolor""))"),"")</f>
        <v/>
      </c>
      <c r="E245" s="14"/>
      <c r="F245" s="14"/>
      <c r="H245" s="15"/>
      <c r="I245" s="17"/>
      <c r="J245" s="17"/>
      <c r="O245" s="17"/>
      <c r="Q245" s="1">
        <v>60.0</v>
      </c>
      <c r="R245" s="1">
        <v>50.0</v>
      </c>
      <c r="S245" s="14" t="str">
        <f t="shared" si="9"/>
        <v/>
      </c>
      <c r="T245" s="14" t="str">
        <f>IFERROR(__xludf.DUMMYFUNCTION("CONCATENATE(if(REGEXMATCH(C245,""R""),"" Red"",""""),if(REGEXMATCH(C245,""O""),"" Orange"",""""),if(REGEXMATCH(C245,""Y""),"" Yellow"",""""),if(REGEXMATCH(C245,""G""),"" Green"",""""),if(REGEXMATCH(C245,""B""),"" Blue"",""""),if(REGEXMATCH(C245,""P""),"" "&amp;"Purple"",""""))"),"")</f>
        <v/>
      </c>
      <c r="U245" s="14" t="str">
        <f>IFERROR(__xludf.DUMMYFUNCTION("REGEXREPLACE(C245, ""([ROYGBPXZC_]|1?[0-9])"", ""&lt;icon src='$0.png'/&gt;"")
"),"")</f>
        <v/>
      </c>
      <c r="V245" s="9" t="str">
        <f>IFERROR(__xludf.DUMMYFUNCTION("REGEXREPLACE(SUBSTITUTE(SUBSTITUTE(SUBSTITUTE(SUBSTITUTE(REGEXREPLACE(I245, ""(\[([ROYGBPTQUXZC_]|1?[0-9])\])"", ""&lt;icon src='$2.png'/&gt;""),""--"",""—""),""-&gt;"",""•""),""~@"", CONCATENATE(""&lt;i&gt;"",REGEXEXTRACT(B245,""^([\s\S]*),|$""),""&lt;/i&gt;"")),""~"", CONCA"&amp;"TENATE(""&lt;i&gt;"",B245,""&lt;/i&gt;"")),""(\([\s\S]*?\))"",""&lt;i&gt;&lt;span foreground='#FF34343A'&gt;$0&lt;/span&gt;&lt;/i&gt;"")"),"")</f>
        <v/>
      </c>
      <c r="W245" s="14" t="str">
        <f t="shared" si="10"/>
        <v>&lt;i&gt;&lt;/i&gt;</v>
      </c>
    </row>
    <row r="246">
      <c r="A246" s="14"/>
      <c r="B246" s="1" t="str">
        <f t="shared" si="11"/>
        <v/>
      </c>
      <c r="C246" s="15"/>
      <c r="D246" s="16" t="str">
        <f>IFERROR(__xludf.DUMMYFUNCTION("IF(ISBLANK(A246),"""",SWITCH(IF(T246="""",0,COUNTA(SPLIT(T246,"" ""))),0,""Generic"",1,TRIM(T246),2,""Multicolor"",3,""Multicolor"",4,""Multicolor"",5,""Multicolor"",6,""Multicolor"",7,""Multicolor"",8,""Multicolor""))"),"")</f>
        <v/>
      </c>
      <c r="E246" s="14"/>
      <c r="F246" s="14"/>
      <c r="H246" s="15"/>
      <c r="I246" s="17"/>
      <c r="J246" s="17"/>
      <c r="O246" s="17"/>
      <c r="Q246" s="1">
        <v>60.0</v>
      </c>
      <c r="R246" s="1">
        <v>50.0</v>
      </c>
      <c r="S246" s="14" t="str">
        <f t="shared" si="9"/>
        <v/>
      </c>
      <c r="T246" s="14" t="str">
        <f>IFERROR(__xludf.DUMMYFUNCTION("CONCATENATE(if(REGEXMATCH(C246,""R""),"" Red"",""""),if(REGEXMATCH(C246,""O""),"" Orange"",""""),if(REGEXMATCH(C246,""Y""),"" Yellow"",""""),if(REGEXMATCH(C246,""G""),"" Green"",""""),if(REGEXMATCH(C246,""B""),"" Blue"",""""),if(REGEXMATCH(C246,""P""),"" "&amp;"Purple"",""""))"),"")</f>
        <v/>
      </c>
      <c r="U246" s="14" t="str">
        <f>IFERROR(__xludf.DUMMYFUNCTION("REGEXREPLACE(C246, ""([ROYGBPXZC_]|1?[0-9])"", ""&lt;icon src='$0.png'/&gt;"")
"),"")</f>
        <v/>
      </c>
      <c r="V246" s="9" t="str">
        <f>IFERROR(__xludf.DUMMYFUNCTION("REGEXREPLACE(SUBSTITUTE(SUBSTITUTE(SUBSTITUTE(SUBSTITUTE(REGEXREPLACE(I246, ""(\[([ROYGBPTQUXZC_]|1?[0-9])\])"", ""&lt;icon src='$2.png'/&gt;""),""--"",""—""),""-&gt;"",""•""),""~@"", CONCATENATE(""&lt;i&gt;"",REGEXEXTRACT(B246,""^([\s\S]*),|$""),""&lt;/i&gt;"")),""~"", CONCA"&amp;"TENATE(""&lt;i&gt;"",B246,""&lt;/i&gt;"")),""(\([\s\S]*?\))"",""&lt;i&gt;&lt;span foreground='#FF34343A'&gt;$0&lt;/span&gt;&lt;/i&gt;"")"),"")</f>
        <v/>
      </c>
      <c r="W246" s="14" t="str">
        <f t="shared" si="10"/>
        <v>&lt;i&gt;&lt;/i&gt;</v>
      </c>
    </row>
    <row r="247">
      <c r="A247" s="14"/>
      <c r="B247" s="1" t="str">
        <f t="shared" si="11"/>
        <v/>
      </c>
      <c r="C247" s="15"/>
      <c r="D247" s="16" t="str">
        <f>IFERROR(__xludf.DUMMYFUNCTION("IF(ISBLANK(A247),"""",SWITCH(IF(T247="""",0,COUNTA(SPLIT(T247,"" ""))),0,""Generic"",1,TRIM(T247),2,""Multicolor"",3,""Multicolor"",4,""Multicolor"",5,""Multicolor"",6,""Multicolor"",7,""Multicolor"",8,""Multicolor""))"),"")</f>
        <v/>
      </c>
      <c r="E247" s="14"/>
      <c r="F247" s="14"/>
      <c r="H247" s="15"/>
      <c r="I247" s="17"/>
      <c r="J247" s="17"/>
      <c r="O247" s="17"/>
      <c r="Q247" s="1">
        <v>60.0</v>
      </c>
      <c r="R247" s="1">
        <v>50.0</v>
      </c>
      <c r="S247" s="14" t="str">
        <f t="shared" si="9"/>
        <v/>
      </c>
      <c r="T247" s="14" t="str">
        <f>IFERROR(__xludf.DUMMYFUNCTION("CONCATENATE(if(REGEXMATCH(C247,""R""),"" Red"",""""),if(REGEXMATCH(C247,""O""),"" Orange"",""""),if(REGEXMATCH(C247,""Y""),"" Yellow"",""""),if(REGEXMATCH(C247,""G""),"" Green"",""""),if(REGEXMATCH(C247,""B""),"" Blue"",""""),if(REGEXMATCH(C247,""P""),"" "&amp;"Purple"",""""))"),"")</f>
        <v/>
      </c>
      <c r="U247" s="14" t="str">
        <f>IFERROR(__xludf.DUMMYFUNCTION("REGEXREPLACE(C247, ""([ROYGBPXZC_]|1?[0-9])"", ""&lt;icon src='$0.png'/&gt;"")
"),"")</f>
        <v/>
      </c>
      <c r="V247" s="9" t="str">
        <f>IFERROR(__xludf.DUMMYFUNCTION("REGEXREPLACE(SUBSTITUTE(SUBSTITUTE(SUBSTITUTE(SUBSTITUTE(REGEXREPLACE(I247, ""(\[([ROYGBPTQUXZC_]|1?[0-9])\])"", ""&lt;icon src='$2.png'/&gt;""),""--"",""—""),""-&gt;"",""•""),""~@"", CONCATENATE(""&lt;i&gt;"",REGEXEXTRACT(B247,""^([\s\S]*),|$""),""&lt;/i&gt;"")),""~"", CONCA"&amp;"TENATE(""&lt;i&gt;"",B247,""&lt;/i&gt;"")),""(\([\s\S]*?\))"",""&lt;i&gt;&lt;span foreground='#FF34343A'&gt;$0&lt;/span&gt;&lt;/i&gt;"")"),"")</f>
        <v/>
      </c>
      <c r="W247" s="14" t="str">
        <f t="shared" si="10"/>
        <v>&lt;i&gt;&lt;/i&gt;</v>
      </c>
    </row>
    <row r="248">
      <c r="A248" s="14"/>
      <c r="B248" s="1" t="str">
        <f t="shared" si="11"/>
        <v/>
      </c>
      <c r="C248" s="15"/>
      <c r="D248" s="16" t="str">
        <f>IFERROR(__xludf.DUMMYFUNCTION("IF(ISBLANK(A248),"""",SWITCH(IF(T248="""",0,COUNTA(SPLIT(T248,"" ""))),0,""Generic"",1,TRIM(T248),2,""Multicolor"",3,""Multicolor"",4,""Multicolor"",5,""Multicolor"",6,""Multicolor"",7,""Multicolor"",8,""Multicolor""))"),"")</f>
        <v/>
      </c>
      <c r="E248" s="14"/>
      <c r="F248" s="14"/>
      <c r="H248" s="15"/>
      <c r="I248" s="17"/>
      <c r="J248" s="17"/>
      <c r="O248" s="17"/>
      <c r="Q248" s="1">
        <v>60.0</v>
      </c>
      <c r="R248" s="1">
        <v>50.0</v>
      </c>
      <c r="S248" s="14" t="str">
        <f t="shared" si="9"/>
        <v/>
      </c>
      <c r="T248" s="14" t="str">
        <f>IFERROR(__xludf.DUMMYFUNCTION("CONCATENATE(if(REGEXMATCH(C248,""R""),"" Red"",""""),if(REGEXMATCH(C248,""O""),"" Orange"",""""),if(REGEXMATCH(C248,""Y""),"" Yellow"",""""),if(REGEXMATCH(C248,""G""),"" Green"",""""),if(REGEXMATCH(C248,""B""),"" Blue"",""""),if(REGEXMATCH(C248,""P""),"" "&amp;"Purple"",""""))"),"")</f>
        <v/>
      </c>
      <c r="U248" s="14" t="str">
        <f>IFERROR(__xludf.DUMMYFUNCTION("REGEXREPLACE(C248, ""([ROYGBPXZC_]|1?[0-9])"", ""&lt;icon src='$0.png'/&gt;"")
"),"")</f>
        <v/>
      </c>
      <c r="V248" s="9" t="str">
        <f>IFERROR(__xludf.DUMMYFUNCTION("REGEXREPLACE(SUBSTITUTE(SUBSTITUTE(SUBSTITUTE(SUBSTITUTE(REGEXREPLACE(I248, ""(\[([ROYGBPTQUXZC_]|1?[0-9])\])"", ""&lt;icon src='$2.png'/&gt;""),""--"",""—""),""-&gt;"",""•""),""~@"", CONCATENATE(""&lt;i&gt;"",REGEXEXTRACT(B248,""^([\s\S]*),|$""),""&lt;/i&gt;"")),""~"", CONCA"&amp;"TENATE(""&lt;i&gt;"",B248,""&lt;/i&gt;"")),""(\([\s\S]*?\))"",""&lt;i&gt;&lt;span foreground='#FF34343A'&gt;$0&lt;/span&gt;&lt;/i&gt;"")"),"")</f>
        <v/>
      </c>
      <c r="W248" s="14" t="str">
        <f t="shared" si="10"/>
        <v>&lt;i&gt;&lt;/i&gt;</v>
      </c>
    </row>
    <row r="249">
      <c r="A249" s="14"/>
      <c r="B249" s="1" t="str">
        <f t="shared" si="11"/>
        <v/>
      </c>
      <c r="C249" s="15"/>
      <c r="D249" s="16" t="str">
        <f>IFERROR(__xludf.DUMMYFUNCTION("IF(ISBLANK(A249),"""",SWITCH(IF(T249="""",0,COUNTA(SPLIT(T249,"" ""))),0,""Generic"",1,TRIM(T249),2,""Multicolor"",3,""Multicolor"",4,""Multicolor"",5,""Multicolor"",6,""Multicolor"",7,""Multicolor"",8,""Multicolor""))"),"")</f>
        <v/>
      </c>
      <c r="E249" s="14"/>
      <c r="F249" s="14"/>
      <c r="H249" s="15"/>
      <c r="I249" s="17"/>
      <c r="J249" s="17"/>
      <c r="O249" s="17"/>
      <c r="Q249" s="1">
        <v>60.0</v>
      </c>
      <c r="R249" s="1">
        <v>50.0</v>
      </c>
      <c r="S249" s="14" t="str">
        <f t="shared" si="9"/>
        <v/>
      </c>
      <c r="T249" s="14" t="str">
        <f>IFERROR(__xludf.DUMMYFUNCTION("CONCATENATE(if(REGEXMATCH(C249,""R""),"" Red"",""""),if(REGEXMATCH(C249,""O""),"" Orange"",""""),if(REGEXMATCH(C249,""Y""),"" Yellow"",""""),if(REGEXMATCH(C249,""G""),"" Green"",""""),if(REGEXMATCH(C249,""B""),"" Blue"",""""),if(REGEXMATCH(C249,""P""),"" "&amp;"Purple"",""""))"),"")</f>
        <v/>
      </c>
      <c r="U249" s="14" t="str">
        <f>IFERROR(__xludf.DUMMYFUNCTION("REGEXREPLACE(C249, ""([ROYGBPXZC_]|1?[0-9])"", ""&lt;icon src='$0.png'/&gt;"")
"),"")</f>
        <v/>
      </c>
      <c r="V249" s="9" t="str">
        <f>IFERROR(__xludf.DUMMYFUNCTION("REGEXREPLACE(SUBSTITUTE(SUBSTITUTE(SUBSTITUTE(SUBSTITUTE(REGEXREPLACE(I249, ""(\[([ROYGBPTQUXZC_]|1?[0-9])\])"", ""&lt;icon src='$2.png'/&gt;""),""--"",""—""),""-&gt;"",""•""),""~@"", CONCATENATE(""&lt;i&gt;"",REGEXEXTRACT(B249,""^([\s\S]*),|$""),""&lt;/i&gt;"")),""~"", CONCA"&amp;"TENATE(""&lt;i&gt;"",B249,""&lt;/i&gt;"")),""(\([\s\S]*?\))"",""&lt;i&gt;&lt;span foreground='#FF34343A'&gt;$0&lt;/span&gt;&lt;/i&gt;"")"),"")</f>
        <v/>
      </c>
      <c r="W249" s="14" t="str">
        <f t="shared" si="10"/>
        <v>&lt;i&gt;&lt;/i&gt;</v>
      </c>
    </row>
    <row r="250">
      <c r="A250" s="14"/>
      <c r="B250" s="1" t="str">
        <f t="shared" si="11"/>
        <v/>
      </c>
      <c r="C250" s="15"/>
      <c r="D250" s="16" t="str">
        <f>IFERROR(__xludf.DUMMYFUNCTION("IF(ISBLANK(A250),"""",SWITCH(IF(T250="""",0,COUNTA(SPLIT(T250,"" ""))),0,""Generic"",1,TRIM(T250),2,""Multicolor"",3,""Multicolor"",4,""Multicolor"",5,""Multicolor"",6,""Multicolor"",7,""Multicolor"",8,""Multicolor""))"),"")</f>
        <v/>
      </c>
      <c r="E250" s="14"/>
      <c r="F250" s="14"/>
      <c r="H250" s="15"/>
      <c r="I250" s="17"/>
      <c r="J250" s="17"/>
      <c r="O250" s="17"/>
      <c r="Q250" s="1">
        <v>60.0</v>
      </c>
      <c r="R250" s="1">
        <v>50.0</v>
      </c>
      <c r="S250" s="14" t="str">
        <f t="shared" si="9"/>
        <v/>
      </c>
      <c r="T250" s="14" t="str">
        <f>IFERROR(__xludf.DUMMYFUNCTION("CONCATENATE(if(REGEXMATCH(C250,""R""),"" Red"",""""),if(REGEXMATCH(C250,""O""),"" Orange"",""""),if(REGEXMATCH(C250,""Y""),"" Yellow"",""""),if(REGEXMATCH(C250,""G""),"" Green"",""""),if(REGEXMATCH(C250,""B""),"" Blue"",""""),if(REGEXMATCH(C250,""P""),"" "&amp;"Purple"",""""))"),"")</f>
        <v/>
      </c>
      <c r="U250" s="14" t="str">
        <f>IFERROR(__xludf.DUMMYFUNCTION("REGEXREPLACE(C250, ""([ROYGBPXZC_]|1?[0-9])"", ""&lt;icon src='$0.png'/&gt;"")
"),"")</f>
        <v/>
      </c>
      <c r="V250" s="9" t="str">
        <f>IFERROR(__xludf.DUMMYFUNCTION("REGEXREPLACE(SUBSTITUTE(SUBSTITUTE(SUBSTITUTE(SUBSTITUTE(REGEXREPLACE(I250, ""(\[([ROYGBPTQUXZC_]|1?[0-9])\])"", ""&lt;icon src='$2.png'/&gt;""),""--"",""—""),""-&gt;"",""•""),""~@"", CONCATENATE(""&lt;i&gt;"",REGEXEXTRACT(B250,""^([\s\S]*),|$""),""&lt;/i&gt;"")),""~"", CONCA"&amp;"TENATE(""&lt;i&gt;"",B250,""&lt;/i&gt;"")),""(\([\s\S]*?\))"",""&lt;i&gt;&lt;span foreground='#FF34343A'&gt;$0&lt;/span&gt;&lt;/i&gt;"")"),"")</f>
        <v/>
      </c>
      <c r="W250" s="14" t="str">
        <f t="shared" si="10"/>
        <v>&lt;i&gt;&lt;/i&gt;</v>
      </c>
    </row>
    <row r="251">
      <c r="A251" s="14"/>
      <c r="B251" s="1" t="str">
        <f t="shared" si="11"/>
        <v/>
      </c>
      <c r="C251" s="15"/>
      <c r="D251" s="16" t="str">
        <f>IFERROR(__xludf.DUMMYFUNCTION("IF(ISBLANK(A251),"""",SWITCH(IF(T251="""",0,COUNTA(SPLIT(T251,"" ""))),0,""Generic"",1,TRIM(T251),2,""Multicolor"",3,""Multicolor"",4,""Multicolor"",5,""Multicolor"",6,""Multicolor"",7,""Multicolor"",8,""Multicolor""))"),"")</f>
        <v/>
      </c>
      <c r="E251" s="14"/>
      <c r="F251" s="14"/>
      <c r="H251" s="15"/>
      <c r="I251" s="17"/>
      <c r="J251" s="17"/>
      <c r="O251" s="17"/>
      <c r="Q251" s="1">
        <v>60.0</v>
      </c>
      <c r="R251" s="1">
        <v>50.0</v>
      </c>
      <c r="S251" s="14" t="str">
        <f t="shared" si="9"/>
        <v/>
      </c>
      <c r="T251" s="14" t="str">
        <f>IFERROR(__xludf.DUMMYFUNCTION("CONCATENATE(if(REGEXMATCH(C251,""R""),"" Red"",""""),if(REGEXMATCH(C251,""O""),"" Orange"",""""),if(REGEXMATCH(C251,""Y""),"" Yellow"",""""),if(REGEXMATCH(C251,""G""),"" Green"",""""),if(REGEXMATCH(C251,""B""),"" Blue"",""""),if(REGEXMATCH(C251,""P""),"" "&amp;"Purple"",""""))"),"")</f>
        <v/>
      </c>
      <c r="U251" s="14" t="str">
        <f>IFERROR(__xludf.DUMMYFUNCTION("REGEXREPLACE(C251, ""([ROYGBPXZC_]|1?[0-9])"", ""&lt;icon src='$0.png'/&gt;"")
"),"")</f>
        <v/>
      </c>
      <c r="V251" s="9" t="str">
        <f>IFERROR(__xludf.DUMMYFUNCTION("REGEXREPLACE(SUBSTITUTE(SUBSTITUTE(SUBSTITUTE(SUBSTITUTE(REGEXREPLACE(I251, ""(\[([ROYGBPTQUXZC_]|1?[0-9])\])"", ""&lt;icon src='$2.png'/&gt;""),""--"",""—""),""-&gt;"",""•""),""~@"", CONCATENATE(""&lt;i&gt;"",REGEXEXTRACT(B251,""^([\s\S]*),|$""),""&lt;/i&gt;"")),""~"", CONCA"&amp;"TENATE(""&lt;i&gt;"",B251,""&lt;/i&gt;"")),""(\([\s\S]*?\))"",""&lt;i&gt;&lt;span foreground='#FF34343A'&gt;$0&lt;/span&gt;&lt;/i&gt;"")"),"")</f>
        <v/>
      </c>
      <c r="W251" s="14" t="str">
        <f t="shared" si="10"/>
        <v>&lt;i&gt;&lt;/i&gt;</v>
      </c>
    </row>
    <row r="252">
      <c r="A252" s="14"/>
      <c r="B252" s="1" t="str">
        <f t="shared" si="11"/>
        <v/>
      </c>
      <c r="C252" s="15"/>
      <c r="D252" s="16" t="str">
        <f>IFERROR(__xludf.DUMMYFUNCTION("IF(ISBLANK(A252),"""",SWITCH(IF(T252="""",0,COUNTA(SPLIT(T252,"" ""))),0,""Generic"",1,TRIM(T252),2,""Multicolor"",3,""Multicolor"",4,""Multicolor"",5,""Multicolor"",6,""Multicolor"",7,""Multicolor"",8,""Multicolor""))"),"")</f>
        <v/>
      </c>
      <c r="E252" s="14"/>
      <c r="F252" s="14"/>
      <c r="H252" s="15"/>
      <c r="I252" s="17"/>
      <c r="J252" s="17"/>
      <c r="O252" s="17"/>
      <c r="Q252" s="1">
        <v>60.0</v>
      </c>
      <c r="R252" s="1">
        <v>50.0</v>
      </c>
      <c r="S252" s="14" t="str">
        <f t="shared" si="9"/>
        <v/>
      </c>
      <c r="T252" s="14" t="str">
        <f>IFERROR(__xludf.DUMMYFUNCTION("CONCATENATE(if(REGEXMATCH(C252,""R""),"" Red"",""""),if(REGEXMATCH(C252,""O""),"" Orange"",""""),if(REGEXMATCH(C252,""Y""),"" Yellow"",""""),if(REGEXMATCH(C252,""G""),"" Green"",""""),if(REGEXMATCH(C252,""B""),"" Blue"",""""),if(REGEXMATCH(C252,""P""),"" "&amp;"Purple"",""""))"),"")</f>
        <v/>
      </c>
      <c r="U252" s="14" t="str">
        <f>IFERROR(__xludf.DUMMYFUNCTION("REGEXREPLACE(C252, ""([ROYGBPXZC_]|1?[0-9])"", ""&lt;icon src='$0.png'/&gt;"")
"),"")</f>
        <v/>
      </c>
      <c r="V252" s="9" t="str">
        <f>IFERROR(__xludf.DUMMYFUNCTION("REGEXREPLACE(SUBSTITUTE(SUBSTITUTE(SUBSTITUTE(SUBSTITUTE(REGEXREPLACE(I252, ""(\[([ROYGBPTQUXZC_]|1?[0-9])\])"", ""&lt;icon src='$2.png'/&gt;""),""--"",""—""),""-&gt;"",""•""),""~@"", CONCATENATE(""&lt;i&gt;"",REGEXEXTRACT(B252,""^([\s\S]*),|$""),""&lt;/i&gt;"")),""~"", CONCA"&amp;"TENATE(""&lt;i&gt;"",B252,""&lt;/i&gt;"")),""(\([\s\S]*?\))"",""&lt;i&gt;&lt;span foreground='#FF34343A'&gt;$0&lt;/span&gt;&lt;/i&gt;"")"),"")</f>
        <v/>
      </c>
      <c r="W252" s="14" t="str">
        <f t="shared" si="10"/>
        <v>&lt;i&gt;&lt;/i&gt;</v>
      </c>
    </row>
    <row r="253">
      <c r="A253" s="14"/>
      <c r="B253" s="1" t="str">
        <f t="shared" si="11"/>
        <v/>
      </c>
      <c r="C253" s="15"/>
      <c r="D253" s="16" t="str">
        <f>IFERROR(__xludf.DUMMYFUNCTION("IF(ISBLANK(A253),"""",SWITCH(IF(T253="""",0,COUNTA(SPLIT(T253,"" ""))),0,""Generic"",1,TRIM(T253),2,""Multicolor"",3,""Multicolor"",4,""Multicolor"",5,""Multicolor"",6,""Multicolor"",7,""Multicolor"",8,""Multicolor""))"),"")</f>
        <v/>
      </c>
      <c r="E253" s="14"/>
      <c r="F253" s="14"/>
      <c r="H253" s="15"/>
      <c r="I253" s="17"/>
      <c r="J253" s="17"/>
      <c r="O253" s="17"/>
      <c r="Q253" s="1">
        <v>60.0</v>
      </c>
      <c r="R253" s="1">
        <v>50.0</v>
      </c>
      <c r="S253" s="14" t="str">
        <f t="shared" si="9"/>
        <v/>
      </c>
      <c r="T253" s="14" t="str">
        <f>IFERROR(__xludf.DUMMYFUNCTION("CONCATENATE(if(REGEXMATCH(C253,""R""),"" Red"",""""),if(REGEXMATCH(C253,""O""),"" Orange"",""""),if(REGEXMATCH(C253,""Y""),"" Yellow"",""""),if(REGEXMATCH(C253,""G""),"" Green"",""""),if(REGEXMATCH(C253,""B""),"" Blue"",""""),if(REGEXMATCH(C253,""P""),"" "&amp;"Purple"",""""))"),"")</f>
        <v/>
      </c>
      <c r="U253" s="14" t="str">
        <f>IFERROR(__xludf.DUMMYFUNCTION("REGEXREPLACE(C253, ""([ROYGBPXZC_]|1?[0-9])"", ""&lt;icon src='$0.png'/&gt;"")
"),"")</f>
        <v/>
      </c>
      <c r="V253" s="9" t="str">
        <f>IFERROR(__xludf.DUMMYFUNCTION("REGEXREPLACE(SUBSTITUTE(SUBSTITUTE(SUBSTITUTE(SUBSTITUTE(REGEXREPLACE(I253, ""(\[([ROYGBPTQUXZC_]|1?[0-9])\])"", ""&lt;icon src='$2.png'/&gt;""),""--"",""—""),""-&gt;"",""•""),""~@"", CONCATENATE(""&lt;i&gt;"",REGEXEXTRACT(B253,""^([\s\S]*),|$""),""&lt;/i&gt;"")),""~"", CONCA"&amp;"TENATE(""&lt;i&gt;"",B253,""&lt;/i&gt;"")),""(\([\s\S]*?\))"",""&lt;i&gt;&lt;span foreground='#FF34343A'&gt;$0&lt;/span&gt;&lt;/i&gt;"")"),"")</f>
        <v/>
      </c>
      <c r="W253" s="14" t="str">
        <f t="shared" si="10"/>
        <v>&lt;i&gt;&lt;/i&gt;</v>
      </c>
    </row>
    <row r="254">
      <c r="A254" s="14"/>
      <c r="B254" s="1" t="str">
        <f t="shared" si="11"/>
        <v/>
      </c>
      <c r="C254" s="15"/>
      <c r="D254" s="16" t="str">
        <f>IFERROR(__xludf.DUMMYFUNCTION("IF(ISBLANK(A254),"""",SWITCH(IF(T254="""",0,COUNTA(SPLIT(T254,"" ""))),0,""Generic"",1,TRIM(T254),2,""Multicolor"",3,""Multicolor"",4,""Multicolor"",5,""Multicolor"",6,""Multicolor"",7,""Multicolor"",8,""Multicolor""))"),"")</f>
        <v/>
      </c>
      <c r="E254" s="14"/>
      <c r="F254" s="14"/>
      <c r="H254" s="15"/>
      <c r="I254" s="17"/>
      <c r="J254" s="17"/>
      <c r="O254" s="17"/>
      <c r="Q254" s="1">
        <v>60.0</v>
      </c>
      <c r="R254" s="1">
        <v>50.0</v>
      </c>
      <c r="S254" s="14" t="str">
        <f t="shared" si="9"/>
        <v/>
      </c>
      <c r="T254" s="14" t="str">
        <f>IFERROR(__xludf.DUMMYFUNCTION("CONCATENATE(if(REGEXMATCH(C254,""R""),"" Red"",""""),if(REGEXMATCH(C254,""O""),"" Orange"",""""),if(REGEXMATCH(C254,""Y""),"" Yellow"",""""),if(REGEXMATCH(C254,""G""),"" Green"",""""),if(REGEXMATCH(C254,""B""),"" Blue"",""""),if(REGEXMATCH(C254,""P""),"" "&amp;"Purple"",""""))"),"")</f>
        <v/>
      </c>
      <c r="U254" s="14" t="str">
        <f>IFERROR(__xludf.DUMMYFUNCTION("REGEXREPLACE(C254, ""([ROYGBPXZC_]|1?[0-9])"", ""&lt;icon src='$0.png'/&gt;"")
"),"")</f>
        <v/>
      </c>
      <c r="V254" s="9" t="str">
        <f>IFERROR(__xludf.DUMMYFUNCTION("REGEXREPLACE(SUBSTITUTE(SUBSTITUTE(SUBSTITUTE(SUBSTITUTE(REGEXREPLACE(I254, ""(\[([ROYGBPTQUXZC_]|1?[0-9])\])"", ""&lt;icon src='$2.png'/&gt;""),""--"",""—""),""-&gt;"",""•""),""~@"", CONCATENATE(""&lt;i&gt;"",REGEXEXTRACT(B254,""^([\s\S]*),|$""),""&lt;/i&gt;"")),""~"", CONCA"&amp;"TENATE(""&lt;i&gt;"",B254,""&lt;/i&gt;"")),""(\([\s\S]*?\))"",""&lt;i&gt;&lt;span foreground='#FF34343A'&gt;$0&lt;/span&gt;&lt;/i&gt;"")"),"")</f>
        <v/>
      </c>
      <c r="W254" s="14" t="str">
        <f t="shared" si="10"/>
        <v>&lt;i&gt;&lt;/i&gt;</v>
      </c>
    </row>
    <row r="255">
      <c r="A255" s="14"/>
      <c r="B255" s="1" t="str">
        <f t="shared" si="11"/>
        <v/>
      </c>
      <c r="C255" s="15"/>
      <c r="D255" s="16" t="str">
        <f>IFERROR(__xludf.DUMMYFUNCTION("IF(ISBLANK(A255),"""",SWITCH(IF(T255="""",0,COUNTA(SPLIT(T255,"" ""))),0,""Generic"",1,TRIM(T255),2,""Multicolor"",3,""Multicolor"",4,""Multicolor"",5,""Multicolor"",6,""Multicolor"",7,""Multicolor"",8,""Multicolor""))"),"")</f>
        <v/>
      </c>
      <c r="E255" s="14"/>
      <c r="F255" s="14"/>
      <c r="H255" s="15"/>
      <c r="I255" s="17"/>
      <c r="J255" s="17"/>
      <c r="O255" s="17"/>
      <c r="Q255" s="1">
        <v>60.0</v>
      </c>
      <c r="R255" s="1">
        <v>50.0</v>
      </c>
      <c r="S255" s="14" t="str">
        <f t="shared" si="9"/>
        <v/>
      </c>
      <c r="T255" s="14" t="str">
        <f>IFERROR(__xludf.DUMMYFUNCTION("CONCATENATE(if(REGEXMATCH(C255,""R""),"" Red"",""""),if(REGEXMATCH(C255,""O""),"" Orange"",""""),if(REGEXMATCH(C255,""Y""),"" Yellow"",""""),if(REGEXMATCH(C255,""G""),"" Green"",""""),if(REGEXMATCH(C255,""B""),"" Blue"",""""),if(REGEXMATCH(C255,""P""),"" "&amp;"Purple"",""""))"),"")</f>
        <v/>
      </c>
      <c r="U255" s="14" t="str">
        <f>IFERROR(__xludf.DUMMYFUNCTION("REGEXREPLACE(C255, ""([ROYGBPXZC_]|1?[0-9])"", ""&lt;icon src='$0.png'/&gt;"")
"),"")</f>
        <v/>
      </c>
      <c r="V255" s="9" t="str">
        <f>IFERROR(__xludf.DUMMYFUNCTION("REGEXREPLACE(SUBSTITUTE(SUBSTITUTE(SUBSTITUTE(SUBSTITUTE(REGEXREPLACE(I255, ""(\[([ROYGBPTQUXZC_]|1?[0-9])\])"", ""&lt;icon src='$2.png'/&gt;""),""--"",""—""),""-&gt;"",""•""),""~@"", CONCATENATE(""&lt;i&gt;"",REGEXEXTRACT(B255,""^([\s\S]*),|$""),""&lt;/i&gt;"")),""~"", CONCA"&amp;"TENATE(""&lt;i&gt;"",B255,""&lt;/i&gt;"")),""(\([\s\S]*?\))"",""&lt;i&gt;&lt;span foreground='#FF34343A'&gt;$0&lt;/span&gt;&lt;/i&gt;"")"),"")</f>
        <v/>
      </c>
      <c r="W255" s="14" t="str">
        <f t="shared" si="10"/>
        <v>&lt;i&gt;&lt;/i&gt;</v>
      </c>
    </row>
    <row r="256">
      <c r="A256" s="14"/>
      <c r="B256" s="1" t="str">
        <f t="shared" si="11"/>
        <v/>
      </c>
      <c r="C256" s="15"/>
      <c r="D256" s="16" t="str">
        <f>IFERROR(__xludf.DUMMYFUNCTION("IF(ISBLANK(A256),"""",SWITCH(IF(T256="""",0,COUNTA(SPLIT(T256,"" ""))),0,""Generic"",1,TRIM(T256),2,""Multicolor"",3,""Multicolor"",4,""Multicolor"",5,""Multicolor"",6,""Multicolor"",7,""Multicolor"",8,""Multicolor""))"),"")</f>
        <v/>
      </c>
      <c r="E256" s="14"/>
      <c r="F256" s="14"/>
      <c r="H256" s="15"/>
      <c r="I256" s="17"/>
      <c r="J256" s="17"/>
      <c r="O256" s="17"/>
      <c r="Q256" s="1">
        <v>60.0</v>
      </c>
      <c r="R256" s="1">
        <v>50.0</v>
      </c>
      <c r="S256" s="14" t="str">
        <f t="shared" si="9"/>
        <v/>
      </c>
      <c r="T256" s="14" t="str">
        <f>IFERROR(__xludf.DUMMYFUNCTION("CONCATENATE(if(REGEXMATCH(C256,""R""),"" Red"",""""),if(REGEXMATCH(C256,""O""),"" Orange"",""""),if(REGEXMATCH(C256,""Y""),"" Yellow"",""""),if(REGEXMATCH(C256,""G""),"" Green"",""""),if(REGEXMATCH(C256,""B""),"" Blue"",""""),if(REGEXMATCH(C256,""P""),"" "&amp;"Purple"",""""))"),"")</f>
        <v/>
      </c>
      <c r="U256" s="14" t="str">
        <f>IFERROR(__xludf.DUMMYFUNCTION("REGEXREPLACE(C256, ""([ROYGBPXZC_]|1?[0-9])"", ""&lt;icon src='$0.png'/&gt;"")
"),"")</f>
        <v/>
      </c>
      <c r="V256" s="9" t="str">
        <f>IFERROR(__xludf.DUMMYFUNCTION("REGEXREPLACE(SUBSTITUTE(SUBSTITUTE(SUBSTITUTE(SUBSTITUTE(REGEXREPLACE(I256, ""(\[([ROYGBPTQUXZC_]|1?[0-9])\])"", ""&lt;icon src='$2.png'/&gt;""),""--"",""—""),""-&gt;"",""•""),""~@"", CONCATENATE(""&lt;i&gt;"",REGEXEXTRACT(B256,""^([\s\S]*),|$""),""&lt;/i&gt;"")),""~"", CONCA"&amp;"TENATE(""&lt;i&gt;"",B256,""&lt;/i&gt;"")),""(\([\s\S]*?\))"",""&lt;i&gt;&lt;span foreground='#FF34343A'&gt;$0&lt;/span&gt;&lt;/i&gt;"")"),"")</f>
        <v/>
      </c>
      <c r="W256" s="14" t="str">
        <f t="shared" si="10"/>
        <v>&lt;i&gt;&lt;/i&gt;</v>
      </c>
    </row>
    <row r="257">
      <c r="A257" s="14"/>
      <c r="B257" s="1" t="str">
        <f t="shared" si="11"/>
        <v/>
      </c>
      <c r="C257" s="15"/>
      <c r="D257" s="16" t="str">
        <f>IFERROR(__xludf.DUMMYFUNCTION("IF(ISBLANK(A257),"""",SWITCH(IF(T257="""",0,COUNTA(SPLIT(T257,"" ""))),0,""Generic"",1,TRIM(T257),2,""Multicolor"",3,""Multicolor"",4,""Multicolor"",5,""Multicolor"",6,""Multicolor"",7,""Multicolor"",8,""Multicolor""))"),"")</f>
        <v/>
      </c>
      <c r="E257" s="14"/>
      <c r="F257" s="14"/>
      <c r="H257" s="15"/>
      <c r="I257" s="17"/>
      <c r="J257" s="17"/>
      <c r="O257" s="17"/>
      <c r="Q257" s="1">
        <v>60.0</v>
      </c>
      <c r="R257" s="1">
        <v>50.0</v>
      </c>
      <c r="S257" s="14" t="str">
        <f t="shared" si="9"/>
        <v/>
      </c>
      <c r="T257" s="14" t="str">
        <f>IFERROR(__xludf.DUMMYFUNCTION("CONCATENATE(if(REGEXMATCH(C257,""R""),"" Red"",""""),if(REGEXMATCH(C257,""O""),"" Orange"",""""),if(REGEXMATCH(C257,""Y""),"" Yellow"",""""),if(REGEXMATCH(C257,""G""),"" Green"",""""),if(REGEXMATCH(C257,""B""),"" Blue"",""""),if(REGEXMATCH(C257,""P""),"" "&amp;"Purple"",""""))"),"")</f>
        <v/>
      </c>
      <c r="U257" s="14" t="str">
        <f>IFERROR(__xludf.DUMMYFUNCTION("REGEXREPLACE(C257, ""([ROYGBPXZC_]|1?[0-9])"", ""&lt;icon src='$0.png'/&gt;"")
"),"")</f>
        <v/>
      </c>
      <c r="V257" s="9" t="str">
        <f>IFERROR(__xludf.DUMMYFUNCTION("REGEXREPLACE(SUBSTITUTE(SUBSTITUTE(SUBSTITUTE(SUBSTITUTE(REGEXREPLACE(I257, ""(\[([ROYGBPTQUXZC_]|1?[0-9])\])"", ""&lt;icon src='$2.png'/&gt;""),""--"",""—""),""-&gt;"",""•""),""~@"", CONCATENATE(""&lt;i&gt;"",REGEXEXTRACT(B257,""^([\s\S]*),|$""),""&lt;/i&gt;"")),""~"", CONCA"&amp;"TENATE(""&lt;i&gt;"",B257,""&lt;/i&gt;"")),""(\([\s\S]*?\))"",""&lt;i&gt;&lt;span foreground='#FF34343A'&gt;$0&lt;/span&gt;&lt;/i&gt;"")"),"")</f>
        <v/>
      </c>
      <c r="W257" s="14" t="str">
        <f t="shared" si="10"/>
        <v>&lt;i&gt;&lt;/i&gt;</v>
      </c>
    </row>
    <row r="258">
      <c r="A258" s="14"/>
      <c r="B258" s="1" t="str">
        <f t="shared" si="11"/>
        <v/>
      </c>
      <c r="C258" s="15"/>
      <c r="D258" s="16" t="str">
        <f>IFERROR(__xludf.DUMMYFUNCTION("IF(ISBLANK(A258),"""",SWITCH(IF(T258="""",0,COUNTA(SPLIT(T258,"" ""))),0,""Generic"",1,TRIM(T258),2,""Multicolor"",3,""Multicolor"",4,""Multicolor"",5,""Multicolor"",6,""Multicolor"",7,""Multicolor"",8,""Multicolor""))"),"")</f>
        <v/>
      </c>
      <c r="E258" s="14"/>
      <c r="F258" s="14"/>
      <c r="H258" s="15"/>
      <c r="I258" s="17"/>
      <c r="J258" s="17"/>
      <c r="O258" s="17"/>
      <c r="Q258" s="1">
        <v>60.0</v>
      </c>
      <c r="R258" s="1">
        <v>50.0</v>
      </c>
      <c r="S258" s="14" t="str">
        <f t="shared" si="9"/>
        <v/>
      </c>
      <c r="T258" s="14" t="str">
        <f>IFERROR(__xludf.DUMMYFUNCTION("CONCATENATE(if(REGEXMATCH(C258,""R""),"" Red"",""""),if(REGEXMATCH(C258,""O""),"" Orange"",""""),if(REGEXMATCH(C258,""Y""),"" Yellow"",""""),if(REGEXMATCH(C258,""G""),"" Green"",""""),if(REGEXMATCH(C258,""B""),"" Blue"",""""),if(REGEXMATCH(C258,""P""),"" "&amp;"Purple"",""""))"),"")</f>
        <v/>
      </c>
      <c r="U258" s="14" t="str">
        <f>IFERROR(__xludf.DUMMYFUNCTION("REGEXREPLACE(C258, ""([ROYGBPXZC_]|1?[0-9])"", ""&lt;icon src='$0.png'/&gt;"")
"),"")</f>
        <v/>
      </c>
      <c r="V258" s="9" t="str">
        <f>IFERROR(__xludf.DUMMYFUNCTION("REGEXREPLACE(SUBSTITUTE(SUBSTITUTE(SUBSTITUTE(SUBSTITUTE(REGEXREPLACE(I258, ""(\[([ROYGBPTQUXZC_]|1?[0-9])\])"", ""&lt;icon src='$2.png'/&gt;""),""--"",""—""),""-&gt;"",""•""),""~@"", CONCATENATE(""&lt;i&gt;"",REGEXEXTRACT(B258,""^([\s\S]*),|$""),""&lt;/i&gt;"")),""~"", CONCA"&amp;"TENATE(""&lt;i&gt;"",B258,""&lt;/i&gt;"")),""(\([\s\S]*?\))"",""&lt;i&gt;&lt;span foreground='#FF34343A'&gt;$0&lt;/span&gt;&lt;/i&gt;"")"),"")</f>
        <v/>
      </c>
      <c r="W258" s="14" t="str">
        <f t="shared" si="10"/>
        <v>&lt;i&gt;&lt;/i&gt;</v>
      </c>
    </row>
    <row r="259">
      <c r="A259" s="14"/>
      <c r="B259" s="1" t="str">
        <f t="shared" si="11"/>
        <v/>
      </c>
      <c r="C259" s="15"/>
      <c r="D259" s="16" t="str">
        <f>IFERROR(__xludf.DUMMYFUNCTION("IF(ISBLANK(A259),"""",SWITCH(IF(T259="""",0,COUNTA(SPLIT(T259,"" ""))),0,""Generic"",1,TRIM(T259),2,""Multicolor"",3,""Multicolor"",4,""Multicolor"",5,""Multicolor"",6,""Multicolor"",7,""Multicolor"",8,""Multicolor""))"),"")</f>
        <v/>
      </c>
      <c r="E259" s="14"/>
      <c r="F259" s="14"/>
      <c r="H259" s="15"/>
      <c r="I259" s="17"/>
      <c r="J259" s="17"/>
      <c r="O259" s="17"/>
      <c r="Q259" s="1">
        <v>60.0</v>
      </c>
      <c r="R259" s="1">
        <v>50.0</v>
      </c>
      <c r="S259" s="14" t="str">
        <f t="shared" si="9"/>
        <v/>
      </c>
      <c r="T259" s="14" t="str">
        <f>IFERROR(__xludf.DUMMYFUNCTION("CONCATENATE(if(REGEXMATCH(C259,""R""),"" Red"",""""),if(REGEXMATCH(C259,""O""),"" Orange"",""""),if(REGEXMATCH(C259,""Y""),"" Yellow"",""""),if(REGEXMATCH(C259,""G""),"" Green"",""""),if(REGEXMATCH(C259,""B""),"" Blue"",""""),if(REGEXMATCH(C259,""P""),"" "&amp;"Purple"",""""))"),"")</f>
        <v/>
      </c>
      <c r="U259" s="14" t="str">
        <f>IFERROR(__xludf.DUMMYFUNCTION("REGEXREPLACE(C259, ""([ROYGBPXZC_]|1?[0-9])"", ""&lt;icon src='$0.png'/&gt;"")
"),"")</f>
        <v/>
      </c>
      <c r="V259" s="9" t="str">
        <f>IFERROR(__xludf.DUMMYFUNCTION("REGEXREPLACE(SUBSTITUTE(SUBSTITUTE(SUBSTITUTE(SUBSTITUTE(REGEXREPLACE(I259, ""(\[([ROYGBPTQUXZC_]|1?[0-9])\])"", ""&lt;icon src='$2.png'/&gt;""),""--"",""—""),""-&gt;"",""•""),""~@"", CONCATENATE(""&lt;i&gt;"",REGEXEXTRACT(B259,""^([\s\S]*),|$""),""&lt;/i&gt;"")),""~"", CONCA"&amp;"TENATE(""&lt;i&gt;"",B259,""&lt;/i&gt;"")),""(\([\s\S]*?\))"",""&lt;i&gt;&lt;span foreground='#FF34343A'&gt;$0&lt;/span&gt;&lt;/i&gt;"")"),"")</f>
        <v/>
      </c>
      <c r="W259" s="14" t="str">
        <f t="shared" si="10"/>
        <v>&lt;i&gt;&lt;/i&gt;</v>
      </c>
    </row>
    <row r="260">
      <c r="A260" s="14"/>
      <c r="B260" s="1" t="str">
        <f t="shared" si="11"/>
        <v/>
      </c>
      <c r="C260" s="15"/>
      <c r="D260" s="16" t="str">
        <f>IFERROR(__xludf.DUMMYFUNCTION("IF(ISBLANK(A260),"""",SWITCH(IF(T260="""",0,COUNTA(SPLIT(T260,"" ""))),0,""Generic"",1,TRIM(T260),2,""Multicolor"",3,""Multicolor"",4,""Multicolor"",5,""Multicolor"",6,""Multicolor"",7,""Multicolor"",8,""Multicolor""))"),"")</f>
        <v/>
      </c>
      <c r="E260" s="14"/>
      <c r="F260" s="14"/>
      <c r="H260" s="15"/>
      <c r="I260" s="17"/>
      <c r="J260" s="17"/>
      <c r="O260" s="17"/>
      <c r="Q260" s="1">
        <v>60.0</v>
      </c>
      <c r="R260" s="1">
        <v>50.0</v>
      </c>
      <c r="S260" s="14" t="str">
        <f t="shared" si="9"/>
        <v/>
      </c>
      <c r="T260" s="14" t="str">
        <f>IFERROR(__xludf.DUMMYFUNCTION("CONCATENATE(if(REGEXMATCH(C260,""R""),"" Red"",""""),if(REGEXMATCH(C260,""O""),"" Orange"",""""),if(REGEXMATCH(C260,""Y""),"" Yellow"",""""),if(REGEXMATCH(C260,""G""),"" Green"",""""),if(REGEXMATCH(C260,""B""),"" Blue"",""""),if(REGEXMATCH(C260,""P""),"" "&amp;"Purple"",""""))"),"")</f>
        <v/>
      </c>
      <c r="U260" s="14" t="str">
        <f>IFERROR(__xludf.DUMMYFUNCTION("REGEXREPLACE(C260, ""([ROYGBPXZC_]|1?[0-9])"", ""&lt;icon src='$0.png'/&gt;"")
"),"")</f>
        <v/>
      </c>
      <c r="V260" s="9" t="str">
        <f>IFERROR(__xludf.DUMMYFUNCTION("REGEXREPLACE(SUBSTITUTE(SUBSTITUTE(SUBSTITUTE(SUBSTITUTE(REGEXREPLACE(I260, ""(\[([ROYGBPTQUXZC_]|1?[0-9])\])"", ""&lt;icon src='$2.png'/&gt;""),""--"",""—""),""-&gt;"",""•""),""~@"", CONCATENATE(""&lt;i&gt;"",REGEXEXTRACT(B260,""^([\s\S]*),|$""),""&lt;/i&gt;"")),""~"", CONCA"&amp;"TENATE(""&lt;i&gt;"",B260,""&lt;/i&gt;"")),""(\([\s\S]*?\))"",""&lt;i&gt;&lt;span foreground='#FF34343A'&gt;$0&lt;/span&gt;&lt;/i&gt;"")"),"")</f>
        <v/>
      </c>
      <c r="W260" s="14" t="str">
        <f t="shared" si="10"/>
        <v>&lt;i&gt;&lt;/i&gt;</v>
      </c>
    </row>
    <row r="261">
      <c r="A261" s="14"/>
      <c r="B261" s="1" t="str">
        <f t="shared" si="11"/>
        <v/>
      </c>
      <c r="C261" s="15"/>
      <c r="D261" s="16" t="str">
        <f>IFERROR(__xludf.DUMMYFUNCTION("IF(ISBLANK(A261),"""",SWITCH(IF(T261="""",0,COUNTA(SPLIT(T261,"" ""))),0,""Generic"",1,TRIM(T261),2,""Multicolor"",3,""Multicolor"",4,""Multicolor"",5,""Multicolor"",6,""Multicolor"",7,""Multicolor"",8,""Multicolor""))"),"")</f>
        <v/>
      </c>
      <c r="E261" s="14"/>
      <c r="F261" s="14"/>
      <c r="H261" s="15"/>
      <c r="I261" s="17"/>
      <c r="J261" s="17"/>
      <c r="O261" s="17"/>
      <c r="Q261" s="1">
        <v>60.0</v>
      </c>
      <c r="R261" s="1">
        <v>50.0</v>
      </c>
      <c r="S261" s="14" t="str">
        <f t="shared" si="9"/>
        <v/>
      </c>
      <c r="T261" s="14" t="str">
        <f>IFERROR(__xludf.DUMMYFUNCTION("CONCATENATE(if(REGEXMATCH(C261,""R""),"" Red"",""""),if(REGEXMATCH(C261,""O""),"" Orange"",""""),if(REGEXMATCH(C261,""Y""),"" Yellow"",""""),if(REGEXMATCH(C261,""G""),"" Green"",""""),if(REGEXMATCH(C261,""B""),"" Blue"",""""),if(REGEXMATCH(C261,""P""),"" "&amp;"Purple"",""""))"),"")</f>
        <v/>
      </c>
      <c r="U261" s="14" t="str">
        <f>IFERROR(__xludf.DUMMYFUNCTION("REGEXREPLACE(C261, ""([ROYGBPXZC_]|1?[0-9])"", ""&lt;icon src='$0.png'/&gt;"")
"),"")</f>
        <v/>
      </c>
      <c r="V261" s="9" t="str">
        <f>IFERROR(__xludf.DUMMYFUNCTION("REGEXREPLACE(SUBSTITUTE(SUBSTITUTE(SUBSTITUTE(SUBSTITUTE(REGEXREPLACE(I261, ""(\[([ROYGBPTQUXZC_]|1?[0-9])\])"", ""&lt;icon src='$2.png'/&gt;""),""--"",""—""),""-&gt;"",""•""),""~@"", CONCATENATE(""&lt;i&gt;"",REGEXEXTRACT(B261,""^([\s\S]*),|$""),""&lt;/i&gt;"")),""~"", CONCA"&amp;"TENATE(""&lt;i&gt;"",B261,""&lt;/i&gt;"")),""(\([\s\S]*?\))"",""&lt;i&gt;&lt;span foreground='#FF34343A'&gt;$0&lt;/span&gt;&lt;/i&gt;"")"),"")</f>
        <v/>
      </c>
      <c r="W261" s="14" t="str">
        <f t="shared" si="10"/>
        <v>&lt;i&gt;&lt;/i&gt;</v>
      </c>
    </row>
    <row r="262">
      <c r="A262" s="14"/>
      <c r="B262" s="1" t="str">
        <f t="shared" si="11"/>
        <v/>
      </c>
      <c r="C262" s="15"/>
      <c r="D262" s="16" t="str">
        <f>IFERROR(__xludf.DUMMYFUNCTION("IF(ISBLANK(A262),"""",SWITCH(IF(T262="""",0,COUNTA(SPLIT(T262,"" ""))),0,""Generic"",1,TRIM(T262),2,""Multicolor"",3,""Multicolor"",4,""Multicolor"",5,""Multicolor"",6,""Multicolor"",7,""Multicolor"",8,""Multicolor""))"),"")</f>
        <v/>
      </c>
      <c r="E262" s="14"/>
      <c r="F262" s="14"/>
      <c r="H262" s="15"/>
      <c r="I262" s="17"/>
      <c r="J262" s="17"/>
      <c r="O262" s="17"/>
      <c r="Q262" s="1">
        <v>60.0</v>
      </c>
      <c r="R262" s="1">
        <v>50.0</v>
      </c>
      <c r="S262" s="14" t="str">
        <f t="shared" si="9"/>
        <v/>
      </c>
      <c r="T262" s="14" t="str">
        <f>IFERROR(__xludf.DUMMYFUNCTION("CONCATENATE(if(REGEXMATCH(C262,""R""),"" Red"",""""),if(REGEXMATCH(C262,""O""),"" Orange"",""""),if(REGEXMATCH(C262,""Y""),"" Yellow"",""""),if(REGEXMATCH(C262,""G""),"" Green"",""""),if(REGEXMATCH(C262,""B""),"" Blue"",""""),if(REGEXMATCH(C262,""P""),"" "&amp;"Purple"",""""))"),"")</f>
        <v/>
      </c>
      <c r="U262" s="14" t="str">
        <f>IFERROR(__xludf.DUMMYFUNCTION("REGEXREPLACE(C262, ""([ROYGBPXZC_]|1?[0-9])"", ""&lt;icon src='$0.png'/&gt;"")
"),"")</f>
        <v/>
      </c>
      <c r="V262" s="9" t="str">
        <f>IFERROR(__xludf.DUMMYFUNCTION("REGEXREPLACE(SUBSTITUTE(SUBSTITUTE(SUBSTITUTE(SUBSTITUTE(REGEXREPLACE(I262, ""(\[([ROYGBPTQUXZC_]|1?[0-9])\])"", ""&lt;icon src='$2.png'/&gt;""),""--"",""—""),""-&gt;"",""•""),""~@"", CONCATENATE(""&lt;i&gt;"",REGEXEXTRACT(B262,""^([\s\S]*),|$""),""&lt;/i&gt;"")),""~"", CONCA"&amp;"TENATE(""&lt;i&gt;"",B262,""&lt;/i&gt;"")),""(\([\s\S]*?\))"",""&lt;i&gt;&lt;span foreground='#FF34343A'&gt;$0&lt;/span&gt;&lt;/i&gt;"")"),"")</f>
        <v/>
      </c>
      <c r="W262" s="14" t="str">
        <f t="shared" si="10"/>
        <v>&lt;i&gt;&lt;/i&gt;</v>
      </c>
    </row>
    <row r="263">
      <c r="A263" s="14"/>
      <c r="B263" s="1" t="str">
        <f t="shared" si="11"/>
        <v/>
      </c>
      <c r="C263" s="15"/>
      <c r="D263" s="16" t="str">
        <f>IFERROR(__xludf.DUMMYFUNCTION("IF(ISBLANK(A263),"""",SWITCH(IF(T263="""",0,COUNTA(SPLIT(T263,"" ""))),0,""Generic"",1,TRIM(T263),2,""Multicolor"",3,""Multicolor"",4,""Multicolor"",5,""Multicolor"",6,""Multicolor"",7,""Multicolor"",8,""Multicolor""))"),"")</f>
        <v/>
      </c>
      <c r="E263" s="14"/>
      <c r="F263" s="14"/>
      <c r="H263" s="15"/>
      <c r="I263" s="17"/>
      <c r="J263" s="17"/>
      <c r="O263" s="17"/>
      <c r="Q263" s="1">
        <v>60.0</v>
      </c>
      <c r="R263" s="1">
        <v>50.0</v>
      </c>
      <c r="S263" s="14" t="str">
        <f t="shared" si="9"/>
        <v/>
      </c>
      <c r="T263" s="14" t="str">
        <f>IFERROR(__xludf.DUMMYFUNCTION("CONCATENATE(if(REGEXMATCH(C263,""R""),"" Red"",""""),if(REGEXMATCH(C263,""O""),"" Orange"",""""),if(REGEXMATCH(C263,""Y""),"" Yellow"",""""),if(REGEXMATCH(C263,""G""),"" Green"",""""),if(REGEXMATCH(C263,""B""),"" Blue"",""""),if(REGEXMATCH(C263,""P""),"" "&amp;"Purple"",""""))"),"")</f>
        <v/>
      </c>
      <c r="U263" s="14" t="str">
        <f>IFERROR(__xludf.DUMMYFUNCTION("REGEXREPLACE(C263, ""([ROYGBPXZC_]|1?[0-9])"", ""&lt;icon src='$0.png'/&gt;"")
"),"")</f>
        <v/>
      </c>
      <c r="V263" s="9" t="str">
        <f>IFERROR(__xludf.DUMMYFUNCTION("REGEXREPLACE(SUBSTITUTE(SUBSTITUTE(SUBSTITUTE(SUBSTITUTE(REGEXREPLACE(I263, ""(\[([ROYGBPTQUXZC_]|1?[0-9])\])"", ""&lt;icon src='$2.png'/&gt;""),""--"",""—""),""-&gt;"",""•""),""~@"", CONCATENATE(""&lt;i&gt;"",REGEXEXTRACT(B263,""^([\s\S]*),|$""),""&lt;/i&gt;"")),""~"", CONCA"&amp;"TENATE(""&lt;i&gt;"",B263,""&lt;/i&gt;"")),""(\([\s\S]*?\))"",""&lt;i&gt;&lt;span foreground='#FF34343A'&gt;$0&lt;/span&gt;&lt;/i&gt;"")"),"")</f>
        <v/>
      </c>
      <c r="W263" s="14" t="str">
        <f t="shared" si="10"/>
        <v>&lt;i&gt;&lt;/i&gt;</v>
      </c>
    </row>
    <row r="264">
      <c r="A264" s="14"/>
      <c r="B264" s="1" t="str">
        <f t="shared" si="11"/>
        <v/>
      </c>
      <c r="C264" s="15"/>
      <c r="D264" s="16" t="str">
        <f>IFERROR(__xludf.DUMMYFUNCTION("IF(ISBLANK(A264),"""",SWITCH(IF(T264="""",0,COUNTA(SPLIT(T264,"" ""))),0,""Generic"",1,TRIM(T264),2,""Multicolor"",3,""Multicolor"",4,""Multicolor"",5,""Multicolor"",6,""Multicolor"",7,""Multicolor"",8,""Multicolor""))"),"")</f>
        <v/>
      </c>
      <c r="E264" s="14"/>
      <c r="F264" s="14"/>
      <c r="H264" s="15"/>
      <c r="I264" s="17"/>
      <c r="J264" s="17"/>
      <c r="O264" s="17"/>
      <c r="Q264" s="1">
        <v>60.0</v>
      </c>
      <c r="R264" s="1">
        <v>50.0</v>
      </c>
      <c r="S264" s="14" t="str">
        <f t="shared" si="9"/>
        <v/>
      </c>
      <c r="T264" s="14" t="str">
        <f>IFERROR(__xludf.DUMMYFUNCTION("CONCATENATE(if(REGEXMATCH(C264,""R""),"" Red"",""""),if(REGEXMATCH(C264,""O""),"" Orange"",""""),if(REGEXMATCH(C264,""Y""),"" Yellow"",""""),if(REGEXMATCH(C264,""G""),"" Green"",""""),if(REGEXMATCH(C264,""B""),"" Blue"",""""),if(REGEXMATCH(C264,""P""),"" "&amp;"Purple"",""""))"),"")</f>
        <v/>
      </c>
      <c r="U264" s="14" t="str">
        <f>IFERROR(__xludf.DUMMYFUNCTION("REGEXREPLACE(C264, ""([ROYGBPXZC_]|1?[0-9])"", ""&lt;icon src='$0.png'/&gt;"")
"),"")</f>
        <v/>
      </c>
      <c r="V264" s="9" t="str">
        <f>IFERROR(__xludf.DUMMYFUNCTION("REGEXREPLACE(SUBSTITUTE(SUBSTITUTE(SUBSTITUTE(SUBSTITUTE(REGEXREPLACE(I264, ""(\[([ROYGBPTQUXZC_]|1?[0-9])\])"", ""&lt;icon src='$2.png'/&gt;""),""--"",""—""),""-&gt;"",""•""),""~@"", CONCATENATE(""&lt;i&gt;"",REGEXEXTRACT(B264,""^([\s\S]*),|$""),""&lt;/i&gt;"")),""~"", CONCA"&amp;"TENATE(""&lt;i&gt;"",B264,""&lt;/i&gt;"")),""(\([\s\S]*?\))"",""&lt;i&gt;&lt;span foreground='#FF34343A'&gt;$0&lt;/span&gt;&lt;/i&gt;"")"),"")</f>
        <v/>
      </c>
      <c r="W264" s="14" t="str">
        <f t="shared" si="10"/>
        <v>&lt;i&gt;&lt;/i&gt;</v>
      </c>
    </row>
    <row r="265">
      <c r="A265" s="14"/>
      <c r="B265" s="1" t="str">
        <f t="shared" si="11"/>
        <v/>
      </c>
      <c r="C265" s="15"/>
      <c r="D265" s="16" t="str">
        <f>IFERROR(__xludf.DUMMYFUNCTION("IF(ISBLANK(A265),"""",SWITCH(IF(T265="""",0,COUNTA(SPLIT(T265,"" ""))),0,""Generic"",1,TRIM(T265),2,""Multicolor"",3,""Multicolor"",4,""Multicolor"",5,""Multicolor"",6,""Multicolor"",7,""Multicolor"",8,""Multicolor""))"),"")</f>
        <v/>
      </c>
      <c r="E265" s="14"/>
      <c r="F265" s="14"/>
      <c r="H265" s="15"/>
      <c r="I265" s="17"/>
      <c r="J265" s="17"/>
      <c r="O265" s="17"/>
      <c r="Q265" s="1">
        <v>60.0</v>
      </c>
      <c r="R265" s="1">
        <v>50.0</v>
      </c>
      <c r="S265" s="14" t="str">
        <f t="shared" si="9"/>
        <v/>
      </c>
      <c r="T265" s="14" t="str">
        <f>IFERROR(__xludf.DUMMYFUNCTION("CONCATENATE(if(REGEXMATCH(C265,""R""),"" Red"",""""),if(REGEXMATCH(C265,""O""),"" Orange"",""""),if(REGEXMATCH(C265,""Y""),"" Yellow"",""""),if(REGEXMATCH(C265,""G""),"" Green"",""""),if(REGEXMATCH(C265,""B""),"" Blue"",""""),if(REGEXMATCH(C265,""P""),"" "&amp;"Purple"",""""))"),"")</f>
        <v/>
      </c>
      <c r="U265" s="14" t="str">
        <f>IFERROR(__xludf.DUMMYFUNCTION("REGEXREPLACE(C265, ""([ROYGBPXZC_]|1?[0-9])"", ""&lt;icon src='$0.png'/&gt;"")
"),"")</f>
        <v/>
      </c>
      <c r="V265" s="9" t="str">
        <f>IFERROR(__xludf.DUMMYFUNCTION("REGEXREPLACE(SUBSTITUTE(SUBSTITUTE(SUBSTITUTE(SUBSTITUTE(REGEXREPLACE(I265, ""(\[([ROYGBPTQUXZC_]|1?[0-9])\])"", ""&lt;icon src='$2.png'/&gt;""),""--"",""—""),""-&gt;"",""•""),""~@"", CONCATENATE(""&lt;i&gt;"",REGEXEXTRACT(B265,""^([\s\S]*),|$""),""&lt;/i&gt;"")),""~"", CONCA"&amp;"TENATE(""&lt;i&gt;"",B265,""&lt;/i&gt;"")),""(\([\s\S]*?\))"",""&lt;i&gt;&lt;span foreground='#FF34343A'&gt;$0&lt;/span&gt;&lt;/i&gt;"")"),"")</f>
        <v/>
      </c>
      <c r="W265" s="14" t="str">
        <f t="shared" si="10"/>
        <v>&lt;i&gt;&lt;/i&gt;</v>
      </c>
    </row>
    <row r="266">
      <c r="A266" s="14"/>
      <c r="B266" s="1" t="str">
        <f t="shared" si="11"/>
        <v/>
      </c>
      <c r="C266" s="15"/>
      <c r="D266" s="16" t="str">
        <f>IFERROR(__xludf.DUMMYFUNCTION("IF(ISBLANK(A266),"""",SWITCH(IF(T266="""",0,COUNTA(SPLIT(T266,"" ""))),0,""Generic"",1,TRIM(T266),2,""Multicolor"",3,""Multicolor"",4,""Multicolor"",5,""Multicolor"",6,""Multicolor"",7,""Multicolor"",8,""Multicolor""))"),"")</f>
        <v/>
      </c>
      <c r="E266" s="14"/>
      <c r="F266" s="14"/>
      <c r="H266" s="15"/>
      <c r="I266" s="17"/>
      <c r="J266" s="17"/>
      <c r="O266" s="17"/>
      <c r="Q266" s="1">
        <v>60.0</v>
      </c>
      <c r="R266" s="1">
        <v>50.0</v>
      </c>
      <c r="S266" s="14" t="str">
        <f t="shared" si="9"/>
        <v/>
      </c>
      <c r="T266" s="14" t="str">
        <f>IFERROR(__xludf.DUMMYFUNCTION("CONCATENATE(if(REGEXMATCH(C266,""R""),"" Red"",""""),if(REGEXMATCH(C266,""O""),"" Orange"",""""),if(REGEXMATCH(C266,""Y""),"" Yellow"",""""),if(REGEXMATCH(C266,""G""),"" Green"",""""),if(REGEXMATCH(C266,""B""),"" Blue"",""""),if(REGEXMATCH(C266,""P""),"" "&amp;"Purple"",""""))"),"")</f>
        <v/>
      </c>
      <c r="U266" s="14" t="str">
        <f>IFERROR(__xludf.DUMMYFUNCTION("REGEXREPLACE(C266, ""([ROYGBPXZC_]|1?[0-9])"", ""&lt;icon src='$0.png'/&gt;"")
"),"")</f>
        <v/>
      </c>
      <c r="V266" s="9" t="str">
        <f>IFERROR(__xludf.DUMMYFUNCTION("REGEXREPLACE(SUBSTITUTE(SUBSTITUTE(SUBSTITUTE(SUBSTITUTE(REGEXREPLACE(I266, ""(\[([ROYGBPTQUXZC_]|1?[0-9])\])"", ""&lt;icon src='$2.png'/&gt;""),""--"",""—""),""-&gt;"",""•""),""~@"", CONCATENATE(""&lt;i&gt;"",REGEXEXTRACT(B266,""^([\s\S]*),|$""),""&lt;/i&gt;"")),""~"", CONCA"&amp;"TENATE(""&lt;i&gt;"",B266,""&lt;/i&gt;"")),""(\([\s\S]*?\))"",""&lt;i&gt;&lt;span foreground='#FF34343A'&gt;$0&lt;/span&gt;&lt;/i&gt;"")"),"")</f>
        <v/>
      </c>
      <c r="W266" s="14" t="str">
        <f t="shared" si="10"/>
        <v>&lt;i&gt;&lt;/i&gt;</v>
      </c>
    </row>
    <row r="267">
      <c r="A267" s="14"/>
      <c r="B267" s="1" t="str">
        <f t="shared" si="11"/>
        <v/>
      </c>
      <c r="C267" s="15"/>
      <c r="D267" s="16" t="str">
        <f>IFERROR(__xludf.DUMMYFUNCTION("IF(ISBLANK(A267),"""",SWITCH(IF(T267="""",0,COUNTA(SPLIT(T267,"" ""))),0,""Generic"",1,TRIM(T267),2,""Multicolor"",3,""Multicolor"",4,""Multicolor"",5,""Multicolor"",6,""Multicolor"",7,""Multicolor"",8,""Multicolor""))"),"")</f>
        <v/>
      </c>
      <c r="E267" s="14"/>
      <c r="F267" s="14"/>
      <c r="H267" s="15"/>
      <c r="I267" s="17"/>
      <c r="J267" s="17"/>
      <c r="O267" s="17"/>
      <c r="Q267" s="1">
        <v>60.0</v>
      </c>
      <c r="R267" s="1">
        <v>50.0</v>
      </c>
      <c r="S267" s="14" t="str">
        <f t="shared" si="9"/>
        <v/>
      </c>
      <c r="T267" s="14" t="str">
        <f>IFERROR(__xludf.DUMMYFUNCTION("CONCATENATE(if(REGEXMATCH(C267,""R""),"" Red"",""""),if(REGEXMATCH(C267,""O""),"" Orange"",""""),if(REGEXMATCH(C267,""Y""),"" Yellow"",""""),if(REGEXMATCH(C267,""G""),"" Green"",""""),if(REGEXMATCH(C267,""B""),"" Blue"",""""),if(REGEXMATCH(C267,""P""),"" "&amp;"Purple"",""""))"),"")</f>
        <v/>
      </c>
      <c r="U267" s="14" t="str">
        <f>IFERROR(__xludf.DUMMYFUNCTION("REGEXREPLACE(C267, ""([ROYGBPXZC_]|1?[0-9])"", ""&lt;icon src='$0.png'/&gt;"")
"),"")</f>
        <v/>
      </c>
      <c r="V267" s="9" t="str">
        <f>IFERROR(__xludf.DUMMYFUNCTION("REGEXREPLACE(SUBSTITUTE(SUBSTITUTE(SUBSTITUTE(SUBSTITUTE(REGEXREPLACE(I267, ""(\[([ROYGBPTQUXZC_]|1?[0-9])\])"", ""&lt;icon src='$2.png'/&gt;""),""--"",""—""),""-&gt;"",""•""),""~@"", CONCATENATE(""&lt;i&gt;"",REGEXEXTRACT(B267,""^([\s\S]*),|$""),""&lt;/i&gt;"")),""~"", CONCA"&amp;"TENATE(""&lt;i&gt;"",B267,""&lt;/i&gt;"")),""(\([\s\S]*?\))"",""&lt;i&gt;&lt;span foreground='#FF34343A'&gt;$0&lt;/span&gt;&lt;/i&gt;"")"),"")</f>
        <v/>
      </c>
      <c r="W267" s="14" t="str">
        <f t="shared" si="10"/>
        <v>&lt;i&gt;&lt;/i&gt;</v>
      </c>
    </row>
    <row r="268">
      <c r="A268" s="14"/>
      <c r="B268" s="1" t="str">
        <f t="shared" si="11"/>
        <v/>
      </c>
      <c r="C268" s="15"/>
      <c r="D268" s="16" t="str">
        <f>IFERROR(__xludf.DUMMYFUNCTION("IF(ISBLANK(A268),"""",SWITCH(IF(T268="""",0,COUNTA(SPLIT(T268,"" ""))),0,""Generic"",1,TRIM(T268),2,""Multicolor"",3,""Multicolor"",4,""Multicolor"",5,""Multicolor"",6,""Multicolor"",7,""Multicolor"",8,""Multicolor""))"),"")</f>
        <v/>
      </c>
      <c r="E268" s="14"/>
      <c r="F268" s="14"/>
      <c r="H268" s="15"/>
      <c r="I268" s="17"/>
      <c r="J268" s="17"/>
      <c r="O268" s="17"/>
      <c r="Q268" s="1">
        <v>60.0</v>
      </c>
      <c r="R268" s="1">
        <v>50.0</v>
      </c>
      <c r="S268" s="14" t="str">
        <f t="shared" si="9"/>
        <v/>
      </c>
      <c r="T268" s="14" t="str">
        <f>IFERROR(__xludf.DUMMYFUNCTION("CONCATENATE(if(REGEXMATCH(C268,""R""),"" Red"",""""),if(REGEXMATCH(C268,""O""),"" Orange"",""""),if(REGEXMATCH(C268,""Y""),"" Yellow"",""""),if(REGEXMATCH(C268,""G""),"" Green"",""""),if(REGEXMATCH(C268,""B""),"" Blue"",""""),if(REGEXMATCH(C268,""P""),"" "&amp;"Purple"",""""))"),"")</f>
        <v/>
      </c>
      <c r="U268" s="14" t="str">
        <f>IFERROR(__xludf.DUMMYFUNCTION("REGEXREPLACE(C268, ""([ROYGBPXZC_]|1?[0-9])"", ""&lt;icon src='$0.png'/&gt;"")
"),"")</f>
        <v/>
      </c>
      <c r="V268" s="9" t="str">
        <f>IFERROR(__xludf.DUMMYFUNCTION("REGEXREPLACE(SUBSTITUTE(SUBSTITUTE(SUBSTITUTE(SUBSTITUTE(REGEXREPLACE(I268, ""(\[([ROYGBPTQUXZC_]|1?[0-9])\])"", ""&lt;icon src='$2.png'/&gt;""),""--"",""—""),""-&gt;"",""•""),""~@"", CONCATENATE(""&lt;i&gt;"",REGEXEXTRACT(B268,""^([\s\S]*),|$""),""&lt;/i&gt;"")),""~"", CONCA"&amp;"TENATE(""&lt;i&gt;"",B268,""&lt;/i&gt;"")),""(\([\s\S]*?\))"",""&lt;i&gt;&lt;span foreground='#FF34343A'&gt;$0&lt;/span&gt;&lt;/i&gt;"")"),"")</f>
        <v/>
      </c>
      <c r="W268" s="14" t="str">
        <f t="shared" si="10"/>
        <v>&lt;i&gt;&lt;/i&gt;</v>
      </c>
    </row>
    <row r="269">
      <c r="A269" s="14"/>
      <c r="B269" s="1" t="str">
        <f t="shared" si="11"/>
        <v/>
      </c>
      <c r="C269" s="15"/>
      <c r="D269" s="16" t="str">
        <f>IFERROR(__xludf.DUMMYFUNCTION("IF(ISBLANK(A269),"""",SWITCH(IF(T269="""",0,COUNTA(SPLIT(T269,"" ""))),0,""Generic"",1,TRIM(T269),2,""Multicolor"",3,""Multicolor"",4,""Multicolor"",5,""Multicolor"",6,""Multicolor"",7,""Multicolor"",8,""Multicolor""))"),"")</f>
        <v/>
      </c>
      <c r="E269" s="14"/>
      <c r="F269" s="14"/>
      <c r="H269" s="15"/>
      <c r="I269" s="17"/>
      <c r="J269" s="17"/>
      <c r="O269" s="17"/>
      <c r="Q269" s="1">
        <v>60.0</v>
      </c>
      <c r="R269" s="1">
        <v>50.0</v>
      </c>
      <c r="S269" s="14" t="str">
        <f t="shared" si="9"/>
        <v/>
      </c>
      <c r="T269" s="14" t="str">
        <f>IFERROR(__xludf.DUMMYFUNCTION("CONCATENATE(if(REGEXMATCH(C269,""R""),"" Red"",""""),if(REGEXMATCH(C269,""O""),"" Orange"",""""),if(REGEXMATCH(C269,""Y""),"" Yellow"",""""),if(REGEXMATCH(C269,""G""),"" Green"",""""),if(REGEXMATCH(C269,""B""),"" Blue"",""""),if(REGEXMATCH(C269,""P""),"" "&amp;"Purple"",""""))"),"")</f>
        <v/>
      </c>
      <c r="U269" s="14" t="str">
        <f>IFERROR(__xludf.DUMMYFUNCTION("REGEXREPLACE(C269, ""([ROYGBPXZC_]|1?[0-9])"", ""&lt;icon src='$0.png'/&gt;"")
"),"")</f>
        <v/>
      </c>
      <c r="V269" s="9" t="str">
        <f>IFERROR(__xludf.DUMMYFUNCTION("REGEXREPLACE(SUBSTITUTE(SUBSTITUTE(SUBSTITUTE(SUBSTITUTE(REGEXREPLACE(I269, ""(\[([ROYGBPTQUXZC_]|1?[0-9])\])"", ""&lt;icon src='$2.png'/&gt;""),""--"",""—""),""-&gt;"",""•""),""~@"", CONCATENATE(""&lt;i&gt;"",REGEXEXTRACT(B269,""^([\s\S]*),|$""),""&lt;/i&gt;"")),""~"", CONCA"&amp;"TENATE(""&lt;i&gt;"",B269,""&lt;/i&gt;"")),""(\([\s\S]*?\))"",""&lt;i&gt;&lt;span foreground='#FF34343A'&gt;$0&lt;/span&gt;&lt;/i&gt;"")"),"")</f>
        <v/>
      </c>
      <c r="W269" s="14" t="str">
        <f t="shared" si="10"/>
        <v>&lt;i&gt;&lt;/i&gt;</v>
      </c>
    </row>
    <row r="270">
      <c r="A270" s="14"/>
      <c r="B270" s="1" t="str">
        <f t="shared" si="11"/>
        <v/>
      </c>
      <c r="C270" s="15"/>
      <c r="D270" s="16" t="str">
        <f>IFERROR(__xludf.DUMMYFUNCTION("IF(ISBLANK(A270),"""",SWITCH(IF(T270="""",0,COUNTA(SPLIT(T270,"" ""))),0,""Generic"",1,TRIM(T270),2,""Multicolor"",3,""Multicolor"",4,""Multicolor"",5,""Multicolor"",6,""Multicolor"",7,""Multicolor"",8,""Multicolor""))"),"")</f>
        <v/>
      </c>
      <c r="E270" s="14"/>
      <c r="F270" s="14"/>
      <c r="H270" s="15"/>
      <c r="I270" s="17"/>
      <c r="J270" s="17"/>
      <c r="O270" s="17"/>
      <c r="Q270" s="1">
        <v>60.0</v>
      </c>
      <c r="R270" s="1">
        <v>50.0</v>
      </c>
      <c r="S270" s="14" t="str">
        <f t="shared" si="9"/>
        <v/>
      </c>
      <c r="T270" s="14" t="str">
        <f>IFERROR(__xludf.DUMMYFUNCTION("CONCATENATE(if(REGEXMATCH(C270,""R""),"" Red"",""""),if(REGEXMATCH(C270,""O""),"" Orange"",""""),if(REGEXMATCH(C270,""Y""),"" Yellow"",""""),if(REGEXMATCH(C270,""G""),"" Green"",""""),if(REGEXMATCH(C270,""B""),"" Blue"",""""),if(REGEXMATCH(C270,""P""),"" "&amp;"Purple"",""""))"),"")</f>
        <v/>
      </c>
      <c r="U270" s="14" t="str">
        <f>IFERROR(__xludf.DUMMYFUNCTION("REGEXREPLACE(C270, ""([ROYGBPXZC_]|1?[0-9])"", ""&lt;icon src='$0.png'/&gt;"")
"),"")</f>
        <v/>
      </c>
      <c r="V270" s="9" t="str">
        <f>IFERROR(__xludf.DUMMYFUNCTION("REGEXREPLACE(SUBSTITUTE(SUBSTITUTE(SUBSTITUTE(SUBSTITUTE(REGEXREPLACE(I270, ""(\[([ROYGBPTQUXZC_]|1?[0-9])\])"", ""&lt;icon src='$2.png'/&gt;""),""--"",""—""),""-&gt;"",""•""),""~@"", CONCATENATE(""&lt;i&gt;"",REGEXEXTRACT(B270,""^([\s\S]*),|$""),""&lt;/i&gt;"")),""~"", CONCA"&amp;"TENATE(""&lt;i&gt;"",B270,""&lt;/i&gt;"")),""(\([\s\S]*?\))"",""&lt;i&gt;&lt;span foreground='#FF34343A'&gt;$0&lt;/span&gt;&lt;/i&gt;"")"),"")</f>
        <v/>
      </c>
      <c r="W270" s="14" t="str">
        <f t="shared" si="10"/>
        <v>&lt;i&gt;&lt;/i&gt;</v>
      </c>
    </row>
    <row r="271">
      <c r="A271" s="14"/>
      <c r="B271" s="1" t="str">
        <f t="shared" si="11"/>
        <v/>
      </c>
      <c r="C271" s="15"/>
      <c r="D271" s="16" t="str">
        <f>IFERROR(__xludf.DUMMYFUNCTION("IF(ISBLANK(A271),"""",SWITCH(IF(T271="""",0,COUNTA(SPLIT(T271,"" ""))),0,""Generic"",1,TRIM(T271),2,""Multicolor"",3,""Multicolor"",4,""Multicolor"",5,""Multicolor"",6,""Multicolor"",7,""Multicolor"",8,""Multicolor""))"),"")</f>
        <v/>
      </c>
      <c r="E271" s="14"/>
      <c r="F271" s="14"/>
      <c r="H271" s="15"/>
      <c r="I271" s="17"/>
      <c r="J271" s="17"/>
      <c r="O271" s="17"/>
      <c r="Q271" s="1">
        <v>60.0</v>
      </c>
      <c r="R271" s="1">
        <v>50.0</v>
      </c>
      <c r="S271" s="14" t="str">
        <f t="shared" si="9"/>
        <v/>
      </c>
      <c r="T271" s="14" t="str">
        <f>IFERROR(__xludf.DUMMYFUNCTION("CONCATENATE(if(REGEXMATCH(C271,""R""),"" Red"",""""),if(REGEXMATCH(C271,""O""),"" Orange"",""""),if(REGEXMATCH(C271,""Y""),"" Yellow"",""""),if(REGEXMATCH(C271,""G""),"" Green"",""""),if(REGEXMATCH(C271,""B""),"" Blue"",""""),if(REGEXMATCH(C271,""P""),"" "&amp;"Purple"",""""))"),"")</f>
        <v/>
      </c>
      <c r="U271" s="14" t="str">
        <f>IFERROR(__xludf.DUMMYFUNCTION("REGEXREPLACE(C271, ""([ROYGBPXZC_]|1?[0-9])"", ""&lt;icon src='$0.png'/&gt;"")
"),"")</f>
        <v/>
      </c>
      <c r="V271" s="9" t="str">
        <f>IFERROR(__xludf.DUMMYFUNCTION("REGEXREPLACE(SUBSTITUTE(SUBSTITUTE(SUBSTITUTE(SUBSTITUTE(REGEXREPLACE(I271, ""(\[([ROYGBPTQUXZC_]|1?[0-9])\])"", ""&lt;icon src='$2.png'/&gt;""),""--"",""—""),""-&gt;"",""•""),""~@"", CONCATENATE(""&lt;i&gt;"",REGEXEXTRACT(B271,""^([\s\S]*),|$""),""&lt;/i&gt;"")),""~"", CONCA"&amp;"TENATE(""&lt;i&gt;"",B271,""&lt;/i&gt;"")),""(\([\s\S]*?\))"",""&lt;i&gt;&lt;span foreground='#FF34343A'&gt;$0&lt;/span&gt;&lt;/i&gt;"")"),"")</f>
        <v/>
      </c>
      <c r="W271" s="14" t="str">
        <f t="shared" si="10"/>
        <v>&lt;i&gt;&lt;/i&gt;</v>
      </c>
    </row>
    <row r="272">
      <c r="A272" s="14"/>
      <c r="B272" s="1" t="str">
        <f t="shared" si="11"/>
        <v/>
      </c>
      <c r="C272" s="15"/>
      <c r="D272" s="16" t="str">
        <f>IFERROR(__xludf.DUMMYFUNCTION("IF(ISBLANK(A272),"""",SWITCH(IF(T272="""",0,COUNTA(SPLIT(T272,"" ""))),0,""Generic"",1,TRIM(T272),2,""Multicolor"",3,""Multicolor"",4,""Multicolor"",5,""Multicolor"",6,""Multicolor"",7,""Multicolor"",8,""Multicolor""))"),"")</f>
        <v/>
      </c>
      <c r="E272" s="14"/>
      <c r="F272" s="14"/>
      <c r="H272" s="15"/>
      <c r="I272" s="17"/>
      <c r="J272" s="17"/>
      <c r="O272" s="17"/>
      <c r="Q272" s="1">
        <v>60.0</v>
      </c>
      <c r="R272" s="1">
        <v>50.0</v>
      </c>
      <c r="S272" s="14" t="str">
        <f t="shared" si="9"/>
        <v/>
      </c>
      <c r="T272" s="14" t="str">
        <f>IFERROR(__xludf.DUMMYFUNCTION("CONCATENATE(if(REGEXMATCH(C272,""R""),"" Red"",""""),if(REGEXMATCH(C272,""O""),"" Orange"",""""),if(REGEXMATCH(C272,""Y""),"" Yellow"",""""),if(REGEXMATCH(C272,""G""),"" Green"",""""),if(REGEXMATCH(C272,""B""),"" Blue"",""""),if(REGEXMATCH(C272,""P""),"" "&amp;"Purple"",""""))"),"")</f>
        <v/>
      </c>
      <c r="U272" s="14" t="str">
        <f>IFERROR(__xludf.DUMMYFUNCTION("REGEXREPLACE(C272, ""([ROYGBPXZC_]|1?[0-9])"", ""&lt;icon src='$0.png'/&gt;"")
"),"")</f>
        <v/>
      </c>
      <c r="V272" s="9" t="str">
        <f>IFERROR(__xludf.DUMMYFUNCTION("REGEXREPLACE(SUBSTITUTE(SUBSTITUTE(SUBSTITUTE(SUBSTITUTE(REGEXREPLACE(I272, ""(\[([ROYGBPTQUXZC_]|1?[0-9])\])"", ""&lt;icon src='$2.png'/&gt;""),""--"",""—""),""-&gt;"",""•""),""~@"", CONCATENATE(""&lt;i&gt;"",REGEXEXTRACT(B272,""^([\s\S]*),|$""),""&lt;/i&gt;"")),""~"", CONCA"&amp;"TENATE(""&lt;i&gt;"",B272,""&lt;/i&gt;"")),""(\([\s\S]*?\))"",""&lt;i&gt;&lt;span foreground='#FF34343A'&gt;$0&lt;/span&gt;&lt;/i&gt;"")"),"")</f>
        <v/>
      </c>
      <c r="W272" s="14" t="str">
        <f t="shared" si="10"/>
        <v>&lt;i&gt;&lt;/i&gt;</v>
      </c>
    </row>
    <row r="273">
      <c r="A273" s="14"/>
      <c r="B273" s="1" t="str">
        <f t="shared" si="11"/>
        <v/>
      </c>
      <c r="C273" s="15"/>
      <c r="D273" s="16" t="str">
        <f>IFERROR(__xludf.DUMMYFUNCTION("IF(ISBLANK(A273),"""",SWITCH(IF(T273="""",0,COUNTA(SPLIT(T273,"" ""))),0,""Generic"",1,TRIM(T273),2,""Multicolor"",3,""Multicolor"",4,""Multicolor"",5,""Multicolor"",6,""Multicolor"",7,""Multicolor"",8,""Multicolor""))"),"")</f>
        <v/>
      </c>
      <c r="E273" s="14"/>
      <c r="F273" s="14"/>
      <c r="H273" s="15"/>
      <c r="I273" s="17"/>
      <c r="J273" s="17"/>
      <c r="O273" s="17"/>
      <c r="Q273" s="1">
        <v>60.0</v>
      </c>
      <c r="R273" s="1">
        <v>50.0</v>
      </c>
      <c r="S273" s="14" t="str">
        <f t="shared" si="9"/>
        <v/>
      </c>
      <c r="T273" s="14" t="str">
        <f>IFERROR(__xludf.DUMMYFUNCTION("CONCATENATE(if(REGEXMATCH(C273,""R""),"" Red"",""""),if(REGEXMATCH(C273,""O""),"" Orange"",""""),if(REGEXMATCH(C273,""Y""),"" Yellow"",""""),if(REGEXMATCH(C273,""G""),"" Green"",""""),if(REGEXMATCH(C273,""B""),"" Blue"",""""),if(REGEXMATCH(C273,""P""),"" "&amp;"Purple"",""""))"),"")</f>
        <v/>
      </c>
      <c r="U273" s="14" t="str">
        <f>IFERROR(__xludf.DUMMYFUNCTION("REGEXREPLACE(C273, ""([ROYGBPXZC_]|1?[0-9])"", ""&lt;icon src='$0.png'/&gt;"")
"),"")</f>
        <v/>
      </c>
      <c r="V273" s="9" t="str">
        <f>IFERROR(__xludf.DUMMYFUNCTION("REGEXREPLACE(SUBSTITUTE(SUBSTITUTE(SUBSTITUTE(SUBSTITUTE(REGEXREPLACE(I273, ""(\[([ROYGBPTQUXZC_]|1?[0-9])\])"", ""&lt;icon src='$2.png'/&gt;""),""--"",""—""),""-&gt;"",""•""),""~@"", CONCATENATE(""&lt;i&gt;"",REGEXEXTRACT(B273,""^([\s\S]*),|$""),""&lt;/i&gt;"")),""~"", CONCA"&amp;"TENATE(""&lt;i&gt;"",B273,""&lt;/i&gt;"")),""(\([\s\S]*?\))"",""&lt;i&gt;&lt;span foreground='#FF34343A'&gt;$0&lt;/span&gt;&lt;/i&gt;"")"),"")</f>
        <v/>
      </c>
      <c r="W273" s="14" t="str">
        <f t="shared" si="10"/>
        <v>&lt;i&gt;&lt;/i&gt;</v>
      </c>
    </row>
    <row r="274">
      <c r="A274" s="14"/>
      <c r="B274" s="1" t="str">
        <f t="shared" si="11"/>
        <v/>
      </c>
      <c r="C274" s="15"/>
      <c r="D274" s="16" t="str">
        <f>IFERROR(__xludf.DUMMYFUNCTION("IF(ISBLANK(A274),"""",SWITCH(IF(T274="""",0,COUNTA(SPLIT(T274,"" ""))),0,""Generic"",1,TRIM(T274),2,""Multicolor"",3,""Multicolor"",4,""Multicolor"",5,""Multicolor"",6,""Multicolor"",7,""Multicolor"",8,""Multicolor""))"),"")</f>
        <v/>
      </c>
      <c r="E274" s="14"/>
      <c r="F274" s="14"/>
      <c r="H274" s="15"/>
      <c r="I274" s="17"/>
      <c r="J274" s="17"/>
      <c r="O274" s="17"/>
      <c r="Q274" s="1">
        <v>60.0</v>
      </c>
      <c r="R274" s="1">
        <v>50.0</v>
      </c>
      <c r="S274" s="14" t="str">
        <f t="shared" si="9"/>
        <v/>
      </c>
      <c r="T274" s="14" t="str">
        <f>IFERROR(__xludf.DUMMYFUNCTION("CONCATENATE(if(REGEXMATCH(C274,""R""),"" Red"",""""),if(REGEXMATCH(C274,""O""),"" Orange"",""""),if(REGEXMATCH(C274,""Y""),"" Yellow"",""""),if(REGEXMATCH(C274,""G""),"" Green"",""""),if(REGEXMATCH(C274,""B""),"" Blue"",""""),if(REGEXMATCH(C274,""P""),"" "&amp;"Purple"",""""))"),"")</f>
        <v/>
      </c>
      <c r="U274" s="14" t="str">
        <f>IFERROR(__xludf.DUMMYFUNCTION("REGEXREPLACE(C274, ""([ROYGBPXZC_]|1?[0-9])"", ""&lt;icon src='$0.png'/&gt;"")
"),"")</f>
        <v/>
      </c>
      <c r="V274" s="9" t="str">
        <f>IFERROR(__xludf.DUMMYFUNCTION("REGEXREPLACE(SUBSTITUTE(SUBSTITUTE(SUBSTITUTE(SUBSTITUTE(REGEXREPLACE(I274, ""(\[([ROYGBPTQUXZC_]|1?[0-9])\])"", ""&lt;icon src='$2.png'/&gt;""),""--"",""—""),""-&gt;"",""•""),""~@"", CONCATENATE(""&lt;i&gt;"",REGEXEXTRACT(B274,""^([\s\S]*),|$""),""&lt;/i&gt;"")),""~"", CONCA"&amp;"TENATE(""&lt;i&gt;"",B274,""&lt;/i&gt;"")),""(\([\s\S]*?\))"",""&lt;i&gt;&lt;span foreground='#FF34343A'&gt;$0&lt;/span&gt;&lt;/i&gt;"")"),"")</f>
        <v/>
      </c>
      <c r="W274" s="14" t="str">
        <f t="shared" si="10"/>
        <v>&lt;i&gt;&lt;/i&gt;</v>
      </c>
    </row>
    <row r="275">
      <c r="A275" s="14"/>
      <c r="B275" s="1" t="str">
        <f t="shared" si="11"/>
        <v/>
      </c>
      <c r="C275" s="15"/>
      <c r="D275" s="16" t="str">
        <f>IFERROR(__xludf.DUMMYFUNCTION("IF(ISBLANK(A275),"""",SWITCH(IF(T275="""",0,COUNTA(SPLIT(T275,"" ""))),0,""Generic"",1,TRIM(T275),2,""Multicolor"",3,""Multicolor"",4,""Multicolor"",5,""Multicolor"",6,""Multicolor"",7,""Multicolor"",8,""Multicolor""))"),"")</f>
        <v/>
      </c>
      <c r="E275" s="14"/>
      <c r="F275" s="14"/>
      <c r="H275" s="15"/>
      <c r="I275" s="17"/>
      <c r="J275" s="17"/>
      <c r="O275" s="17"/>
      <c r="Q275" s="1">
        <v>60.0</v>
      </c>
      <c r="R275" s="1">
        <v>50.0</v>
      </c>
      <c r="S275" s="14" t="str">
        <f t="shared" si="9"/>
        <v/>
      </c>
      <c r="T275" s="14" t="str">
        <f>IFERROR(__xludf.DUMMYFUNCTION("CONCATENATE(if(REGEXMATCH(C275,""R""),"" Red"",""""),if(REGEXMATCH(C275,""O""),"" Orange"",""""),if(REGEXMATCH(C275,""Y""),"" Yellow"",""""),if(REGEXMATCH(C275,""G""),"" Green"",""""),if(REGEXMATCH(C275,""B""),"" Blue"",""""),if(REGEXMATCH(C275,""P""),"" "&amp;"Purple"",""""))"),"")</f>
        <v/>
      </c>
      <c r="U275" s="14" t="str">
        <f>IFERROR(__xludf.DUMMYFUNCTION("REGEXREPLACE(C275, ""([ROYGBPXZC_]|1?[0-9])"", ""&lt;icon src='$0.png'/&gt;"")
"),"")</f>
        <v/>
      </c>
      <c r="V275" s="9" t="str">
        <f>IFERROR(__xludf.DUMMYFUNCTION("REGEXREPLACE(SUBSTITUTE(SUBSTITUTE(SUBSTITUTE(SUBSTITUTE(REGEXREPLACE(I275, ""(\[([ROYGBPTQUXZC_]|1?[0-9])\])"", ""&lt;icon src='$2.png'/&gt;""),""--"",""—""),""-&gt;"",""•""),""~@"", CONCATENATE(""&lt;i&gt;"",REGEXEXTRACT(B275,""^([\s\S]*),|$""),""&lt;/i&gt;"")),""~"", CONCA"&amp;"TENATE(""&lt;i&gt;"",B275,""&lt;/i&gt;"")),""(\([\s\S]*?\))"",""&lt;i&gt;&lt;span foreground='#FF34343A'&gt;$0&lt;/span&gt;&lt;/i&gt;"")"),"")</f>
        <v/>
      </c>
      <c r="W275" s="14" t="str">
        <f t="shared" si="10"/>
        <v>&lt;i&gt;&lt;/i&gt;</v>
      </c>
    </row>
    <row r="276">
      <c r="A276" s="14"/>
      <c r="B276" s="1" t="str">
        <f t="shared" si="11"/>
        <v/>
      </c>
      <c r="C276" s="15"/>
      <c r="D276" s="16" t="str">
        <f>IFERROR(__xludf.DUMMYFUNCTION("IF(ISBLANK(A276),"""",SWITCH(IF(T276="""",0,COUNTA(SPLIT(T276,"" ""))),0,""Generic"",1,TRIM(T276),2,""Multicolor"",3,""Multicolor"",4,""Multicolor"",5,""Multicolor"",6,""Multicolor"",7,""Multicolor"",8,""Multicolor""))"),"")</f>
        <v/>
      </c>
      <c r="E276" s="14"/>
      <c r="F276" s="14"/>
      <c r="H276" s="15"/>
      <c r="I276" s="17"/>
      <c r="J276" s="17"/>
      <c r="O276" s="17"/>
      <c r="Q276" s="1">
        <v>60.0</v>
      </c>
      <c r="R276" s="1">
        <v>50.0</v>
      </c>
      <c r="S276" s="14" t="str">
        <f t="shared" si="9"/>
        <v/>
      </c>
      <c r="T276" s="14" t="str">
        <f>IFERROR(__xludf.DUMMYFUNCTION("CONCATENATE(if(REGEXMATCH(C276,""R""),"" Red"",""""),if(REGEXMATCH(C276,""O""),"" Orange"",""""),if(REGEXMATCH(C276,""Y""),"" Yellow"",""""),if(REGEXMATCH(C276,""G""),"" Green"",""""),if(REGEXMATCH(C276,""B""),"" Blue"",""""),if(REGEXMATCH(C276,""P""),"" "&amp;"Purple"",""""))"),"")</f>
        <v/>
      </c>
      <c r="U276" s="14" t="str">
        <f>IFERROR(__xludf.DUMMYFUNCTION("REGEXREPLACE(C276, ""([ROYGBPXZC_]|1?[0-9])"", ""&lt;icon src='$0.png'/&gt;"")
"),"")</f>
        <v/>
      </c>
      <c r="V276" s="9" t="str">
        <f>IFERROR(__xludf.DUMMYFUNCTION("REGEXREPLACE(SUBSTITUTE(SUBSTITUTE(SUBSTITUTE(SUBSTITUTE(REGEXREPLACE(I276, ""(\[([ROYGBPTQUXZC_]|1?[0-9])\])"", ""&lt;icon src='$2.png'/&gt;""),""--"",""—""),""-&gt;"",""•""),""~@"", CONCATENATE(""&lt;i&gt;"",REGEXEXTRACT(B276,""^([\s\S]*),|$""),""&lt;/i&gt;"")),""~"", CONCA"&amp;"TENATE(""&lt;i&gt;"",B276,""&lt;/i&gt;"")),""(\([\s\S]*?\))"",""&lt;i&gt;&lt;span foreground='#FF34343A'&gt;$0&lt;/span&gt;&lt;/i&gt;"")"),"")</f>
        <v/>
      </c>
      <c r="W276" s="14" t="str">
        <f t="shared" si="10"/>
        <v>&lt;i&gt;&lt;/i&gt;</v>
      </c>
    </row>
    <row r="277">
      <c r="A277" s="14"/>
      <c r="B277" s="1" t="str">
        <f t="shared" si="11"/>
        <v/>
      </c>
      <c r="C277" s="15"/>
      <c r="D277" s="16" t="str">
        <f>IFERROR(__xludf.DUMMYFUNCTION("IF(ISBLANK(A277),"""",SWITCH(IF(T277="""",0,COUNTA(SPLIT(T277,"" ""))),0,""Generic"",1,TRIM(T277),2,""Multicolor"",3,""Multicolor"",4,""Multicolor"",5,""Multicolor"",6,""Multicolor"",7,""Multicolor"",8,""Multicolor""))"),"")</f>
        <v/>
      </c>
      <c r="E277" s="14"/>
      <c r="F277" s="14"/>
      <c r="H277" s="15"/>
      <c r="I277" s="17"/>
      <c r="J277" s="17"/>
      <c r="O277" s="17"/>
      <c r="Q277" s="1">
        <v>60.0</v>
      </c>
      <c r="R277" s="1">
        <v>50.0</v>
      </c>
      <c r="S277" s="14" t="str">
        <f t="shared" si="9"/>
        <v/>
      </c>
      <c r="T277" s="14" t="str">
        <f>IFERROR(__xludf.DUMMYFUNCTION("CONCATENATE(if(REGEXMATCH(C277,""R""),"" Red"",""""),if(REGEXMATCH(C277,""O""),"" Orange"",""""),if(REGEXMATCH(C277,""Y""),"" Yellow"",""""),if(REGEXMATCH(C277,""G""),"" Green"",""""),if(REGEXMATCH(C277,""B""),"" Blue"",""""),if(REGEXMATCH(C277,""P""),"" "&amp;"Purple"",""""))"),"")</f>
        <v/>
      </c>
      <c r="U277" s="14" t="str">
        <f>IFERROR(__xludf.DUMMYFUNCTION("REGEXREPLACE(C277, ""([ROYGBPXZC_]|1?[0-9])"", ""&lt;icon src='$0.png'/&gt;"")
"),"")</f>
        <v/>
      </c>
      <c r="V277" s="9" t="str">
        <f>IFERROR(__xludf.DUMMYFUNCTION("REGEXREPLACE(SUBSTITUTE(SUBSTITUTE(SUBSTITUTE(SUBSTITUTE(REGEXREPLACE(I277, ""(\[([ROYGBPTQUXZC_]|1?[0-9])\])"", ""&lt;icon src='$2.png'/&gt;""),""--"",""—""),""-&gt;"",""•""),""~@"", CONCATENATE(""&lt;i&gt;"",REGEXEXTRACT(B277,""^([\s\S]*),|$""),""&lt;/i&gt;"")),""~"", CONCA"&amp;"TENATE(""&lt;i&gt;"",B277,""&lt;/i&gt;"")),""(\([\s\S]*?\))"",""&lt;i&gt;&lt;span foreground='#FF34343A'&gt;$0&lt;/span&gt;&lt;/i&gt;"")"),"")</f>
        <v/>
      </c>
      <c r="W277" s="14" t="str">
        <f t="shared" si="10"/>
        <v>&lt;i&gt;&lt;/i&gt;</v>
      </c>
    </row>
    <row r="278">
      <c r="A278" s="14"/>
      <c r="B278" s="1" t="str">
        <f t="shared" si="11"/>
        <v/>
      </c>
      <c r="C278" s="15"/>
      <c r="D278" s="16" t="str">
        <f>IFERROR(__xludf.DUMMYFUNCTION("IF(ISBLANK(A278),"""",SWITCH(IF(T278="""",0,COUNTA(SPLIT(T278,"" ""))),0,""Generic"",1,TRIM(T278),2,""Multicolor"",3,""Multicolor"",4,""Multicolor"",5,""Multicolor"",6,""Multicolor"",7,""Multicolor"",8,""Multicolor""))"),"")</f>
        <v/>
      </c>
      <c r="E278" s="14"/>
      <c r="F278" s="14"/>
      <c r="H278" s="15"/>
      <c r="I278" s="17"/>
      <c r="J278" s="17"/>
      <c r="O278" s="17"/>
      <c r="Q278" s="1">
        <v>60.0</v>
      </c>
      <c r="R278" s="1">
        <v>50.0</v>
      </c>
      <c r="S278" s="14" t="str">
        <f t="shared" si="9"/>
        <v/>
      </c>
      <c r="T278" s="14" t="str">
        <f>IFERROR(__xludf.DUMMYFUNCTION("CONCATENATE(if(REGEXMATCH(C278,""R""),"" Red"",""""),if(REGEXMATCH(C278,""O""),"" Orange"",""""),if(REGEXMATCH(C278,""Y""),"" Yellow"",""""),if(REGEXMATCH(C278,""G""),"" Green"",""""),if(REGEXMATCH(C278,""B""),"" Blue"",""""),if(REGEXMATCH(C278,""P""),"" "&amp;"Purple"",""""))"),"")</f>
        <v/>
      </c>
      <c r="U278" s="14" t="str">
        <f>IFERROR(__xludf.DUMMYFUNCTION("REGEXREPLACE(C278, ""([ROYGBPXZC_]|1?[0-9])"", ""&lt;icon src='$0.png'/&gt;"")
"),"")</f>
        <v/>
      </c>
      <c r="V278" s="9" t="str">
        <f>IFERROR(__xludf.DUMMYFUNCTION("REGEXREPLACE(SUBSTITUTE(SUBSTITUTE(SUBSTITUTE(SUBSTITUTE(REGEXREPLACE(I278, ""(\[([ROYGBPTQUXZC_]|1?[0-9])\])"", ""&lt;icon src='$2.png'/&gt;""),""--"",""—""),""-&gt;"",""•""),""~@"", CONCATENATE(""&lt;i&gt;"",REGEXEXTRACT(B278,""^([\s\S]*),|$""),""&lt;/i&gt;"")),""~"", CONCA"&amp;"TENATE(""&lt;i&gt;"",B278,""&lt;/i&gt;"")),""(\([\s\S]*?\))"",""&lt;i&gt;&lt;span foreground='#FF34343A'&gt;$0&lt;/span&gt;&lt;/i&gt;"")"),"")</f>
        <v/>
      </c>
      <c r="W278" s="14" t="str">
        <f t="shared" si="10"/>
        <v>&lt;i&gt;&lt;/i&gt;</v>
      </c>
    </row>
    <row r="279">
      <c r="A279" s="14"/>
      <c r="B279" s="1" t="str">
        <f t="shared" si="11"/>
        <v/>
      </c>
      <c r="C279" s="15"/>
      <c r="D279" s="16" t="str">
        <f>IFERROR(__xludf.DUMMYFUNCTION("IF(ISBLANK(A279),"""",SWITCH(IF(T279="""",0,COUNTA(SPLIT(T279,"" ""))),0,""Generic"",1,TRIM(T279),2,""Multicolor"",3,""Multicolor"",4,""Multicolor"",5,""Multicolor"",6,""Multicolor"",7,""Multicolor"",8,""Multicolor""))"),"")</f>
        <v/>
      </c>
      <c r="E279" s="14"/>
      <c r="F279" s="14"/>
      <c r="H279" s="15"/>
      <c r="I279" s="17"/>
      <c r="J279" s="17"/>
      <c r="O279" s="17"/>
      <c r="Q279" s="1">
        <v>60.0</v>
      </c>
      <c r="R279" s="1">
        <v>50.0</v>
      </c>
      <c r="S279" s="14" t="str">
        <f t="shared" si="9"/>
        <v/>
      </c>
      <c r="T279" s="14" t="str">
        <f>IFERROR(__xludf.DUMMYFUNCTION("CONCATENATE(if(REGEXMATCH(C279,""R""),"" Red"",""""),if(REGEXMATCH(C279,""O""),"" Orange"",""""),if(REGEXMATCH(C279,""Y""),"" Yellow"",""""),if(REGEXMATCH(C279,""G""),"" Green"",""""),if(REGEXMATCH(C279,""B""),"" Blue"",""""),if(REGEXMATCH(C279,""P""),"" "&amp;"Purple"",""""))"),"")</f>
        <v/>
      </c>
      <c r="U279" s="14" t="str">
        <f>IFERROR(__xludf.DUMMYFUNCTION("REGEXREPLACE(C279, ""([ROYGBPXZC_]|1?[0-9])"", ""&lt;icon src='$0.png'/&gt;"")
"),"")</f>
        <v/>
      </c>
      <c r="V279" s="9" t="str">
        <f>IFERROR(__xludf.DUMMYFUNCTION("REGEXREPLACE(SUBSTITUTE(SUBSTITUTE(SUBSTITUTE(SUBSTITUTE(REGEXREPLACE(I279, ""(\[([ROYGBPTQUXZC_]|1?[0-9])\])"", ""&lt;icon src='$2.png'/&gt;""),""--"",""—""),""-&gt;"",""•""),""~@"", CONCATENATE(""&lt;i&gt;"",REGEXEXTRACT(B279,""^([\s\S]*),|$""),""&lt;/i&gt;"")),""~"", CONCA"&amp;"TENATE(""&lt;i&gt;"",B279,""&lt;/i&gt;"")),""(\([\s\S]*?\))"",""&lt;i&gt;&lt;span foreground='#FF34343A'&gt;$0&lt;/span&gt;&lt;/i&gt;"")"),"")</f>
        <v/>
      </c>
      <c r="W279" s="14" t="str">
        <f t="shared" si="10"/>
        <v>&lt;i&gt;&lt;/i&gt;</v>
      </c>
    </row>
    <row r="280">
      <c r="A280" s="14"/>
      <c r="B280" s="1" t="str">
        <f t="shared" si="11"/>
        <v/>
      </c>
      <c r="C280" s="15"/>
      <c r="D280" s="16" t="str">
        <f>IFERROR(__xludf.DUMMYFUNCTION("IF(ISBLANK(A280),"""",SWITCH(IF(T280="""",0,COUNTA(SPLIT(T280,"" ""))),0,""Generic"",1,TRIM(T280),2,""Multicolor"",3,""Multicolor"",4,""Multicolor"",5,""Multicolor"",6,""Multicolor"",7,""Multicolor"",8,""Multicolor""))"),"")</f>
        <v/>
      </c>
      <c r="E280" s="14"/>
      <c r="F280" s="14"/>
      <c r="H280" s="15"/>
      <c r="I280" s="17"/>
      <c r="J280" s="17"/>
      <c r="O280" s="17"/>
      <c r="Q280" s="1">
        <v>60.0</v>
      </c>
      <c r="R280" s="1">
        <v>50.0</v>
      </c>
      <c r="S280" s="14" t="str">
        <f t="shared" si="9"/>
        <v/>
      </c>
      <c r="T280" s="14" t="str">
        <f>IFERROR(__xludf.DUMMYFUNCTION("CONCATENATE(if(REGEXMATCH(C280,""R""),"" Red"",""""),if(REGEXMATCH(C280,""O""),"" Orange"",""""),if(REGEXMATCH(C280,""Y""),"" Yellow"",""""),if(REGEXMATCH(C280,""G""),"" Green"",""""),if(REGEXMATCH(C280,""B""),"" Blue"",""""),if(REGEXMATCH(C280,""P""),"" "&amp;"Purple"",""""))"),"")</f>
        <v/>
      </c>
      <c r="U280" s="14" t="str">
        <f>IFERROR(__xludf.DUMMYFUNCTION("REGEXREPLACE(C280, ""([ROYGBPXZC_]|1?[0-9])"", ""&lt;icon src='$0.png'/&gt;"")
"),"")</f>
        <v/>
      </c>
      <c r="V280" s="9" t="str">
        <f>IFERROR(__xludf.DUMMYFUNCTION("REGEXREPLACE(SUBSTITUTE(SUBSTITUTE(SUBSTITUTE(SUBSTITUTE(REGEXREPLACE(I280, ""(\[([ROYGBPTQUXZC_]|1?[0-9])\])"", ""&lt;icon src='$2.png'/&gt;""),""--"",""—""),""-&gt;"",""•""),""~@"", CONCATENATE(""&lt;i&gt;"",REGEXEXTRACT(B280,""^([\s\S]*),|$""),""&lt;/i&gt;"")),""~"", CONCA"&amp;"TENATE(""&lt;i&gt;"",B280,""&lt;/i&gt;"")),""(\([\s\S]*?\))"",""&lt;i&gt;&lt;span foreground='#FF34343A'&gt;$0&lt;/span&gt;&lt;/i&gt;"")"),"")</f>
        <v/>
      </c>
      <c r="W280" s="14" t="str">
        <f t="shared" si="10"/>
        <v>&lt;i&gt;&lt;/i&gt;</v>
      </c>
    </row>
    <row r="281">
      <c r="A281" s="14"/>
      <c r="B281" s="1" t="str">
        <f t="shared" si="11"/>
        <v/>
      </c>
      <c r="C281" s="15"/>
      <c r="D281" s="16" t="str">
        <f>IFERROR(__xludf.DUMMYFUNCTION("IF(ISBLANK(A281),"""",SWITCH(IF(T281="""",0,COUNTA(SPLIT(T281,"" ""))),0,""Generic"",1,TRIM(T281),2,""Multicolor"",3,""Multicolor"",4,""Multicolor"",5,""Multicolor"",6,""Multicolor"",7,""Multicolor"",8,""Multicolor""))"),"")</f>
        <v/>
      </c>
      <c r="E281" s="14"/>
      <c r="F281" s="14"/>
      <c r="H281" s="15"/>
      <c r="I281" s="17"/>
      <c r="J281" s="17"/>
      <c r="O281" s="17"/>
      <c r="Q281" s="1">
        <v>60.0</v>
      </c>
      <c r="R281" s="1">
        <v>50.0</v>
      </c>
      <c r="S281" s="14" t="str">
        <f t="shared" si="9"/>
        <v/>
      </c>
      <c r="T281" s="14" t="str">
        <f>IFERROR(__xludf.DUMMYFUNCTION("CONCATENATE(if(REGEXMATCH(C281,""R""),"" Red"",""""),if(REGEXMATCH(C281,""O""),"" Orange"",""""),if(REGEXMATCH(C281,""Y""),"" Yellow"",""""),if(REGEXMATCH(C281,""G""),"" Green"",""""),if(REGEXMATCH(C281,""B""),"" Blue"",""""),if(REGEXMATCH(C281,""P""),"" "&amp;"Purple"",""""))"),"")</f>
        <v/>
      </c>
      <c r="U281" s="14" t="str">
        <f>IFERROR(__xludf.DUMMYFUNCTION("REGEXREPLACE(C281, ""([ROYGBPXZC_]|1?[0-9])"", ""&lt;icon src='$0.png'/&gt;"")
"),"")</f>
        <v/>
      </c>
      <c r="V281" s="9" t="str">
        <f>IFERROR(__xludf.DUMMYFUNCTION("REGEXREPLACE(SUBSTITUTE(SUBSTITUTE(SUBSTITUTE(SUBSTITUTE(REGEXREPLACE(I281, ""(\[([ROYGBPTQUXZC_]|1?[0-9])\])"", ""&lt;icon src='$2.png'/&gt;""),""--"",""—""),""-&gt;"",""•""),""~@"", CONCATENATE(""&lt;i&gt;"",REGEXEXTRACT(B281,""^([\s\S]*),|$""),""&lt;/i&gt;"")),""~"", CONCA"&amp;"TENATE(""&lt;i&gt;"",B281,""&lt;/i&gt;"")),""(\([\s\S]*?\))"",""&lt;i&gt;&lt;span foreground='#FF34343A'&gt;$0&lt;/span&gt;&lt;/i&gt;"")"),"")</f>
        <v/>
      </c>
      <c r="W281" s="14" t="str">
        <f t="shared" si="10"/>
        <v>&lt;i&gt;&lt;/i&gt;</v>
      </c>
    </row>
    <row r="282">
      <c r="A282" s="14"/>
      <c r="B282" s="1" t="str">
        <f t="shared" si="11"/>
        <v/>
      </c>
      <c r="C282" s="15"/>
      <c r="D282" s="16" t="str">
        <f>IFERROR(__xludf.DUMMYFUNCTION("IF(ISBLANK(A282),"""",SWITCH(IF(T282="""",0,COUNTA(SPLIT(T282,"" ""))),0,""Generic"",1,TRIM(T282),2,""Multicolor"",3,""Multicolor"",4,""Multicolor"",5,""Multicolor"",6,""Multicolor"",7,""Multicolor"",8,""Multicolor""))"),"")</f>
        <v/>
      </c>
      <c r="E282" s="14"/>
      <c r="F282" s="14"/>
      <c r="H282" s="15"/>
      <c r="I282" s="17"/>
      <c r="J282" s="17"/>
      <c r="O282" s="17"/>
      <c r="Q282" s="1">
        <v>60.0</v>
      </c>
      <c r="R282" s="1">
        <v>50.0</v>
      </c>
      <c r="S282" s="14" t="str">
        <f t="shared" si="9"/>
        <v/>
      </c>
      <c r="T282" s="14" t="str">
        <f>IFERROR(__xludf.DUMMYFUNCTION("CONCATENATE(if(REGEXMATCH(C282,""R""),"" Red"",""""),if(REGEXMATCH(C282,""O""),"" Orange"",""""),if(REGEXMATCH(C282,""Y""),"" Yellow"",""""),if(REGEXMATCH(C282,""G""),"" Green"",""""),if(REGEXMATCH(C282,""B""),"" Blue"",""""),if(REGEXMATCH(C282,""P""),"" "&amp;"Purple"",""""))"),"")</f>
        <v/>
      </c>
      <c r="U282" s="14" t="str">
        <f>IFERROR(__xludf.DUMMYFUNCTION("REGEXREPLACE(C282, ""([ROYGBPXZC_]|1?[0-9])"", ""&lt;icon src='$0.png'/&gt;"")
"),"")</f>
        <v/>
      </c>
      <c r="V282" s="9" t="str">
        <f>IFERROR(__xludf.DUMMYFUNCTION("REGEXREPLACE(SUBSTITUTE(SUBSTITUTE(SUBSTITUTE(SUBSTITUTE(REGEXREPLACE(I282, ""(\[([ROYGBPTQUXZC_]|1?[0-9])\])"", ""&lt;icon src='$2.png'/&gt;""),""--"",""—""),""-&gt;"",""•""),""~@"", CONCATENATE(""&lt;i&gt;"",REGEXEXTRACT(B282,""^([\s\S]*),|$""),""&lt;/i&gt;"")),""~"", CONCA"&amp;"TENATE(""&lt;i&gt;"",B282,""&lt;/i&gt;"")),""(\([\s\S]*?\))"",""&lt;i&gt;&lt;span foreground='#FF34343A'&gt;$0&lt;/span&gt;&lt;/i&gt;"")"),"")</f>
        <v/>
      </c>
      <c r="W282" s="14" t="str">
        <f t="shared" si="10"/>
        <v>&lt;i&gt;&lt;/i&gt;</v>
      </c>
    </row>
    <row r="283">
      <c r="A283" s="14"/>
      <c r="B283" s="1" t="str">
        <f t="shared" si="11"/>
        <v/>
      </c>
      <c r="C283" s="15"/>
      <c r="D283" s="16" t="str">
        <f>IFERROR(__xludf.DUMMYFUNCTION("IF(ISBLANK(A283),"""",SWITCH(IF(T283="""",0,COUNTA(SPLIT(T283,"" ""))),0,""Generic"",1,TRIM(T283),2,""Multicolor"",3,""Multicolor"",4,""Multicolor"",5,""Multicolor"",6,""Multicolor"",7,""Multicolor"",8,""Multicolor""))"),"")</f>
        <v/>
      </c>
      <c r="E283" s="14"/>
      <c r="F283" s="14"/>
      <c r="H283" s="15"/>
      <c r="I283" s="17"/>
      <c r="J283" s="17"/>
      <c r="O283" s="17"/>
      <c r="Q283" s="1">
        <v>60.0</v>
      </c>
      <c r="R283" s="1">
        <v>50.0</v>
      </c>
      <c r="S283" s="14" t="str">
        <f t="shared" si="9"/>
        <v/>
      </c>
      <c r="T283" s="14" t="str">
        <f>IFERROR(__xludf.DUMMYFUNCTION("CONCATENATE(if(REGEXMATCH(C283,""R""),"" Red"",""""),if(REGEXMATCH(C283,""O""),"" Orange"",""""),if(REGEXMATCH(C283,""Y""),"" Yellow"",""""),if(REGEXMATCH(C283,""G""),"" Green"",""""),if(REGEXMATCH(C283,""B""),"" Blue"",""""),if(REGEXMATCH(C283,""P""),"" "&amp;"Purple"",""""))"),"")</f>
        <v/>
      </c>
      <c r="U283" s="14" t="str">
        <f>IFERROR(__xludf.DUMMYFUNCTION("REGEXREPLACE(C283, ""([ROYGBPXZC_]|1?[0-9])"", ""&lt;icon src='$0.png'/&gt;"")
"),"")</f>
        <v/>
      </c>
      <c r="V283" s="9" t="str">
        <f>IFERROR(__xludf.DUMMYFUNCTION("REGEXREPLACE(SUBSTITUTE(SUBSTITUTE(SUBSTITUTE(SUBSTITUTE(REGEXREPLACE(I283, ""(\[([ROYGBPTQUXZC_]|1?[0-9])\])"", ""&lt;icon src='$2.png'/&gt;""),""--"",""—""),""-&gt;"",""•""),""~@"", CONCATENATE(""&lt;i&gt;"",REGEXEXTRACT(B283,""^([\s\S]*),|$""),""&lt;/i&gt;"")),""~"", CONCA"&amp;"TENATE(""&lt;i&gt;"",B283,""&lt;/i&gt;"")),""(\([\s\S]*?\))"",""&lt;i&gt;&lt;span foreground='#FF34343A'&gt;$0&lt;/span&gt;&lt;/i&gt;"")"),"")</f>
        <v/>
      </c>
      <c r="W283" s="14" t="str">
        <f t="shared" si="10"/>
        <v>&lt;i&gt;&lt;/i&gt;</v>
      </c>
    </row>
    <row r="284">
      <c r="A284" s="14"/>
      <c r="B284" s="1" t="str">
        <f t="shared" si="11"/>
        <v/>
      </c>
      <c r="C284" s="15"/>
      <c r="D284" s="16" t="str">
        <f>IFERROR(__xludf.DUMMYFUNCTION("IF(ISBLANK(A284),"""",SWITCH(IF(T284="""",0,COUNTA(SPLIT(T284,"" ""))),0,""Generic"",1,TRIM(T284),2,""Multicolor"",3,""Multicolor"",4,""Multicolor"",5,""Multicolor"",6,""Multicolor"",7,""Multicolor"",8,""Multicolor""))"),"")</f>
        <v/>
      </c>
      <c r="E284" s="14"/>
      <c r="F284" s="14"/>
      <c r="H284" s="15"/>
      <c r="I284" s="17"/>
      <c r="J284" s="17"/>
      <c r="O284" s="17"/>
      <c r="Q284" s="1">
        <v>60.0</v>
      </c>
      <c r="R284" s="1">
        <v>50.0</v>
      </c>
      <c r="S284" s="14" t="str">
        <f t="shared" si="9"/>
        <v/>
      </c>
      <c r="T284" s="14" t="str">
        <f>IFERROR(__xludf.DUMMYFUNCTION("CONCATENATE(if(REGEXMATCH(C284,""R""),"" Red"",""""),if(REGEXMATCH(C284,""O""),"" Orange"",""""),if(REGEXMATCH(C284,""Y""),"" Yellow"",""""),if(REGEXMATCH(C284,""G""),"" Green"",""""),if(REGEXMATCH(C284,""B""),"" Blue"",""""),if(REGEXMATCH(C284,""P""),"" "&amp;"Purple"",""""))"),"")</f>
        <v/>
      </c>
      <c r="U284" s="14" t="str">
        <f>IFERROR(__xludf.DUMMYFUNCTION("REGEXREPLACE(C284, ""([ROYGBPXZC_]|1?[0-9])"", ""&lt;icon src='$0.png'/&gt;"")
"),"")</f>
        <v/>
      </c>
      <c r="V284" s="9" t="str">
        <f>IFERROR(__xludf.DUMMYFUNCTION("REGEXREPLACE(SUBSTITUTE(SUBSTITUTE(SUBSTITUTE(SUBSTITUTE(REGEXREPLACE(I284, ""(\[([ROYGBPTQUXZC_]|1?[0-9])\])"", ""&lt;icon src='$2.png'/&gt;""),""--"",""—""),""-&gt;"",""•""),""~@"", CONCATENATE(""&lt;i&gt;"",REGEXEXTRACT(B284,""^([\s\S]*),|$""),""&lt;/i&gt;"")),""~"", CONCA"&amp;"TENATE(""&lt;i&gt;"",B284,""&lt;/i&gt;"")),""(\([\s\S]*?\))"",""&lt;i&gt;&lt;span foreground='#FF34343A'&gt;$0&lt;/span&gt;&lt;/i&gt;"")"),"")</f>
        <v/>
      </c>
      <c r="W284" s="14" t="str">
        <f t="shared" si="10"/>
        <v>&lt;i&gt;&lt;/i&gt;</v>
      </c>
    </row>
    <row r="285">
      <c r="A285" s="14"/>
      <c r="B285" s="1" t="str">
        <f t="shared" si="11"/>
        <v/>
      </c>
      <c r="C285" s="15"/>
      <c r="D285" s="16" t="str">
        <f>IFERROR(__xludf.DUMMYFUNCTION("IF(ISBLANK(A285),"""",SWITCH(IF(T285="""",0,COUNTA(SPLIT(T285,"" ""))),0,""Generic"",1,TRIM(T285),2,""Multicolor"",3,""Multicolor"",4,""Multicolor"",5,""Multicolor"",6,""Multicolor"",7,""Multicolor"",8,""Multicolor""))"),"")</f>
        <v/>
      </c>
      <c r="E285" s="14"/>
      <c r="F285" s="14"/>
      <c r="H285" s="15"/>
      <c r="I285" s="17"/>
      <c r="J285" s="17"/>
      <c r="O285" s="17"/>
      <c r="Q285" s="1">
        <v>60.0</v>
      </c>
      <c r="R285" s="1">
        <v>50.0</v>
      </c>
      <c r="S285" s="14" t="str">
        <f t="shared" si="9"/>
        <v/>
      </c>
      <c r="T285" s="14" t="str">
        <f>IFERROR(__xludf.DUMMYFUNCTION("CONCATENATE(if(REGEXMATCH(C285,""R""),"" Red"",""""),if(REGEXMATCH(C285,""O""),"" Orange"",""""),if(REGEXMATCH(C285,""Y""),"" Yellow"",""""),if(REGEXMATCH(C285,""G""),"" Green"",""""),if(REGEXMATCH(C285,""B""),"" Blue"",""""),if(REGEXMATCH(C285,""P""),"" "&amp;"Purple"",""""))"),"")</f>
        <v/>
      </c>
      <c r="U285" s="14" t="str">
        <f>IFERROR(__xludf.DUMMYFUNCTION("REGEXREPLACE(C285, ""([ROYGBPXZC_]|1?[0-9])"", ""&lt;icon src='$0.png'/&gt;"")
"),"")</f>
        <v/>
      </c>
      <c r="V285" s="9" t="str">
        <f>IFERROR(__xludf.DUMMYFUNCTION("REGEXREPLACE(SUBSTITUTE(SUBSTITUTE(SUBSTITUTE(SUBSTITUTE(REGEXREPLACE(I285, ""(\[([ROYGBPTQUXZC_]|1?[0-9])\])"", ""&lt;icon src='$2.png'/&gt;""),""--"",""—""),""-&gt;"",""•""),""~@"", CONCATENATE(""&lt;i&gt;"",REGEXEXTRACT(B285,""^([\s\S]*),|$""),""&lt;/i&gt;"")),""~"", CONCA"&amp;"TENATE(""&lt;i&gt;"",B285,""&lt;/i&gt;"")),""(\([\s\S]*?\))"",""&lt;i&gt;&lt;span foreground='#FF34343A'&gt;$0&lt;/span&gt;&lt;/i&gt;"")"),"")</f>
        <v/>
      </c>
      <c r="W285" s="14" t="str">
        <f t="shared" si="10"/>
        <v>&lt;i&gt;&lt;/i&gt;</v>
      </c>
    </row>
    <row r="286">
      <c r="A286" s="14"/>
      <c r="B286" s="1" t="str">
        <f t="shared" si="11"/>
        <v/>
      </c>
      <c r="C286" s="15"/>
      <c r="D286" s="16" t="str">
        <f>IFERROR(__xludf.DUMMYFUNCTION("IF(ISBLANK(A286),"""",SWITCH(IF(T286="""",0,COUNTA(SPLIT(T286,"" ""))),0,""Generic"",1,TRIM(T286),2,""Multicolor"",3,""Multicolor"",4,""Multicolor"",5,""Multicolor"",6,""Multicolor"",7,""Multicolor"",8,""Multicolor""))"),"")</f>
        <v/>
      </c>
      <c r="E286" s="14"/>
      <c r="F286" s="14"/>
      <c r="H286" s="15"/>
      <c r="I286" s="17"/>
      <c r="J286" s="17"/>
      <c r="O286" s="17"/>
      <c r="Q286" s="1">
        <v>60.0</v>
      </c>
      <c r="R286" s="1">
        <v>50.0</v>
      </c>
      <c r="S286" s="14" t="str">
        <f t="shared" si="9"/>
        <v/>
      </c>
      <c r="T286" s="14" t="str">
        <f>IFERROR(__xludf.DUMMYFUNCTION("CONCATENATE(if(REGEXMATCH(C286,""R""),"" Red"",""""),if(REGEXMATCH(C286,""O""),"" Orange"",""""),if(REGEXMATCH(C286,""Y""),"" Yellow"",""""),if(REGEXMATCH(C286,""G""),"" Green"",""""),if(REGEXMATCH(C286,""B""),"" Blue"",""""),if(REGEXMATCH(C286,""P""),"" "&amp;"Purple"",""""))"),"")</f>
        <v/>
      </c>
      <c r="U286" s="14" t="str">
        <f>IFERROR(__xludf.DUMMYFUNCTION("REGEXREPLACE(C286, ""([ROYGBPXZC_]|1?[0-9])"", ""&lt;icon src='$0.png'/&gt;"")
"),"")</f>
        <v/>
      </c>
      <c r="V286" s="9" t="str">
        <f>IFERROR(__xludf.DUMMYFUNCTION("REGEXREPLACE(SUBSTITUTE(SUBSTITUTE(SUBSTITUTE(SUBSTITUTE(REGEXREPLACE(I286, ""(\[([ROYGBPTQUXZC_]|1?[0-9])\])"", ""&lt;icon src='$2.png'/&gt;""),""--"",""—""),""-&gt;"",""•""),""~@"", CONCATENATE(""&lt;i&gt;"",REGEXEXTRACT(B286,""^([\s\S]*),|$""),""&lt;/i&gt;"")),""~"", CONCA"&amp;"TENATE(""&lt;i&gt;"",B286,""&lt;/i&gt;"")),""(\([\s\S]*?\))"",""&lt;i&gt;&lt;span foreground='#FF34343A'&gt;$0&lt;/span&gt;&lt;/i&gt;"")"),"")</f>
        <v/>
      </c>
      <c r="W286" s="14" t="str">
        <f t="shared" si="10"/>
        <v>&lt;i&gt;&lt;/i&gt;</v>
      </c>
    </row>
    <row r="287">
      <c r="A287" s="14"/>
      <c r="B287" s="1" t="str">
        <f t="shared" si="11"/>
        <v/>
      </c>
      <c r="C287" s="15"/>
      <c r="D287" s="16" t="str">
        <f>IFERROR(__xludf.DUMMYFUNCTION("IF(ISBLANK(A287),"""",SWITCH(IF(T287="""",0,COUNTA(SPLIT(T287,"" ""))),0,""Generic"",1,TRIM(T287),2,""Multicolor"",3,""Multicolor"",4,""Multicolor"",5,""Multicolor"",6,""Multicolor"",7,""Multicolor"",8,""Multicolor""))"),"")</f>
        <v/>
      </c>
      <c r="E287" s="14"/>
      <c r="F287" s="14"/>
      <c r="H287" s="15"/>
      <c r="I287" s="17"/>
      <c r="J287" s="17"/>
      <c r="O287" s="17"/>
      <c r="Q287" s="1">
        <v>60.0</v>
      </c>
      <c r="R287" s="1">
        <v>50.0</v>
      </c>
      <c r="S287" s="14" t="str">
        <f t="shared" si="9"/>
        <v/>
      </c>
      <c r="T287" s="14" t="str">
        <f>IFERROR(__xludf.DUMMYFUNCTION("CONCATENATE(if(REGEXMATCH(C287,""R""),"" Red"",""""),if(REGEXMATCH(C287,""O""),"" Orange"",""""),if(REGEXMATCH(C287,""Y""),"" Yellow"",""""),if(REGEXMATCH(C287,""G""),"" Green"",""""),if(REGEXMATCH(C287,""B""),"" Blue"",""""),if(REGEXMATCH(C287,""P""),"" "&amp;"Purple"",""""))"),"")</f>
        <v/>
      </c>
      <c r="U287" s="14" t="str">
        <f>IFERROR(__xludf.DUMMYFUNCTION("REGEXREPLACE(C287, ""([ROYGBPXZC_]|1?[0-9])"", ""&lt;icon src='$0.png'/&gt;"")
"),"")</f>
        <v/>
      </c>
      <c r="V287" s="9" t="str">
        <f>IFERROR(__xludf.DUMMYFUNCTION("REGEXREPLACE(SUBSTITUTE(SUBSTITUTE(SUBSTITUTE(SUBSTITUTE(REGEXREPLACE(I287, ""(\[([ROYGBPTQUXZC_]|1?[0-9])\])"", ""&lt;icon src='$2.png'/&gt;""),""--"",""—""),""-&gt;"",""•""),""~@"", CONCATENATE(""&lt;i&gt;"",REGEXEXTRACT(B287,""^([\s\S]*),|$""),""&lt;/i&gt;"")),""~"", CONCA"&amp;"TENATE(""&lt;i&gt;"",B287,""&lt;/i&gt;"")),""(\([\s\S]*?\))"",""&lt;i&gt;&lt;span foreground='#FF34343A'&gt;$0&lt;/span&gt;&lt;/i&gt;"")"),"")</f>
        <v/>
      </c>
      <c r="W287" s="14" t="str">
        <f t="shared" si="10"/>
        <v>&lt;i&gt;&lt;/i&gt;</v>
      </c>
    </row>
    <row r="288">
      <c r="A288" s="14"/>
      <c r="B288" s="1" t="str">
        <f t="shared" si="11"/>
        <v/>
      </c>
      <c r="C288" s="15"/>
      <c r="D288" s="16" t="str">
        <f>IFERROR(__xludf.DUMMYFUNCTION("IF(ISBLANK(A288),"""",SWITCH(IF(T288="""",0,COUNTA(SPLIT(T288,"" ""))),0,""Generic"",1,TRIM(T288),2,""Multicolor"",3,""Multicolor"",4,""Multicolor"",5,""Multicolor"",6,""Multicolor"",7,""Multicolor"",8,""Multicolor""))"),"")</f>
        <v/>
      </c>
      <c r="E288" s="14"/>
      <c r="F288" s="14"/>
      <c r="H288" s="15"/>
      <c r="I288" s="17"/>
      <c r="J288" s="17"/>
      <c r="O288" s="17"/>
      <c r="Q288" s="1">
        <v>60.0</v>
      </c>
      <c r="R288" s="1">
        <v>50.0</v>
      </c>
      <c r="S288" s="14" t="str">
        <f t="shared" si="9"/>
        <v/>
      </c>
      <c r="T288" s="14" t="str">
        <f>IFERROR(__xludf.DUMMYFUNCTION("CONCATENATE(if(REGEXMATCH(C288,""R""),"" Red"",""""),if(REGEXMATCH(C288,""O""),"" Orange"",""""),if(REGEXMATCH(C288,""Y""),"" Yellow"",""""),if(REGEXMATCH(C288,""G""),"" Green"",""""),if(REGEXMATCH(C288,""B""),"" Blue"",""""),if(REGEXMATCH(C288,""P""),"" "&amp;"Purple"",""""))"),"")</f>
        <v/>
      </c>
      <c r="U288" s="14" t="str">
        <f>IFERROR(__xludf.DUMMYFUNCTION("REGEXREPLACE(C288, ""([ROYGBPXZC_]|1?[0-9])"", ""&lt;icon src='$0.png'/&gt;"")
"),"")</f>
        <v/>
      </c>
      <c r="V288" s="9" t="str">
        <f>IFERROR(__xludf.DUMMYFUNCTION("REGEXREPLACE(SUBSTITUTE(SUBSTITUTE(SUBSTITUTE(SUBSTITUTE(REGEXREPLACE(I288, ""(\[([ROYGBPTQUXZC_]|1?[0-9])\])"", ""&lt;icon src='$2.png'/&gt;""),""--"",""—""),""-&gt;"",""•""),""~@"", CONCATENATE(""&lt;i&gt;"",REGEXEXTRACT(B288,""^([\s\S]*),|$""),""&lt;/i&gt;"")),""~"", CONCA"&amp;"TENATE(""&lt;i&gt;"",B288,""&lt;/i&gt;"")),""(\([\s\S]*?\))"",""&lt;i&gt;&lt;span foreground='#FF34343A'&gt;$0&lt;/span&gt;&lt;/i&gt;"")"),"")</f>
        <v/>
      </c>
      <c r="W288" s="14" t="str">
        <f t="shared" si="10"/>
        <v>&lt;i&gt;&lt;/i&gt;</v>
      </c>
    </row>
    <row r="289">
      <c r="A289" s="14"/>
      <c r="B289" s="1" t="str">
        <f t="shared" si="11"/>
        <v/>
      </c>
      <c r="C289" s="15"/>
      <c r="D289" s="16" t="str">
        <f>IFERROR(__xludf.DUMMYFUNCTION("IF(ISBLANK(A289),"""",SWITCH(IF(T289="""",0,COUNTA(SPLIT(T289,"" ""))),0,""Generic"",1,TRIM(T289),2,""Multicolor"",3,""Multicolor"",4,""Multicolor"",5,""Multicolor"",6,""Multicolor"",7,""Multicolor"",8,""Multicolor""))"),"")</f>
        <v/>
      </c>
      <c r="E289" s="14"/>
      <c r="F289" s="14"/>
      <c r="H289" s="15"/>
      <c r="I289" s="17"/>
      <c r="J289" s="17"/>
      <c r="O289" s="17"/>
      <c r="Q289" s="1">
        <v>60.0</v>
      </c>
      <c r="R289" s="1">
        <v>50.0</v>
      </c>
      <c r="S289" s="14" t="str">
        <f t="shared" si="9"/>
        <v/>
      </c>
      <c r="T289" s="14" t="str">
        <f>IFERROR(__xludf.DUMMYFUNCTION("CONCATENATE(if(REGEXMATCH(C289,""R""),"" Red"",""""),if(REGEXMATCH(C289,""O""),"" Orange"",""""),if(REGEXMATCH(C289,""Y""),"" Yellow"",""""),if(REGEXMATCH(C289,""G""),"" Green"",""""),if(REGEXMATCH(C289,""B""),"" Blue"",""""),if(REGEXMATCH(C289,""P""),"" "&amp;"Purple"",""""))"),"")</f>
        <v/>
      </c>
      <c r="U289" s="14" t="str">
        <f>IFERROR(__xludf.DUMMYFUNCTION("REGEXREPLACE(C289, ""([ROYGBPXZC_]|1?[0-9])"", ""&lt;icon src='$0.png'/&gt;"")
"),"")</f>
        <v/>
      </c>
      <c r="V289" s="9" t="str">
        <f>IFERROR(__xludf.DUMMYFUNCTION("REGEXREPLACE(SUBSTITUTE(SUBSTITUTE(SUBSTITUTE(SUBSTITUTE(REGEXREPLACE(I289, ""(\[([ROYGBPTQUXZC_]|1?[0-9])\])"", ""&lt;icon src='$2.png'/&gt;""),""--"",""—""),""-&gt;"",""•""),""~@"", CONCATENATE(""&lt;i&gt;"",REGEXEXTRACT(B289,""^([\s\S]*),|$""),""&lt;/i&gt;"")),""~"", CONCA"&amp;"TENATE(""&lt;i&gt;"",B289,""&lt;/i&gt;"")),""(\([\s\S]*?\))"",""&lt;i&gt;&lt;span foreground='#FF34343A'&gt;$0&lt;/span&gt;&lt;/i&gt;"")"),"")</f>
        <v/>
      </c>
      <c r="W289" s="14" t="str">
        <f t="shared" si="10"/>
        <v>&lt;i&gt;&lt;/i&gt;</v>
      </c>
    </row>
    <row r="290">
      <c r="A290" s="14"/>
      <c r="B290" s="1" t="str">
        <f t="shared" si="11"/>
        <v/>
      </c>
      <c r="C290" s="15"/>
      <c r="D290" s="16" t="str">
        <f>IFERROR(__xludf.DUMMYFUNCTION("IF(ISBLANK(A290),"""",SWITCH(IF(T290="""",0,COUNTA(SPLIT(T290,"" ""))),0,""Generic"",1,TRIM(T290),2,""Multicolor"",3,""Multicolor"",4,""Multicolor"",5,""Multicolor"",6,""Multicolor"",7,""Multicolor"",8,""Multicolor""))"),"")</f>
        <v/>
      </c>
      <c r="E290" s="14"/>
      <c r="F290" s="14"/>
      <c r="H290" s="15"/>
      <c r="I290" s="17"/>
      <c r="J290" s="17"/>
      <c r="O290" s="17"/>
      <c r="Q290" s="1">
        <v>60.0</v>
      </c>
      <c r="R290" s="1">
        <v>50.0</v>
      </c>
      <c r="S290" s="14" t="str">
        <f t="shared" si="9"/>
        <v/>
      </c>
      <c r="T290" s="14" t="str">
        <f>IFERROR(__xludf.DUMMYFUNCTION("CONCATENATE(if(REGEXMATCH(C290,""R""),"" Red"",""""),if(REGEXMATCH(C290,""O""),"" Orange"",""""),if(REGEXMATCH(C290,""Y""),"" Yellow"",""""),if(REGEXMATCH(C290,""G""),"" Green"",""""),if(REGEXMATCH(C290,""B""),"" Blue"",""""),if(REGEXMATCH(C290,""P""),"" "&amp;"Purple"",""""))"),"")</f>
        <v/>
      </c>
      <c r="U290" s="14" t="str">
        <f>IFERROR(__xludf.DUMMYFUNCTION("REGEXREPLACE(C290, ""([ROYGBPXZC_]|1?[0-9])"", ""&lt;icon src='$0.png'/&gt;"")
"),"")</f>
        <v/>
      </c>
      <c r="V290" s="9" t="str">
        <f>IFERROR(__xludf.DUMMYFUNCTION("REGEXREPLACE(SUBSTITUTE(SUBSTITUTE(SUBSTITUTE(SUBSTITUTE(REGEXREPLACE(I290, ""(\[([ROYGBPTQUXZC_]|1?[0-9])\])"", ""&lt;icon src='$2.png'/&gt;""),""--"",""—""),""-&gt;"",""•""),""~@"", CONCATENATE(""&lt;i&gt;"",REGEXEXTRACT(B290,""^([\s\S]*),|$""),""&lt;/i&gt;"")),""~"", CONCA"&amp;"TENATE(""&lt;i&gt;"",B290,""&lt;/i&gt;"")),""(\([\s\S]*?\))"",""&lt;i&gt;&lt;span foreground='#FF34343A'&gt;$0&lt;/span&gt;&lt;/i&gt;"")"),"")</f>
        <v/>
      </c>
      <c r="W290" s="14" t="str">
        <f t="shared" si="10"/>
        <v>&lt;i&gt;&lt;/i&gt;</v>
      </c>
    </row>
    <row r="291">
      <c r="A291" s="14"/>
      <c r="B291" s="1" t="str">
        <f t="shared" si="11"/>
        <v/>
      </c>
      <c r="C291" s="15"/>
      <c r="D291" s="16" t="str">
        <f>IFERROR(__xludf.DUMMYFUNCTION("IF(ISBLANK(A291),"""",SWITCH(IF(T291="""",0,COUNTA(SPLIT(T291,"" ""))),0,""Generic"",1,TRIM(T291),2,""Multicolor"",3,""Multicolor"",4,""Multicolor"",5,""Multicolor"",6,""Multicolor"",7,""Multicolor"",8,""Multicolor""))"),"")</f>
        <v/>
      </c>
      <c r="E291" s="14"/>
      <c r="F291" s="14"/>
      <c r="H291" s="15"/>
      <c r="I291" s="17"/>
      <c r="J291" s="17"/>
      <c r="O291" s="17"/>
      <c r="Q291" s="1">
        <v>60.0</v>
      </c>
      <c r="R291" s="1">
        <v>50.0</v>
      </c>
      <c r="S291" s="14" t="str">
        <f t="shared" si="9"/>
        <v/>
      </c>
      <c r="T291" s="14" t="str">
        <f>IFERROR(__xludf.DUMMYFUNCTION("CONCATENATE(if(REGEXMATCH(C291,""R""),"" Red"",""""),if(REGEXMATCH(C291,""O""),"" Orange"",""""),if(REGEXMATCH(C291,""Y""),"" Yellow"",""""),if(REGEXMATCH(C291,""G""),"" Green"",""""),if(REGEXMATCH(C291,""B""),"" Blue"",""""),if(REGEXMATCH(C291,""P""),"" "&amp;"Purple"",""""))"),"")</f>
        <v/>
      </c>
      <c r="U291" s="14" t="str">
        <f>IFERROR(__xludf.DUMMYFUNCTION("REGEXREPLACE(C291, ""([ROYGBPXZC_]|1?[0-9])"", ""&lt;icon src='$0.png'/&gt;"")
"),"")</f>
        <v/>
      </c>
      <c r="V291" s="9" t="str">
        <f>IFERROR(__xludf.DUMMYFUNCTION("REGEXREPLACE(SUBSTITUTE(SUBSTITUTE(SUBSTITUTE(SUBSTITUTE(REGEXREPLACE(I291, ""(\[([ROYGBPTQUXZC_]|1?[0-9])\])"", ""&lt;icon src='$2.png'/&gt;""),""--"",""—""),""-&gt;"",""•""),""~@"", CONCATENATE(""&lt;i&gt;"",REGEXEXTRACT(B291,""^([\s\S]*),|$""),""&lt;/i&gt;"")),""~"", CONCA"&amp;"TENATE(""&lt;i&gt;"",B291,""&lt;/i&gt;"")),""(\([\s\S]*?\))"",""&lt;i&gt;&lt;span foreground='#FF34343A'&gt;$0&lt;/span&gt;&lt;/i&gt;"")"),"")</f>
        <v/>
      </c>
      <c r="W291" s="14" t="str">
        <f t="shared" si="10"/>
        <v>&lt;i&gt;&lt;/i&gt;</v>
      </c>
    </row>
    <row r="292">
      <c r="A292" s="14"/>
      <c r="B292" s="1" t="str">
        <f t="shared" si="11"/>
        <v/>
      </c>
      <c r="C292" s="15"/>
      <c r="D292" s="16" t="str">
        <f>IFERROR(__xludf.DUMMYFUNCTION("IF(ISBLANK(A292),"""",SWITCH(IF(T292="""",0,COUNTA(SPLIT(T292,"" ""))),0,""Generic"",1,TRIM(T292),2,""Multicolor"",3,""Multicolor"",4,""Multicolor"",5,""Multicolor"",6,""Multicolor"",7,""Multicolor"",8,""Multicolor""))"),"")</f>
        <v/>
      </c>
      <c r="E292" s="14"/>
      <c r="F292" s="14"/>
      <c r="H292" s="15"/>
      <c r="I292" s="17"/>
      <c r="J292" s="17"/>
      <c r="O292" s="17"/>
      <c r="Q292" s="1">
        <v>60.0</v>
      </c>
      <c r="R292" s="1">
        <v>50.0</v>
      </c>
      <c r="S292" s="14" t="str">
        <f t="shared" si="9"/>
        <v/>
      </c>
      <c r="T292" s="14" t="str">
        <f>IFERROR(__xludf.DUMMYFUNCTION("CONCATENATE(if(REGEXMATCH(C292,""R""),"" Red"",""""),if(REGEXMATCH(C292,""O""),"" Orange"",""""),if(REGEXMATCH(C292,""Y""),"" Yellow"",""""),if(REGEXMATCH(C292,""G""),"" Green"",""""),if(REGEXMATCH(C292,""B""),"" Blue"",""""),if(REGEXMATCH(C292,""P""),"" "&amp;"Purple"",""""))"),"")</f>
        <v/>
      </c>
      <c r="U292" s="14" t="str">
        <f>IFERROR(__xludf.DUMMYFUNCTION("REGEXREPLACE(C292, ""([ROYGBPXZC_]|1?[0-9])"", ""&lt;icon src='$0.png'/&gt;"")
"),"")</f>
        <v/>
      </c>
      <c r="V292" s="9" t="str">
        <f>IFERROR(__xludf.DUMMYFUNCTION("REGEXREPLACE(SUBSTITUTE(SUBSTITUTE(SUBSTITUTE(SUBSTITUTE(REGEXREPLACE(I292, ""(\[([ROYGBPTQUXZC_]|1?[0-9])\])"", ""&lt;icon src='$2.png'/&gt;""),""--"",""—""),""-&gt;"",""•""),""~@"", CONCATENATE(""&lt;i&gt;"",REGEXEXTRACT(B292,""^([\s\S]*),|$""),""&lt;/i&gt;"")),""~"", CONCA"&amp;"TENATE(""&lt;i&gt;"",B292,""&lt;/i&gt;"")),""(\([\s\S]*?\))"",""&lt;i&gt;&lt;span foreground='#FF34343A'&gt;$0&lt;/span&gt;&lt;/i&gt;"")"),"")</f>
        <v/>
      </c>
      <c r="W292" s="14" t="str">
        <f t="shared" si="10"/>
        <v>&lt;i&gt;&lt;/i&gt;</v>
      </c>
    </row>
    <row r="293">
      <c r="A293" s="14"/>
      <c r="B293" s="1" t="str">
        <f t="shared" si="11"/>
        <v/>
      </c>
      <c r="C293" s="15"/>
      <c r="D293" s="16" t="str">
        <f>IFERROR(__xludf.DUMMYFUNCTION("IF(ISBLANK(A293),"""",SWITCH(IF(T293="""",0,COUNTA(SPLIT(T293,"" ""))),0,""Generic"",1,TRIM(T293),2,""Multicolor"",3,""Multicolor"",4,""Multicolor"",5,""Multicolor"",6,""Multicolor"",7,""Multicolor"",8,""Multicolor""))"),"")</f>
        <v/>
      </c>
      <c r="E293" s="14"/>
      <c r="F293" s="14"/>
      <c r="H293" s="15"/>
      <c r="I293" s="17"/>
      <c r="J293" s="17"/>
      <c r="O293" s="17"/>
      <c r="Q293" s="1">
        <v>60.0</v>
      </c>
      <c r="R293" s="1">
        <v>50.0</v>
      </c>
      <c r="S293" s="14" t="str">
        <f t="shared" si="9"/>
        <v/>
      </c>
      <c r="T293" s="14" t="str">
        <f>IFERROR(__xludf.DUMMYFUNCTION("CONCATENATE(if(REGEXMATCH(C293,""R""),"" Red"",""""),if(REGEXMATCH(C293,""O""),"" Orange"",""""),if(REGEXMATCH(C293,""Y""),"" Yellow"",""""),if(REGEXMATCH(C293,""G""),"" Green"",""""),if(REGEXMATCH(C293,""B""),"" Blue"",""""),if(REGEXMATCH(C293,""P""),"" "&amp;"Purple"",""""))"),"")</f>
        <v/>
      </c>
      <c r="U293" s="14" t="str">
        <f>IFERROR(__xludf.DUMMYFUNCTION("REGEXREPLACE(C293, ""([ROYGBPXZC_]|1?[0-9])"", ""&lt;icon src='$0.png'/&gt;"")
"),"")</f>
        <v/>
      </c>
      <c r="V293" s="9" t="str">
        <f>IFERROR(__xludf.DUMMYFUNCTION("REGEXREPLACE(SUBSTITUTE(SUBSTITUTE(SUBSTITUTE(SUBSTITUTE(REGEXREPLACE(I293, ""(\[([ROYGBPTQUXZC_]|1?[0-9])\])"", ""&lt;icon src='$2.png'/&gt;""),""--"",""—""),""-&gt;"",""•""),""~@"", CONCATENATE(""&lt;i&gt;"",REGEXEXTRACT(B293,""^([\s\S]*),|$""),""&lt;/i&gt;"")),""~"", CONCA"&amp;"TENATE(""&lt;i&gt;"",B293,""&lt;/i&gt;"")),""(\([\s\S]*?\))"",""&lt;i&gt;&lt;span foreground='#FF34343A'&gt;$0&lt;/span&gt;&lt;/i&gt;"")"),"")</f>
        <v/>
      </c>
      <c r="W293" s="14" t="str">
        <f t="shared" si="10"/>
        <v>&lt;i&gt;&lt;/i&gt;</v>
      </c>
    </row>
    <row r="294">
      <c r="A294" s="14"/>
      <c r="B294" s="1" t="str">
        <f t="shared" si="11"/>
        <v/>
      </c>
      <c r="C294" s="15"/>
      <c r="D294" s="16" t="str">
        <f>IFERROR(__xludf.DUMMYFUNCTION("IF(ISBLANK(A294),"""",SWITCH(IF(T294="""",0,COUNTA(SPLIT(T294,"" ""))),0,""Generic"",1,TRIM(T294),2,""Multicolor"",3,""Multicolor"",4,""Multicolor"",5,""Multicolor"",6,""Multicolor"",7,""Multicolor"",8,""Multicolor""))"),"")</f>
        <v/>
      </c>
      <c r="E294" s="14"/>
      <c r="F294" s="14"/>
      <c r="H294" s="15"/>
      <c r="I294" s="17"/>
      <c r="J294" s="17"/>
      <c r="O294" s="17"/>
      <c r="Q294" s="1">
        <v>60.0</v>
      </c>
      <c r="R294" s="1">
        <v>50.0</v>
      </c>
      <c r="S294" s="14" t="str">
        <f t="shared" si="9"/>
        <v/>
      </c>
      <c r="T294" s="14" t="str">
        <f>IFERROR(__xludf.DUMMYFUNCTION("CONCATENATE(if(REGEXMATCH(C294,""R""),"" Red"",""""),if(REGEXMATCH(C294,""O""),"" Orange"",""""),if(REGEXMATCH(C294,""Y""),"" Yellow"",""""),if(REGEXMATCH(C294,""G""),"" Green"",""""),if(REGEXMATCH(C294,""B""),"" Blue"",""""),if(REGEXMATCH(C294,""P""),"" "&amp;"Purple"",""""))"),"")</f>
        <v/>
      </c>
      <c r="U294" s="14" t="str">
        <f>IFERROR(__xludf.DUMMYFUNCTION("REGEXREPLACE(C294, ""([ROYGBPXZC_]|1?[0-9])"", ""&lt;icon src='$0.png'/&gt;"")
"),"")</f>
        <v/>
      </c>
      <c r="V294" s="9" t="str">
        <f>IFERROR(__xludf.DUMMYFUNCTION("REGEXREPLACE(SUBSTITUTE(SUBSTITUTE(SUBSTITUTE(SUBSTITUTE(REGEXREPLACE(I294, ""(\[([ROYGBPTQUXZC_]|1?[0-9])\])"", ""&lt;icon src='$2.png'/&gt;""),""--"",""—""),""-&gt;"",""•""),""~@"", CONCATENATE(""&lt;i&gt;"",REGEXEXTRACT(B294,""^([\s\S]*),|$""),""&lt;/i&gt;"")),""~"", CONCA"&amp;"TENATE(""&lt;i&gt;"",B294,""&lt;/i&gt;"")),""(\([\s\S]*?\))"",""&lt;i&gt;&lt;span foreground='#FF34343A'&gt;$0&lt;/span&gt;&lt;/i&gt;"")"),"")</f>
        <v/>
      </c>
      <c r="W294" s="14" t="str">
        <f t="shared" si="10"/>
        <v>&lt;i&gt;&lt;/i&gt;</v>
      </c>
    </row>
    <row r="295">
      <c r="A295" s="14"/>
      <c r="B295" s="1" t="str">
        <f t="shared" si="11"/>
        <v/>
      </c>
      <c r="C295" s="15"/>
      <c r="D295" s="16" t="str">
        <f>IFERROR(__xludf.DUMMYFUNCTION("IF(ISBLANK(A295),"""",SWITCH(IF(T295="""",0,COUNTA(SPLIT(T295,"" ""))),0,""Generic"",1,TRIM(T295),2,""Multicolor"",3,""Multicolor"",4,""Multicolor"",5,""Multicolor"",6,""Multicolor"",7,""Multicolor"",8,""Multicolor""))"),"")</f>
        <v/>
      </c>
      <c r="E295" s="14"/>
      <c r="F295" s="14"/>
      <c r="H295" s="15"/>
      <c r="I295" s="17"/>
      <c r="J295" s="17"/>
      <c r="O295" s="17"/>
      <c r="Q295" s="1">
        <v>60.0</v>
      </c>
      <c r="R295" s="1">
        <v>50.0</v>
      </c>
      <c r="S295" s="14" t="str">
        <f t="shared" si="9"/>
        <v/>
      </c>
      <c r="T295" s="14" t="str">
        <f>IFERROR(__xludf.DUMMYFUNCTION("CONCATENATE(if(REGEXMATCH(C295,""R""),"" Red"",""""),if(REGEXMATCH(C295,""O""),"" Orange"",""""),if(REGEXMATCH(C295,""Y""),"" Yellow"",""""),if(REGEXMATCH(C295,""G""),"" Green"",""""),if(REGEXMATCH(C295,""B""),"" Blue"",""""),if(REGEXMATCH(C295,""P""),"" "&amp;"Purple"",""""))"),"")</f>
        <v/>
      </c>
      <c r="U295" s="14" t="str">
        <f>IFERROR(__xludf.DUMMYFUNCTION("REGEXREPLACE(C295, ""([ROYGBPXZC_]|1?[0-9])"", ""&lt;icon src='$0.png'/&gt;"")
"),"")</f>
        <v/>
      </c>
      <c r="V295" s="9" t="str">
        <f>IFERROR(__xludf.DUMMYFUNCTION("REGEXREPLACE(SUBSTITUTE(SUBSTITUTE(SUBSTITUTE(SUBSTITUTE(REGEXREPLACE(I295, ""(\[([ROYGBPTQUXZC_]|1?[0-9])\])"", ""&lt;icon src='$2.png'/&gt;""),""--"",""—""),""-&gt;"",""•""),""~@"", CONCATENATE(""&lt;i&gt;"",REGEXEXTRACT(B295,""^([\s\S]*),|$""),""&lt;/i&gt;"")),""~"", CONCA"&amp;"TENATE(""&lt;i&gt;"",B295,""&lt;/i&gt;"")),""(\([\s\S]*?\))"",""&lt;i&gt;&lt;span foreground='#FF34343A'&gt;$0&lt;/span&gt;&lt;/i&gt;"")"),"")</f>
        <v/>
      </c>
      <c r="W295" s="14" t="str">
        <f t="shared" si="10"/>
        <v>&lt;i&gt;&lt;/i&gt;</v>
      </c>
    </row>
    <row r="296">
      <c r="A296" s="14"/>
      <c r="B296" s="1" t="str">
        <f t="shared" si="11"/>
        <v/>
      </c>
      <c r="C296" s="15"/>
      <c r="D296" s="16" t="str">
        <f>IFERROR(__xludf.DUMMYFUNCTION("IF(ISBLANK(A296),"""",SWITCH(IF(T296="""",0,COUNTA(SPLIT(T296,"" ""))),0,""Generic"",1,TRIM(T296),2,""Multicolor"",3,""Multicolor"",4,""Multicolor"",5,""Multicolor"",6,""Multicolor"",7,""Multicolor"",8,""Multicolor""))"),"")</f>
        <v/>
      </c>
      <c r="E296" s="14"/>
      <c r="F296" s="14"/>
      <c r="H296" s="15"/>
      <c r="I296" s="17"/>
      <c r="J296" s="17"/>
      <c r="O296" s="17"/>
      <c r="Q296" s="1">
        <v>60.0</v>
      </c>
      <c r="R296" s="1">
        <v>50.0</v>
      </c>
      <c r="S296" s="14" t="str">
        <f t="shared" si="9"/>
        <v/>
      </c>
      <c r="T296" s="14" t="str">
        <f>IFERROR(__xludf.DUMMYFUNCTION("CONCATENATE(if(REGEXMATCH(C296,""R""),"" Red"",""""),if(REGEXMATCH(C296,""O""),"" Orange"",""""),if(REGEXMATCH(C296,""Y""),"" Yellow"",""""),if(REGEXMATCH(C296,""G""),"" Green"",""""),if(REGEXMATCH(C296,""B""),"" Blue"",""""),if(REGEXMATCH(C296,""P""),"" "&amp;"Purple"",""""))"),"")</f>
        <v/>
      </c>
      <c r="U296" s="14" t="str">
        <f>IFERROR(__xludf.DUMMYFUNCTION("REGEXREPLACE(C296, ""([ROYGBPXZC_]|1?[0-9])"", ""&lt;icon src='$0.png'/&gt;"")
"),"")</f>
        <v/>
      </c>
      <c r="V296" s="9" t="str">
        <f>IFERROR(__xludf.DUMMYFUNCTION("REGEXREPLACE(SUBSTITUTE(SUBSTITUTE(SUBSTITUTE(SUBSTITUTE(REGEXREPLACE(I296, ""(\[([ROYGBPTQUXZC_]|1?[0-9])\])"", ""&lt;icon src='$2.png'/&gt;""),""--"",""—""),""-&gt;"",""•""),""~@"", CONCATENATE(""&lt;i&gt;"",REGEXEXTRACT(B296,""^([\s\S]*),|$""),""&lt;/i&gt;"")),""~"", CONCA"&amp;"TENATE(""&lt;i&gt;"",B296,""&lt;/i&gt;"")),""(\([\s\S]*?\))"",""&lt;i&gt;&lt;span foreground='#FF34343A'&gt;$0&lt;/span&gt;&lt;/i&gt;"")"),"")</f>
        <v/>
      </c>
      <c r="W296" s="14" t="str">
        <f t="shared" si="10"/>
        <v>&lt;i&gt;&lt;/i&gt;</v>
      </c>
    </row>
    <row r="297">
      <c r="A297" s="14"/>
      <c r="B297" s="1" t="str">
        <f t="shared" si="11"/>
        <v/>
      </c>
      <c r="C297" s="15"/>
      <c r="D297" s="16" t="str">
        <f>IFERROR(__xludf.DUMMYFUNCTION("IF(ISBLANK(A297),"""",SWITCH(IF(T297="""",0,COUNTA(SPLIT(T297,"" ""))),0,""Generic"",1,TRIM(T297),2,""Multicolor"",3,""Multicolor"",4,""Multicolor"",5,""Multicolor"",6,""Multicolor"",7,""Multicolor"",8,""Multicolor""))"),"")</f>
        <v/>
      </c>
      <c r="E297" s="14"/>
      <c r="F297" s="14"/>
      <c r="H297" s="15"/>
      <c r="I297" s="17"/>
      <c r="J297" s="17"/>
      <c r="O297" s="17"/>
      <c r="Q297" s="1">
        <v>60.0</v>
      </c>
      <c r="R297" s="1">
        <v>50.0</v>
      </c>
      <c r="S297" s="14" t="str">
        <f t="shared" si="9"/>
        <v/>
      </c>
      <c r="T297" s="14" t="str">
        <f>IFERROR(__xludf.DUMMYFUNCTION("CONCATENATE(if(REGEXMATCH(C297,""R""),"" Red"",""""),if(REGEXMATCH(C297,""O""),"" Orange"",""""),if(REGEXMATCH(C297,""Y""),"" Yellow"",""""),if(REGEXMATCH(C297,""G""),"" Green"",""""),if(REGEXMATCH(C297,""B""),"" Blue"",""""),if(REGEXMATCH(C297,""P""),"" "&amp;"Purple"",""""))"),"")</f>
        <v/>
      </c>
      <c r="U297" s="14" t="str">
        <f>IFERROR(__xludf.DUMMYFUNCTION("REGEXREPLACE(C297, ""([ROYGBPXZC_]|1?[0-9])"", ""&lt;icon src='$0.png'/&gt;"")
"),"")</f>
        <v/>
      </c>
      <c r="V297" s="9" t="str">
        <f>IFERROR(__xludf.DUMMYFUNCTION("REGEXREPLACE(SUBSTITUTE(SUBSTITUTE(SUBSTITUTE(SUBSTITUTE(REGEXREPLACE(I297, ""(\[([ROYGBPTQUXZC_]|1?[0-9])\])"", ""&lt;icon src='$2.png'/&gt;""),""--"",""—""),""-&gt;"",""•""),""~@"", CONCATENATE(""&lt;i&gt;"",REGEXEXTRACT(B297,""^([\s\S]*),|$""),""&lt;/i&gt;"")),""~"", CONCA"&amp;"TENATE(""&lt;i&gt;"",B297,""&lt;/i&gt;"")),""(\([\s\S]*?\))"",""&lt;i&gt;&lt;span foreground='#FF34343A'&gt;$0&lt;/span&gt;&lt;/i&gt;"")"),"")</f>
        <v/>
      </c>
      <c r="W297" s="14" t="str">
        <f t="shared" si="10"/>
        <v>&lt;i&gt;&lt;/i&gt;</v>
      </c>
    </row>
    <row r="298">
      <c r="A298" s="14"/>
      <c r="B298" s="1" t="str">
        <f t="shared" si="11"/>
        <v/>
      </c>
      <c r="C298" s="15"/>
      <c r="D298" s="16" t="str">
        <f>IFERROR(__xludf.DUMMYFUNCTION("IF(ISBLANK(A298),"""",SWITCH(IF(T298="""",0,COUNTA(SPLIT(T298,"" ""))),0,""Generic"",1,TRIM(T298),2,""Multicolor"",3,""Multicolor"",4,""Multicolor"",5,""Multicolor"",6,""Multicolor"",7,""Multicolor"",8,""Multicolor""))"),"")</f>
        <v/>
      </c>
      <c r="E298" s="14"/>
      <c r="F298" s="14"/>
      <c r="H298" s="15"/>
      <c r="I298" s="17"/>
      <c r="J298" s="17"/>
      <c r="O298" s="17"/>
      <c r="Q298" s="1">
        <v>60.0</v>
      </c>
      <c r="R298" s="1">
        <v>50.0</v>
      </c>
      <c r="S298" s="14" t="str">
        <f t="shared" si="9"/>
        <v/>
      </c>
      <c r="T298" s="14" t="str">
        <f>IFERROR(__xludf.DUMMYFUNCTION("CONCATENATE(if(REGEXMATCH(C298,""R""),"" Red"",""""),if(REGEXMATCH(C298,""O""),"" Orange"",""""),if(REGEXMATCH(C298,""Y""),"" Yellow"",""""),if(REGEXMATCH(C298,""G""),"" Green"",""""),if(REGEXMATCH(C298,""B""),"" Blue"",""""),if(REGEXMATCH(C298,""P""),"" "&amp;"Purple"",""""))"),"")</f>
        <v/>
      </c>
      <c r="U298" s="14" t="str">
        <f>IFERROR(__xludf.DUMMYFUNCTION("REGEXREPLACE(C298, ""([ROYGBPXZC_]|1?[0-9])"", ""&lt;icon src='$0.png'/&gt;"")
"),"")</f>
        <v/>
      </c>
      <c r="V298" s="9" t="str">
        <f>IFERROR(__xludf.DUMMYFUNCTION("REGEXREPLACE(SUBSTITUTE(SUBSTITUTE(SUBSTITUTE(SUBSTITUTE(REGEXREPLACE(I298, ""(\[([ROYGBPTQUXZC_]|1?[0-9])\])"", ""&lt;icon src='$2.png'/&gt;""),""--"",""—""),""-&gt;"",""•""),""~@"", CONCATENATE(""&lt;i&gt;"",REGEXEXTRACT(B298,""^([\s\S]*),|$""),""&lt;/i&gt;"")),""~"", CONCA"&amp;"TENATE(""&lt;i&gt;"",B298,""&lt;/i&gt;"")),""(\([\s\S]*?\))"",""&lt;i&gt;&lt;span foreground='#FF34343A'&gt;$0&lt;/span&gt;&lt;/i&gt;"")"),"")</f>
        <v/>
      </c>
      <c r="W298" s="14" t="str">
        <f t="shared" si="10"/>
        <v>&lt;i&gt;&lt;/i&gt;</v>
      </c>
    </row>
    <row r="299">
      <c r="A299" s="14"/>
      <c r="B299" s="1" t="str">
        <f t="shared" si="11"/>
        <v/>
      </c>
      <c r="C299" s="15"/>
      <c r="D299" s="16" t="str">
        <f>IFERROR(__xludf.DUMMYFUNCTION("IF(ISBLANK(A299),"""",SWITCH(IF(T299="""",0,COUNTA(SPLIT(T299,"" ""))),0,""Generic"",1,TRIM(T299),2,""Multicolor"",3,""Multicolor"",4,""Multicolor"",5,""Multicolor"",6,""Multicolor"",7,""Multicolor"",8,""Multicolor""))"),"")</f>
        <v/>
      </c>
      <c r="E299" s="14"/>
      <c r="F299" s="14"/>
      <c r="H299" s="15"/>
      <c r="I299" s="17"/>
      <c r="J299" s="17"/>
      <c r="O299" s="17"/>
      <c r="Q299" s="1">
        <v>60.0</v>
      </c>
      <c r="R299" s="1">
        <v>50.0</v>
      </c>
      <c r="S299" s="14" t="str">
        <f t="shared" si="9"/>
        <v/>
      </c>
      <c r="T299" s="14" t="str">
        <f>IFERROR(__xludf.DUMMYFUNCTION("CONCATENATE(if(REGEXMATCH(C299,""R""),"" Red"",""""),if(REGEXMATCH(C299,""O""),"" Orange"",""""),if(REGEXMATCH(C299,""Y""),"" Yellow"",""""),if(REGEXMATCH(C299,""G""),"" Green"",""""),if(REGEXMATCH(C299,""B""),"" Blue"",""""),if(REGEXMATCH(C299,""P""),"" "&amp;"Purple"",""""))"),"")</f>
        <v/>
      </c>
      <c r="U299" s="14" t="str">
        <f>IFERROR(__xludf.DUMMYFUNCTION("REGEXREPLACE(C299, ""([ROYGBPXZC_]|1?[0-9])"", ""&lt;icon src='$0.png'/&gt;"")
"),"")</f>
        <v/>
      </c>
      <c r="V299" s="9" t="str">
        <f>IFERROR(__xludf.DUMMYFUNCTION("REGEXREPLACE(SUBSTITUTE(SUBSTITUTE(SUBSTITUTE(SUBSTITUTE(REGEXREPLACE(I299, ""(\[([ROYGBPTQUXZC_]|1?[0-9])\])"", ""&lt;icon src='$2.png'/&gt;""),""--"",""—""),""-&gt;"",""•""),""~@"", CONCATENATE(""&lt;i&gt;"",REGEXEXTRACT(B299,""^([\s\S]*),|$""),""&lt;/i&gt;"")),""~"", CONCA"&amp;"TENATE(""&lt;i&gt;"",B299,""&lt;/i&gt;"")),""(\([\s\S]*?\))"",""&lt;i&gt;&lt;span foreground='#FF34343A'&gt;$0&lt;/span&gt;&lt;/i&gt;"")"),"")</f>
        <v/>
      </c>
      <c r="W299" s="14" t="str">
        <f t="shared" si="10"/>
        <v>&lt;i&gt;&lt;/i&gt;</v>
      </c>
    </row>
    <row r="300">
      <c r="A300" s="14"/>
      <c r="B300" s="1" t="str">
        <f t="shared" si="11"/>
        <v/>
      </c>
      <c r="C300" s="15"/>
      <c r="D300" s="16" t="str">
        <f>IFERROR(__xludf.DUMMYFUNCTION("IF(ISBLANK(A300),"""",SWITCH(IF(T300="""",0,COUNTA(SPLIT(T300,"" ""))),0,""Generic"",1,TRIM(T300),2,""Multicolor"",3,""Multicolor"",4,""Multicolor"",5,""Multicolor"",6,""Multicolor"",7,""Multicolor"",8,""Multicolor""))"),"")</f>
        <v/>
      </c>
      <c r="E300" s="14"/>
      <c r="F300" s="14"/>
      <c r="H300" s="15"/>
      <c r="I300" s="17"/>
      <c r="J300" s="17"/>
      <c r="O300" s="17"/>
      <c r="Q300" s="1">
        <v>60.0</v>
      </c>
      <c r="R300" s="1">
        <v>50.0</v>
      </c>
      <c r="S300" s="14" t="str">
        <f t="shared" si="9"/>
        <v/>
      </c>
      <c r="T300" s="14" t="str">
        <f>IFERROR(__xludf.DUMMYFUNCTION("CONCATENATE(if(REGEXMATCH(C300,""R""),"" Red"",""""),if(REGEXMATCH(C300,""O""),"" Orange"",""""),if(REGEXMATCH(C300,""Y""),"" Yellow"",""""),if(REGEXMATCH(C300,""G""),"" Green"",""""),if(REGEXMATCH(C300,""B""),"" Blue"",""""),if(REGEXMATCH(C300,""P""),"" "&amp;"Purple"",""""))"),"")</f>
        <v/>
      </c>
      <c r="U300" s="14" t="str">
        <f>IFERROR(__xludf.DUMMYFUNCTION("REGEXREPLACE(C300, ""([ROYGBPXZC_]|1?[0-9])"", ""&lt;icon src='$0.png'/&gt;"")
"),"")</f>
        <v/>
      </c>
      <c r="V300" s="9" t="str">
        <f>IFERROR(__xludf.DUMMYFUNCTION("REGEXREPLACE(SUBSTITUTE(SUBSTITUTE(SUBSTITUTE(SUBSTITUTE(REGEXREPLACE(I300, ""(\[([ROYGBPTQUXZC_]|1?[0-9])\])"", ""&lt;icon src='$2.png'/&gt;""),""--"",""—""),""-&gt;"",""•""),""~@"", CONCATENATE(""&lt;i&gt;"",REGEXEXTRACT(B300,""^([\s\S]*),|$""),""&lt;/i&gt;"")),""~"", CONCA"&amp;"TENATE(""&lt;i&gt;"",B300,""&lt;/i&gt;"")),""(\([\s\S]*?\))"",""&lt;i&gt;&lt;span foreground='#FF34343A'&gt;$0&lt;/span&gt;&lt;/i&gt;"")"),"")</f>
        <v/>
      </c>
      <c r="W300" s="14" t="str">
        <f t="shared" si="10"/>
        <v>&lt;i&gt;&lt;/i&gt;</v>
      </c>
    </row>
    <row r="301">
      <c r="A301" s="14"/>
      <c r="B301" s="1" t="str">
        <f t="shared" si="11"/>
        <v/>
      </c>
      <c r="C301" s="15"/>
      <c r="D301" s="16" t="str">
        <f>IFERROR(__xludf.DUMMYFUNCTION("IF(ISBLANK(A301),"""",SWITCH(IF(T301="""",0,COUNTA(SPLIT(T301,"" ""))),0,""Generic"",1,TRIM(T301),2,""Multicolor"",3,""Multicolor"",4,""Multicolor"",5,""Multicolor"",6,""Multicolor"",7,""Multicolor"",8,""Multicolor""))"),"")</f>
        <v/>
      </c>
      <c r="E301" s="14"/>
      <c r="F301" s="14"/>
      <c r="H301" s="15"/>
      <c r="I301" s="17"/>
      <c r="J301" s="17"/>
      <c r="O301" s="17"/>
      <c r="Q301" s="1">
        <v>60.0</v>
      </c>
      <c r="R301" s="1">
        <v>50.0</v>
      </c>
      <c r="S301" s="14" t="str">
        <f t="shared" si="9"/>
        <v/>
      </c>
      <c r="T301" s="14" t="str">
        <f>IFERROR(__xludf.DUMMYFUNCTION("CONCATENATE(if(REGEXMATCH(C301,""R""),"" Red"",""""),if(REGEXMATCH(C301,""O""),"" Orange"",""""),if(REGEXMATCH(C301,""Y""),"" Yellow"",""""),if(REGEXMATCH(C301,""G""),"" Green"",""""),if(REGEXMATCH(C301,""B""),"" Blue"",""""),if(REGEXMATCH(C301,""P""),"" "&amp;"Purple"",""""))"),"")</f>
        <v/>
      </c>
      <c r="U301" s="14" t="str">
        <f>IFERROR(__xludf.DUMMYFUNCTION("REGEXREPLACE(C301, ""([ROYGBPXZC_]|1?[0-9])"", ""&lt;icon src='$0.png'/&gt;"")
"),"")</f>
        <v/>
      </c>
      <c r="V301" s="9" t="str">
        <f>IFERROR(__xludf.DUMMYFUNCTION("REGEXREPLACE(SUBSTITUTE(SUBSTITUTE(SUBSTITUTE(SUBSTITUTE(REGEXREPLACE(I301, ""(\[([ROYGBPTQUXZC_]|1?[0-9])\])"", ""&lt;icon src='$2.png'/&gt;""),""--"",""—""),""-&gt;"",""•""),""~@"", CONCATENATE(""&lt;i&gt;"",REGEXEXTRACT(B301,""^([\s\S]*),|$""),""&lt;/i&gt;"")),""~"", CONCA"&amp;"TENATE(""&lt;i&gt;"",B301,""&lt;/i&gt;"")),""(\([\s\S]*?\))"",""&lt;i&gt;&lt;span foreground='#FF34343A'&gt;$0&lt;/span&gt;&lt;/i&gt;"")"),"")</f>
        <v/>
      </c>
      <c r="W301" s="14" t="str">
        <f t="shared" si="10"/>
        <v>&lt;i&gt;&lt;/i&gt;</v>
      </c>
    </row>
    <row r="302">
      <c r="A302" s="14"/>
      <c r="B302" s="1" t="str">
        <f t="shared" si="11"/>
        <v/>
      </c>
      <c r="C302" s="15"/>
      <c r="D302" s="16" t="str">
        <f>IFERROR(__xludf.DUMMYFUNCTION("IF(ISBLANK(A302),"""",SWITCH(IF(T302="""",0,COUNTA(SPLIT(T302,"" ""))),0,""Generic"",1,TRIM(T302),2,""Multicolor"",3,""Multicolor"",4,""Multicolor"",5,""Multicolor"",6,""Multicolor"",7,""Multicolor"",8,""Multicolor""))"),"")</f>
        <v/>
      </c>
      <c r="E302" s="14"/>
      <c r="F302" s="14"/>
      <c r="H302" s="15"/>
      <c r="I302" s="17"/>
      <c r="J302" s="17"/>
      <c r="O302" s="17"/>
      <c r="Q302" s="1">
        <v>60.0</v>
      </c>
      <c r="R302" s="1">
        <v>50.0</v>
      </c>
      <c r="S302" s="14" t="str">
        <f t="shared" si="9"/>
        <v/>
      </c>
      <c r="T302" s="14" t="str">
        <f>IFERROR(__xludf.DUMMYFUNCTION("CONCATENATE(if(REGEXMATCH(C302,""R""),"" Red"",""""),if(REGEXMATCH(C302,""O""),"" Orange"",""""),if(REGEXMATCH(C302,""Y""),"" Yellow"",""""),if(REGEXMATCH(C302,""G""),"" Green"",""""),if(REGEXMATCH(C302,""B""),"" Blue"",""""),if(REGEXMATCH(C302,""P""),"" "&amp;"Purple"",""""))"),"")</f>
        <v/>
      </c>
      <c r="U302" s="14" t="str">
        <f>IFERROR(__xludf.DUMMYFUNCTION("REGEXREPLACE(C302, ""([ROYGBPXZC_]|1?[0-9])"", ""&lt;icon src='$0.png'/&gt;"")
"),"")</f>
        <v/>
      </c>
      <c r="V302" s="9" t="str">
        <f>IFERROR(__xludf.DUMMYFUNCTION("REGEXREPLACE(SUBSTITUTE(SUBSTITUTE(SUBSTITUTE(SUBSTITUTE(REGEXREPLACE(I302, ""(\[([ROYGBPTQUXZC_]|1?[0-9])\])"", ""&lt;icon src='$2.png'/&gt;""),""--"",""—""),""-&gt;"",""•""),""~@"", CONCATENATE(""&lt;i&gt;"",REGEXEXTRACT(B302,""^([\s\S]*),|$""),""&lt;/i&gt;"")),""~"", CONCA"&amp;"TENATE(""&lt;i&gt;"",B302,""&lt;/i&gt;"")),""(\([\s\S]*?\))"",""&lt;i&gt;&lt;span foreground='#FF34343A'&gt;$0&lt;/span&gt;&lt;/i&gt;"")"),"")</f>
        <v/>
      </c>
      <c r="W302" s="14" t="str">
        <f t="shared" si="10"/>
        <v>&lt;i&gt;&lt;/i&gt;</v>
      </c>
    </row>
    <row r="303">
      <c r="A303" s="14"/>
      <c r="B303" s="1" t="str">
        <f t="shared" si="11"/>
        <v/>
      </c>
      <c r="C303" s="15"/>
      <c r="D303" s="16" t="str">
        <f>IFERROR(__xludf.DUMMYFUNCTION("IF(ISBLANK(A303),"""",SWITCH(IF(T303="""",0,COUNTA(SPLIT(T303,"" ""))),0,""Generic"",1,TRIM(T303),2,""Multicolor"",3,""Multicolor"",4,""Multicolor"",5,""Multicolor"",6,""Multicolor"",7,""Multicolor"",8,""Multicolor""))"),"")</f>
        <v/>
      </c>
      <c r="E303" s="14"/>
      <c r="F303" s="14"/>
      <c r="H303" s="15"/>
      <c r="I303" s="17"/>
      <c r="J303" s="17"/>
      <c r="O303" s="17"/>
      <c r="Q303" s="1">
        <v>60.0</v>
      </c>
      <c r="R303" s="1">
        <v>50.0</v>
      </c>
      <c r="S303" s="14" t="str">
        <f t="shared" si="9"/>
        <v/>
      </c>
      <c r="T303" s="14" t="str">
        <f>IFERROR(__xludf.DUMMYFUNCTION("CONCATENATE(if(REGEXMATCH(C303,""R""),"" Red"",""""),if(REGEXMATCH(C303,""O""),"" Orange"",""""),if(REGEXMATCH(C303,""Y""),"" Yellow"",""""),if(REGEXMATCH(C303,""G""),"" Green"",""""),if(REGEXMATCH(C303,""B""),"" Blue"",""""),if(REGEXMATCH(C303,""P""),"" "&amp;"Purple"",""""))"),"")</f>
        <v/>
      </c>
      <c r="U303" s="14" t="str">
        <f>IFERROR(__xludf.DUMMYFUNCTION("REGEXREPLACE(C303, ""([ROYGBPXZC_]|1?[0-9])"", ""&lt;icon src='$0.png'/&gt;"")
"),"")</f>
        <v/>
      </c>
      <c r="V303" s="9" t="str">
        <f>IFERROR(__xludf.DUMMYFUNCTION("REGEXREPLACE(SUBSTITUTE(SUBSTITUTE(SUBSTITUTE(SUBSTITUTE(REGEXREPLACE(I303, ""(\[([ROYGBPTQUXZC_]|1?[0-9])\])"", ""&lt;icon src='$2.png'/&gt;""),""--"",""—""),""-&gt;"",""•""),""~@"", CONCATENATE(""&lt;i&gt;"",REGEXEXTRACT(B303,""^([\s\S]*),|$""),""&lt;/i&gt;"")),""~"", CONCA"&amp;"TENATE(""&lt;i&gt;"",B303,""&lt;/i&gt;"")),""(\([\s\S]*?\))"",""&lt;i&gt;&lt;span foreground='#FF34343A'&gt;$0&lt;/span&gt;&lt;/i&gt;"")"),"")</f>
        <v/>
      </c>
      <c r="W303" s="14" t="str">
        <f t="shared" si="10"/>
        <v>&lt;i&gt;&lt;/i&gt;</v>
      </c>
    </row>
    <row r="304">
      <c r="A304" s="14"/>
      <c r="B304" s="1" t="str">
        <f t="shared" si="11"/>
        <v/>
      </c>
      <c r="C304" s="15"/>
      <c r="D304" s="16" t="str">
        <f>IFERROR(__xludf.DUMMYFUNCTION("IF(ISBLANK(A304),"""",SWITCH(IF(T304="""",0,COUNTA(SPLIT(T304,"" ""))),0,""Generic"",1,TRIM(T304),2,""Multicolor"",3,""Multicolor"",4,""Multicolor"",5,""Multicolor"",6,""Multicolor"",7,""Multicolor"",8,""Multicolor""))"),"")</f>
        <v/>
      </c>
      <c r="E304" s="14"/>
      <c r="F304" s="14"/>
      <c r="H304" s="15"/>
      <c r="I304" s="17"/>
      <c r="J304" s="17"/>
      <c r="O304" s="17"/>
      <c r="Q304" s="1">
        <v>60.0</v>
      </c>
      <c r="R304" s="1">
        <v>50.0</v>
      </c>
      <c r="S304" s="14" t="str">
        <f t="shared" si="9"/>
        <v/>
      </c>
      <c r="T304" s="14" t="str">
        <f>IFERROR(__xludf.DUMMYFUNCTION("CONCATENATE(if(REGEXMATCH(C304,""R""),"" Red"",""""),if(REGEXMATCH(C304,""O""),"" Orange"",""""),if(REGEXMATCH(C304,""Y""),"" Yellow"",""""),if(REGEXMATCH(C304,""G""),"" Green"",""""),if(REGEXMATCH(C304,""B""),"" Blue"",""""),if(REGEXMATCH(C304,""P""),"" "&amp;"Purple"",""""))"),"")</f>
        <v/>
      </c>
      <c r="U304" s="14" t="str">
        <f>IFERROR(__xludf.DUMMYFUNCTION("REGEXREPLACE(C304, ""([ROYGBPXZC_]|1?[0-9])"", ""&lt;icon src='$0.png'/&gt;"")
"),"")</f>
        <v/>
      </c>
      <c r="V304" s="9" t="str">
        <f>IFERROR(__xludf.DUMMYFUNCTION("REGEXREPLACE(SUBSTITUTE(SUBSTITUTE(SUBSTITUTE(SUBSTITUTE(REGEXREPLACE(I304, ""(\[([ROYGBPTQUXZC_]|1?[0-9])\])"", ""&lt;icon src='$2.png'/&gt;""),""--"",""—""),""-&gt;"",""•""),""~@"", CONCATENATE(""&lt;i&gt;"",REGEXEXTRACT(B304,""^([\s\S]*),|$""),""&lt;/i&gt;"")),""~"", CONCA"&amp;"TENATE(""&lt;i&gt;"",B304,""&lt;/i&gt;"")),""(\([\s\S]*?\))"",""&lt;i&gt;&lt;span foreground='#FF34343A'&gt;$0&lt;/span&gt;&lt;/i&gt;"")"),"")</f>
        <v/>
      </c>
      <c r="W304" s="14" t="str">
        <f t="shared" si="10"/>
        <v>&lt;i&gt;&lt;/i&gt;</v>
      </c>
    </row>
    <row r="305">
      <c r="A305" s="14"/>
      <c r="B305" s="1" t="str">
        <f t="shared" si="11"/>
        <v/>
      </c>
      <c r="C305" s="15"/>
      <c r="D305" s="16" t="str">
        <f>IFERROR(__xludf.DUMMYFUNCTION("IF(ISBLANK(A305),"""",SWITCH(IF(T305="""",0,COUNTA(SPLIT(T305,"" ""))),0,""Generic"",1,TRIM(T305),2,""Multicolor"",3,""Multicolor"",4,""Multicolor"",5,""Multicolor"",6,""Multicolor"",7,""Multicolor"",8,""Multicolor""))"),"")</f>
        <v/>
      </c>
      <c r="E305" s="14"/>
      <c r="F305" s="14"/>
      <c r="H305" s="15"/>
      <c r="I305" s="17"/>
      <c r="J305" s="17"/>
      <c r="O305" s="17"/>
      <c r="Q305" s="1">
        <v>60.0</v>
      </c>
      <c r="R305" s="1">
        <v>50.0</v>
      </c>
      <c r="S305" s="14" t="str">
        <f t="shared" si="9"/>
        <v/>
      </c>
      <c r="T305" s="14" t="str">
        <f>IFERROR(__xludf.DUMMYFUNCTION("CONCATENATE(if(REGEXMATCH(C305,""R""),"" Red"",""""),if(REGEXMATCH(C305,""O""),"" Orange"",""""),if(REGEXMATCH(C305,""Y""),"" Yellow"",""""),if(REGEXMATCH(C305,""G""),"" Green"",""""),if(REGEXMATCH(C305,""B""),"" Blue"",""""),if(REGEXMATCH(C305,""P""),"" "&amp;"Purple"",""""))"),"")</f>
        <v/>
      </c>
      <c r="U305" s="14" t="str">
        <f>IFERROR(__xludf.DUMMYFUNCTION("REGEXREPLACE(C305, ""([ROYGBPXZC_]|1?[0-9])"", ""&lt;icon src='$0.png'/&gt;"")
"),"")</f>
        <v/>
      </c>
      <c r="V305" s="9" t="str">
        <f>IFERROR(__xludf.DUMMYFUNCTION("REGEXREPLACE(SUBSTITUTE(SUBSTITUTE(SUBSTITUTE(SUBSTITUTE(REGEXREPLACE(I305, ""(\[([ROYGBPTQUXZC_]|1?[0-9])\])"", ""&lt;icon src='$2.png'/&gt;""),""--"",""—""),""-&gt;"",""•""),""~@"", CONCATENATE(""&lt;i&gt;"",REGEXEXTRACT(B305,""^([\s\S]*),|$""),""&lt;/i&gt;"")),""~"", CONCA"&amp;"TENATE(""&lt;i&gt;"",B305,""&lt;/i&gt;"")),""(\([\s\S]*?\))"",""&lt;i&gt;&lt;span foreground='#FF34343A'&gt;$0&lt;/span&gt;&lt;/i&gt;"")"),"")</f>
        <v/>
      </c>
      <c r="W305" s="14" t="str">
        <f t="shared" si="10"/>
        <v>&lt;i&gt;&lt;/i&gt;</v>
      </c>
    </row>
    <row r="306">
      <c r="A306" s="14"/>
      <c r="B306" s="1" t="str">
        <f t="shared" si="11"/>
        <v/>
      </c>
      <c r="C306" s="15"/>
      <c r="D306" s="16" t="str">
        <f>IFERROR(__xludf.DUMMYFUNCTION("IF(ISBLANK(A306),"""",SWITCH(IF(T306="""",0,COUNTA(SPLIT(T306,"" ""))),0,""Generic"",1,TRIM(T306),2,""Multicolor"",3,""Multicolor"",4,""Multicolor"",5,""Multicolor"",6,""Multicolor"",7,""Multicolor"",8,""Multicolor""))"),"")</f>
        <v/>
      </c>
      <c r="E306" s="14"/>
      <c r="F306" s="14"/>
      <c r="H306" s="15"/>
      <c r="I306" s="17"/>
      <c r="J306" s="17"/>
      <c r="O306" s="17"/>
      <c r="Q306" s="1">
        <v>60.0</v>
      </c>
      <c r="R306" s="1">
        <v>50.0</v>
      </c>
      <c r="S306" s="14" t="str">
        <f t="shared" si="9"/>
        <v/>
      </c>
      <c r="T306" s="14" t="str">
        <f>IFERROR(__xludf.DUMMYFUNCTION("CONCATENATE(if(REGEXMATCH(C306,""R""),"" Red"",""""),if(REGEXMATCH(C306,""O""),"" Orange"",""""),if(REGEXMATCH(C306,""Y""),"" Yellow"",""""),if(REGEXMATCH(C306,""G""),"" Green"",""""),if(REGEXMATCH(C306,""B""),"" Blue"",""""),if(REGEXMATCH(C306,""P""),"" "&amp;"Purple"",""""))"),"")</f>
        <v/>
      </c>
      <c r="U306" s="14" t="str">
        <f>IFERROR(__xludf.DUMMYFUNCTION("REGEXREPLACE(C306, ""([ROYGBPXZC_]|1?[0-9])"", ""&lt;icon src='$0.png'/&gt;"")
"),"")</f>
        <v/>
      </c>
      <c r="V306" s="9" t="str">
        <f>IFERROR(__xludf.DUMMYFUNCTION("REGEXREPLACE(SUBSTITUTE(SUBSTITUTE(SUBSTITUTE(SUBSTITUTE(REGEXREPLACE(I306, ""(\[([ROYGBPTQUXZC_]|1?[0-9])\])"", ""&lt;icon src='$2.png'/&gt;""),""--"",""—""),""-&gt;"",""•""),""~@"", CONCATENATE(""&lt;i&gt;"",REGEXEXTRACT(B306,""^([\s\S]*),|$""),""&lt;/i&gt;"")),""~"", CONCA"&amp;"TENATE(""&lt;i&gt;"",B306,""&lt;/i&gt;"")),""(\([\s\S]*?\))"",""&lt;i&gt;&lt;span foreground='#FF34343A'&gt;$0&lt;/span&gt;&lt;/i&gt;"")"),"")</f>
        <v/>
      </c>
      <c r="W306" s="14" t="str">
        <f t="shared" si="10"/>
        <v>&lt;i&gt;&lt;/i&gt;</v>
      </c>
    </row>
    <row r="307">
      <c r="A307" s="14"/>
      <c r="B307" s="1" t="str">
        <f t="shared" si="11"/>
        <v/>
      </c>
      <c r="C307" s="15"/>
      <c r="D307" s="16" t="str">
        <f>IFERROR(__xludf.DUMMYFUNCTION("IF(ISBLANK(A307),"""",SWITCH(IF(T307="""",0,COUNTA(SPLIT(T307,"" ""))),0,""Generic"",1,TRIM(T307),2,""Multicolor"",3,""Multicolor"",4,""Multicolor"",5,""Multicolor"",6,""Multicolor"",7,""Multicolor"",8,""Multicolor""))"),"")</f>
        <v/>
      </c>
      <c r="E307" s="14"/>
      <c r="F307" s="14"/>
      <c r="H307" s="15"/>
      <c r="I307" s="17"/>
      <c r="J307" s="17"/>
      <c r="O307" s="17"/>
      <c r="Q307" s="1">
        <v>60.0</v>
      </c>
      <c r="R307" s="1">
        <v>50.0</v>
      </c>
      <c r="S307" s="14" t="str">
        <f t="shared" si="9"/>
        <v/>
      </c>
      <c r="T307" s="14" t="str">
        <f>IFERROR(__xludf.DUMMYFUNCTION("CONCATENATE(if(REGEXMATCH(C307,""R""),"" Red"",""""),if(REGEXMATCH(C307,""O""),"" Orange"",""""),if(REGEXMATCH(C307,""Y""),"" Yellow"",""""),if(REGEXMATCH(C307,""G""),"" Green"",""""),if(REGEXMATCH(C307,""B""),"" Blue"",""""),if(REGEXMATCH(C307,""P""),"" "&amp;"Purple"",""""))"),"")</f>
        <v/>
      </c>
      <c r="U307" s="14" t="str">
        <f>IFERROR(__xludf.DUMMYFUNCTION("REGEXREPLACE(C307, ""([ROYGBPXZC_]|1?[0-9])"", ""&lt;icon src='$0.png'/&gt;"")
"),"")</f>
        <v/>
      </c>
      <c r="V307" s="9" t="str">
        <f>IFERROR(__xludf.DUMMYFUNCTION("REGEXREPLACE(SUBSTITUTE(SUBSTITUTE(SUBSTITUTE(SUBSTITUTE(REGEXREPLACE(I307, ""(\[([ROYGBPTQUXZC_]|1?[0-9])\])"", ""&lt;icon src='$2.png'/&gt;""),""--"",""—""),""-&gt;"",""•""),""~@"", CONCATENATE(""&lt;i&gt;"",REGEXEXTRACT(B307,""^([\s\S]*),|$""),""&lt;/i&gt;"")),""~"", CONCA"&amp;"TENATE(""&lt;i&gt;"",B307,""&lt;/i&gt;"")),""(\([\s\S]*?\))"",""&lt;i&gt;&lt;span foreground='#FF34343A'&gt;$0&lt;/span&gt;&lt;/i&gt;"")"),"")</f>
        <v/>
      </c>
      <c r="W307" s="14" t="str">
        <f t="shared" si="10"/>
        <v>&lt;i&gt;&lt;/i&gt;</v>
      </c>
    </row>
    <row r="308">
      <c r="A308" s="14"/>
      <c r="B308" s="1" t="str">
        <f t="shared" si="11"/>
        <v/>
      </c>
      <c r="C308" s="15"/>
      <c r="D308" s="16" t="str">
        <f>IFERROR(__xludf.DUMMYFUNCTION("IF(ISBLANK(A308),"""",SWITCH(IF(T308="""",0,COUNTA(SPLIT(T308,"" ""))),0,""Generic"",1,TRIM(T308),2,""Multicolor"",3,""Multicolor"",4,""Multicolor"",5,""Multicolor"",6,""Multicolor"",7,""Multicolor"",8,""Multicolor""))"),"")</f>
        <v/>
      </c>
      <c r="E308" s="14"/>
      <c r="F308" s="14"/>
      <c r="H308" s="15"/>
      <c r="I308" s="17"/>
      <c r="J308" s="17"/>
      <c r="O308" s="17"/>
      <c r="Q308" s="1">
        <v>60.0</v>
      </c>
      <c r="R308" s="1">
        <v>50.0</v>
      </c>
      <c r="S308" s="14" t="str">
        <f t="shared" si="9"/>
        <v/>
      </c>
      <c r="T308" s="14" t="str">
        <f>IFERROR(__xludf.DUMMYFUNCTION("CONCATENATE(if(REGEXMATCH(C308,""R""),"" Red"",""""),if(REGEXMATCH(C308,""O""),"" Orange"",""""),if(REGEXMATCH(C308,""Y""),"" Yellow"",""""),if(REGEXMATCH(C308,""G""),"" Green"",""""),if(REGEXMATCH(C308,""B""),"" Blue"",""""),if(REGEXMATCH(C308,""P""),"" "&amp;"Purple"",""""))"),"")</f>
        <v/>
      </c>
      <c r="U308" s="14" t="str">
        <f>IFERROR(__xludf.DUMMYFUNCTION("REGEXREPLACE(C308, ""([ROYGBPXZC_]|1?[0-9])"", ""&lt;icon src='$0.png'/&gt;"")
"),"")</f>
        <v/>
      </c>
      <c r="V308" s="9" t="str">
        <f>IFERROR(__xludf.DUMMYFUNCTION("REGEXREPLACE(SUBSTITUTE(SUBSTITUTE(SUBSTITUTE(SUBSTITUTE(REGEXREPLACE(I308, ""(\[([ROYGBPTQUXZC_]|1?[0-9])\])"", ""&lt;icon src='$2.png'/&gt;""),""--"",""—""),""-&gt;"",""•""),""~@"", CONCATENATE(""&lt;i&gt;"",REGEXEXTRACT(B308,""^([\s\S]*),|$""),""&lt;/i&gt;"")),""~"", CONCA"&amp;"TENATE(""&lt;i&gt;"",B308,""&lt;/i&gt;"")),""(\([\s\S]*?\))"",""&lt;i&gt;&lt;span foreground='#FF34343A'&gt;$0&lt;/span&gt;&lt;/i&gt;"")"),"")</f>
        <v/>
      </c>
      <c r="W308" s="14" t="str">
        <f t="shared" si="10"/>
        <v>&lt;i&gt;&lt;/i&gt;</v>
      </c>
    </row>
    <row r="309">
      <c r="A309" s="14"/>
      <c r="B309" s="1" t="str">
        <f t="shared" si="11"/>
        <v/>
      </c>
      <c r="C309" s="15"/>
      <c r="D309" s="16" t="str">
        <f>IFERROR(__xludf.DUMMYFUNCTION("IF(ISBLANK(A309),"""",SWITCH(IF(T309="""",0,COUNTA(SPLIT(T309,"" ""))),0,""Generic"",1,TRIM(T309),2,""Multicolor"",3,""Multicolor"",4,""Multicolor"",5,""Multicolor"",6,""Multicolor"",7,""Multicolor"",8,""Multicolor""))"),"")</f>
        <v/>
      </c>
      <c r="E309" s="14"/>
      <c r="F309" s="14"/>
      <c r="H309" s="15"/>
      <c r="I309" s="17"/>
      <c r="J309" s="17"/>
      <c r="O309" s="17"/>
      <c r="Q309" s="1">
        <v>60.0</v>
      </c>
      <c r="R309" s="1">
        <v>50.0</v>
      </c>
      <c r="S309" s="14" t="str">
        <f t="shared" si="9"/>
        <v/>
      </c>
      <c r="T309" s="14" t="str">
        <f>IFERROR(__xludf.DUMMYFUNCTION("CONCATENATE(if(REGEXMATCH(C309,""R""),"" Red"",""""),if(REGEXMATCH(C309,""O""),"" Orange"",""""),if(REGEXMATCH(C309,""Y""),"" Yellow"",""""),if(REGEXMATCH(C309,""G""),"" Green"",""""),if(REGEXMATCH(C309,""B""),"" Blue"",""""),if(REGEXMATCH(C309,""P""),"" "&amp;"Purple"",""""))"),"")</f>
        <v/>
      </c>
      <c r="U309" s="14" t="str">
        <f>IFERROR(__xludf.DUMMYFUNCTION("REGEXREPLACE(C309, ""([ROYGBPXZC_]|1?[0-9])"", ""&lt;icon src='$0.png'/&gt;"")
"),"")</f>
        <v/>
      </c>
      <c r="V309" s="9" t="str">
        <f>IFERROR(__xludf.DUMMYFUNCTION("REGEXREPLACE(SUBSTITUTE(SUBSTITUTE(SUBSTITUTE(SUBSTITUTE(REGEXREPLACE(I309, ""(\[([ROYGBPTQUXZC_]|1?[0-9])\])"", ""&lt;icon src='$2.png'/&gt;""),""--"",""—""),""-&gt;"",""•""),""~@"", CONCATENATE(""&lt;i&gt;"",REGEXEXTRACT(B309,""^([\s\S]*),|$""),""&lt;/i&gt;"")),""~"", CONCA"&amp;"TENATE(""&lt;i&gt;"",B309,""&lt;/i&gt;"")),""(\([\s\S]*?\))"",""&lt;i&gt;&lt;span foreground='#FF34343A'&gt;$0&lt;/span&gt;&lt;/i&gt;"")"),"")</f>
        <v/>
      </c>
      <c r="W309" s="14" t="str">
        <f t="shared" si="10"/>
        <v>&lt;i&gt;&lt;/i&gt;</v>
      </c>
    </row>
    <row r="310">
      <c r="A310" s="14"/>
      <c r="B310" s="1" t="str">
        <f t="shared" si="11"/>
        <v/>
      </c>
      <c r="C310" s="15"/>
      <c r="D310" s="16" t="str">
        <f>IFERROR(__xludf.DUMMYFUNCTION("IF(ISBLANK(A310),"""",SWITCH(IF(T310="""",0,COUNTA(SPLIT(T310,"" ""))),0,""Generic"",1,TRIM(T310),2,""Multicolor"",3,""Multicolor"",4,""Multicolor"",5,""Multicolor"",6,""Multicolor"",7,""Multicolor"",8,""Multicolor""))"),"")</f>
        <v/>
      </c>
      <c r="E310" s="14"/>
      <c r="F310" s="14"/>
      <c r="H310" s="15"/>
      <c r="I310" s="17"/>
      <c r="J310" s="17"/>
      <c r="O310" s="17"/>
      <c r="Q310" s="1">
        <v>60.0</v>
      </c>
      <c r="R310" s="1">
        <v>50.0</v>
      </c>
      <c r="S310" s="14" t="str">
        <f t="shared" si="9"/>
        <v/>
      </c>
      <c r="T310" s="14" t="str">
        <f>IFERROR(__xludf.DUMMYFUNCTION("CONCATENATE(if(REGEXMATCH(C310,""R""),"" Red"",""""),if(REGEXMATCH(C310,""O""),"" Orange"",""""),if(REGEXMATCH(C310,""Y""),"" Yellow"",""""),if(REGEXMATCH(C310,""G""),"" Green"",""""),if(REGEXMATCH(C310,""B""),"" Blue"",""""),if(REGEXMATCH(C310,""P""),"" "&amp;"Purple"",""""))"),"")</f>
        <v/>
      </c>
      <c r="U310" s="14" t="str">
        <f>IFERROR(__xludf.DUMMYFUNCTION("REGEXREPLACE(C310, ""([ROYGBPXZC_]|1?[0-9])"", ""&lt;icon src='$0.png'/&gt;"")
"),"")</f>
        <v/>
      </c>
      <c r="V310" s="9" t="str">
        <f>IFERROR(__xludf.DUMMYFUNCTION("REGEXREPLACE(SUBSTITUTE(SUBSTITUTE(SUBSTITUTE(SUBSTITUTE(REGEXREPLACE(I310, ""(\[([ROYGBPTQUXZC_]|1?[0-9])\])"", ""&lt;icon src='$2.png'/&gt;""),""--"",""—""),""-&gt;"",""•""),""~@"", CONCATENATE(""&lt;i&gt;"",REGEXEXTRACT(B310,""^([\s\S]*),|$""),""&lt;/i&gt;"")),""~"", CONCA"&amp;"TENATE(""&lt;i&gt;"",B310,""&lt;/i&gt;"")),""(\([\s\S]*?\))"",""&lt;i&gt;&lt;span foreground='#FF34343A'&gt;$0&lt;/span&gt;&lt;/i&gt;"")"),"")</f>
        <v/>
      </c>
      <c r="W310" s="14" t="str">
        <f t="shared" si="10"/>
        <v>&lt;i&gt;&lt;/i&gt;</v>
      </c>
    </row>
    <row r="311">
      <c r="A311" s="14"/>
      <c r="B311" s="1" t="str">
        <f t="shared" si="11"/>
        <v/>
      </c>
      <c r="C311" s="15"/>
      <c r="D311" s="16" t="str">
        <f>IFERROR(__xludf.DUMMYFUNCTION("IF(ISBLANK(A311),"""",SWITCH(IF(T311="""",0,COUNTA(SPLIT(T311,"" ""))),0,""Generic"",1,TRIM(T311),2,""Multicolor"",3,""Multicolor"",4,""Multicolor"",5,""Multicolor"",6,""Multicolor"",7,""Multicolor"",8,""Multicolor""))"),"")</f>
        <v/>
      </c>
      <c r="E311" s="14"/>
      <c r="F311" s="14"/>
      <c r="H311" s="15"/>
      <c r="I311" s="17"/>
      <c r="J311" s="17"/>
      <c r="O311" s="17"/>
      <c r="Q311" s="1">
        <v>60.0</v>
      </c>
      <c r="R311" s="1">
        <v>50.0</v>
      </c>
      <c r="S311" s="14" t="str">
        <f t="shared" si="9"/>
        <v/>
      </c>
      <c r="T311" s="14" t="str">
        <f>IFERROR(__xludf.DUMMYFUNCTION("CONCATENATE(if(REGEXMATCH(C311,""R""),"" Red"",""""),if(REGEXMATCH(C311,""O""),"" Orange"",""""),if(REGEXMATCH(C311,""Y""),"" Yellow"",""""),if(REGEXMATCH(C311,""G""),"" Green"",""""),if(REGEXMATCH(C311,""B""),"" Blue"",""""),if(REGEXMATCH(C311,""P""),"" "&amp;"Purple"",""""))"),"")</f>
        <v/>
      </c>
      <c r="U311" s="14" t="str">
        <f>IFERROR(__xludf.DUMMYFUNCTION("REGEXREPLACE(C311, ""([ROYGBPXZC_]|1?[0-9])"", ""&lt;icon src='$0.png'/&gt;"")
"),"")</f>
        <v/>
      </c>
      <c r="V311" s="9" t="str">
        <f>IFERROR(__xludf.DUMMYFUNCTION("REGEXREPLACE(SUBSTITUTE(SUBSTITUTE(SUBSTITUTE(SUBSTITUTE(REGEXREPLACE(I311, ""(\[([ROYGBPTQUXZC_]|1?[0-9])\])"", ""&lt;icon src='$2.png'/&gt;""),""--"",""—""),""-&gt;"",""•""),""~@"", CONCATENATE(""&lt;i&gt;"",REGEXEXTRACT(B311,""^([\s\S]*),|$""),""&lt;/i&gt;"")),""~"", CONCA"&amp;"TENATE(""&lt;i&gt;"",B311,""&lt;/i&gt;"")),""(\([\s\S]*?\))"",""&lt;i&gt;&lt;span foreground='#FF34343A'&gt;$0&lt;/span&gt;&lt;/i&gt;"")"),"")</f>
        <v/>
      </c>
      <c r="W311" s="14" t="str">
        <f t="shared" si="10"/>
        <v>&lt;i&gt;&lt;/i&gt;</v>
      </c>
    </row>
    <row r="312">
      <c r="A312" s="14"/>
      <c r="B312" s="1" t="str">
        <f t="shared" si="11"/>
        <v/>
      </c>
      <c r="C312" s="15"/>
      <c r="D312" s="16" t="str">
        <f>IFERROR(__xludf.DUMMYFUNCTION("IF(ISBLANK(A312),"""",SWITCH(IF(T312="""",0,COUNTA(SPLIT(T312,"" ""))),0,""Generic"",1,TRIM(T312),2,""Multicolor"",3,""Multicolor"",4,""Multicolor"",5,""Multicolor"",6,""Multicolor"",7,""Multicolor"",8,""Multicolor""))"),"")</f>
        <v/>
      </c>
      <c r="E312" s="14"/>
      <c r="F312" s="14"/>
      <c r="H312" s="15"/>
      <c r="I312" s="17"/>
      <c r="J312" s="17"/>
      <c r="O312" s="17"/>
      <c r="Q312" s="1">
        <v>60.0</v>
      </c>
      <c r="R312" s="1">
        <v>50.0</v>
      </c>
      <c r="S312" s="14" t="str">
        <f t="shared" si="9"/>
        <v/>
      </c>
      <c r="T312" s="14" t="str">
        <f>IFERROR(__xludf.DUMMYFUNCTION("CONCATENATE(if(REGEXMATCH(C312,""R""),"" Red"",""""),if(REGEXMATCH(C312,""O""),"" Orange"",""""),if(REGEXMATCH(C312,""Y""),"" Yellow"",""""),if(REGEXMATCH(C312,""G""),"" Green"",""""),if(REGEXMATCH(C312,""B""),"" Blue"",""""),if(REGEXMATCH(C312,""P""),"" "&amp;"Purple"",""""))"),"")</f>
        <v/>
      </c>
      <c r="U312" s="14" t="str">
        <f>IFERROR(__xludf.DUMMYFUNCTION("REGEXREPLACE(C312, ""([ROYGBPXZC_]|1?[0-9])"", ""&lt;icon src='$0.png'/&gt;"")
"),"")</f>
        <v/>
      </c>
      <c r="V312" s="9" t="str">
        <f>IFERROR(__xludf.DUMMYFUNCTION("REGEXREPLACE(SUBSTITUTE(SUBSTITUTE(SUBSTITUTE(SUBSTITUTE(REGEXREPLACE(I312, ""(\[([ROYGBPTQUXZC_]|1?[0-9])\])"", ""&lt;icon src='$2.png'/&gt;""),""--"",""—""),""-&gt;"",""•""),""~@"", CONCATENATE(""&lt;i&gt;"",REGEXEXTRACT(B312,""^([\s\S]*),|$""),""&lt;/i&gt;"")),""~"", CONCA"&amp;"TENATE(""&lt;i&gt;"",B312,""&lt;/i&gt;"")),""(\([\s\S]*?\))"",""&lt;i&gt;&lt;span foreground='#FF34343A'&gt;$0&lt;/span&gt;&lt;/i&gt;"")"),"")</f>
        <v/>
      </c>
      <c r="W312" s="14" t="str">
        <f t="shared" si="10"/>
        <v>&lt;i&gt;&lt;/i&gt;</v>
      </c>
    </row>
    <row r="313">
      <c r="A313" s="14"/>
      <c r="B313" s="1" t="str">
        <f t="shared" si="11"/>
        <v/>
      </c>
      <c r="C313" s="15"/>
      <c r="D313" s="16" t="str">
        <f>IFERROR(__xludf.DUMMYFUNCTION("IF(ISBLANK(A313),"""",SWITCH(IF(T313="""",0,COUNTA(SPLIT(T313,"" ""))),0,""Generic"",1,TRIM(T313),2,""Multicolor"",3,""Multicolor"",4,""Multicolor"",5,""Multicolor"",6,""Multicolor"",7,""Multicolor"",8,""Multicolor""))"),"")</f>
        <v/>
      </c>
      <c r="E313" s="14"/>
      <c r="F313" s="14"/>
      <c r="H313" s="15"/>
      <c r="I313" s="17"/>
      <c r="J313" s="17"/>
      <c r="O313" s="17"/>
      <c r="Q313" s="1">
        <v>60.0</v>
      </c>
      <c r="R313" s="1">
        <v>50.0</v>
      </c>
      <c r="S313" s="14" t="str">
        <f t="shared" si="9"/>
        <v/>
      </c>
      <c r="T313" s="14" t="str">
        <f>IFERROR(__xludf.DUMMYFUNCTION("CONCATENATE(if(REGEXMATCH(C313,""R""),"" Red"",""""),if(REGEXMATCH(C313,""O""),"" Orange"",""""),if(REGEXMATCH(C313,""Y""),"" Yellow"",""""),if(REGEXMATCH(C313,""G""),"" Green"",""""),if(REGEXMATCH(C313,""B""),"" Blue"",""""),if(REGEXMATCH(C313,""P""),"" "&amp;"Purple"",""""))"),"")</f>
        <v/>
      </c>
      <c r="U313" s="14" t="str">
        <f>IFERROR(__xludf.DUMMYFUNCTION("REGEXREPLACE(C313, ""([ROYGBPXZC_]|1?[0-9])"", ""&lt;icon src='$0.png'/&gt;"")
"),"")</f>
        <v/>
      </c>
      <c r="V313" s="9" t="str">
        <f>IFERROR(__xludf.DUMMYFUNCTION("REGEXREPLACE(SUBSTITUTE(SUBSTITUTE(SUBSTITUTE(SUBSTITUTE(REGEXREPLACE(I313, ""(\[([ROYGBPTQUXZC_]|1?[0-9])\])"", ""&lt;icon src='$2.png'/&gt;""),""--"",""—""),""-&gt;"",""•""),""~@"", CONCATENATE(""&lt;i&gt;"",REGEXEXTRACT(B313,""^([\s\S]*),|$""),""&lt;/i&gt;"")),""~"", CONCA"&amp;"TENATE(""&lt;i&gt;"",B313,""&lt;/i&gt;"")),""(\([\s\S]*?\))"",""&lt;i&gt;&lt;span foreground='#FF34343A'&gt;$0&lt;/span&gt;&lt;/i&gt;"")"),"")</f>
        <v/>
      </c>
      <c r="W313" s="14" t="str">
        <f t="shared" si="10"/>
        <v>&lt;i&gt;&lt;/i&gt;</v>
      </c>
    </row>
    <row r="314">
      <c r="A314" s="14"/>
      <c r="B314" s="1" t="str">
        <f t="shared" si="11"/>
        <v/>
      </c>
      <c r="C314" s="15"/>
      <c r="D314" s="16" t="str">
        <f>IFERROR(__xludf.DUMMYFUNCTION("IF(ISBLANK(A314),"""",SWITCH(IF(T314="""",0,COUNTA(SPLIT(T314,"" ""))),0,""Generic"",1,TRIM(T314),2,""Multicolor"",3,""Multicolor"",4,""Multicolor"",5,""Multicolor"",6,""Multicolor"",7,""Multicolor"",8,""Multicolor""))"),"")</f>
        <v/>
      </c>
      <c r="E314" s="14"/>
      <c r="F314" s="14"/>
      <c r="H314" s="15"/>
      <c r="I314" s="17"/>
      <c r="J314" s="17"/>
      <c r="O314" s="17"/>
      <c r="Q314" s="1">
        <v>60.0</v>
      </c>
      <c r="R314" s="1">
        <v>50.0</v>
      </c>
      <c r="S314" s="14" t="str">
        <f t="shared" si="9"/>
        <v/>
      </c>
      <c r="T314" s="14" t="str">
        <f>IFERROR(__xludf.DUMMYFUNCTION("CONCATENATE(if(REGEXMATCH(C314,""R""),"" Red"",""""),if(REGEXMATCH(C314,""O""),"" Orange"",""""),if(REGEXMATCH(C314,""Y""),"" Yellow"",""""),if(REGEXMATCH(C314,""G""),"" Green"",""""),if(REGEXMATCH(C314,""B""),"" Blue"",""""),if(REGEXMATCH(C314,""P""),"" "&amp;"Purple"",""""))"),"")</f>
        <v/>
      </c>
      <c r="U314" s="14" t="str">
        <f>IFERROR(__xludf.DUMMYFUNCTION("REGEXREPLACE(C314, ""([ROYGBPXZC_]|1?[0-9])"", ""&lt;icon src='$0.png'/&gt;"")
"),"")</f>
        <v/>
      </c>
      <c r="V314" s="9" t="str">
        <f>IFERROR(__xludf.DUMMYFUNCTION("REGEXREPLACE(SUBSTITUTE(SUBSTITUTE(SUBSTITUTE(SUBSTITUTE(REGEXREPLACE(I314, ""(\[([ROYGBPTQUXZC_]|1?[0-9])\])"", ""&lt;icon src='$2.png'/&gt;""),""--"",""—""),""-&gt;"",""•""),""~@"", CONCATENATE(""&lt;i&gt;"",REGEXEXTRACT(B314,""^([\s\S]*),|$""),""&lt;/i&gt;"")),""~"", CONCA"&amp;"TENATE(""&lt;i&gt;"",B314,""&lt;/i&gt;"")),""(\([\s\S]*?\))"",""&lt;i&gt;&lt;span foreground='#FF34343A'&gt;$0&lt;/span&gt;&lt;/i&gt;"")"),"")</f>
        <v/>
      </c>
      <c r="W314" s="14" t="str">
        <f t="shared" si="10"/>
        <v>&lt;i&gt;&lt;/i&gt;</v>
      </c>
    </row>
    <row r="315">
      <c r="A315" s="14"/>
      <c r="B315" s="1" t="str">
        <f t="shared" si="11"/>
        <v/>
      </c>
      <c r="C315" s="15"/>
      <c r="D315" s="16" t="str">
        <f>IFERROR(__xludf.DUMMYFUNCTION("IF(ISBLANK(A315),"""",SWITCH(IF(T315="""",0,COUNTA(SPLIT(T315,"" ""))),0,""Generic"",1,TRIM(T315),2,""Multicolor"",3,""Multicolor"",4,""Multicolor"",5,""Multicolor"",6,""Multicolor"",7,""Multicolor"",8,""Multicolor""))"),"")</f>
        <v/>
      </c>
      <c r="E315" s="14"/>
      <c r="F315" s="14"/>
      <c r="H315" s="15"/>
      <c r="I315" s="17"/>
      <c r="J315" s="17"/>
      <c r="O315" s="17"/>
      <c r="Q315" s="1">
        <v>60.0</v>
      </c>
      <c r="R315" s="1">
        <v>50.0</v>
      </c>
      <c r="S315" s="14" t="str">
        <f t="shared" si="9"/>
        <v/>
      </c>
      <c r="T315" s="14" t="str">
        <f>IFERROR(__xludf.DUMMYFUNCTION("CONCATENATE(if(REGEXMATCH(C315,""R""),"" Red"",""""),if(REGEXMATCH(C315,""O""),"" Orange"",""""),if(REGEXMATCH(C315,""Y""),"" Yellow"",""""),if(REGEXMATCH(C315,""G""),"" Green"",""""),if(REGEXMATCH(C315,""B""),"" Blue"",""""),if(REGEXMATCH(C315,""P""),"" "&amp;"Purple"",""""))"),"")</f>
        <v/>
      </c>
      <c r="U315" s="14" t="str">
        <f>IFERROR(__xludf.DUMMYFUNCTION("REGEXREPLACE(C315, ""([ROYGBPXZC_]|1?[0-9])"", ""&lt;icon src='$0.png'/&gt;"")
"),"")</f>
        <v/>
      </c>
      <c r="V315" s="9" t="str">
        <f>IFERROR(__xludf.DUMMYFUNCTION("REGEXREPLACE(SUBSTITUTE(SUBSTITUTE(SUBSTITUTE(SUBSTITUTE(REGEXREPLACE(I315, ""(\[([ROYGBPTQUXZC_]|1?[0-9])\])"", ""&lt;icon src='$2.png'/&gt;""),""--"",""—""),""-&gt;"",""•""),""~@"", CONCATENATE(""&lt;i&gt;"",REGEXEXTRACT(B315,""^([\s\S]*),|$""),""&lt;/i&gt;"")),""~"", CONCA"&amp;"TENATE(""&lt;i&gt;"",B315,""&lt;/i&gt;"")),""(\([\s\S]*?\))"",""&lt;i&gt;&lt;span foreground='#FF34343A'&gt;$0&lt;/span&gt;&lt;/i&gt;"")"),"")</f>
        <v/>
      </c>
      <c r="W315" s="14" t="str">
        <f t="shared" si="10"/>
        <v>&lt;i&gt;&lt;/i&gt;</v>
      </c>
    </row>
    <row r="316">
      <c r="A316" s="14"/>
      <c r="B316" s="1" t="str">
        <f t="shared" si="11"/>
        <v/>
      </c>
      <c r="C316" s="15"/>
      <c r="D316" s="16" t="str">
        <f>IFERROR(__xludf.DUMMYFUNCTION("IF(ISBLANK(A316),"""",SWITCH(IF(T316="""",0,COUNTA(SPLIT(T316,"" ""))),0,""Generic"",1,TRIM(T316),2,""Multicolor"",3,""Multicolor"",4,""Multicolor"",5,""Multicolor"",6,""Multicolor"",7,""Multicolor"",8,""Multicolor""))"),"")</f>
        <v/>
      </c>
      <c r="E316" s="14"/>
      <c r="F316" s="14"/>
      <c r="H316" s="15"/>
      <c r="I316" s="17"/>
      <c r="J316" s="17"/>
      <c r="O316" s="17"/>
      <c r="Q316" s="1">
        <v>60.0</v>
      </c>
      <c r="R316" s="1">
        <v>50.0</v>
      </c>
      <c r="S316" s="14" t="str">
        <f t="shared" si="9"/>
        <v/>
      </c>
      <c r="T316" s="14" t="str">
        <f>IFERROR(__xludf.DUMMYFUNCTION("CONCATENATE(if(REGEXMATCH(C316,""R""),"" Red"",""""),if(REGEXMATCH(C316,""O""),"" Orange"",""""),if(REGEXMATCH(C316,""Y""),"" Yellow"",""""),if(REGEXMATCH(C316,""G""),"" Green"",""""),if(REGEXMATCH(C316,""B""),"" Blue"",""""),if(REGEXMATCH(C316,""P""),"" "&amp;"Purple"",""""))"),"")</f>
        <v/>
      </c>
      <c r="U316" s="14" t="str">
        <f>IFERROR(__xludf.DUMMYFUNCTION("REGEXREPLACE(C316, ""([ROYGBPXZC_]|1?[0-9])"", ""&lt;icon src='$0.png'/&gt;"")
"),"")</f>
        <v/>
      </c>
      <c r="V316" s="9" t="str">
        <f>IFERROR(__xludf.DUMMYFUNCTION("REGEXREPLACE(SUBSTITUTE(SUBSTITUTE(SUBSTITUTE(SUBSTITUTE(REGEXREPLACE(I316, ""(\[([ROYGBPTQUXZC_]|1?[0-9])\])"", ""&lt;icon src='$2.png'/&gt;""),""--"",""—""),""-&gt;"",""•""),""~@"", CONCATENATE(""&lt;i&gt;"",REGEXEXTRACT(B316,""^([\s\S]*),|$""),""&lt;/i&gt;"")),""~"", CONCA"&amp;"TENATE(""&lt;i&gt;"",B316,""&lt;/i&gt;"")),""(\([\s\S]*?\))"",""&lt;i&gt;&lt;span foreground='#FF34343A'&gt;$0&lt;/span&gt;&lt;/i&gt;"")"),"")</f>
        <v/>
      </c>
      <c r="W316" s="14" t="str">
        <f t="shared" si="10"/>
        <v>&lt;i&gt;&lt;/i&gt;</v>
      </c>
    </row>
    <row r="317">
      <c r="A317" s="14"/>
      <c r="B317" s="1" t="str">
        <f t="shared" si="11"/>
        <v/>
      </c>
      <c r="C317" s="15"/>
      <c r="D317" s="16" t="str">
        <f>IFERROR(__xludf.DUMMYFUNCTION("IF(ISBLANK(A317),"""",SWITCH(IF(T317="""",0,COUNTA(SPLIT(T317,"" ""))),0,""Generic"",1,TRIM(T317),2,""Multicolor"",3,""Multicolor"",4,""Multicolor"",5,""Multicolor"",6,""Multicolor"",7,""Multicolor"",8,""Multicolor""))"),"")</f>
        <v/>
      </c>
      <c r="E317" s="14"/>
      <c r="F317" s="14"/>
      <c r="H317" s="15"/>
      <c r="I317" s="17"/>
      <c r="J317" s="17"/>
      <c r="O317" s="17"/>
      <c r="Q317" s="1">
        <v>60.0</v>
      </c>
      <c r="R317" s="1">
        <v>50.0</v>
      </c>
      <c r="S317" s="14" t="str">
        <f t="shared" si="9"/>
        <v/>
      </c>
      <c r="T317" s="14" t="str">
        <f>IFERROR(__xludf.DUMMYFUNCTION("CONCATENATE(if(REGEXMATCH(C317,""R""),"" Red"",""""),if(REGEXMATCH(C317,""O""),"" Orange"",""""),if(REGEXMATCH(C317,""Y""),"" Yellow"",""""),if(REGEXMATCH(C317,""G""),"" Green"",""""),if(REGEXMATCH(C317,""B""),"" Blue"",""""),if(REGEXMATCH(C317,""P""),"" "&amp;"Purple"",""""))"),"")</f>
        <v/>
      </c>
      <c r="U317" s="14" t="str">
        <f>IFERROR(__xludf.DUMMYFUNCTION("REGEXREPLACE(C317, ""([ROYGBPXZC_]|1?[0-9])"", ""&lt;icon src='$0.png'/&gt;"")
"),"")</f>
        <v/>
      </c>
      <c r="V317" s="9" t="str">
        <f>IFERROR(__xludf.DUMMYFUNCTION("REGEXREPLACE(SUBSTITUTE(SUBSTITUTE(SUBSTITUTE(SUBSTITUTE(REGEXREPLACE(I317, ""(\[([ROYGBPTQUXZC_]|1?[0-9])\])"", ""&lt;icon src='$2.png'/&gt;""),""--"",""—""),""-&gt;"",""•""),""~@"", CONCATENATE(""&lt;i&gt;"",REGEXEXTRACT(B317,""^([\s\S]*),|$""),""&lt;/i&gt;"")),""~"", CONCA"&amp;"TENATE(""&lt;i&gt;"",B317,""&lt;/i&gt;"")),""(\([\s\S]*?\))"",""&lt;i&gt;&lt;span foreground='#FF34343A'&gt;$0&lt;/span&gt;&lt;/i&gt;"")"),"")</f>
        <v/>
      </c>
      <c r="W317" s="14" t="str">
        <f t="shared" si="10"/>
        <v>&lt;i&gt;&lt;/i&gt;</v>
      </c>
    </row>
    <row r="318">
      <c r="A318" s="14"/>
      <c r="B318" s="1" t="str">
        <f t="shared" si="11"/>
        <v/>
      </c>
      <c r="C318" s="15"/>
      <c r="D318" s="16" t="str">
        <f>IFERROR(__xludf.DUMMYFUNCTION("IF(ISBLANK(A318),"""",SWITCH(IF(T318="""",0,COUNTA(SPLIT(T318,"" ""))),0,""Generic"",1,TRIM(T318),2,""Multicolor"",3,""Multicolor"",4,""Multicolor"",5,""Multicolor"",6,""Multicolor"",7,""Multicolor"",8,""Multicolor""))"),"")</f>
        <v/>
      </c>
      <c r="E318" s="14"/>
      <c r="F318" s="14"/>
      <c r="H318" s="15"/>
      <c r="I318" s="17"/>
      <c r="J318" s="17"/>
      <c r="O318" s="17"/>
      <c r="Q318" s="1">
        <v>60.0</v>
      </c>
      <c r="R318" s="1">
        <v>50.0</v>
      </c>
      <c r="S318" s="14" t="str">
        <f t="shared" si="9"/>
        <v/>
      </c>
      <c r="T318" s="14" t="str">
        <f>IFERROR(__xludf.DUMMYFUNCTION("CONCATENATE(if(REGEXMATCH(C318,""R""),"" Red"",""""),if(REGEXMATCH(C318,""O""),"" Orange"",""""),if(REGEXMATCH(C318,""Y""),"" Yellow"",""""),if(REGEXMATCH(C318,""G""),"" Green"",""""),if(REGEXMATCH(C318,""B""),"" Blue"",""""),if(REGEXMATCH(C318,""P""),"" "&amp;"Purple"",""""))"),"")</f>
        <v/>
      </c>
      <c r="U318" s="14" t="str">
        <f>IFERROR(__xludf.DUMMYFUNCTION("REGEXREPLACE(C318, ""([ROYGBPXZC_]|1?[0-9])"", ""&lt;icon src='$0.png'/&gt;"")
"),"")</f>
        <v/>
      </c>
      <c r="V318" s="9" t="str">
        <f>IFERROR(__xludf.DUMMYFUNCTION("REGEXREPLACE(SUBSTITUTE(SUBSTITUTE(SUBSTITUTE(SUBSTITUTE(REGEXREPLACE(I318, ""(\[([ROYGBPTQUXZC_]|1?[0-9])\])"", ""&lt;icon src='$2.png'/&gt;""),""--"",""—""),""-&gt;"",""•""),""~@"", CONCATENATE(""&lt;i&gt;"",REGEXEXTRACT(B318,""^([\s\S]*),|$""),""&lt;/i&gt;"")),""~"", CONCA"&amp;"TENATE(""&lt;i&gt;"",B318,""&lt;/i&gt;"")),""(\([\s\S]*?\))"",""&lt;i&gt;&lt;span foreground='#FF34343A'&gt;$0&lt;/span&gt;&lt;/i&gt;"")"),"")</f>
        <v/>
      </c>
      <c r="W318" s="14" t="str">
        <f t="shared" si="10"/>
        <v>&lt;i&gt;&lt;/i&gt;</v>
      </c>
    </row>
    <row r="319">
      <c r="A319" s="14"/>
      <c r="B319" s="1" t="str">
        <f t="shared" si="11"/>
        <v/>
      </c>
      <c r="C319" s="15"/>
      <c r="D319" s="16" t="str">
        <f>IFERROR(__xludf.DUMMYFUNCTION("IF(ISBLANK(A319),"""",SWITCH(IF(T319="""",0,COUNTA(SPLIT(T319,"" ""))),0,""Generic"",1,TRIM(T319),2,""Multicolor"",3,""Multicolor"",4,""Multicolor"",5,""Multicolor"",6,""Multicolor"",7,""Multicolor"",8,""Multicolor""))"),"")</f>
        <v/>
      </c>
      <c r="E319" s="14"/>
      <c r="F319" s="14"/>
      <c r="H319" s="15"/>
      <c r="I319" s="17"/>
      <c r="J319" s="17"/>
      <c r="O319" s="17"/>
      <c r="Q319" s="1">
        <v>60.0</v>
      </c>
      <c r="R319" s="1">
        <v>50.0</v>
      </c>
      <c r="S319" s="14" t="str">
        <f t="shared" si="9"/>
        <v/>
      </c>
      <c r="T319" s="14" t="str">
        <f>IFERROR(__xludf.DUMMYFUNCTION("CONCATENATE(if(REGEXMATCH(C319,""R""),"" Red"",""""),if(REGEXMATCH(C319,""O""),"" Orange"",""""),if(REGEXMATCH(C319,""Y""),"" Yellow"",""""),if(REGEXMATCH(C319,""G""),"" Green"",""""),if(REGEXMATCH(C319,""B""),"" Blue"",""""),if(REGEXMATCH(C319,""P""),"" "&amp;"Purple"",""""))"),"")</f>
        <v/>
      </c>
      <c r="U319" s="14" t="str">
        <f>IFERROR(__xludf.DUMMYFUNCTION("REGEXREPLACE(C319, ""([ROYGBPXZC_]|1?[0-9])"", ""&lt;icon src='$0.png'/&gt;"")
"),"")</f>
        <v/>
      </c>
      <c r="V319" s="9" t="str">
        <f>IFERROR(__xludf.DUMMYFUNCTION("REGEXREPLACE(SUBSTITUTE(SUBSTITUTE(SUBSTITUTE(SUBSTITUTE(REGEXREPLACE(I319, ""(\[([ROYGBPTQUXZC_]|1?[0-9])\])"", ""&lt;icon src='$2.png'/&gt;""),""--"",""—""),""-&gt;"",""•""),""~@"", CONCATENATE(""&lt;i&gt;"",REGEXEXTRACT(B319,""^([\s\S]*),|$""),""&lt;/i&gt;"")),""~"", CONCA"&amp;"TENATE(""&lt;i&gt;"",B319,""&lt;/i&gt;"")),""(\([\s\S]*?\))"",""&lt;i&gt;&lt;span foreground='#FF34343A'&gt;$0&lt;/span&gt;&lt;/i&gt;"")"),"")</f>
        <v/>
      </c>
      <c r="W319" s="14" t="str">
        <f t="shared" si="10"/>
        <v>&lt;i&gt;&lt;/i&gt;</v>
      </c>
    </row>
    <row r="320">
      <c r="A320" s="14"/>
      <c r="B320" s="1" t="str">
        <f t="shared" si="11"/>
        <v/>
      </c>
      <c r="C320" s="15"/>
      <c r="D320" s="16" t="str">
        <f>IFERROR(__xludf.DUMMYFUNCTION("IF(ISBLANK(A320),"""",SWITCH(IF(T320="""",0,COUNTA(SPLIT(T320,"" ""))),0,""Generic"",1,TRIM(T320),2,""Multicolor"",3,""Multicolor"",4,""Multicolor"",5,""Multicolor"",6,""Multicolor"",7,""Multicolor"",8,""Multicolor""))"),"")</f>
        <v/>
      </c>
      <c r="E320" s="14"/>
      <c r="F320" s="14"/>
      <c r="H320" s="15"/>
      <c r="I320" s="17"/>
      <c r="J320" s="17"/>
      <c r="O320" s="17"/>
      <c r="Q320" s="1">
        <v>60.0</v>
      </c>
      <c r="R320" s="1">
        <v>50.0</v>
      </c>
      <c r="S320" s="14" t="str">
        <f t="shared" si="9"/>
        <v/>
      </c>
      <c r="T320" s="14" t="str">
        <f>IFERROR(__xludf.DUMMYFUNCTION("CONCATENATE(if(REGEXMATCH(C320,""R""),"" Red"",""""),if(REGEXMATCH(C320,""O""),"" Orange"",""""),if(REGEXMATCH(C320,""Y""),"" Yellow"",""""),if(REGEXMATCH(C320,""G""),"" Green"",""""),if(REGEXMATCH(C320,""B""),"" Blue"",""""),if(REGEXMATCH(C320,""P""),"" "&amp;"Purple"",""""))"),"")</f>
        <v/>
      </c>
      <c r="U320" s="14" t="str">
        <f>IFERROR(__xludf.DUMMYFUNCTION("REGEXREPLACE(C320, ""([ROYGBPXZC_]|1?[0-9])"", ""&lt;icon src='$0.png'/&gt;"")
"),"")</f>
        <v/>
      </c>
      <c r="V320" s="9" t="str">
        <f>IFERROR(__xludf.DUMMYFUNCTION("REGEXREPLACE(SUBSTITUTE(SUBSTITUTE(SUBSTITUTE(SUBSTITUTE(REGEXREPLACE(I320, ""(\[([ROYGBPTQUXZC_]|1?[0-9])\])"", ""&lt;icon src='$2.png'/&gt;""),""--"",""—""),""-&gt;"",""•""),""~@"", CONCATENATE(""&lt;i&gt;"",REGEXEXTRACT(B320,""^([\s\S]*),|$""),""&lt;/i&gt;"")),""~"", CONCA"&amp;"TENATE(""&lt;i&gt;"",B320,""&lt;/i&gt;"")),""(\([\s\S]*?\))"",""&lt;i&gt;&lt;span foreground='#FF34343A'&gt;$0&lt;/span&gt;&lt;/i&gt;"")"),"")</f>
        <v/>
      </c>
      <c r="W320" s="14" t="str">
        <f t="shared" si="10"/>
        <v>&lt;i&gt;&lt;/i&gt;</v>
      </c>
    </row>
    <row r="321">
      <c r="A321" s="14"/>
      <c r="B321" s="1" t="str">
        <f t="shared" si="11"/>
        <v/>
      </c>
      <c r="C321" s="15"/>
      <c r="D321" s="16" t="str">
        <f>IFERROR(__xludf.DUMMYFUNCTION("IF(ISBLANK(A321),"""",SWITCH(IF(T321="""",0,COUNTA(SPLIT(T321,"" ""))),0,""Generic"",1,TRIM(T321),2,""Multicolor"",3,""Multicolor"",4,""Multicolor"",5,""Multicolor"",6,""Multicolor"",7,""Multicolor"",8,""Multicolor""))"),"")</f>
        <v/>
      </c>
      <c r="E321" s="14"/>
      <c r="F321" s="14"/>
      <c r="H321" s="15"/>
      <c r="I321" s="17"/>
      <c r="J321" s="17"/>
      <c r="O321" s="17"/>
      <c r="Q321" s="1">
        <v>60.0</v>
      </c>
      <c r="R321" s="1">
        <v>50.0</v>
      </c>
      <c r="S321" s="14" t="str">
        <f t="shared" si="9"/>
        <v/>
      </c>
      <c r="T321" s="14" t="str">
        <f>IFERROR(__xludf.DUMMYFUNCTION("CONCATENATE(if(REGEXMATCH(C321,""R""),"" Red"",""""),if(REGEXMATCH(C321,""O""),"" Orange"",""""),if(REGEXMATCH(C321,""Y""),"" Yellow"",""""),if(REGEXMATCH(C321,""G""),"" Green"",""""),if(REGEXMATCH(C321,""B""),"" Blue"",""""),if(REGEXMATCH(C321,""P""),"" "&amp;"Purple"",""""))"),"")</f>
        <v/>
      </c>
      <c r="U321" s="14" t="str">
        <f>IFERROR(__xludf.DUMMYFUNCTION("REGEXREPLACE(C321, ""([ROYGBPXZC_]|1?[0-9])"", ""&lt;icon src='$0.png'/&gt;"")
"),"")</f>
        <v/>
      </c>
      <c r="V321" s="9" t="str">
        <f>IFERROR(__xludf.DUMMYFUNCTION("REGEXREPLACE(SUBSTITUTE(SUBSTITUTE(SUBSTITUTE(SUBSTITUTE(REGEXREPLACE(I321, ""(\[([ROYGBPTQUXZC_]|1?[0-9])\])"", ""&lt;icon src='$2.png'/&gt;""),""--"",""—""),""-&gt;"",""•""),""~@"", CONCATENATE(""&lt;i&gt;"",REGEXEXTRACT(B321,""^([\s\S]*),|$""),""&lt;/i&gt;"")),""~"", CONCA"&amp;"TENATE(""&lt;i&gt;"",B321,""&lt;/i&gt;"")),""(\([\s\S]*?\))"",""&lt;i&gt;&lt;span foreground='#FF34343A'&gt;$0&lt;/span&gt;&lt;/i&gt;"")"),"")</f>
        <v/>
      </c>
      <c r="W321" s="14" t="str">
        <f t="shared" si="10"/>
        <v>&lt;i&gt;&lt;/i&gt;</v>
      </c>
    </row>
    <row r="322">
      <c r="A322" s="14"/>
      <c r="B322" s="1" t="str">
        <f t="shared" si="11"/>
        <v/>
      </c>
      <c r="C322" s="15"/>
      <c r="D322" s="16" t="str">
        <f>IFERROR(__xludf.DUMMYFUNCTION("IF(ISBLANK(A322),"""",SWITCH(IF(T322="""",0,COUNTA(SPLIT(T322,"" ""))),0,""Generic"",1,TRIM(T322),2,""Multicolor"",3,""Multicolor"",4,""Multicolor"",5,""Multicolor"",6,""Multicolor"",7,""Multicolor"",8,""Multicolor""))"),"")</f>
        <v/>
      </c>
      <c r="E322" s="14"/>
      <c r="F322" s="14"/>
      <c r="H322" s="15"/>
      <c r="I322" s="17"/>
      <c r="J322" s="17"/>
      <c r="O322" s="17"/>
      <c r="Q322" s="1">
        <v>60.0</v>
      </c>
      <c r="R322" s="1">
        <v>50.0</v>
      </c>
      <c r="S322" s="14" t="str">
        <f t="shared" si="9"/>
        <v/>
      </c>
      <c r="T322" s="14" t="str">
        <f>IFERROR(__xludf.DUMMYFUNCTION("CONCATENATE(if(REGEXMATCH(C322,""R""),"" Red"",""""),if(REGEXMATCH(C322,""O""),"" Orange"",""""),if(REGEXMATCH(C322,""Y""),"" Yellow"",""""),if(REGEXMATCH(C322,""G""),"" Green"",""""),if(REGEXMATCH(C322,""B""),"" Blue"",""""),if(REGEXMATCH(C322,""P""),"" "&amp;"Purple"",""""))"),"")</f>
        <v/>
      </c>
      <c r="U322" s="14" t="str">
        <f>IFERROR(__xludf.DUMMYFUNCTION("REGEXREPLACE(C322, ""([ROYGBPXZC_]|1?[0-9])"", ""&lt;icon src='$0.png'/&gt;"")
"),"")</f>
        <v/>
      </c>
      <c r="V322" s="9" t="str">
        <f>IFERROR(__xludf.DUMMYFUNCTION("REGEXREPLACE(SUBSTITUTE(SUBSTITUTE(SUBSTITUTE(SUBSTITUTE(REGEXREPLACE(I322, ""(\[([ROYGBPTQUXZC_]|1?[0-9])\])"", ""&lt;icon src='$2.png'/&gt;""),""--"",""—""),""-&gt;"",""•""),""~@"", CONCATENATE(""&lt;i&gt;"",REGEXEXTRACT(B322,""^([\s\S]*),|$""),""&lt;/i&gt;"")),""~"", CONCA"&amp;"TENATE(""&lt;i&gt;"",B322,""&lt;/i&gt;"")),""(\([\s\S]*?\))"",""&lt;i&gt;&lt;span foreground='#FF34343A'&gt;$0&lt;/span&gt;&lt;/i&gt;"")"),"")</f>
        <v/>
      </c>
      <c r="W322" s="14" t="str">
        <f t="shared" si="10"/>
        <v>&lt;i&gt;&lt;/i&gt;</v>
      </c>
    </row>
    <row r="323">
      <c r="A323" s="14"/>
      <c r="B323" s="1" t="str">
        <f t="shared" si="11"/>
        <v/>
      </c>
      <c r="C323" s="15"/>
      <c r="D323" s="16" t="str">
        <f>IFERROR(__xludf.DUMMYFUNCTION("IF(ISBLANK(A323),"""",SWITCH(IF(T323="""",0,COUNTA(SPLIT(T323,"" ""))),0,""Generic"",1,TRIM(T323),2,""Multicolor"",3,""Multicolor"",4,""Multicolor"",5,""Multicolor"",6,""Multicolor"",7,""Multicolor"",8,""Multicolor""))"),"")</f>
        <v/>
      </c>
      <c r="E323" s="14"/>
      <c r="F323" s="14"/>
      <c r="H323" s="15"/>
      <c r="I323" s="17"/>
      <c r="J323" s="17"/>
      <c r="O323" s="17"/>
      <c r="Q323" s="1">
        <v>60.0</v>
      </c>
      <c r="R323" s="1">
        <v>50.0</v>
      </c>
      <c r="S323" s="14" t="str">
        <f t="shared" si="9"/>
        <v/>
      </c>
      <c r="T323" s="14" t="str">
        <f>IFERROR(__xludf.DUMMYFUNCTION("CONCATENATE(if(REGEXMATCH(C323,""R""),"" Red"",""""),if(REGEXMATCH(C323,""O""),"" Orange"",""""),if(REGEXMATCH(C323,""Y""),"" Yellow"",""""),if(REGEXMATCH(C323,""G""),"" Green"",""""),if(REGEXMATCH(C323,""B""),"" Blue"",""""),if(REGEXMATCH(C323,""P""),"" "&amp;"Purple"",""""))"),"")</f>
        <v/>
      </c>
      <c r="U323" s="14" t="str">
        <f>IFERROR(__xludf.DUMMYFUNCTION("REGEXREPLACE(C323, ""([ROYGBPXZC_]|1?[0-9])"", ""&lt;icon src='$0.png'/&gt;"")
"),"")</f>
        <v/>
      </c>
      <c r="V323" s="9" t="str">
        <f>IFERROR(__xludf.DUMMYFUNCTION("REGEXREPLACE(SUBSTITUTE(SUBSTITUTE(SUBSTITUTE(SUBSTITUTE(REGEXREPLACE(I323, ""(\[([ROYGBPTQUXZC_]|1?[0-9])\])"", ""&lt;icon src='$2.png'/&gt;""),""--"",""—""),""-&gt;"",""•""),""~@"", CONCATENATE(""&lt;i&gt;"",REGEXEXTRACT(B323,""^([\s\S]*),|$""),""&lt;/i&gt;"")),""~"", CONCA"&amp;"TENATE(""&lt;i&gt;"",B323,""&lt;/i&gt;"")),""(\([\s\S]*?\))"",""&lt;i&gt;&lt;span foreground='#FF34343A'&gt;$0&lt;/span&gt;&lt;/i&gt;"")"),"")</f>
        <v/>
      </c>
      <c r="W323" s="14" t="str">
        <f t="shared" si="10"/>
        <v>&lt;i&gt;&lt;/i&gt;</v>
      </c>
    </row>
    <row r="324">
      <c r="A324" s="14"/>
      <c r="B324" s="1" t="str">
        <f t="shared" si="11"/>
        <v/>
      </c>
      <c r="C324" s="15"/>
      <c r="D324" s="16" t="str">
        <f>IFERROR(__xludf.DUMMYFUNCTION("IF(ISBLANK(A324),"""",SWITCH(IF(T324="""",0,COUNTA(SPLIT(T324,"" ""))),0,""Generic"",1,TRIM(T324),2,""Multicolor"",3,""Multicolor"",4,""Multicolor"",5,""Multicolor"",6,""Multicolor"",7,""Multicolor"",8,""Multicolor""))"),"")</f>
        <v/>
      </c>
      <c r="E324" s="14"/>
      <c r="F324" s="14"/>
      <c r="H324" s="15"/>
      <c r="I324" s="17"/>
      <c r="J324" s="17"/>
      <c r="O324" s="17"/>
      <c r="Q324" s="1">
        <v>60.0</v>
      </c>
      <c r="R324" s="1">
        <v>50.0</v>
      </c>
      <c r="S324" s="14" t="str">
        <f t="shared" si="9"/>
        <v/>
      </c>
      <c r="T324" s="14" t="str">
        <f>IFERROR(__xludf.DUMMYFUNCTION("CONCATENATE(if(REGEXMATCH(C324,""R""),"" Red"",""""),if(REGEXMATCH(C324,""O""),"" Orange"",""""),if(REGEXMATCH(C324,""Y""),"" Yellow"",""""),if(REGEXMATCH(C324,""G""),"" Green"",""""),if(REGEXMATCH(C324,""B""),"" Blue"",""""),if(REGEXMATCH(C324,""P""),"" "&amp;"Purple"",""""))"),"")</f>
        <v/>
      </c>
      <c r="U324" s="14" t="str">
        <f>IFERROR(__xludf.DUMMYFUNCTION("REGEXREPLACE(C324, ""([ROYGBPXZC_]|1?[0-9])"", ""&lt;icon src='$0.png'/&gt;"")
"),"")</f>
        <v/>
      </c>
      <c r="V324" s="9" t="str">
        <f>IFERROR(__xludf.DUMMYFUNCTION("REGEXREPLACE(SUBSTITUTE(SUBSTITUTE(SUBSTITUTE(SUBSTITUTE(REGEXREPLACE(I324, ""(\[([ROYGBPTQUXZC_]|1?[0-9])\])"", ""&lt;icon src='$2.png'/&gt;""),""--"",""—""),""-&gt;"",""•""),""~@"", CONCATENATE(""&lt;i&gt;"",REGEXEXTRACT(B324,""^([\s\S]*),|$""),""&lt;/i&gt;"")),""~"", CONCA"&amp;"TENATE(""&lt;i&gt;"",B324,""&lt;/i&gt;"")),""(\([\s\S]*?\))"",""&lt;i&gt;&lt;span foreground='#FF34343A'&gt;$0&lt;/span&gt;&lt;/i&gt;"")"),"")</f>
        <v/>
      </c>
      <c r="W324" s="14" t="str">
        <f t="shared" si="10"/>
        <v>&lt;i&gt;&lt;/i&gt;</v>
      </c>
    </row>
    <row r="325">
      <c r="A325" s="14"/>
      <c r="B325" s="1" t="str">
        <f t="shared" si="11"/>
        <v/>
      </c>
      <c r="C325" s="15"/>
      <c r="D325" s="16" t="str">
        <f>IFERROR(__xludf.DUMMYFUNCTION("IF(ISBLANK(A325),"""",SWITCH(IF(T325="""",0,COUNTA(SPLIT(T325,"" ""))),0,""Generic"",1,TRIM(T325),2,""Multicolor"",3,""Multicolor"",4,""Multicolor"",5,""Multicolor"",6,""Multicolor"",7,""Multicolor"",8,""Multicolor""))"),"")</f>
        <v/>
      </c>
      <c r="E325" s="14"/>
      <c r="F325" s="14"/>
      <c r="H325" s="15"/>
      <c r="I325" s="17"/>
      <c r="J325" s="17"/>
      <c r="O325" s="17"/>
      <c r="Q325" s="1">
        <v>60.0</v>
      </c>
      <c r="R325" s="1">
        <v>50.0</v>
      </c>
      <c r="S325" s="14" t="str">
        <f t="shared" si="9"/>
        <v/>
      </c>
      <c r="T325" s="14" t="str">
        <f>IFERROR(__xludf.DUMMYFUNCTION("CONCATENATE(if(REGEXMATCH(C325,""R""),"" Red"",""""),if(REGEXMATCH(C325,""O""),"" Orange"",""""),if(REGEXMATCH(C325,""Y""),"" Yellow"",""""),if(REGEXMATCH(C325,""G""),"" Green"",""""),if(REGEXMATCH(C325,""B""),"" Blue"",""""),if(REGEXMATCH(C325,""P""),"" "&amp;"Purple"",""""))"),"")</f>
        <v/>
      </c>
      <c r="U325" s="14" t="str">
        <f>IFERROR(__xludf.DUMMYFUNCTION("REGEXREPLACE(C325, ""([ROYGBPXZC_]|1?[0-9])"", ""&lt;icon src='$0.png'/&gt;"")
"),"")</f>
        <v/>
      </c>
      <c r="V325" s="9" t="str">
        <f>IFERROR(__xludf.DUMMYFUNCTION("REGEXREPLACE(SUBSTITUTE(SUBSTITUTE(SUBSTITUTE(SUBSTITUTE(REGEXREPLACE(I325, ""(\[([ROYGBPTQUXZC_]|1?[0-9])\])"", ""&lt;icon src='$2.png'/&gt;""),""--"",""—""),""-&gt;"",""•""),""~@"", CONCATENATE(""&lt;i&gt;"",REGEXEXTRACT(B325,""^([\s\S]*),|$""),""&lt;/i&gt;"")),""~"", CONCA"&amp;"TENATE(""&lt;i&gt;"",B325,""&lt;/i&gt;"")),""(\([\s\S]*?\))"",""&lt;i&gt;&lt;span foreground='#FF34343A'&gt;$0&lt;/span&gt;&lt;/i&gt;"")"),"")</f>
        <v/>
      </c>
      <c r="W325" s="14" t="str">
        <f t="shared" si="10"/>
        <v>&lt;i&gt;&lt;/i&gt;</v>
      </c>
    </row>
    <row r="326">
      <c r="A326" s="14"/>
      <c r="B326" s="1" t="str">
        <f t="shared" si="11"/>
        <v/>
      </c>
      <c r="C326" s="15"/>
      <c r="D326" s="16" t="str">
        <f>IFERROR(__xludf.DUMMYFUNCTION("IF(ISBLANK(A326),"""",SWITCH(IF(T326="""",0,COUNTA(SPLIT(T326,"" ""))),0,""Generic"",1,TRIM(T326),2,""Multicolor"",3,""Multicolor"",4,""Multicolor"",5,""Multicolor"",6,""Multicolor"",7,""Multicolor"",8,""Multicolor""))"),"")</f>
        <v/>
      </c>
      <c r="E326" s="14"/>
      <c r="F326" s="14"/>
      <c r="H326" s="15"/>
      <c r="I326" s="17"/>
      <c r="J326" s="17"/>
      <c r="O326" s="17"/>
      <c r="Q326" s="1">
        <v>60.0</v>
      </c>
      <c r="R326" s="1">
        <v>50.0</v>
      </c>
      <c r="S326" s="14" t="str">
        <f t="shared" si="9"/>
        <v/>
      </c>
      <c r="T326" s="14" t="str">
        <f>IFERROR(__xludf.DUMMYFUNCTION("CONCATENATE(if(REGEXMATCH(C326,""R""),"" Red"",""""),if(REGEXMATCH(C326,""O""),"" Orange"",""""),if(REGEXMATCH(C326,""Y""),"" Yellow"",""""),if(REGEXMATCH(C326,""G""),"" Green"",""""),if(REGEXMATCH(C326,""B""),"" Blue"",""""),if(REGEXMATCH(C326,""P""),"" "&amp;"Purple"",""""))"),"")</f>
        <v/>
      </c>
      <c r="U326" s="14" t="str">
        <f>IFERROR(__xludf.DUMMYFUNCTION("REGEXREPLACE(C326, ""([ROYGBPXZC_]|1?[0-9])"", ""&lt;icon src='$0.png'/&gt;"")
"),"")</f>
        <v/>
      </c>
      <c r="V326" s="9" t="str">
        <f>IFERROR(__xludf.DUMMYFUNCTION("REGEXREPLACE(SUBSTITUTE(SUBSTITUTE(SUBSTITUTE(SUBSTITUTE(REGEXREPLACE(I326, ""(\[([ROYGBPTQUXZC_]|1?[0-9])\])"", ""&lt;icon src='$2.png'/&gt;""),""--"",""—""),""-&gt;"",""•""),""~@"", CONCATENATE(""&lt;i&gt;"",REGEXEXTRACT(B326,""^([\s\S]*),|$""),""&lt;/i&gt;"")),""~"", CONCA"&amp;"TENATE(""&lt;i&gt;"",B326,""&lt;/i&gt;"")),""(\([\s\S]*?\))"",""&lt;i&gt;&lt;span foreground='#FF34343A'&gt;$0&lt;/span&gt;&lt;/i&gt;"")"),"")</f>
        <v/>
      </c>
      <c r="W326" s="14" t="str">
        <f t="shared" si="10"/>
        <v>&lt;i&gt;&lt;/i&gt;</v>
      </c>
    </row>
    <row r="327">
      <c r="A327" s="14"/>
      <c r="B327" s="1" t="str">
        <f t="shared" si="11"/>
        <v/>
      </c>
      <c r="C327" s="15"/>
      <c r="D327" s="16" t="str">
        <f>IFERROR(__xludf.DUMMYFUNCTION("IF(ISBLANK(A327),"""",SWITCH(IF(T327="""",0,COUNTA(SPLIT(T327,"" ""))),0,""Generic"",1,TRIM(T327),2,""Multicolor"",3,""Multicolor"",4,""Multicolor"",5,""Multicolor"",6,""Multicolor"",7,""Multicolor"",8,""Multicolor""))"),"")</f>
        <v/>
      </c>
      <c r="E327" s="14"/>
      <c r="F327" s="14"/>
      <c r="H327" s="15"/>
      <c r="I327" s="17"/>
      <c r="J327" s="17"/>
      <c r="O327" s="17"/>
      <c r="Q327" s="1">
        <v>60.0</v>
      </c>
      <c r="R327" s="1">
        <v>50.0</v>
      </c>
      <c r="S327" s="14" t="str">
        <f t="shared" si="9"/>
        <v/>
      </c>
      <c r="T327" s="14" t="str">
        <f>IFERROR(__xludf.DUMMYFUNCTION("CONCATENATE(if(REGEXMATCH(C327,""R""),"" Red"",""""),if(REGEXMATCH(C327,""O""),"" Orange"",""""),if(REGEXMATCH(C327,""Y""),"" Yellow"",""""),if(REGEXMATCH(C327,""G""),"" Green"",""""),if(REGEXMATCH(C327,""B""),"" Blue"",""""),if(REGEXMATCH(C327,""P""),"" "&amp;"Purple"",""""))"),"")</f>
        <v/>
      </c>
      <c r="U327" s="14" t="str">
        <f>IFERROR(__xludf.DUMMYFUNCTION("REGEXREPLACE(C327, ""([ROYGBPXZC_]|1?[0-9])"", ""&lt;icon src='$0.png'/&gt;"")
"),"")</f>
        <v/>
      </c>
      <c r="V327" s="9" t="str">
        <f>IFERROR(__xludf.DUMMYFUNCTION("REGEXREPLACE(SUBSTITUTE(SUBSTITUTE(SUBSTITUTE(SUBSTITUTE(REGEXREPLACE(I327, ""(\[([ROYGBPTQUXZC_]|1?[0-9])\])"", ""&lt;icon src='$2.png'/&gt;""),""--"",""—""),""-&gt;"",""•""),""~@"", CONCATENATE(""&lt;i&gt;"",REGEXEXTRACT(B327,""^([\s\S]*),|$""),""&lt;/i&gt;"")),""~"", CONCA"&amp;"TENATE(""&lt;i&gt;"",B327,""&lt;/i&gt;"")),""(\([\s\S]*?\))"",""&lt;i&gt;&lt;span foreground='#FF34343A'&gt;$0&lt;/span&gt;&lt;/i&gt;"")"),"")</f>
        <v/>
      </c>
      <c r="W327" s="14" t="str">
        <f t="shared" si="10"/>
        <v>&lt;i&gt;&lt;/i&gt;</v>
      </c>
    </row>
    <row r="328">
      <c r="A328" s="14"/>
      <c r="B328" s="1" t="str">
        <f t="shared" si="11"/>
        <v/>
      </c>
      <c r="C328" s="15"/>
      <c r="D328" s="16" t="str">
        <f>IFERROR(__xludf.DUMMYFUNCTION("IF(ISBLANK(A328),"""",SWITCH(IF(T328="""",0,COUNTA(SPLIT(T328,"" ""))),0,""Generic"",1,TRIM(T328),2,""Multicolor"",3,""Multicolor"",4,""Multicolor"",5,""Multicolor"",6,""Multicolor"",7,""Multicolor"",8,""Multicolor""))"),"")</f>
        <v/>
      </c>
      <c r="E328" s="14"/>
      <c r="F328" s="14"/>
      <c r="H328" s="15"/>
      <c r="I328" s="17"/>
      <c r="J328" s="17"/>
      <c r="O328" s="17"/>
      <c r="Q328" s="1">
        <v>60.0</v>
      </c>
      <c r="R328" s="1">
        <v>50.0</v>
      </c>
      <c r="S328" s="14" t="str">
        <f t="shared" si="9"/>
        <v/>
      </c>
      <c r="T328" s="14" t="str">
        <f>IFERROR(__xludf.DUMMYFUNCTION("CONCATENATE(if(REGEXMATCH(C328,""R""),"" Red"",""""),if(REGEXMATCH(C328,""O""),"" Orange"",""""),if(REGEXMATCH(C328,""Y""),"" Yellow"",""""),if(REGEXMATCH(C328,""G""),"" Green"",""""),if(REGEXMATCH(C328,""B""),"" Blue"",""""),if(REGEXMATCH(C328,""P""),"" "&amp;"Purple"",""""))"),"")</f>
        <v/>
      </c>
      <c r="U328" s="14" t="str">
        <f>IFERROR(__xludf.DUMMYFUNCTION("REGEXREPLACE(C328, ""([ROYGBPXZC_]|1?[0-9])"", ""&lt;icon src='$0.png'/&gt;"")
"),"")</f>
        <v/>
      </c>
      <c r="V328" s="9" t="str">
        <f>IFERROR(__xludf.DUMMYFUNCTION("REGEXREPLACE(SUBSTITUTE(SUBSTITUTE(SUBSTITUTE(SUBSTITUTE(REGEXREPLACE(I328, ""(\[([ROYGBPTQUXZC_]|1?[0-9])\])"", ""&lt;icon src='$2.png'/&gt;""),""--"",""—""),""-&gt;"",""•""),""~@"", CONCATENATE(""&lt;i&gt;"",REGEXEXTRACT(B328,""^([\s\S]*),|$""),""&lt;/i&gt;"")),""~"", CONCA"&amp;"TENATE(""&lt;i&gt;"",B328,""&lt;/i&gt;"")),""(\([\s\S]*?\))"",""&lt;i&gt;&lt;span foreground='#FF34343A'&gt;$0&lt;/span&gt;&lt;/i&gt;"")"),"")</f>
        <v/>
      </c>
      <c r="W328" s="14" t="str">
        <f t="shared" si="10"/>
        <v>&lt;i&gt;&lt;/i&gt;</v>
      </c>
    </row>
    <row r="329">
      <c r="A329" s="14"/>
      <c r="B329" s="1" t="str">
        <f t="shared" si="11"/>
        <v/>
      </c>
      <c r="C329" s="15"/>
      <c r="D329" s="16" t="str">
        <f>IFERROR(__xludf.DUMMYFUNCTION("IF(ISBLANK(A329),"""",SWITCH(IF(T329="""",0,COUNTA(SPLIT(T329,"" ""))),0,""Generic"",1,TRIM(T329),2,""Multicolor"",3,""Multicolor"",4,""Multicolor"",5,""Multicolor"",6,""Multicolor"",7,""Multicolor"",8,""Multicolor""))"),"")</f>
        <v/>
      </c>
      <c r="E329" s="14"/>
      <c r="F329" s="14"/>
      <c r="H329" s="15"/>
      <c r="I329" s="17"/>
      <c r="J329" s="17"/>
      <c r="O329" s="17"/>
      <c r="Q329" s="1">
        <v>60.0</v>
      </c>
      <c r="R329" s="1">
        <v>50.0</v>
      </c>
      <c r="S329" s="14" t="str">
        <f t="shared" si="9"/>
        <v/>
      </c>
      <c r="T329" s="14" t="str">
        <f>IFERROR(__xludf.DUMMYFUNCTION("CONCATENATE(if(REGEXMATCH(C329,""R""),"" Red"",""""),if(REGEXMATCH(C329,""O""),"" Orange"",""""),if(REGEXMATCH(C329,""Y""),"" Yellow"",""""),if(REGEXMATCH(C329,""G""),"" Green"",""""),if(REGEXMATCH(C329,""B""),"" Blue"",""""),if(REGEXMATCH(C329,""P""),"" "&amp;"Purple"",""""))"),"")</f>
        <v/>
      </c>
      <c r="U329" s="14" t="str">
        <f>IFERROR(__xludf.DUMMYFUNCTION("REGEXREPLACE(C329, ""([ROYGBPXZC_]|1?[0-9])"", ""&lt;icon src='$0.png'/&gt;"")
"),"")</f>
        <v/>
      </c>
      <c r="V329" s="9" t="str">
        <f>IFERROR(__xludf.DUMMYFUNCTION("REGEXREPLACE(SUBSTITUTE(SUBSTITUTE(SUBSTITUTE(SUBSTITUTE(REGEXREPLACE(I329, ""(\[([ROYGBPTQUXZC_]|1?[0-9])\])"", ""&lt;icon src='$2.png'/&gt;""),""--"",""—""),""-&gt;"",""•""),""~@"", CONCATENATE(""&lt;i&gt;"",REGEXEXTRACT(B329,""^([\s\S]*),|$""),""&lt;/i&gt;"")),""~"", CONCA"&amp;"TENATE(""&lt;i&gt;"",B329,""&lt;/i&gt;"")),""(\([\s\S]*?\))"",""&lt;i&gt;&lt;span foreground='#FF34343A'&gt;$0&lt;/span&gt;&lt;/i&gt;"")"),"")</f>
        <v/>
      </c>
      <c r="W329" s="14" t="str">
        <f t="shared" si="10"/>
        <v>&lt;i&gt;&lt;/i&gt;</v>
      </c>
    </row>
    <row r="330">
      <c r="A330" s="14"/>
      <c r="B330" s="1" t="str">
        <f t="shared" si="11"/>
        <v/>
      </c>
      <c r="C330" s="15"/>
      <c r="D330" s="16" t="str">
        <f>IFERROR(__xludf.DUMMYFUNCTION("IF(ISBLANK(A330),"""",SWITCH(IF(T330="""",0,COUNTA(SPLIT(T330,"" ""))),0,""Generic"",1,TRIM(T330),2,""Multicolor"",3,""Multicolor"",4,""Multicolor"",5,""Multicolor"",6,""Multicolor"",7,""Multicolor"",8,""Multicolor""))"),"")</f>
        <v/>
      </c>
      <c r="E330" s="14"/>
      <c r="F330" s="14"/>
      <c r="H330" s="15"/>
      <c r="I330" s="17"/>
      <c r="J330" s="17"/>
      <c r="O330" s="17"/>
      <c r="Q330" s="1">
        <v>60.0</v>
      </c>
      <c r="R330" s="1">
        <v>50.0</v>
      </c>
      <c r="S330" s="14" t="str">
        <f t="shared" si="9"/>
        <v/>
      </c>
      <c r="T330" s="14" t="str">
        <f>IFERROR(__xludf.DUMMYFUNCTION("CONCATENATE(if(REGEXMATCH(C330,""R""),"" Red"",""""),if(REGEXMATCH(C330,""O""),"" Orange"",""""),if(REGEXMATCH(C330,""Y""),"" Yellow"",""""),if(REGEXMATCH(C330,""G""),"" Green"",""""),if(REGEXMATCH(C330,""B""),"" Blue"",""""),if(REGEXMATCH(C330,""P""),"" "&amp;"Purple"",""""))"),"")</f>
        <v/>
      </c>
      <c r="U330" s="14" t="str">
        <f>IFERROR(__xludf.DUMMYFUNCTION("REGEXREPLACE(C330, ""([ROYGBPXZC_]|1?[0-9])"", ""&lt;icon src='$0.png'/&gt;"")
"),"")</f>
        <v/>
      </c>
      <c r="V330" s="9" t="str">
        <f>IFERROR(__xludf.DUMMYFUNCTION("REGEXREPLACE(SUBSTITUTE(SUBSTITUTE(SUBSTITUTE(SUBSTITUTE(REGEXREPLACE(I330, ""(\[([ROYGBPTQUXZC_]|1?[0-9])\])"", ""&lt;icon src='$2.png'/&gt;""),""--"",""—""),""-&gt;"",""•""),""~@"", CONCATENATE(""&lt;i&gt;"",REGEXEXTRACT(B330,""^([\s\S]*),|$""),""&lt;/i&gt;"")),""~"", CONCA"&amp;"TENATE(""&lt;i&gt;"",B330,""&lt;/i&gt;"")),""(\([\s\S]*?\))"",""&lt;i&gt;&lt;span foreground='#FF34343A'&gt;$0&lt;/span&gt;&lt;/i&gt;"")"),"")</f>
        <v/>
      </c>
      <c r="W330" s="14" t="str">
        <f t="shared" si="10"/>
        <v>&lt;i&gt;&lt;/i&gt;</v>
      </c>
    </row>
    <row r="331">
      <c r="A331" s="14"/>
      <c r="B331" s="1" t="str">
        <f t="shared" si="11"/>
        <v/>
      </c>
      <c r="C331" s="15"/>
      <c r="D331" s="16" t="str">
        <f>IFERROR(__xludf.DUMMYFUNCTION("IF(ISBLANK(A331),"""",SWITCH(IF(T331="""",0,COUNTA(SPLIT(T331,"" ""))),0,""Generic"",1,TRIM(T331),2,""Multicolor"",3,""Multicolor"",4,""Multicolor"",5,""Multicolor"",6,""Multicolor"",7,""Multicolor"",8,""Multicolor""))"),"")</f>
        <v/>
      </c>
      <c r="E331" s="14"/>
      <c r="F331" s="14"/>
      <c r="H331" s="15"/>
      <c r="I331" s="17"/>
      <c r="J331" s="17"/>
      <c r="O331" s="17"/>
      <c r="Q331" s="1">
        <v>60.0</v>
      </c>
      <c r="R331" s="1">
        <v>50.0</v>
      </c>
      <c r="S331" s="14" t="str">
        <f t="shared" si="9"/>
        <v/>
      </c>
      <c r="T331" s="14" t="str">
        <f>IFERROR(__xludf.DUMMYFUNCTION("CONCATENATE(if(REGEXMATCH(C331,""R""),"" Red"",""""),if(REGEXMATCH(C331,""O""),"" Orange"",""""),if(REGEXMATCH(C331,""Y""),"" Yellow"",""""),if(REGEXMATCH(C331,""G""),"" Green"",""""),if(REGEXMATCH(C331,""B""),"" Blue"",""""),if(REGEXMATCH(C331,""P""),"" "&amp;"Purple"",""""))"),"")</f>
        <v/>
      </c>
      <c r="U331" s="14" t="str">
        <f>IFERROR(__xludf.DUMMYFUNCTION("REGEXREPLACE(C331, ""([ROYGBPXZC_]|1?[0-9])"", ""&lt;icon src='$0.png'/&gt;"")
"),"")</f>
        <v/>
      </c>
      <c r="V331" s="9" t="str">
        <f>IFERROR(__xludf.DUMMYFUNCTION("REGEXREPLACE(SUBSTITUTE(SUBSTITUTE(SUBSTITUTE(SUBSTITUTE(REGEXREPLACE(I331, ""(\[([ROYGBPTQUXZC_]|1?[0-9])\])"", ""&lt;icon src='$2.png'/&gt;""),""--"",""—""),""-&gt;"",""•""),""~@"", CONCATENATE(""&lt;i&gt;"",REGEXEXTRACT(B331,""^([\s\S]*),|$""),""&lt;/i&gt;"")),""~"", CONCA"&amp;"TENATE(""&lt;i&gt;"",B331,""&lt;/i&gt;"")),""(\([\s\S]*?\))"",""&lt;i&gt;&lt;span foreground='#FF34343A'&gt;$0&lt;/span&gt;&lt;/i&gt;"")"),"")</f>
        <v/>
      </c>
      <c r="W331" s="14" t="str">
        <f t="shared" si="10"/>
        <v>&lt;i&gt;&lt;/i&gt;</v>
      </c>
    </row>
    <row r="332">
      <c r="A332" s="14"/>
      <c r="B332" s="1" t="str">
        <f t="shared" si="11"/>
        <v/>
      </c>
      <c r="C332" s="15"/>
      <c r="D332" s="16" t="str">
        <f>IFERROR(__xludf.DUMMYFUNCTION("IF(ISBLANK(A332),"""",SWITCH(IF(T332="""",0,COUNTA(SPLIT(T332,"" ""))),0,""Generic"",1,TRIM(T332),2,""Multicolor"",3,""Multicolor"",4,""Multicolor"",5,""Multicolor"",6,""Multicolor"",7,""Multicolor"",8,""Multicolor""))"),"")</f>
        <v/>
      </c>
      <c r="E332" s="14"/>
      <c r="F332" s="14"/>
      <c r="H332" s="15"/>
      <c r="I332" s="17"/>
      <c r="J332" s="17"/>
      <c r="O332" s="17"/>
      <c r="Q332" s="1">
        <v>60.0</v>
      </c>
      <c r="R332" s="1">
        <v>50.0</v>
      </c>
      <c r="S332" s="14" t="str">
        <f t="shared" si="9"/>
        <v/>
      </c>
      <c r="T332" s="14" t="str">
        <f>IFERROR(__xludf.DUMMYFUNCTION("CONCATENATE(if(REGEXMATCH(C332,""R""),"" Red"",""""),if(REGEXMATCH(C332,""O""),"" Orange"",""""),if(REGEXMATCH(C332,""Y""),"" Yellow"",""""),if(REGEXMATCH(C332,""G""),"" Green"",""""),if(REGEXMATCH(C332,""B""),"" Blue"",""""),if(REGEXMATCH(C332,""P""),"" "&amp;"Purple"",""""))"),"")</f>
        <v/>
      </c>
      <c r="U332" s="14" t="str">
        <f>IFERROR(__xludf.DUMMYFUNCTION("REGEXREPLACE(C332, ""([ROYGBPXZC_]|1?[0-9])"", ""&lt;icon src='$0.png'/&gt;"")
"),"")</f>
        <v/>
      </c>
      <c r="V332" s="9" t="str">
        <f>IFERROR(__xludf.DUMMYFUNCTION("REGEXREPLACE(SUBSTITUTE(SUBSTITUTE(SUBSTITUTE(SUBSTITUTE(REGEXREPLACE(I332, ""(\[([ROYGBPTQUXZC_]|1?[0-9])\])"", ""&lt;icon src='$2.png'/&gt;""),""--"",""—""),""-&gt;"",""•""),""~@"", CONCATENATE(""&lt;i&gt;"",REGEXEXTRACT(B332,""^([\s\S]*),|$""),""&lt;/i&gt;"")),""~"", CONCA"&amp;"TENATE(""&lt;i&gt;"",B332,""&lt;/i&gt;"")),""(\([\s\S]*?\))"",""&lt;i&gt;&lt;span foreground='#FF34343A'&gt;$0&lt;/span&gt;&lt;/i&gt;"")"),"")</f>
        <v/>
      </c>
      <c r="W332" s="14" t="str">
        <f t="shared" si="10"/>
        <v>&lt;i&gt;&lt;/i&gt;</v>
      </c>
    </row>
    <row r="333">
      <c r="A333" s="14"/>
      <c r="B333" s="1" t="str">
        <f t="shared" si="11"/>
        <v/>
      </c>
      <c r="C333" s="15"/>
      <c r="D333" s="16" t="str">
        <f>IFERROR(__xludf.DUMMYFUNCTION("IF(ISBLANK(A333),"""",SWITCH(IF(T333="""",0,COUNTA(SPLIT(T333,"" ""))),0,""Generic"",1,TRIM(T333),2,""Multicolor"",3,""Multicolor"",4,""Multicolor"",5,""Multicolor"",6,""Multicolor"",7,""Multicolor"",8,""Multicolor""))"),"")</f>
        <v/>
      </c>
      <c r="E333" s="14"/>
      <c r="F333" s="14"/>
      <c r="H333" s="15"/>
      <c r="I333" s="17"/>
      <c r="J333" s="17"/>
      <c r="O333" s="17"/>
      <c r="Q333" s="1">
        <v>60.0</v>
      </c>
      <c r="R333" s="1">
        <v>50.0</v>
      </c>
      <c r="S333" s="14" t="str">
        <f t="shared" si="9"/>
        <v/>
      </c>
      <c r="T333" s="14" t="str">
        <f>IFERROR(__xludf.DUMMYFUNCTION("CONCATENATE(if(REGEXMATCH(C333,""R""),"" Red"",""""),if(REGEXMATCH(C333,""O""),"" Orange"",""""),if(REGEXMATCH(C333,""Y""),"" Yellow"",""""),if(REGEXMATCH(C333,""G""),"" Green"",""""),if(REGEXMATCH(C333,""B""),"" Blue"",""""),if(REGEXMATCH(C333,""P""),"" "&amp;"Purple"",""""))"),"")</f>
        <v/>
      </c>
      <c r="U333" s="14" t="str">
        <f>IFERROR(__xludf.DUMMYFUNCTION("REGEXREPLACE(C333, ""([ROYGBPXZC_]|1?[0-9])"", ""&lt;icon src='$0.png'/&gt;"")
"),"")</f>
        <v/>
      </c>
      <c r="V333" s="9" t="str">
        <f>IFERROR(__xludf.DUMMYFUNCTION("REGEXREPLACE(SUBSTITUTE(SUBSTITUTE(SUBSTITUTE(SUBSTITUTE(REGEXREPLACE(I333, ""(\[([ROYGBPTQUXZC_]|1?[0-9])\])"", ""&lt;icon src='$2.png'/&gt;""),""--"",""—""),""-&gt;"",""•""),""~@"", CONCATENATE(""&lt;i&gt;"",REGEXEXTRACT(B333,""^([\s\S]*),|$""),""&lt;/i&gt;"")),""~"", CONCA"&amp;"TENATE(""&lt;i&gt;"",B333,""&lt;/i&gt;"")),""(\([\s\S]*?\))"",""&lt;i&gt;&lt;span foreground='#FF34343A'&gt;$0&lt;/span&gt;&lt;/i&gt;"")"),"")</f>
        <v/>
      </c>
      <c r="W333" s="14" t="str">
        <f t="shared" si="10"/>
        <v>&lt;i&gt;&lt;/i&gt;</v>
      </c>
    </row>
    <row r="334">
      <c r="A334" s="14"/>
      <c r="B334" s="1" t="str">
        <f t="shared" si="11"/>
        <v/>
      </c>
      <c r="C334" s="15"/>
      <c r="D334" s="16" t="str">
        <f>IFERROR(__xludf.DUMMYFUNCTION("IF(ISBLANK(A334),"""",SWITCH(IF(T334="""",0,COUNTA(SPLIT(T334,"" ""))),0,""Generic"",1,TRIM(T334),2,""Multicolor"",3,""Multicolor"",4,""Multicolor"",5,""Multicolor"",6,""Multicolor"",7,""Multicolor"",8,""Multicolor""))"),"")</f>
        <v/>
      </c>
      <c r="E334" s="14"/>
      <c r="F334" s="14"/>
      <c r="H334" s="15"/>
      <c r="I334" s="17"/>
      <c r="J334" s="17"/>
      <c r="O334" s="17"/>
      <c r="Q334" s="1">
        <v>60.0</v>
      </c>
      <c r="R334" s="1">
        <v>50.0</v>
      </c>
      <c r="S334" s="14" t="str">
        <f t="shared" si="9"/>
        <v/>
      </c>
      <c r="T334" s="14" t="str">
        <f>IFERROR(__xludf.DUMMYFUNCTION("CONCATENATE(if(REGEXMATCH(C334,""R""),"" Red"",""""),if(REGEXMATCH(C334,""O""),"" Orange"",""""),if(REGEXMATCH(C334,""Y""),"" Yellow"",""""),if(REGEXMATCH(C334,""G""),"" Green"",""""),if(REGEXMATCH(C334,""B""),"" Blue"",""""),if(REGEXMATCH(C334,""P""),"" "&amp;"Purple"",""""))"),"")</f>
        <v/>
      </c>
      <c r="U334" s="14" t="str">
        <f>IFERROR(__xludf.DUMMYFUNCTION("REGEXREPLACE(C334, ""([ROYGBPXZC_]|1?[0-9])"", ""&lt;icon src='$0.png'/&gt;"")
"),"")</f>
        <v/>
      </c>
      <c r="V334" s="9" t="str">
        <f>IFERROR(__xludf.DUMMYFUNCTION("REGEXREPLACE(SUBSTITUTE(SUBSTITUTE(SUBSTITUTE(SUBSTITUTE(REGEXREPLACE(I334, ""(\[([ROYGBPTQUXZC_]|1?[0-9])\])"", ""&lt;icon src='$2.png'/&gt;""),""--"",""—""),""-&gt;"",""•""),""~@"", CONCATENATE(""&lt;i&gt;"",REGEXEXTRACT(B334,""^([\s\S]*),|$""),""&lt;/i&gt;"")),""~"", CONCA"&amp;"TENATE(""&lt;i&gt;"",B334,""&lt;/i&gt;"")),""(\([\s\S]*?\))"",""&lt;i&gt;&lt;span foreground='#FF34343A'&gt;$0&lt;/span&gt;&lt;/i&gt;"")"),"")</f>
        <v/>
      </c>
      <c r="W334" s="14" t="str">
        <f t="shared" si="10"/>
        <v>&lt;i&gt;&lt;/i&gt;</v>
      </c>
    </row>
    <row r="335">
      <c r="A335" s="14"/>
      <c r="B335" s="1" t="str">
        <f t="shared" si="11"/>
        <v/>
      </c>
      <c r="C335" s="15"/>
      <c r="D335" s="16" t="str">
        <f>IFERROR(__xludf.DUMMYFUNCTION("IF(ISBLANK(A335),"""",SWITCH(IF(T335="""",0,COUNTA(SPLIT(T335,"" ""))),0,""Generic"",1,TRIM(T335),2,""Multicolor"",3,""Multicolor"",4,""Multicolor"",5,""Multicolor"",6,""Multicolor"",7,""Multicolor"",8,""Multicolor""))"),"")</f>
        <v/>
      </c>
      <c r="E335" s="14"/>
      <c r="F335" s="14"/>
      <c r="H335" s="15"/>
      <c r="I335" s="17"/>
      <c r="J335" s="17"/>
      <c r="O335" s="17"/>
      <c r="Q335" s="1">
        <v>60.0</v>
      </c>
      <c r="R335" s="1">
        <v>50.0</v>
      </c>
      <c r="S335" s="14" t="str">
        <f t="shared" si="9"/>
        <v/>
      </c>
      <c r="T335" s="14" t="str">
        <f>IFERROR(__xludf.DUMMYFUNCTION("CONCATENATE(if(REGEXMATCH(C335,""R""),"" Red"",""""),if(REGEXMATCH(C335,""O""),"" Orange"",""""),if(REGEXMATCH(C335,""Y""),"" Yellow"",""""),if(REGEXMATCH(C335,""G""),"" Green"",""""),if(REGEXMATCH(C335,""B""),"" Blue"",""""),if(REGEXMATCH(C335,""P""),"" "&amp;"Purple"",""""))"),"")</f>
        <v/>
      </c>
      <c r="U335" s="14" t="str">
        <f>IFERROR(__xludf.DUMMYFUNCTION("REGEXREPLACE(C335, ""([ROYGBPXZC_]|1?[0-9])"", ""&lt;icon src='$0.png'/&gt;"")
"),"")</f>
        <v/>
      </c>
      <c r="V335" s="9" t="str">
        <f>IFERROR(__xludf.DUMMYFUNCTION("REGEXREPLACE(SUBSTITUTE(SUBSTITUTE(SUBSTITUTE(SUBSTITUTE(REGEXREPLACE(I335, ""(\[([ROYGBPTQUXZC_]|1?[0-9])\])"", ""&lt;icon src='$2.png'/&gt;""),""--"",""—""),""-&gt;"",""•""),""~@"", CONCATENATE(""&lt;i&gt;"",REGEXEXTRACT(B335,""^([\s\S]*),|$""),""&lt;/i&gt;"")),""~"", CONCA"&amp;"TENATE(""&lt;i&gt;"",B335,""&lt;/i&gt;"")),""(\([\s\S]*?\))"",""&lt;i&gt;&lt;span foreground='#FF34343A'&gt;$0&lt;/span&gt;&lt;/i&gt;"")"),"")</f>
        <v/>
      </c>
      <c r="W335" s="14" t="str">
        <f t="shared" si="10"/>
        <v>&lt;i&gt;&lt;/i&gt;</v>
      </c>
    </row>
    <row r="336">
      <c r="A336" s="14"/>
      <c r="B336" s="1" t="str">
        <f t="shared" si="11"/>
        <v/>
      </c>
      <c r="C336" s="15"/>
      <c r="D336" s="16" t="str">
        <f>IFERROR(__xludf.DUMMYFUNCTION("IF(ISBLANK(A336),"""",SWITCH(IF(T336="""",0,COUNTA(SPLIT(T336,"" ""))),0,""Generic"",1,TRIM(T336),2,""Multicolor"",3,""Multicolor"",4,""Multicolor"",5,""Multicolor"",6,""Multicolor"",7,""Multicolor"",8,""Multicolor""))"),"")</f>
        <v/>
      </c>
      <c r="E336" s="14"/>
      <c r="F336" s="14"/>
      <c r="H336" s="15"/>
      <c r="I336" s="17"/>
      <c r="J336" s="17"/>
      <c r="O336" s="17"/>
      <c r="Q336" s="1">
        <v>60.0</v>
      </c>
      <c r="R336" s="1">
        <v>50.0</v>
      </c>
      <c r="S336" s="14" t="str">
        <f t="shared" si="9"/>
        <v/>
      </c>
      <c r="T336" s="14" t="str">
        <f>IFERROR(__xludf.DUMMYFUNCTION("CONCATENATE(if(REGEXMATCH(C336,""R""),"" Red"",""""),if(REGEXMATCH(C336,""O""),"" Orange"",""""),if(REGEXMATCH(C336,""Y""),"" Yellow"",""""),if(REGEXMATCH(C336,""G""),"" Green"",""""),if(REGEXMATCH(C336,""B""),"" Blue"",""""),if(REGEXMATCH(C336,""P""),"" "&amp;"Purple"",""""))"),"")</f>
        <v/>
      </c>
      <c r="U336" s="14" t="str">
        <f>IFERROR(__xludf.DUMMYFUNCTION("REGEXREPLACE(C336, ""([ROYGBPXZC_]|1?[0-9])"", ""&lt;icon src='$0.png'/&gt;"")
"),"")</f>
        <v/>
      </c>
      <c r="V336" s="9" t="str">
        <f>IFERROR(__xludf.DUMMYFUNCTION("REGEXREPLACE(SUBSTITUTE(SUBSTITUTE(SUBSTITUTE(SUBSTITUTE(REGEXREPLACE(I336, ""(\[([ROYGBPTQUXZC_]|1?[0-9])\])"", ""&lt;icon src='$2.png'/&gt;""),""--"",""—""),""-&gt;"",""•""),""~@"", CONCATENATE(""&lt;i&gt;"",REGEXEXTRACT(B336,""^([\s\S]*),|$""),""&lt;/i&gt;"")),""~"", CONCA"&amp;"TENATE(""&lt;i&gt;"",B336,""&lt;/i&gt;"")),""(\([\s\S]*?\))"",""&lt;i&gt;&lt;span foreground='#FF34343A'&gt;$0&lt;/span&gt;&lt;/i&gt;"")"),"")</f>
        <v/>
      </c>
      <c r="W336" s="14" t="str">
        <f t="shared" si="10"/>
        <v>&lt;i&gt;&lt;/i&gt;</v>
      </c>
    </row>
    <row r="337">
      <c r="A337" s="14"/>
      <c r="B337" s="1" t="str">
        <f t="shared" si="11"/>
        <v/>
      </c>
      <c r="C337" s="15"/>
      <c r="D337" s="16" t="str">
        <f>IFERROR(__xludf.DUMMYFUNCTION("IF(ISBLANK(A337),"""",SWITCH(IF(T337="""",0,COUNTA(SPLIT(T337,"" ""))),0,""Generic"",1,TRIM(T337),2,""Multicolor"",3,""Multicolor"",4,""Multicolor"",5,""Multicolor"",6,""Multicolor"",7,""Multicolor"",8,""Multicolor""))"),"")</f>
        <v/>
      </c>
      <c r="E337" s="14"/>
      <c r="F337" s="14"/>
      <c r="H337" s="15"/>
      <c r="I337" s="17"/>
      <c r="J337" s="17"/>
      <c r="O337" s="17"/>
      <c r="Q337" s="1">
        <v>60.0</v>
      </c>
      <c r="R337" s="1">
        <v>50.0</v>
      </c>
      <c r="S337" s="14" t="str">
        <f t="shared" si="9"/>
        <v/>
      </c>
      <c r="T337" s="14" t="str">
        <f>IFERROR(__xludf.DUMMYFUNCTION("CONCATENATE(if(REGEXMATCH(C337,""R""),"" Red"",""""),if(REGEXMATCH(C337,""O""),"" Orange"",""""),if(REGEXMATCH(C337,""Y""),"" Yellow"",""""),if(REGEXMATCH(C337,""G""),"" Green"",""""),if(REGEXMATCH(C337,""B""),"" Blue"",""""),if(REGEXMATCH(C337,""P""),"" "&amp;"Purple"",""""))"),"")</f>
        <v/>
      </c>
      <c r="U337" s="14" t="str">
        <f>IFERROR(__xludf.DUMMYFUNCTION("REGEXREPLACE(C337, ""([ROYGBPXZC_]|1?[0-9])"", ""&lt;icon src='$0.png'/&gt;"")
"),"")</f>
        <v/>
      </c>
      <c r="V337" s="9" t="str">
        <f>IFERROR(__xludf.DUMMYFUNCTION("REGEXREPLACE(SUBSTITUTE(SUBSTITUTE(SUBSTITUTE(SUBSTITUTE(REGEXREPLACE(I337, ""(\[([ROYGBPTQUXZC_]|1?[0-9])\])"", ""&lt;icon src='$2.png'/&gt;""),""--"",""—""),""-&gt;"",""•""),""~@"", CONCATENATE(""&lt;i&gt;"",REGEXEXTRACT(B337,""^([\s\S]*),|$""),""&lt;/i&gt;"")),""~"", CONCA"&amp;"TENATE(""&lt;i&gt;"",B337,""&lt;/i&gt;"")),""(\([\s\S]*?\))"",""&lt;i&gt;&lt;span foreground='#FF34343A'&gt;$0&lt;/span&gt;&lt;/i&gt;"")"),"")</f>
        <v/>
      </c>
      <c r="W337" s="14" t="str">
        <f t="shared" si="10"/>
        <v>&lt;i&gt;&lt;/i&gt;</v>
      </c>
    </row>
    <row r="338">
      <c r="A338" s="14"/>
      <c r="B338" s="1" t="str">
        <f t="shared" si="11"/>
        <v/>
      </c>
      <c r="C338" s="15"/>
      <c r="D338" s="16" t="str">
        <f>IFERROR(__xludf.DUMMYFUNCTION("IF(ISBLANK(A338),"""",SWITCH(IF(T338="""",0,COUNTA(SPLIT(T338,"" ""))),0,""Generic"",1,TRIM(T338),2,""Multicolor"",3,""Multicolor"",4,""Multicolor"",5,""Multicolor"",6,""Multicolor"",7,""Multicolor"",8,""Multicolor""))"),"")</f>
        <v/>
      </c>
      <c r="E338" s="14"/>
      <c r="F338" s="14"/>
      <c r="H338" s="15"/>
      <c r="I338" s="17"/>
      <c r="J338" s="17"/>
      <c r="O338" s="17"/>
      <c r="Q338" s="1">
        <v>60.0</v>
      </c>
      <c r="R338" s="1">
        <v>50.0</v>
      </c>
      <c r="S338" s="14" t="str">
        <f t="shared" si="9"/>
        <v/>
      </c>
      <c r="T338" s="14" t="str">
        <f>IFERROR(__xludf.DUMMYFUNCTION("CONCATENATE(if(REGEXMATCH(C338,""R""),"" Red"",""""),if(REGEXMATCH(C338,""O""),"" Orange"",""""),if(REGEXMATCH(C338,""Y""),"" Yellow"",""""),if(REGEXMATCH(C338,""G""),"" Green"",""""),if(REGEXMATCH(C338,""B""),"" Blue"",""""),if(REGEXMATCH(C338,""P""),"" "&amp;"Purple"",""""))"),"")</f>
        <v/>
      </c>
      <c r="U338" s="14" t="str">
        <f>IFERROR(__xludf.DUMMYFUNCTION("REGEXREPLACE(C338, ""([ROYGBPXZC_]|1?[0-9])"", ""&lt;icon src='$0.png'/&gt;"")
"),"")</f>
        <v/>
      </c>
      <c r="V338" s="9" t="str">
        <f>IFERROR(__xludf.DUMMYFUNCTION("REGEXREPLACE(SUBSTITUTE(SUBSTITUTE(SUBSTITUTE(SUBSTITUTE(REGEXREPLACE(I338, ""(\[([ROYGBPTQUXZC_]|1?[0-9])\])"", ""&lt;icon src='$2.png'/&gt;""),""--"",""—""),""-&gt;"",""•""),""~@"", CONCATENATE(""&lt;i&gt;"",REGEXEXTRACT(B338,""^([\s\S]*),|$""),""&lt;/i&gt;"")),""~"", CONCA"&amp;"TENATE(""&lt;i&gt;"",B338,""&lt;/i&gt;"")),""(\([\s\S]*?\))"",""&lt;i&gt;&lt;span foreground='#FF34343A'&gt;$0&lt;/span&gt;&lt;/i&gt;"")"),"")</f>
        <v/>
      </c>
      <c r="W338" s="14" t="str">
        <f t="shared" si="10"/>
        <v>&lt;i&gt;&lt;/i&gt;</v>
      </c>
    </row>
    <row r="339">
      <c r="A339" s="14"/>
      <c r="B339" s="1" t="str">
        <f t="shared" si="11"/>
        <v/>
      </c>
      <c r="C339" s="15"/>
      <c r="D339" s="16" t="str">
        <f>IFERROR(__xludf.DUMMYFUNCTION("IF(ISBLANK(A339),"""",SWITCH(IF(T339="""",0,COUNTA(SPLIT(T339,"" ""))),0,""Generic"",1,TRIM(T339),2,""Multicolor"",3,""Multicolor"",4,""Multicolor"",5,""Multicolor"",6,""Multicolor"",7,""Multicolor"",8,""Multicolor""))"),"")</f>
        <v/>
      </c>
      <c r="E339" s="14"/>
      <c r="F339" s="14"/>
      <c r="H339" s="15"/>
      <c r="I339" s="17"/>
      <c r="J339" s="17"/>
      <c r="O339" s="17"/>
      <c r="Q339" s="1">
        <v>60.0</v>
      </c>
      <c r="R339" s="1">
        <v>50.0</v>
      </c>
      <c r="S339" s="14" t="str">
        <f t="shared" si="9"/>
        <v/>
      </c>
      <c r="T339" s="14" t="str">
        <f>IFERROR(__xludf.DUMMYFUNCTION("CONCATENATE(if(REGEXMATCH(C339,""R""),"" Red"",""""),if(REGEXMATCH(C339,""O""),"" Orange"",""""),if(REGEXMATCH(C339,""Y""),"" Yellow"",""""),if(REGEXMATCH(C339,""G""),"" Green"",""""),if(REGEXMATCH(C339,""B""),"" Blue"",""""),if(REGEXMATCH(C339,""P""),"" "&amp;"Purple"",""""))"),"")</f>
        <v/>
      </c>
      <c r="U339" s="14" t="str">
        <f>IFERROR(__xludf.DUMMYFUNCTION("REGEXREPLACE(C339, ""([ROYGBPXZC_]|1?[0-9])"", ""&lt;icon src='$0.png'/&gt;"")
"),"")</f>
        <v/>
      </c>
      <c r="V339" s="9" t="str">
        <f>IFERROR(__xludf.DUMMYFUNCTION("REGEXREPLACE(SUBSTITUTE(SUBSTITUTE(SUBSTITUTE(SUBSTITUTE(REGEXREPLACE(I339, ""(\[([ROYGBPTQUXZC_]|1?[0-9])\])"", ""&lt;icon src='$2.png'/&gt;""),""--"",""—""),""-&gt;"",""•""),""~@"", CONCATENATE(""&lt;i&gt;"",REGEXEXTRACT(B339,""^([\s\S]*),|$""),""&lt;/i&gt;"")),""~"", CONCA"&amp;"TENATE(""&lt;i&gt;"",B339,""&lt;/i&gt;"")),""(\([\s\S]*?\))"",""&lt;i&gt;&lt;span foreground='#FF34343A'&gt;$0&lt;/span&gt;&lt;/i&gt;"")"),"")</f>
        <v/>
      </c>
      <c r="W339" s="14" t="str">
        <f t="shared" si="10"/>
        <v>&lt;i&gt;&lt;/i&gt;</v>
      </c>
    </row>
    <row r="340">
      <c r="A340" s="14"/>
      <c r="B340" s="1" t="str">
        <f t="shared" si="11"/>
        <v/>
      </c>
      <c r="C340" s="15"/>
      <c r="D340" s="16" t="str">
        <f>IFERROR(__xludf.DUMMYFUNCTION("IF(ISBLANK(A340),"""",SWITCH(IF(T340="""",0,COUNTA(SPLIT(T340,"" ""))),0,""Generic"",1,TRIM(T340),2,""Multicolor"",3,""Multicolor"",4,""Multicolor"",5,""Multicolor"",6,""Multicolor"",7,""Multicolor"",8,""Multicolor""))"),"")</f>
        <v/>
      </c>
      <c r="E340" s="14"/>
      <c r="F340" s="14"/>
      <c r="H340" s="15"/>
      <c r="I340" s="17"/>
      <c r="J340" s="17"/>
      <c r="O340" s="17"/>
      <c r="Q340" s="1">
        <v>60.0</v>
      </c>
      <c r="R340" s="1">
        <v>50.0</v>
      </c>
      <c r="S340" s="14" t="str">
        <f t="shared" si="9"/>
        <v/>
      </c>
      <c r="T340" s="14" t="str">
        <f>IFERROR(__xludf.DUMMYFUNCTION("CONCATENATE(if(REGEXMATCH(C340,""R""),"" Red"",""""),if(REGEXMATCH(C340,""O""),"" Orange"",""""),if(REGEXMATCH(C340,""Y""),"" Yellow"",""""),if(REGEXMATCH(C340,""G""),"" Green"",""""),if(REGEXMATCH(C340,""B""),"" Blue"",""""),if(REGEXMATCH(C340,""P""),"" "&amp;"Purple"",""""))"),"")</f>
        <v/>
      </c>
      <c r="U340" s="14" t="str">
        <f>IFERROR(__xludf.DUMMYFUNCTION("REGEXREPLACE(C340, ""([ROYGBPXZC_]|1?[0-9])"", ""&lt;icon src='$0.png'/&gt;"")
"),"")</f>
        <v/>
      </c>
      <c r="V340" s="9" t="str">
        <f>IFERROR(__xludf.DUMMYFUNCTION("REGEXREPLACE(SUBSTITUTE(SUBSTITUTE(SUBSTITUTE(SUBSTITUTE(REGEXREPLACE(I340, ""(\[([ROYGBPTQUXZC_]|1?[0-9])\])"", ""&lt;icon src='$2.png'/&gt;""),""--"",""—""),""-&gt;"",""•""),""~@"", CONCATENATE(""&lt;i&gt;"",REGEXEXTRACT(B340,""^([\s\S]*),|$""),""&lt;/i&gt;"")),""~"", CONCA"&amp;"TENATE(""&lt;i&gt;"",B340,""&lt;/i&gt;"")),""(\([\s\S]*?\))"",""&lt;i&gt;&lt;span foreground='#FF34343A'&gt;$0&lt;/span&gt;&lt;/i&gt;"")"),"")</f>
        <v/>
      </c>
      <c r="W340" s="14" t="str">
        <f t="shared" si="10"/>
        <v>&lt;i&gt;&lt;/i&gt;</v>
      </c>
    </row>
    <row r="341">
      <c r="A341" s="14"/>
      <c r="B341" s="1" t="str">
        <f t="shared" si="11"/>
        <v/>
      </c>
      <c r="C341" s="15"/>
      <c r="D341" s="16" t="str">
        <f>IFERROR(__xludf.DUMMYFUNCTION("IF(ISBLANK(A341),"""",SWITCH(IF(T341="""",0,COUNTA(SPLIT(T341,"" ""))),0,""Generic"",1,TRIM(T341),2,""Multicolor"",3,""Multicolor"",4,""Multicolor"",5,""Multicolor"",6,""Multicolor"",7,""Multicolor"",8,""Multicolor""))"),"")</f>
        <v/>
      </c>
      <c r="E341" s="14"/>
      <c r="F341" s="14"/>
      <c r="H341" s="15"/>
      <c r="I341" s="17"/>
      <c r="J341" s="17"/>
      <c r="O341" s="17"/>
      <c r="Q341" s="1">
        <v>60.0</v>
      </c>
      <c r="R341" s="1">
        <v>50.0</v>
      </c>
      <c r="S341" s="14" t="str">
        <f t="shared" si="9"/>
        <v/>
      </c>
      <c r="T341" s="14" t="str">
        <f>IFERROR(__xludf.DUMMYFUNCTION("CONCATENATE(if(REGEXMATCH(C341,""R""),"" Red"",""""),if(REGEXMATCH(C341,""O""),"" Orange"",""""),if(REGEXMATCH(C341,""Y""),"" Yellow"",""""),if(REGEXMATCH(C341,""G""),"" Green"",""""),if(REGEXMATCH(C341,""B""),"" Blue"",""""),if(REGEXMATCH(C341,""P""),"" "&amp;"Purple"",""""))"),"")</f>
        <v/>
      </c>
      <c r="U341" s="14" t="str">
        <f>IFERROR(__xludf.DUMMYFUNCTION("REGEXREPLACE(C341, ""([ROYGBPXZC_]|1?[0-9])"", ""&lt;icon src='$0.png'/&gt;"")
"),"")</f>
        <v/>
      </c>
      <c r="V341" s="9" t="str">
        <f>IFERROR(__xludf.DUMMYFUNCTION("REGEXREPLACE(SUBSTITUTE(SUBSTITUTE(SUBSTITUTE(SUBSTITUTE(REGEXREPLACE(I341, ""(\[([ROYGBPTQUXZC_]|1?[0-9])\])"", ""&lt;icon src='$2.png'/&gt;""),""--"",""—""),""-&gt;"",""•""),""~@"", CONCATENATE(""&lt;i&gt;"",REGEXEXTRACT(B341,""^([\s\S]*),|$""),""&lt;/i&gt;"")),""~"", CONCA"&amp;"TENATE(""&lt;i&gt;"",B341,""&lt;/i&gt;"")),""(\([\s\S]*?\))"",""&lt;i&gt;&lt;span foreground='#FF34343A'&gt;$0&lt;/span&gt;&lt;/i&gt;"")"),"")</f>
        <v/>
      </c>
      <c r="W341" s="14" t="str">
        <f t="shared" si="10"/>
        <v>&lt;i&gt;&lt;/i&gt;</v>
      </c>
    </row>
    <row r="342">
      <c r="A342" s="14"/>
      <c r="B342" s="1" t="str">
        <f t="shared" si="11"/>
        <v/>
      </c>
      <c r="C342" s="15"/>
      <c r="D342" s="16" t="str">
        <f>IFERROR(__xludf.DUMMYFUNCTION("IF(ISBLANK(A342),"""",SWITCH(IF(T342="""",0,COUNTA(SPLIT(T342,"" ""))),0,""Generic"",1,TRIM(T342),2,""Multicolor"",3,""Multicolor"",4,""Multicolor"",5,""Multicolor"",6,""Multicolor"",7,""Multicolor"",8,""Multicolor""))"),"")</f>
        <v/>
      </c>
      <c r="E342" s="14"/>
      <c r="F342" s="14"/>
      <c r="H342" s="15"/>
      <c r="I342" s="17"/>
      <c r="J342" s="17"/>
      <c r="O342" s="17"/>
      <c r="Q342" s="1">
        <v>60.0</v>
      </c>
      <c r="R342" s="1">
        <v>50.0</v>
      </c>
      <c r="S342" s="14" t="str">
        <f t="shared" si="9"/>
        <v/>
      </c>
      <c r="T342" s="14" t="str">
        <f>IFERROR(__xludf.DUMMYFUNCTION("CONCATENATE(if(REGEXMATCH(C342,""R""),"" Red"",""""),if(REGEXMATCH(C342,""O""),"" Orange"",""""),if(REGEXMATCH(C342,""Y""),"" Yellow"",""""),if(REGEXMATCH(C342,""G""),"" Green"",""""),if(REGEXMATCH(C342,""B""),"" Blue"",""""),if(REGEXMATCH(C342,""P""),"" "&amp;"Purple"",""""))"),"")</f>
        <v/>
      </c>
      <c r="U342" s="14" t="str">
        <f>IFERROR(__xludf.DUMMYFUNCTION("REGEXREPLACE(C342, ""([ROYGBPXZC_]|1?[0-9])"", ""&lt;icon src='$0.png'/&gt;"")
"),"")</f>
        <v/>
      </c>
      <c r="V342" s="9" t="str">
        <f>IFERROR(__xludf.DUMMYFUNCTION("REGEXREPLACE(SUBSTITUTE(SUBSTITUTE(SUBSTITUTE(SUBSTITUTE(REGEXREPLACE(I342, ""(\[([ROYGBPTQUXZC_]|1?[0-9])\])"", ""&lt;icon src='$2.png'/&gt;""),""--"",""—""),""-&gt;"",""•""),""~@"", CONCATENATE(""&lt;i&gt;"",REGEXEXTRACT(B342,""^([\s\S]*),|$""),""&lt;/i&gt;"")),""~"", CONCA"&amp;"TENATE(""&lt;i&gt;"",B342,""&lt;/i&gt;"")),""(\([\s\S]*?\))"",""&lt;i&gt;&lt;span foreground='#FF34343A'&gt;$0&lt;/span&gt;&lt;/i&gt;"")"),"")</f>
        <v/>
      </c>
      <c r="W342" s="14" t="str">
        <f t="shared" si="10"/>
        <v>&lt;i&gt;&lt;/i&gt;</v>
      </c>
    </row>
    <row r="343">
      <c r="A343" s="14"/>
      <c r="B343" s="1" t="str">
        <f t="shared" si="11"/>
        <v/>
      </c>
      <c r="C343" s="15"/>
      <c r="D343" s="16" t="str">
        <f>IFERROR(__xludf.DUMMYFUNCTION("IF(ISBLANK(A343),"""",SWITCH(IF(T343="""",0,COUNTA(SPLIT(T343,"" ""))),0,""Generic"",1,TRIM(T343),2,""Multicolor"",3,""Multicolor"",4,""Multicolor"",5,""Multicolor"",6,""Multicolor"",7,""Multicolor"",8,""Multicolor""))"),"")</f>
        <v/>
      </c>
      <c r="E343" s="14"/>
      <c r="F343" s="14"/>
      <c r="H343" s="15"/>
      <c r="I343" s="17"/>
      <c r="J343" s="17"/>
      <c r="O343" s="17"/>
      <c r="Q343" s="1">
        <v>60.0</v>
      </c>
      <c r="R343" s="1">
        <v>50.0</v>
      </c>
      <c r="S343" s="14" t="str">
        <f t="shared" si="9"/>
        <v/>
      </c>
      <c r="T343" s="14" t="str">
        <f>IFERROR(__xludf.DUMMYFUNCTION("CONCATENATE(if(REGEXMATCH(C343,""R""),"" Red"",""""),if(REGEXMATCH(C343,""O""),"" Orange"",""""),if(REGEXMATCH(C343,""Y""),"" Yellow"",""""),if(REGEXMATCH(C343,""G""),"" Green"",""""),if(REGEXMATCH(C343,""B""),"" Blue"",""""),if(REGEXMATCH(C343,""P""),"" "&amp;"Purple"",""""))"),"")</f>
        <v/>
      </c>
      <c r="U343" s="14" t="str">
        <f>IFERROR(__xludf.DUMMYFUNCTION("REGEXREPLACE(C343, ""([ROYGBPXZC_]|1?[0-9])"", ""&lt;icon src='$0.png'/&gt;"")
"),"")</f>
        <v/>
      </c>
      <c r="V343" s="9" t="str">
        <f>IFERROR(__xludf.DUMMYFUNCTION("REGEXREPLACE(SUBSTITUTE(SUBSTITUTE(SUBSTITUTE(SUBSTITUTE(REGEXREPLACE(I343, ""(\[([ROYGBPTQUXZC_]|1?[0-9])\])"", ""&lt;icon src='$2.png'/&gt;""),""--"",""—""),""-&gt;"",""•""),""~@"", CONCATENATE(""&lt;i&gt;"",REGEXEXTRACT(B343,""^([\s\S]*),|$""),""&lt;/i&gt;"")),""~"", CONCA"&amp;"TENATE(""&lt;i&gt;"",B343,""&lt;/i&gt;"")),""(\([\s\S]*?\))"",""&lt;i&gt;&lt;span foreground='#FF34343A'&gt;$0&lt;/span&gt;&lt;/i&gt;"")"),"")</f>
        <v/>
      </c>
      <c r="W343" s="14" t="str">
        <f t="shared" si="10"/>
        <v>&lt;i&gt;&lt;/i&gt;</v>
      </c>
    </row>
    <row r="344">
      <c r="A344" s="14"/>
      <c r="B344" s="1" t="str">
        <f t="shared" si="11"/>
        <v/>
      </c>
      <c r="C344" s="15"/>
      <c r="D344" s="16" t="str">
        <f>IFERROR(__xludf.DUMMYFUNCTION("IF(ISBLANK(A344),"""",SWITCH(IF(T344="""",0,COUNTA(SPLIT(T344,"" ""))),0,""Generic"",1,TRIM(T344),2,""Multicolor"",3,""Multicolor"",4,""Multicolor"",5,""Multicolor"",6,""Multicolor"",7,""Multicolor"",8,""Multicolor""))"),"")</f>
        <v/>
      </c>
      <c r="E344" s="14"/>
      <c r="F344" s="14"/>
      <c r="H344" s="15"/>
      <c r="I344" s="17"/>
      <c r="J344" s="17"/>
      <c r="O344" s="17"/>
      <c r="Q344" s="1">
        <v>60.0</v>
      </c>
      <c r="R344" s="1">
        <v>50.0</v>
      </c>
      <c r="S344" s="14" t="str">
        <f t="shared" si="9"/>
        <v/>
      </c>
      <c r="T344" s="14" t="str">
        <f>IFERROR(__xludf.DUMMYFUNCTION("CONCATENATE(if(REGEXMATCH(C344,""R""),"" Red"",""""),if(REGEXMATCH(C344,""O""),"" Orange"",""""),if(REGEXMATCH(C344,""Y""),"" Yellow"",""""),if(REGEXMATCH(C344,""G""),"" Green"",""""),if(REGEXMATCH(C344,""B""),"" Blue"",""""),if(REGEXMATCH(C344,""P""),"" "&amp;"Purple"",""""))"),"")</f>
        <v/>
      </c>
      <c r="U344" s="14" t="str">
        <f>IFERROR(__xludf.DUMMYFUNCTION("REGEXREPLACE(C344, ""([ROYGBPXZC_]|1?[0-9])"", ""&lt;icon src='$0.png'/&gt;"")
"),"")</f>
        <v/>
      </c>
      <c r="V344" s="9" t="str">
        <f>IFERROR(__xludf.DUMMYFUNCTION("REGEXREPLACE(SUBSTITUTE(SUBSTITUTE(SUBSTITUTE(SUBSTITUTE(REGEXREPLACE(I344, ""(\[([ROYGBPTQUXZC_]|1?[0-9])\])"", ""&lt;icon src='$2.png'/&gt;""),""--"",""—""),""-&gt;"",""•""),""~@"", CONCATENATE(""&lt;i&gt;"",REGEXEXTRACT(B344,""^([\s\S]*),|$""),""&lt;/i&gt;"")),""~"", CONCA"&amp;"TENATE(""&lt;i&gt;"",B344,""&lt;/i&gt;"")),""(\([\s\S]*?\))"",""&lt;i&gt;&lt;span foreground='#FF34343A'&gt;$0&lt;/span&gt;&lt;/i&gt;"")"),"")</f>
        <v/>
      </c>
      <c r="W344" s="14" t="str">
        <f t="shared" si="10"/>
        <v>&lt;i&gt;&lt;/i&gt;</v>
      </c>
    </row>
    <row r="345">
      <c r="A345" s="14"/>
      <c r="B345" s="1" t="str">
        <f t="shared" si="11"/>
        <v/>
      </c>
      <c r="C345" s="15"/>
      <c r="D345" s="16" t="str">
        <f>IFERROR(__xludf.DUMMYFUNCTION("IF(ISBLANK(A345),"""",SWITCH(IF(T345="""",0,COUNTA(SPLIT(T345,"" ""))),0,""Generic"",1,TRIM(T345),2,""Multicolor"",3,""Multicolor"",4,""Multicolor"",5,""Multicolor"",6,""Multicolor"",7,""Multicolor"",8,""Multicolor""))"),"")</f>
        <v/>
      </c>
      <c r="E345" s="14"/>
      <c r="F345" s="14"/>
      <c r="H345" s="15"/>
      <c r="I345" s="17"/>
      <c r="J345" s="17"/>
      <c r="O345" s="17"/>
      <c r="Q345" s="1">
        <v>60.0</v>
      </c>
      <c r="R345" s="1">
        <v>50.0</v>
      </c>
      <c r="S345" s="14" t="str">
        <f t="shared" si="9"/>
        <v/>
      </c>
      <c r="T345" s="14" t="str">
        <f>IFERROR(__xludf.DUMMYFUNCTION("CONCATENATE(if(REGEXMATCH(C345,""R""),"" Red"",""""),if(REGEXMATCH(C345,""O""),"" Orange"",""""),if(REGEXMATCH(C345,""Y""),"" Yellow"",""""),if(REGEXMATCH(C345,""G""),"" Green"",""""),if(REGEXMATCH(C345,""B""),"" Blue"",""""),if(REGEXMATCH(C345,""P""),"" "&amp;"Purple"",""""))"),"")</f>
        <v/>
      </c>
      <c r="U345" s="14" t="str">
        <f>IFERROR(__xludf.DUMMYFUNCTION("REGEXREPLACE(C345, ""([ROYGBPXZC_]|1?[0-9])"", ""&lt;icon src='$0.png'/&gt;"")
"),"")</f>
        <v/>
      </c>
      <c r="V345" s="9" t="str">
        <f>IFERROR(__xludf.DUMMYFUNCTION("REGEXREPLACE(SUBSTITUTE(SUBSTITUTE(SUBSTITUTE(SUBSTITUTE(REGEXREPLACE(I345, ""(\[([ROYGBPTQUXZC_]|1?[0-9])\])"", ""&lt;icon src='$2.png'/&gt;""),""--"",""—""),""-&gt;"",""•""),""~@"", CONCATENATE(""&lt;i&gt;"",REGEXEXTRACT(B345,""^([\s\S]*),|$""),""&lt;/i&gt;"")),""~"", CONCA"&amp;"TENATE(""&lt;i&gt;"",B345,""&lt;/i&gt;"")),""(\([\s\S]*?\))"",""&lt;i&gt;&lt;span foreground='#FF34343A'&gt;$0&lt;/span&gt;&lt;/i&gt;"")"),"")</f>
        <v/>
      </c>
      <c r="W345" s="14" t="str">
        <f t="shared" si="10"/>
        <v>&lt;i&gt;&lt;/i&gt;</v>
      </c>
    </row>
    <row r="346">
      <c r="A346" s="14"/>
      <c r="B346" s="1" t="str">
        <f t="shared" si="11"/>
        <v/>
      </c>
      <c r="C346" s="15"/>
      <c r="D346" s="16" t="str">
        <f>IFERROR(__xludf.DUMMYFUNCTION("IF(ISBLANK(A346),"""",SWITCH(IF(T346="""",0,COUNTA(SPLIT(T346,"" ""))),0,""Generic"",1,TRIM(T346),2,""Multicolor"",3,""Multicolor"",4,""Multicolor"",5,""Multicolor"",6,""Multicolor"",7,""Multicolor"",8,""Multicolor""))"),"")</f>
        <v/>
      </c>
      <c r="E346" s="14"/>
      <c r="F346" s="14"/>
      <c r="H346" s="15"/>
      <c r="I346" s="17"/>
      <c r="J346" s="17"/>
      <c r="O346" s="17"/>
      <c r="Q346" s="1">
        <v>60.0</v>
      </c>
      <c r="R346" s="1">
        <v>50.0</v>
      </c>
      <c r="S346" s="14" t="str">
        <f t="shared" si="9"/>
        <v/>
      </c>
      <c r="T346" s="14" t="str">
        <f>IFERROR(__xludf.DUMMYFUNCTION("CONCATENATE(if(REGEXMATCH(C346,""R""),"" Red"",""""),if(REGEXMATCH(C346,""O""),"" Orange"",""""),if(REGEXMATCH(C346,""Y""),"" Yellow"",""""),if(REGEXMATCH(C346,""G""),"" Green"",""""),if(REGEXMATCH(C346,""B""),"" Blue"",""""),if(REGEXMATCH(C346,""P""),"" "&amp;"Purple"",""""))"),"")</f>
        <v/>
      </c>
      <c r="U346" s="14" t="str">
        <f>IFERROR(__xludf.DUMMYFUNCTION("REGEXREPLACE(C346, ""([ROYGBPXZC_]|1?[0-9])"", ""&lt;icon src='$0.png'/&gt;"")
"),"")</f>
        <v/>
      </c>
      <c r="V346" s="9" t="str">
        <f>IFERROR(__xludf.DUMMYFUNCTION("REGEXREPLACE(SUBSTITUTE(SUBSTITUTE(SUBSTITUTE(SUBSTITUTE(REGEXREPLACE(I346, ""(\[([ROYGBPTQUXZC_]|1?[0-9])\])"", ""&lt;icon src='$2.png'/&gt;""),""--"",""—""),""-&gt;"",""•""),""~@"", CONCATENATE(""&lt;i&gt;"",REGEXEXTRACT(B346,""^([\s\S]*),|$""),""&lt;/i&gt;"")),""~"", CONCA"&amp;"TENATE(""&lt;i&gt;"",B346,""&lt;/i&gt;"")),""(\([\s\S]*?\))"",""&lt;i&gt;&lt;span foreground='#FF34343A'&gt;$0&lt;/span&gt;&lt;/i&gt;"")"),"")</f>
        <v/>
      </c>
      <c r="W346" s="14" t="str">
        <f t="shared" si="10"/>
        <v>&lt;i&gt;&lt;/i&gt;</v>
      </c>
    </row>
    <row r="347">
      <c r="A347" s="14"/>
      <c r="B347" s="1" t="str">
        <f t="shared" si="11"/>
        <v/>
      </c>
      <c r="C347" s="15"/>
      <c r="D347" s="16" t="str">
        <f>IFERROR(__xludf.DUMMYFUNCTION("IF(ISBLANK(A347),"""",SWITCH(IF(T347="""",0,COUNTA(SPLIT(T347,"" ""))),0,""Generic"",1,TRIM(T347),2,""Multicolor"",3,""Multicolor"",4,""Multicolor"",5,""Multicolor"",6,""Multicolor"",7,""Multicolor"",8,""Multicolor""))"),"")</f>
        <v/>
      </c>
      <c r="E347" s="14"/>
      <c r="F347" s="14"/>
      <c r="H347" s="15"/>
      <c r="I347" s="17"/>
      <c r="J347" s="17"/>
      <c r="O347" s="17"/>
      <c r="Q347" s="1">
        <v>60.0</v>
      </c>
      <c r="R347" s="1">
        <v>50.0</v>
      </c>
      <c r="S347" s="14" t="str">
        <f t="shared" si="9"/>
        <v/>
      </c>
      <c r="T347" s="14" t="str">
        <f>IFERROR(__xludf.DUMMYFUNCTION("CONCATENATE(if(REGEXMATCH(C347,""R""),"" Red"",""""),if(REGEXMATCH(C347,""O""),"" Orange"",""""),if(REGEXMATCH(C347,""Y""),"" Yellow"",""""),if(REGEXMATCH(C347,""G""),"" Green"",""""),if(REGEXMATCH(C347,""B""),"" Blue"",""""),if(REGEXMATCH(C347,""P""),"" "&amp;"Purple"",""""))"),"")</f>
        <v/>
      </c>
      <c r="U347" s="14" t="str">
        <f>IFERROR(__xludf.DUMMYFUNCTION("REGEXREPLACE(C347, ""([ROYGBPXZC_]|1?[0-9])"", ""&lt;icon src='$0.png'/&gt;"")
"),"")</f>
        <v/>
      </c>
      <c r="V347" s="9" t="str">
        <f>IFERROR(__xludf.DUMMYFUNCTION("REGEXREPLACE(SUBSTITUTE(SUBSTITUTE(SUBSTITUTE(SUBSTITUTE(REGEXREPLACE(I347, ""(\[([ROYGBPTQUXZC_]|1?[0-9])\])"", ""&lt;icon src='$2.png'/&gt;""),""--"",""—""),""-&gt;"",""•""),""~@"", CONCATENATE(""&lt;i&gt;"",REGEXEXTRACT(B347,""^([\s\S]*),|$""),""&lt;/i&gt;"")),""~"", CONCA"&amp;"TENATE(""&lt;i&gt;"",B347,""&lt;/i&gt;"")),""(\([\s\S]*?\))"",""&lt;i&gt;&lt;span foreground='#FF34343A'&gt;$0&lt;/span&gt;&lt;/i&gt;"")"),"")</f>
        <v/>
      </c>
      <c r="W347" s="14" t="str">
        <f t="shared" si="10"/>
        <v>&lt;i&gt;&lt;/i&gt;</v>
      </c>
    </row>
    <row r="348">
      <c r="A348" s="14"/>
      <c r="B348" s="1" t="str">
        <f t="shared" si="11"/>
        <v/>
      </c>
      <c r="C348" s="15"/>
      <c r="D348" s="16" t="str">
        <f>IFERROR(__xludf.DUMMYFUNCTION("IF(ISBLANK(A348),"""",SWITCH(IF(T348="""",0,COUNTA(SPLIT(T348,"" ""))),0,""Generic"",1,TRIM(T348),2,""Multicolor"",3,""Multicolor"",4,""Multicolor"",5,""Multicolor"",6,""Multicolor"",7,""Multicolor"",8,""Multicolor""))"),"")</f>
        <v/>
      </c>
      <c r="E348" s="14"/>
      <c r="F348" s="14"/>
      <c r="H348" s="15"/>
      <c r="I348" s="17"/>
      <c r="J348" s="17"/>
      <c r="O348" s="17"/>
      <c r="Q348" s="1">
        <v>60.0</v>
      </c>
      <c r="R348" s="1">
        <v>50.0</v>
      </c>
      <c r="S348" s="14" t="str">
        <f t="shared" si="9"/>
        <v/>
      </c>
      <c r="T348" s="14" t="str">
        <f>IFERROR(__xludf.DUMMYFUNCTION("CONCATENATE(if(REGEXMATCH(C348,""R""),"" Red"",""""),if(REGEXMATCH(C348,""O""),"" Orange"",""""),if(REGEXMATCH(C348,""Y""),"" Yellow"",""""),if(REGEXMATCH(C348,""G""),"" Green"",""""),if(REGEXMATCH(C348,""B""),"" Blue"",""""),if(REGEXMATCH(C348,""P""),"" "&amp;"Purple"",""""))"),"")</f>
        <v/>
      </c>
      <c r="U348" s="14" t="str">
        <f>IFERROR(__xludf.DUMMYFUNCTION("REGEXREPLACE(C348, ""([ROYGBPXZC_]|1?[0-9])"", ""&lt;icon src='$0.png'/&gt;"")
"),"")</f>
        <v/>
      </c>
      <c r="V348" s="9" t="str">
        <f>IFERROR(__xludf.DUMMYFUNCTION("REGEXREPLACE(SUBSTITUTE(SUBSTITUTE(SUBSTITUTE(SUBSTITUTE(REGEXREPLACE(I348, ""(\[([ROYGBPTQUXZC_]|1?[0-9])\])"", ""&lt;icon src='$2.png'/&gt;""),""--"",""—""),""-&gt;"",""•""),""~@"", CONCATENATE(""&lt;i&gt;"",REGEXEXTRACT(B348,""^([\s\S]*),|$""),""&lt;/i&gt;"")),""~"", CONCA"&amp;"TENATE(""&lt;i&gt;"",B348,""&lt;/i&gt;"")),""(\([\s\S]*?\))"",""&lt;i&gt;&lt;span foreground='#FF34343A'&gt;$0&lt;/span&gt;&lt;/i&gt;"")"),"")</f>
        <v/>
      </c>
      <c r="W348" s="14" t="str">
        <f t="shared" si="10"/>
        <v>&lt;i&gt;&lt;/i&gt;</v>
      </c>
    </row>
    <row r="349">
      <c r="A349" s="14"/>
      <c r="B349" s="1" t="str">
        <f t="shared" si="11"/>
        <v/>
      </c>
      <c r="C349" s="15"/>
      <c r="D349" s="16" t="str">
        <f>IFERROR(__xludf.DUMMYFUNCTION("IF(ISBLANK(A349),"""",SWITCH(IF(T349="""",0,COUNTA(SPLIT(T349,"" ""))),0,""Generic"",1,TRIM(T349),2,""Multicolor"",3,""Multicolor"",4,""Multicolor"",5,""Multicolor"",6,""Multicolor"",7,""Multicolor"",8,""Multicolor""))"),"")</f>
        <v/>
      </c>
      <c r="E349" s="14"/>
      <c r="F349" s="14"/>
      <c r="H349" s="15"/>
      <c r="I349" s="17"/>
      <c r="J349" s="17"/>
      <c r="O349" s="17"/>
      <c r="Q349" s="1">
        <v>60.0</v>
      </c>
      <c r="R349" s="1">
        <v>50.0</v>
      </c>
      <c r="S349" s="14" t="str">
        <f t="shared" si="9"/>
        <v/>
      </c>
      <c r="T349" s="14" t="str">
        <f>IFERROR(__xludf.DUMMYFUNCTION("CONCATENATE(if(REGEXMATCH(C349,""R""),"" Red"",""""),if(REGEXMATCH(C349,""O""),"" Orange"",""""),if(REGEXMATCH(C349,""Y""),"" Yellow"",""""),if(REGEXMATCH(C349,""G""),"" Green"",""""),if(REGEXMATCH(C349,""B""),"" Blue"",""""),if(REGEXMATCH(C349,""P""),"" "&amp;"Purple"",""""))"),"")</f>
        <v/>
      </c>
      <c r="U349" s="14" t="str">
        <f>IFERROR(__xludf.DUMMYFUNCTION("REGEXREPLACE(C349, ""([ROYGBPXZC_]|1?[0-9])"", ""&lt;icon src='$0.png'/&gt;"")
"),"")</f>
        <v/>
      </c>
      <c r="V349" s="9" t="str">
        <f>IFERROR(__xludf.DUMMYFUNCTION("REGEXREPLACE(SUBSTITUTE(SUBSTITUTE(SUBSTITUTE(SUBSTITUTE(REGEXREPLACE(I349, ""(\[([ROYGBPTQUXZC_]|1?[0-9])\])"", ""&lt;icon src='$2.png'/&gt;""),""--"",""—""),""-&gt;"",""•""),""~@"", CONCATENATE(""&lt;i&gt;"",REGEXEXTRACT(B349,""^([\s\S]*),|$""),""&lt;/i&gt;"")),""~"", CONCA"&amp;"TENATE(""&lt;i&gt;"",B349,""&lt;/i&gt;"")),""(\([\s\S]*?\))"",""&lt;i&gt;&lt;span foreground='#FF34343A'&gt;$0&lt;/span&gt;&lt;/i&gt;"")"),"")</f>
        <v/>
      </c>
      <c r="W349" s="14" t="str">
        <f t="shared" si="10"/>
        <v>&lt;i&gt;&lt;/i&gt;</v>
      </c>
    </row>
    <row r="350">
      <c r="A350" s="14"/>
      <c r="B350" s="1" t="str">
        <f t="shared" si="11"/>
        <v/>
      </c>
      <c r="C350" s="15"/>
      <c r="D350" s="16" t="str">
        <f>IFERROR(__xludf.DUMMYFUNCTION("IF(ISBLANK(A350),"""",SWITCH(IF(T350="""",0,COUNTA(SPLIT(T350,"" ""))),0,""Generic"",1,TRIM(T350),2,""Multicolor"",3,""Multicolor"",4,""Multicolor"",5,""Multicolor"",6,""Multicolor"",7,""Multicolor"",8,""Multicolor""))"),"")</f>
        <v/>
      </c>
      <c r="E350" s="14"/>
      <c r="F350" s="14"/>
      <c r="H350" s="15"/>
      <c r="I350" s="17"/>
      <c r="J350" s="17"/>
      <c r="O350" s="17"/>
      <c r="Q350" s="1">
        <v>60.0</v>
      </c>
      <c r="R350" s="1">
        <v>50.0</v>
      </c>
      <c r="S350" s="14" t="str">
        <f t="shared" si="9"/>
        <v/>
      </c>
      <c r="T350" s="14" t="str">
        <f>IFERROR(__xludf.DUMMYFUNCTION("CONCATENATE(if(REGEXMATCH(C350,""R""),"" Red"",""""),if(REGEXMATCH(C350,""O""),"" Orange"",""""),if(REGEXMATCH(C350,""Y""),"" Yellow"",""""),if(REGEXMATCH(C350,""G""),"" Green"",""""),if(REGEXMATCH(C350,""B""),"" Blue"",""""),if(REGEXMATCH(C350,""P""),"" "&amp;"Purple"",""""))"),"")</f>
        <v/>
      </c>
      <c r="U350" s="14" t="str">
        <f>IFERROR(__xludf.DUMMYFUNCTION("REGEXREPLACE(C350, ""([ROYGBPXZC_]|1?[0-9])"", ""&lt;icon src='$0.png'/&gt;"")
"),"")</f>
        <v/>
      </c>
      <c r="V350" s="9" t="str">
        <f>IFERROR(__xludf.DUMMYFUNCTION("REGEXREPLACE(SUBSTITUTE(SUBSTITUTE(SUBSTITUTE(SUBSTITUTE(REGEXREPLACE(I350, ""(\[([ROYGBPTQUXZC_]|1?[0-9])\])"", ""&lt;icon src='$2.png'/&gt;""),""--"",""—""),""-&gt;"",""•""),""~@"", CONCATENATE(""&lt;i&gt;"",REGEXEXTRACT(B350,""^([\s\S]*),|$""),""&lt;/i&gt;"")),""~"", CONCA"&amp;"TENATE(""&lt;i&gt;"",B350,""&lt;/i&gt;"")),""(\([\s\S]*?\))"",""&lt;i&gt;&lt;span foreground='#FF34343A'&gt;$0&lt;/span&gt;&lt;/i&gt;"")"),"")</f>
        <v/>
      </c>
      <c r="W350" s="14" t="str">
        <f t="shared" si="10"/>
        <v>&lt;i&gt;&lt;/i&gt;</v>
      </c>
    </row>
    <row r="351">
      <c r="A351" s="14"/>
      <c r="B351" s="1" t="str">
        <f t="shared" si="11"/>
        <v/>
      </c>
      <c r="C351" s="15"/>
      <c r="D351" s="16" t="str">
        <f>IFERROR(__xludf.DUMMYFUNCTION("IF(ISBLANK(A351),"""",SWITCH(IF(T351="""",0,COUNTA(SPLIT(T351,"" ""))),0,""Generic"",1,TRIM(T351),2,""Multicolor"",3,""Multicolor"",4,""Multicolor"",5,""Multicolor"",6,""Multicolor"",7,""Multicolor"",8,""Multicolor""))"),"")</f>
        <v/>
      </c>
      <c r="E351" s="14"/>
      <c r="F351" s="14"/>
      <c r="H351" s="15"/>
      <c r="I351" s="17"/>
      <c r="J351" s="17"/>
      <c r="O351" s="17"/>
      <c r="Q351" s="1">
        <v>60.0</v>
      </c>
      <c r="R351" s="1">
        <v>50.0</v>
      </c>
      <c r="S351" s="14" t="str">
        <f t="shared" si="9"/>
        <v/>
      </c>
      <c r="T351" s="14" t="str">
        <f>IFERROR(__xludf.DUMMYFUNCTION("CONCATENATE(if(REGEXMATCH(C351,""R""),"" Red"",""""),if(REGEXMATCH(C351,""O""),"" Orange"",""""),if(REGEXMATCH(C351,""Y""),"" Yellow"",""""),if(REGEXMATCH(C351,""G""),"" Green"",""""),if(REGEXMATCH(C351,""B""),"" Blue"",""""),if(REGEXMATCH(C351,""P""),"" "&amp;"Purple"",""""))"),"")</f>
        <v/>
      </c>
      <c r="U351" s="14" t="str">
        <f>IFERROR(__xludf.DUMMYFUNCTION("REGEXREPLACE(C351, ""([ROYGBPXZC_]|1?[0-9])"", ""&lt;icon src='$0.png'/&gt;"")
"),"")</f>
        <v/>
      </c>
      <c r="V351" s="9" t="str">
        <f>IFERROR(__xludf.DUMMYFUNCTION("REGEXREPLACE(SUBSTITUTE(SUBSTITUTE(SUBSTITUTE(SUBSTITUTE(REGEXREPLACE(I351, ""(\[([ROYGBPTQUXZC_]|1?[0-9])\])"", ""&lt;icon src='$2.png'/&gt;""),""--"",""—""),""-&gt;"",""•""),""~@"", CONCATENATE(""&lt;i&gt;"",REGEXEXTRACT(B351,""^([\s\S]*),|$""),""&lt;/i&gt;"")),""~"", CONCA"&amp;"TENATE(""&lt;i&gt;"",B351,""&lt;/i&gt;"")),""(\([\s\S]*?\))"",""&lt;i&gt;&lt;span foreground='#FF34343A'&gt;$0&lt;/span&gt;&lt;/i&gt;"")"),"")</f>
        <v/>
      </c>
      <c r="W351" s="14" t="str">
        <f t="shared" si="10"/>
        <v>&lt;i&gt;&lt;/i&gt;</v>
      </c>
    </row>
    <row r="352">
      <c r="A352" s="14"/>
      <c r="B352" s="1" t="str">
        <f t="shared" si="11"/>
        <v/>
      </c>
      <c r="C352" s="15"/>
      <c r="D352" s="16" t="str">
        <f>IFERROR(__xludf.DUMMYFUNCTION("IF(ISBLANK(A352),"""",SWITCH(IF(T352="""",0,COUNTA(SPLIT(T352,"" ""))),0,""Generic"",1,TRIM(T352),2,""Multicolor"",3,""Multicolor"",4,""Multicolor"",5,""Multicolor"",6,""Multicolor"",7,""Multicolor"",8,""Multicolor""))"),"")</f>
        <v/>
      </c>
      <c r="E352" s="14"/>
      <c r="F352" s="14"/>
      <c r="H352" s="15"/>
      <c r="I352" s="17"/>
      <c r="J352" s="17"/>
      <c r="O352" s="17"/>
      <c r="Q352" s="1">
        <v>60.0</v>
      </c>
      <c r="R352" s="1">
        <v>50.0</v>
      </c>
      <c r="S352" s="14" t="str">
        <f t="shared" si="9"/>
        <v/>
      </c>
      <c r="T352" s="14" t="str">
        <f>IFERROR(__xludf.DUMMYFUNCTION("CONCATENATE(if(REGEXMATCH(C352,""R""),"" Red"",""""),if(REGEXMATCH(C352,""O""),"" Orange"",""""),if(REGEXMATCH(C352,""Y""),"" Yellow"",""""),if(REGEXMATCH(C352,""G""),"" Green"",""""),if(REGEXMATCH(C352,""B""),"" Blue"",""""),if(REGEXMATCH(C352,""P""),"" "&amp;"Purple"",""""))"),"")</f>
        <v/>
      </c>
      <c r="U352" s="14" t="str">
        <f>IFERROR(__xludf.DUMMYFUNCTION("REGEXREPLACE(C352, ""([ROYGBPXZC_]|1?[0-9])"", ""&lt;icon src='$0.png'/&gt;"")
"),"")</f>
        <v/>
      </c>
      <c r="V352" s="9" t="str">
        <f>IFERROR(__xludf.DUMMYFUNCTION("REGEXREPLACE(SUBSTITUTE(SUBSTITUTE(SUBSTITUTE(SUBSTITUTE(REGEXREPLACE(I352, ""(\[([ROYGBPTQUXZC_]|1?[0-9])\])"", ""&lt;icon src='$2.png'/&gt;""),""--"",""—""),""-&gt;"",""•""),""~@"", CONCATENATE(""&lt;i&gt;"",REGEXEXTRACT(B352,""^([\s\S]*),|$""),""&lt;/i&gt;"")),""~"", CONCA"&amp;"TENATE(""&lt;i&gt;"",B352,""&lt;/i&gt;"")),""(\([\s\S]*?\))"",""&lt;i&gt;&lt;span foreground='#FF34343A'&gt;$0&lt;/span&gt;&lt;/i&gt;"")"),"")</f>
        <v/>
      </c>
      <c r="W352" s="14" t="str">
        <f t="shared" si="10"/>
        <v>&lt;i&gt;&lt;/i&gt;</v>
      </c>
    </row>
    <row r="353">
      <c r="A353" s="14"/>
      <c r="B353" s="1" t="str">
        <f t="shared" si="11"/>
        <v/>
      </c>
      <c r="C353" s="15"/>
      <c r="D353" s="16" t="str">
        <f>IFERROR(__xludf.DUMMYFUNCTION("IF(ISBLANK(A353),"""",SWITCH(IF(T353="""",0,COUNTA(SPLIT(T353,"" ""))),0,""Generic"",1,TRIM(T353),2,""Multicolor"",3,""Multicolor"",4,""Multicolor"",5,""Multicolor"",6,""Multicolor"",7,""Multicolor"",8,""Multicolor""))"),"")</f>
        <v/>
      </c>
      <c r="E353" s="14"/>
      <c r="F353" s="14"/>
      <c r="H353" s="15"/>
      <c r="I353" s="17"/>
      <c r="J353" s="17"/>
      <c r="O353" s="17"/>
      <c r="Q353" s="1">
        <v>60.0</v>
      </c>
      <c r="R353" s="1">
        <v>50.0</v>
      </c>
      <c r="S353" s="14" t="str">
        <f t="shared" si="9"/>
        <v/>
      </c>
      <c r="T353" s="14" t="str">
        <f>IFERROR(__xludf.DUMMYFUNCTION("CONCATENATE(if(REGEXMATCH(C353,""R""),"" Red"",""""),if(REGEXMATCH(C353,""O""),"" Orange"",""""),if(REGEXMATCH(C353,""Y""),"" Yellow"",""""),if(REGEXMATCH(C353,""G""),"" Green"",""""),if(REGEXMATCH(C353,""B""),"" Blue"",""""),if(REGEXMATCH(C353,""P""),"" "&amp;"Purple"",""""))"),"")</f>
        <v/>
      </c>
      <c r="U353" s="14" t="str">
        <f>IFERROR(__xludf.DUMMYFUNCTION("REGEXREPLACE(C353, ""([ROYGBPXZC_]|1?[0-9])"", ""&lt;icon src='$0.png'/&gt;"")
"),"")</f>
        <v/>
      </c>
      <c r="V353" s="9" t="str">
        <f>IFERROR(__xludf.DUMMYFUNCTION("REGEXREPLACE(SUBSTITUTE(SUBSTITUTE(SUBSTITUTE(SUBSTITUTE(REGEXREPLACE(I353, ""(\[([ROYGBPTQUXZC_]|1?[0-9])\])"", ""&lt;icon src='$2.png'/&gt;""),""--"",""—""),""-&gt;"",""•""),""~@"", CONCATENATE(""&lt;i&gt;"",REGEXEXTRACT(B353,""^([\s\S]*),|$""),""&lt;/i&gt;"")),""~"", CONCA"&amp;"TENATE(""&lt;i&gt;"",B353,""&lt;/i&gt;"")),""(\([\s\S]*?\))"",""&lt;i&gt;&lt;span foreground='#FF34343A'&gt;$0&lt;/span&gt;&lt;/i&gt;"")"),"")</f>
        <v/>
      </c>
      <c r="W353" s="14" t="str">
        <f t="shared" si="10"/>
        <v>&lt;i&gt;&lt;/i&gt;</v>
      </c>
    </row>
    <row r="354">
      <c r="A354" s="14"/>
      <c r="B354" s="1" t="str">
        <f t="shared" si="11"/>
        <v/>
      </c>
      <c r="C354" s="15"/>
      <c r="D354" s="16" t="str">
        <f>IFERROR(__xludf.DUMMYFUNCTION("IF(ISBLANK(A354),"""",SWITCH(IF(T354="""",0,COUNTA(SPLIT(T354,"" ""))),0,""Generic"",1,TRIM(T354),2,""Multicolor"",3,""Multicolor"",4,""Multicolor"",5,""Multicolor"",6,""Multicolor"",7,""Multicolor"",8,""Multicolor""))"),"")</f>
        <v/>
      </c>
      <c r="E354" s="14"/>
      <c r="F354" s="14"/>
      <c r="H354" s="15"/>
      <c r="I354" s="17"/>
      <c r="J354" s="17"/>
      <c r="O354" s="17"/>
      <c r="Q354" s="1">
        <v>60.0</v>
      </c>
      <c r="R354" s="1">
        <v>50.0</v>
      </c>
      <c r="S354" s="14" t="str">
        <f t="shared" si="9"/>
        <v/>
      </c>
      <c r="T354" s="14" t="str">
        <f>IFERROR(__xludf.DUMMYFUNCTION("CONCATENATE(if(REGEXMATCH(C354,""R""),"" Red"",""""),if(REGEXMATCH(C354,""O""),"" Orange"",""""),if(REGEXMATCH(C354,""Y""),"" Yellow"",""""),if(REGEXMATCH(C354,""G""),"" Green"",""""),if(REGEXMATCH(C354,""B""),"" Blue"",""""),if(REGEXMATCH(C354,""P""),"" "&amp;"Purple"",""""))"),"")</f>
        <v/>
      </c>
      <c r="U354" s="14" t="str">
        <f>IFERROR(__xludf.DUMMYFUNCTION("REGEXREPLACE(C354, ""([ROYGBPXZC_]|1?[0-9])"", ""&lt;icon src='$0.png'/&gt;"")
"),"")</f>
        <v/>
      </c>
      <c r="V354" s="9" t="str">
        <f>IFERROR(__xludf.DUMMYFUNCTION("REGEXREPLACE(SUBSTITUTE(SUBSTITUTE(SUBSTITUTE(SUBSTITUTE(REGEXREPLACE(I354, ""(\[([ROYGBPTQUXZC_]|1?[0-9])\])"", ""&lt;icon src='$2.png'/&gt;""),""--"",""—""),""-&gt;"",""•""),""~@"", CONCATENATE(""&lt;i&gt;"",REGEXEXTRACT(B354,""^([\s\S]*),|$""),""&lt;/i&gt;"")),""~"", CONCA"&amp;"TENATE(""&lt;i&gt;"",B354,""&lt;/i&gt;"")),""(\([\s\S]*?\))"",""&lt;i&gt;&lt;span foreground='#FF34343A'&gt;$0&lt;/span&gt;&lt;/i&gt;"")"),"")</f>
        <v/>
      </c>
      <c r="W354" s="14" t="str">
        <f t="shared" si="10"/>
        <v>&lt;i&gt;&lt;/i&gt;</v>
      </c>
    </row>
    <row r="355">
      <c r="A355" s="14"/>
      <c r="B355" s="1" t="str">
        <f t="shared" si="11"/>
        <v/>
      </c>
      <c r="C355" s="15"/>
      <c r="D355" s="16" t="str">
        <f>IFERROR(__xludf.DUMMYFUNCTION("IF(ISBLANK(A355),"""",SWITCH(IF(T355="""",0,COUNTA(SPLIT(T355,"" ""))),0,""Generic"",1,TRIM(T355),2,""Multicolor"",3,""Multicolor"",4,""Multicolor"",5,""Multicolor"",6,""Multicolor"",7,""Multicolor"",8,""Multicolor""))"),"")</f>
        <v/>
      </c>
      <c r="E355" s="14"/>
      <c r="F355" s="14"/>
      <c r="H355" s="15"/>
      <c r="I355" s="17"/>
      <c r="J355" s="17"/>
      <c r="O355" s="17"/>
      <c r="Q355" s="1">
        <v>60.0</v>
      </c>
      <c r="R355" s="1">
        <v>50.0</v>
      </c>
      <c r="S355" s="14" t="str">
        <f t="shared" si="9"/>
        <v/>
      </c>
      <c r="T355" s="14" t="str">
        <f>IFERROR(__xludf.DUMMYFUNCTION("CONCATENATE(if(REGEXMATCH(C355,""R""),"" Red"",""""),if(REGEXMATCH(C355,""O""),"" Orange"",""""),if(REGEXMATCH(C355,""Y""),"" Yellow"",""""),if(REGEXMATCH(C355,""G""),"" Green"",""""),if(REGEXMATCH(C355,""B""),"" Blue"",""""),if(REGEXMATCH(C355,""P""),"" "&amp;"Purple"",""""))"),"")</f>
        <v/>
      </c>
      <c r="U355" s="14" t="str">
        <f>IFERROR(__xludf.DUMMYFUNCTION("REGEXREPLACE(C355, ""([ROYGBPXZC_]|1?[0-9])"", ""&lt;icon src='$0.png'/&gt;"")
"),"")</f>
        <v/>
      </c>
      <c r="V355" s="9" t="str">
        <f>IFERROR(__xludf.DUMMYFUNCTION("REGEXREPLACE(SUBSTITUTE(SUBSTITUTE(SUBSTITUTE(SUBSTITUTE(REGEXREPLACE(I355, ""(\[([ROYGBPTQUXZC_]|1?[0-9])\])"", ""&lt;icon src='$2.png'/&gt;""),""--"",""—""),""-&gt;"",""•""),""~@"", CONCATENATE(""&lt;i&gt;"",REGEXEXTRACT(B355,""^([\s\S]*),|$""),""&lt;/i&gt;"")),""~"", CONCA"&amp;"TENATE(""&lt;i&gt;"",B355,""&lt;/i&gt;"")),""(\([\s\S]*?\))"",""&lt;i&gt;&lt;span foreground='#FF34343A'&gt;$0&lt;/span&gt;&lt;/i&gt;"")"),"")</f>
        <v/>
      </c>
      <c r="W355" s="14" t="str">
        <f t="shared" si="10"/>
        <v>&lt;i&gt;&lt;/i&gt;</v>
      </c>
    </row>
    <row r="356">
      <c r="A356" s="14"/>
      <c r="B356" s="1" t="str">
        <f t="shared" si="11"/>
        <v/>
      </c>
      <c r="C356" s="15"/>
      <c r="D356" s="16" t="str">
        <f>IFERROR(__xludf.DUMMYFUNCTION("IF(ISBLANK(A356),"""",SWITCH(IF(T356="""",0,COUNTA(SPLIT(T356,"" ""))),0,""Generic"",1,TRIM(T356),2,""Multicolor"",3,""Multicolor"",4,""Multicolor"",5,""Multicolor"",6,""Multicolor"",7,""Multicolor"",8,""Multicolor""))"),"")</f>
        <v/>
      </c>
      <c r="E356" s="14"/>
      <c r="F356" s="14"/>
      <c r="H356" s="15"/>
      <c r="I356" s="17"/>
      <c r="J356" s="17"/>
      <c r="O356" s="17"/>
      <c r="Q356" s="1">
        <v>60.0</v>
      </c>
      <c r="R356" s="1">
        <v>50.0</v>
      </c>
      <c r="S356" s="14" t="str">
        <f t="shared" si="9"/>
        <v/>
      </c>
      <c r="T356" s="14" t="str">
        <f>IFERROR(__xludf.DUMMYFUNCTION("CONCATENATE(if(REGEXMATCH(C356,""R""),"" Red"",""""),if(REGEXMATCH(C356,""O""),"" Orange"",""""),if(REGEXMATCH(C356,""Y""),"" Yellow"",""""),if(REGEXMATCH(C356,""G""),"" Green"",""""),if(REGEXMATCH(C356,""B""),"" Blue"",""""),if(REGEXMATCH(C356,""P""),"" "&amp;"Purple"",""""))"),"")</f>
        <v/>
      </c>
      <c r="U356" s="14" t="str">
        <f>IFERROR(__xludf.DUMMYFUNCTION("REGEXREPLACE(C356, ""([ROYGBPXZC_]|1?[0-9])"", ""&lt;icon src='$0.png'/&gt;"")
"),"")</f>
        <v/>
      </c>
      <c r="V356" s="9" t="str">
        <f>IFERROR(__xludf.DUMMYFUNCTION("REGEXREPLACE(SUBSTITUTE(SUBSTITUTE(SUBSTITUTE(SUBSTITUTE(REGEXREPLACE(I356, ""(\[([ROYGBPTQUXZC_]|1?[0-9])\])"", ""&lt;icon src='$2.png'/&gt;""),""--"",""—""),""-&gt;"",""•""),""~@"", CONCATENATE(""&lt;i&gt;"",REGEXEXTRACT(B356,""^([\s\S]*),|$""),""&lt;/i&gt;"")),""~"", CONCA"&amp;"TENATE(""&lt;i&gt;"",B356,""&lt;/i&gt;"")),""(\([\s\S]*?\))"",""&lt;i&gt;&lt;span foreground='#FF34343A'&gt;$0&lt;/span&gt;&lt;/i&gt;"")"),"")</f>
        <v/>
      </c>
      <c r="W356" s="14" t="str">
        <f t="shared" si="10"/>
        <v>&lt;i&gt;&lt;/i&gt;</v>
      </c>
    </row>
    <row r="357">
      <c r="A357" s="14"/>
      <c r="B357" s="1" t="str">
        <f t="shared" si="11"/>
        <v/>
      </c>
      <c r="C357" s="15"/>
      <c r="D357" s="16" t="str">
        <f>IFERROR(__xludf.DUMMYFUNCTION("IF(ISBLANK(A357),"""",SWITCH(IF(T357="""",0,COUNTA(SPLIT(T357,"" ""))),0,""Generic"",1,TRIM(T357),2,""Multicolor"",3,""Multicolor"",4,""Multicolor"",5,""Multicolor"",6,""Multicolor"",7,""Multicolor"",8,""Multicolor""))"),"")</f>
        <v/>
      </c>
      <c r="E357" s="14"/>
      <c r="F357" s="14"/>
      <c r="H357" s="15"/>
      <c r="I357" s="17"/>
      <c r="J357" s="17"/>
      <c r="O357" s="17"/>
      <c r="Q357" s="1">
        <v>60.0</v>
      </c>
      <c r="R357" s="1">
        <v>50.0</v>
      </c>
      <c r="S357" s="14" t="str">
        <f t="shared" si="9"/>
        <v/>
      </c>
      <c r="T357" s="14" t="str">
        <f>IFERROR(__xludf.DUMMYFUNCTION("CONCATENATE(if(REGEXMATCH(C357,""R""),"" Red"",""""),if(REGEXMATCH(C357,""O""),"" Orange"",""""),if(REGEXMATCH(C357,""Y""),"" Yellow"",""""),if(REGEXMATCH(C357,""G""),"" Green"",""""),if(REGEXMATCH(C357,""B""),"" Blue"",""""),if(REGEXMATCH(C357,""P""),"" "&amp;"Purple"",""""))"),"")</f>
        <v/>
      </c>
      <c r="U357" s="14" t="str">
        <f>IFERROR(__xludf.DUMMYFUNCTION("REGEXREPLACE(C357, ""([ROYGBPXZC_]|1?[0-9])"", ""&lt;icon src='$0.png'/&gt;"")
"),"")</f>
        <v/>
      </c>
      <c r="V357" s="9" t="str">
        <f>IFERROR(__xludf.DUMMYFUNCTION("REGEXREPLACE(SUBSTITUTE(SUBSTITUTE(SUBSTITUTE(SUBSTITUTE(REGEXREPLACE(I357, ""(\[([ROYGBPTQUXZC_]|1?[0-9])\])"", ""&lt;icon src='$2.png'/&gt;""),""--"",""—""),""-&gt;"",""•""),""~@"", CONCATENATE(""&lt;i&gt;"",REGEXEXTRACT(B357,""^([\s\S]*),|$""),""&lt;/i&gt;"")),""~"", CONCA"&amp;"TENATE(""&lt;i&gt;"",B357,""&lt;/i&gt;"")),""(\([\s\S]*?\))"",""&lt;i&gt;&lt;span foreground='#FF34343A'&gt;$0&lt;/span&gt;&lt;/i&gt;"")"),"")</f>
        <v/>
      </c>
      <c r="W357" s="14" t="str">
        <f t="shared" si="10"/>
        <v>&lt;i&gt;&lt;/i&gt;</v>
      </c>
    </row>
    <row r="358">
      <c r="A358" s="14"/>
      <c r="B358" s="1" t="str">
        <f t="shared" si="11"/>
        <v/>
      </c>
      <c r="C358" s="15"/>
      <c r="D358" s="16" t="str">
        <f>IFERROR(__xludf.DUMMYFUNCTION("IF(ISBLANK(A358),"""",SWITCH(IF(T358="""",0,COUNTA(SPLIT(T358,"" ""))),0,""Generic"",1,TRIM(T358),2,""Multicolor"",3,""Multicolor"",4,""Multicolor"",5,""Multicolor"",6,""Multicolor"",7,""Multicolor"",8,""Multicolor""))"),"")</f>
        <v/>
      </c>
      <c r="E358" s="14"/>
      <c r="F358" s="14"/>
      <c r="H358" s="15"/>
      <c r="I358" s="17"/>
      <c r="J358" s="17"/>
      <c r="O358" s="17"/>
      <c r="Q358" s="1">
        <v>60.0</v>
      </c>
      <c r="R358" s="1">
        <v>50.0</v>
      </c>
      <c r="S358" s="14" t="str">
        <f t="shared" si="9"/>
        <v/>
      </c>
      <c r="T358" s="14" t="str">
        <f>IFERROR(__xludf.DUMMYFUNCTION("CONCATENATE(if(REGEXMATCH(C358,""R""),"" Red"",""""),if(REGEXMATCH(C358,""O""),"" Orange"",""""),if(REGEXMATCH(C358,""Y""),"" Yellow"",""""),if(REGEXMATCH(C358,""G""),"" Green"",""""),if(REGEXMATCH(C358,""B""),"" Blue"",""""),if(REGEXMATCH(C358,""P""),"" "&amp;"Purple"",""""))"),"")</f>
        <v/>
      </c>
      <c r="U358" s="14" t="str">
        <f>IFERROR(__xludf.DUMMYFUNCTION("REGEXREPLACE(C358, ""([ROYGBPXZC_]|1?[0-9])"", ""&lt;icon src='$0.png'/&gt;"")
"),"")</f>
        <v/>
      </c>
      <c r="V358" s="9" t="str">
        <f>IFERROR(__xludf.DUMMYFUNCTION("REGEXREPLACE(SUBSTITUTE(SUBSTITUTE(SUBSTITUTE(SUBSTITUTE(REGEXREPLACE(I358, ""(\[([ROYGBPTQUXZC_]|1?[0-9])\])"", ""&lt;icon src='$2.png'/&gt;""),""--"",""—""),""-&gt;"",""•""),""~@"", CONCATENATE(""&lt;i&gt;"",REGEXEXTRACT(B358,""^([\s\S]*),|$""),""&lt;/i&gt;"")),""~"", CONCA"&amp;"TENATE(""&lt;i&gt;"",B358,""&lt;/i&gt;"")),""(\([\s\S]*?\))"",""&lt;i&gt;&lt;span foreground='#FF34343A'&gt;$0&lt;/span&gt;&lt;/i&gt;"")"),"")</f>
        <v/>
      </c>
      <c r="W358" s="14" t="str">
        <f t="shared" si="10"/>
        <v>&lt;i&gt;&lt;/i&gt;</v>
      </c>
    </row>
    <row r="359">
      <c r="A359" s="14"/>
      <c r="B359" s="1" t="str">
        <f t="shared" si="11"/>
        <v/>
      </c>
      <c r="C359" s="15"/>
      <c r="D359" s="16" t="str">
        <f>IFERROR(__xludf.DUMMYFUNCTION("IF(ISBLANK(A359),"""",SWITCH(IF(T359="""",0,COUNTA(SPLIT(T359,"" ""))),0,""Generic"",1,TRIM(T359),2,""Multicolor"",3,""Multicolor"",4,""Multicolor"",5,""Multicolor"",6,""Multicolor"",7,""Multicolor"",8,""Multicolor""))"),"")</f>
        <v/>
      </c>
      <c r="E359" s="14"/>
      <c r="F359" s="14"/>
      <c r="H359" s="15"/>
      <c r="I359" s="17"/>
      <c r="J359" s="17"/>
      <c r="O359" s="17"/>
      <c r="Q359" s="1">
        <v>60.0</v>
      </c>
      <c r="R359" s="1">
        <v>50.0</v>
      </c>
      <c r="S359" s="14" t="str">
        <f t="shared" si="9"/>
        <v/>
      </c>
      <c r="T359" s="14" t="str">
        <f>IFERROR(__xludf.DUMMYFUNCTION("CONCATENATE(if(REGEXMATCH(C359,""R""),"" Red"",""""),if(REGEXMATCH(C359,""O""),"" Orange"",""""),if(REGEXMATCH(C359,""Y""),"" Yellow"",""""),if(REGEXMATCH(C359,""G""),"" Green"",""""),if(REGEXMATCH(C359,""B""),"" Blue"",""""),if(REGEXMATCH(C359,""P""),"" "&amp;"Purple"",""""))"),"")</f>
        <v/>
      </c>
      <c r="U359" s="14" t="str">
        <f>IFERROR(__xludf.DUMMYFUNCTION("REGEXREPLACE(C359, ""([ROYGBPXZC_]|1?[0-9])"", ""&lt;icon src='$0.png'/&gt;"")
"),"")</f>
        <v/>
      </c>
      <c r="V359" s="9" t="str">
        <f>IFERROR(__xludf.DUMMYFUNCTION("REGEXREPLACE(SUBSTITUTE(SUBSTITUTE(SUBSTITUTE(SUBSTITUTE(REGEXREPLACE(I359, ""(\[([ROYGBPTQUXZC_]|1?[0-9])\])"", ""&lt;icon src='$2.png'/&gt;""),""--"",""—""),""-&gt;"",""•""),""~@"", CONCATENATE(""&lt;i&gt;"",REGEXEXTRACT(B359,""^([\s\S]*),|$""),""&lt;/i&gt;"")),""~"", CONCA"&amp;"TENATE(""&lt;i&gt;"",B359,""&lt;/i&gt;"")),""(\([\s\S]*?\))"",""&lt;i&gt;&lt;span foreground='#FF34343A'&gt;$0&lt;/span&gt;&lt;/i&gt;"")"),"")</f>
        <v/>
      </c>
      <c r="W359" s="14" t="str">
        <f t="shared" si="10"/>
        <v>&lt;i&gt;&lt;/i&gt;</v>
      </c>
    </row>
    <row r="360">
      <c r="A360" s="14"/>
      <c r="B360" s="1" t="str">
        <f t="shared" si="11"/>
        <v/>
      </c>
      <c r="C360" s="15"/>
      <c r="D360" s="16" t="str">
        <f>IFERROR(__xludf.DUMMYFUNCTION("IF(ISBLANK(A360),"""",SWITCH(IF(T360="""",0,COUNTA(SPLIT(T360,"" ""))),0,""Generic"",1,TRIM(T360),2,""Multicolor"",3,""Multicolor"",4,""Multicolor"",5,""Multicolor"",6,""Multicolor"",7,""Multicolor"",8,""Multicolor""))"),"")</f>
        <v/>
      </c>
      <c r="E360" s="14"/>
      <c r="F360" s="14"/>
      <c r="H360" s="15"/>
      <c r="I360" s="17"/>
      <c r="J360" s="17"/>
      <c r="O360" s="17"/>
      <c r="Q360" s="1">
        <v>60.0</v>
      </c>
      <c r="R360" s="1">
        <v>50.0</v>
      </c>
      <c r="S360" s="14" t="str">
        <f t="shared" si="9"/>
        <v/>
      </c>
      <c r="T360" s="14" t="str">
        <f>IFERROR(__xludf.DUMMYFUNCTION("CONCATENATE(if(REGEXMATCH(C360,""R""),"" Red"",""""),if(REGEXMATCH(C360,""O""),"" Orange"",""""),if(REGEXMATCH(C360,""Y""),"" Yellow"",""""),if(REGEXMATCH(C360,""G""),"" Green"",""""),if(REGEXMATCH(C360,""B""),"" Blue"",""""),if(REGEXMATCH(C360,""P""),"" "&amp;"Purple"",""""))"),"")</f>
        <v/>
      </c>
      <c r="U360" s="14" t="str">
        <f>IFERROR(__xludf.DUMMYFUNCTION("REGEXREPLACE(C360, ""([ROYGBPXZC_]|1?[0-9])"", ""&lt;icon src='$0.png'/&gt;"")
"),"")</f>
        <v/>
      </c>
      <c r="V360" s="9" t="str">
        <f>IFERROR(__xludf.DUMMYFUNCTION("REGEXREPLACE(SUBSTITUTE(SUBSTITUTE(SUBSTITUTE(SUBSTITUTE(REGEXREPLACE(I360, ""(\[([ROYGBPTQUXZC_]|1?[0-9])\])"", ""&lt;icon src='$2.png'/&gt;""),""--"",""—""),""-&gt;"",""•""),""~@"", CONCATENATE(""&lt;i&gt;"",REGEXEXTRACT(B360,""^([\s\S]*),|$""),""&lt;/i&gt;"")),""~"", CONCA"&amp;"TENATE(""&lt;i&gt;"",B360,""&lt;/i&gt;"")),""(\([\s\S]*?\))"",""&lt;i&gt;&lt;span foreground='#FF34343A'&gt;$0&lt;/span&gt;&lt;/i&gt;"")"),"")</f>
        <v/>
      </c>
      <c r="W360" s="14" t="str">
        <f t="shared" si="10"/>
        <v>&lt;i&gt;&lt;/i&gt;</v>
      </c>
    </row>
    <row r="361">
      <c r="A361" s="14"/>
      <c r="B361" s="1" t="str">
        <f t="shared" si="11"/>
        <v/>
      </c>
      <c r="C361" s="15"/>
      <c r="D361" s="16" t="str">
        <f>IFERROR(__xludf.DUMMYFUNCTION("IF(ISBLANK(A361),"""",SWITCH(IF(T361="""",0,COUNTA(SPLIT(T361,"" ""))),0,""Generic"",1,TRIM(T361),2,""Multicolor"",3,""Multicolor"",4,""Multicolor"",5,""Multicolor"",6,""Multicolor"",7,""Multicolor"",8,""Multicolor""))"),"")</f>
        <v/>
      </c>
      <c r="E361" s="14"/>
      <c r="F361" s="14"/>
      <c r="H361" s="15"/>
      <c r="I361" s="17"/>
      <c r="J361" s="17"/>
      <c r="O361" s="17"/>
      <c r="Q361" s="1">
        <v>60.0</v>
      </c>
      <c r="R361" s="1">
        <v>50.0</v>
      </c>
      <c r="S361" s="14" t="str">
        <f t="shared" si="9"/>
        <v/>
      </c>
      <c r="T361" s="14" t="str">
        <f>IFERROR(__xludf.DUMMYFUNCTION("CONCATENATE(if(REGEXMATCH(C361,""R""),"" Red"",""""),if(REGEXMATCH(C361,""O""),"" Orange"",""""),if(REGEXMATCH(C361,""Y""),"" Yellow"",""""),if(REGEXMATCH(C361,""G""),"" Green"",""""),if(REGEXMATCH(C361,""B""),"" Blue"",""""),if(REGEXMATCH(C361,""P""),"" "&amp;"Purple"",""""))"),"")</f>
        <v/>
      </c>
      <c r="U361" s="14" t="str">
        <f>IFERROR(__xludf.DUMMYFUNCTION("REGEXREPLACE(C361, ""([ROYGBPXZC_]|1?[0-9])"", ""&lt;icon src='$0.png'/&gt;"")
"),"")</f>
        <v/>
      </c>
      <c r="V361" s="9" t="str">
        <f>IFERROR(__xludf.DUMMYFUNCTION("REGEXREPLACE(SUBSTITUTE(SUBSTITUTE(SUBSTITUTE(SUBSTITUTE(REGEXREPLACE(I361, ""(\[([ROYGBPTQUXZC_]|1?[0-9])\])"", ""&lt;icon src='$2.png'/&gt;""),""--"",""—""),""-&gt;"",""•""),""~@"", CONCATENATE(""&lt;i&gt;"",REGEXEXTRACT(B361,""^([\s\S]*),|$""),""&lt;/i&gt;"")),""~"", CONCA"&amp;"TENATE(""&lt;i&gt;"",B361,""&lt;/i&gt;"")),""(\([\s\S]*?\))"",""&lt;i&gt;&lt;span foreground='#FF34343A'&gt;$0&lt;/span&gt;&lt;/i&gt;"")"),"")</f>
        <v/>
      </c>
      <c r="W361" s="14" t="str">
        <f t="shared" si="10"/>
        <v>&lt;i&gt;&lt;/i&gt;</v>
      </c>
    </row>
    <row r="362">
      <c r="A362" s="14"/>
      <c r="B362" s="1" t="str">
        <f t="shared" si="11"/>
        <v/>
      </c>
      <c r="C362" s="15"/>
      <c r="D362" s="16" t="str">
        <f>IFERROR(__xludf.DUMMYFUNCTION("IF(ISBLANK(A362),"""",SWITCH(IF(T362="""",0,COUNTA(SPLIT(T362,"" ""))),0,""Generic"",1,TRIM(T362),2,""Multicolor"",3,""Multicolor"",4,""Multicolor"",5,""Multicolor"",6,""Multicolor"",7,""Multicolor"",8,""Multicolor""))"),"")</f>
        <v/>
      </c>
      <c r="E362" s="14"/>
      <c r="F362" s="14"/>
      <c r="H362" s="15"/>
      <c r="I362" s="17"/>
      <c r="J362" s="17"/>
      <c r="O362" s="17"/>
      <c r="Q362" s="1">
        <v>60.0</v>
      </c>
      <c r="R362" s="1">
        <v>50.0</v>
      </c>
      <c r="S362" s="14" t="str">
        <f t="shared" si="9"/>
        <v/>
      </c>
      <c r="T362" s="14" t="str">
        <f>IFERROR(__xludf.DUMMYFUNCTION("CONCATENATE(if(REGEXMATCH(C362,""R""),"" Red"",""""),if(REGEXMATCH(C362,""O""),"" Orange"",""""),if(REGEXMATCH(C362,""Y""),"" Yellow"",""""),if(REGEXMATCH(C362,""G""),"" Green"",""""),if(REGEXMATCH(C362,""B""),"" Blue"",""""),if(REGEXMATCH(C362,""P""),"" "&amp;"Purple"",""""))"),"")</f>
        <v/>
      </c>
      <c r="U362" s="14" t="str">
        <f>IFERROR(__xludf.DUMMYFUNCTION("REGEXREPLACE(C362, ""([ROYGBPXZC_]|1?[0-9])"", ""&lt;icon src='$0.png'/&gt;"")
"),"")</f>
        <v/>
      </c>
      <c r="V362" s="9" t="str">
        <f>IFERROR(__xludf.DUMMYFUNCTION("REGEXREPLACE(SUBSTITUTE(SUBSTITUTE(SUBSTITUTE(SUBSTITUTE(REGEXREPLACE(I362, ""(\[([ROYGBPTQUXZC_]|1?[0-9])\])"", ""&lt;icon src='$2.png'/&gt;""),""--"",""—""),""-&gt;"",""•""),""~@"", CONCATENATE(""&lt;i&gt;"",REGEXEXTRACT(B362,""^([\s\S]*),|$""),""&lt;/i&gt;"")),""~"", CONCA"&amp;"TENATE(""&lt;i&gt;"",B362,""&lt;/i&gt;"")),""(\([\s\S]*?\))"",""&lt;i&gt;&lt;span foreground='#FF34343A'&gt;$0&lt;/span&gt;&lt;/i&gt;"")"),"")</f>
        <v/>
      </c>
      <c r="W362" s="14" t="str">
        <f t="shared" si="10"/>
        <v>&lt;i&gt;&lt;/i&gt;</v>
      </c>
    </row>
    <row r="363">
      <c r="A363" s="14"/>
      <c r="B363" s="1" t="str">
        <f t="shared" si="11"/>
        <v/>
      </c>
      <c r="C363" s="15"/>
      <c r="D363" s="16" t="str">
        <f>IFERROR(__xludf.DUMMYFUNCTION("IF(ISBLANK(A363),"""",SWITCH(IF(T363="""",0,COUNTA(SPLIT(T363,"" ""))),0,""Generic"",1,TRIM(T363),2,""Multicolor"",3,""Multicolor"",4,""Multicolor"",5,""Multicolor"",6,""Multicolor"",7,""Multicolor"",8,""Multicolor""))"),"")</f>
        <v/>
      </c>
      <c r="E363" s="14"/>
      <c r="F363" s="14"/>
      <c r="H363" s="15"/>
      <c r="I363" s="17"/>
      <c r="J363" s="17"/>
      <c r="O363" s="17"/>
      <c r="Q363" s="1">
        <v>60.0</v>
      </c>
      <c r="R363" s="1">
        <v>50.0</v>
      </c>
      <c r="S363" s="14" t="str">
        <f t="shared" si="9"/>
        <v/>
      </c>
      <c r="T363" s="14" t="str">
        <f>IFERROR(__xludf.DUMMYFUNCTION("CONCATENATE(if(REGEXMATCH(C363,""R""),"" Red"",""""),if(REGEXMATCH(C363,""O""),"" Orange"",""""),if(REGEXMATCH(C363,""Y""),"" Yellow"",""""),if(REGEXMATCH(C363,""G""),"" Green"",""""),if(REGEXMATCH(C363,""B""),"" Blue"",""""),if(REGEXMATCH(C363,""P""),"" "&amp;"Purple"",""""))"),"")</f>
        <v/>
      </c>
      <c r="U363" s="14" t="str">
        <f>IFERROR(__xludf.DUMMYFUNCTION("REGEXREPLACE(C363, ""([ROYGBPXZC_]|1?[0-9])"", ""&lt;icon src='$0.png'/&gt;"")
"),"")</f>
        <v/>
      </c>
      <c r="V363" s="9" t="str">
        <f>IFERROR(__xludf.DUMMYFUNCTION("REGEXREPLACE(SUBSTITUTE(SUBSTITUTE(SUBSTITUTE(SUBSTITUTE(REGEXREPLACE(I363, ""(\[([ROYGBPTQUXZC_]|1?[0-9])\])"", ""&lt;icon src='$2.png'/&gt;""),""--"",""—""),""-&gt;"",""•""),""~@"", CONCATENATE(""&lt;i&gt;"",REGEXEXTRACT(B363,""^([\s\S]*),|$""),""&lt;/i&gt;"")),""~"", CONCA"&amp;"TENATE(""&lt;i&gt;"",B363,""&lt;/i&gt;"")),""(\([\s\S]*?\))"",""&lt;i&gt;&lt;span foreground='#FF34343A'&gt;$0&lt;/span&gt;&lt;/i&gt;"")"),"")</f>
        <v/>
      </c>
      <c r="W363" s="14" t="str">
        <f t="shared" si="10"/>
        <v>&lt;i&gt;&lt;/i&gt;</v>
      </c>
    </row>
    <row r="364">
      <c r="A364" s="14"/>
      <c r="B364" s="1" t="str">
        <f t="shared" si="11"/>
        <v/>
      </c>
      <c r="C364" s="15"/>
      <c r="D364" s="16" t="str">
        <f>IFERROR(__xludf.DUMMYFUNCTION("IF(ISBLANK(A364),"""",SWITCH(IF(T364="""",0,COUNTA(SPLIT(T364,"" ""))),0,""Generic"",1,TRIM(T364),2,""Multicolor"",3,""Multicolor"",4,""Multicolor"",5,""Multicolor"",6,""Multicolor"",7,""Multicolor"",8,""Multicolor""))"),"")</f>
        <v/>
      </c>
      <c r="E364" s="14"/>
      <c r="F364" s="14"/>
      <c r="H364" s="15"/>
      <c r="I364" s="17"/>
      <c r="J364" s="17"/>
      <c r="O364" s="17"/>
      <c r="Q364" s="1">
        <v>60.0</v>
      </c>
      <c r="R364" s="1">
        <v>50.0</v>
      </c>
      <c r="S364" s="14" t="str">
        <f t="shared" si="9"/>
        <v/>
      </c>
      <c r="T364" s="14" t="str">
        <f>IFERROR(__xludf.DUMMYFUNCTION("CONCATENATE(if(REGEXMATCH(C364,""R""),"" Red"",""""),if(REGEXMATCH(C364,""O""),"" Orange"",""""),if(REGEXMATCH(C364,""Y""),"" Yellow"",""""),if(REGEXMATCH(C364,""G""),"" Green"",""""),if(REGEXMATCH(C364,""B""),"" Blue"",""""),if(REGEXMATCH(C364,""P""),"" "&amp;"Purple"",""""))"),"")</f>
        <v/>
      </c>
      <c r="U364" s="14" t="str">
        <f>IFERROR(__xludf.DUMMYFUNCTION("REGEXREPLACE(C364, ""([ROYGBPXZC_]|1?[0-9])"", ""&lt;icon src='$0.png'/&gt;"")
"),"")</f>
        <v/>
      </c>
      <c r="V364" s="9" t="str">
        <f>IFERROR(__xludf.DUMMYFUNCTION("REGEXREPLACE(SUBSTITUTE(SUBSTITUTE(SUBSTITUTE(SUBSTITUTE(REGEXREPLACE(I364, ""(\[([ROYGBPTQUXZC_]|1?[0-9])\])"", ""&lt;icon src='$2.png'/&gt;""),""--"",""—""),""-&gt;"",""•""),""~@"", CONCATENATE(""&lt;i&gt;"",REGEXEXTRACT(B364,""^([\s\S]*),|$""),""&lt;/i&gt;"")),""~"", CONCA"&amp;"TENATE(""&lt;i&gt;"",B364,""&lt;/i&gt;"")),""(\([\s\S]*?\))"",""&lt;i&gt;&lt;span foreground='#FF34343A'&gt;$0&lt;/span&gt;&lt;/i&gt;"")"),"")</f>
        <v/>
      </c>
      <c r="W364" s="14" t="str">
        <f t="shared" si="10"/>
        <v>&lt;i&gt;&lt;/i&gt;</v>
      </c>
    </row>
    <row r="365">
      <c r="A365" s="14"/>
      <c r="B365" s="1" t="str">
        <f t="shared" si="11"/>
        <v/>
      </c>
      <c r="C365" s="15"/>
      <c r="D365" s="16" t="str">
        <f>IFERROR(__xludf.DUMMYFUNCTION("IF(ISBLANK(A365),"""",SWITCH(IF(T365="""",0,COUNTA(SPLIT(T365,"" ""))),0,""Generic"",1,TRIM(T365),2,""Multicolor"",3,""Multicolor"",4,""Multicolor"",5,""Multicolor"",6,""Multicolor"",7,""Multicolor"",8,""Multicolor""))"),"")</f>
        <v/>
      </c>
      <c r="E365" s="14"/>
      <c r="F365" s="14"/>
      <c r="H365" s="15"/>
      <c r="I365" s="17"/>
      <c r="J365" s="17"/>
      <c r="O365" s="17"/>
      <c r="Q365" s="1">
        <v>60.0</v>
      </c>
      <c r="R365" s="1">
        <v>50.0</v>
      </c>
      <c r="S365" s="14" t="str">
        <f t="shared" si="9"/>
        <v/>
      </c>
      <c r="T365" s="14" t="str">
        <f>IFERROR(__xludf.DUMMYFUNCTION("CONCATENATE(if(REGEXMATCH(C365,""R""),"" Red"",""""),if(REGEXMATCH(C365,""O""),"" Orange"",""""),if(REGEXMATCH(C365,""Y""),"" Yellow"",""""),if(REGEXMATCH(C365,""G""),"" Green"",""""),if(REGEXMATCH(C365,""B""),"" Blue"",""""),if(REGEXMATCH(C365,""P""),"" "&amp;"Purple"",""""))"),"")</f>
        <v/>
      </c>
      <c r="U365" s="14" t="str">
        <f>IFERROR(__xludf.DUMMYFUNCTION("REGEXREPLACE(C365, ""([ROYGBPXZC_]|1?[0-9])"", ""&lt;icon src='$0.png'/&gt;"")
"),"")</f>
        <v/>
      </c>
      <c r="V365" s="9" t="str">
        <f>IFERROR(__xludf.DUMMYFUNCTION("REGEXREPLACE(SUBSTITUTE(SUBSTITUTE(SUBSTITUTE(SUBSTITUTE(REGEXREPLACE(I365, ""(\[([ROYGBPTQUXZC_]|1?[0-9])\])"", ""&lt;icon src='$2.png'/&gt;""),""--"",""—""),""-&gt;"",""•""),""~@"", CONCATENATE(""&lt;i&gt;"",REGEXEXTRACT(B365,""^([\s\S]*),|$""),""&lt;/i&gt;"")),""~"", CONCA"&amp;"TENATE(""&lt;i&gt;"",B365,""&lt;/i&gt;"")),""(\([\s\S]*?\))"",""&lt;i&gt;&lt;span foreground='#FF34343A'&gt;$0&lt;/span&gt;&lt;/i&gt;"")"),"")</f>
        <v/>
      </c>
      <c r="W365" s="14" t="str">
        <f t="shared" si="10"/>
        <v>&lt;i&gt;&lt;/i&gt;</v>
      </c>
    </row>
    <row r="366">
      <c r="A366" s="14"/>
      <c r="B366" s="1" t="str">
        <f t="shared" si="11"/>
        <v/>
      </c>
      <c r="C366" s="15"/>
      <c r="D366" s="16" t="str">
        <f>IFERROR(__xludf.DUMMYFUNCTION("IF(ISBLANK(A366),"""",SWITCH(IF(T366="""",0,COUNTA(SPLIT(T366,"" ""))),0,""Generic"",1,TRIM(T366),2,""Multicolor"",3,""Multicolor"",4,""Multicolor"",5,""Multicolor"",6,""Multicolor"",7,""Multicolor"",8,""Multicolor""))"),"")</f>
        <v/>
      </c>
      <c r="E366" s="14"/>
      <c r="F366" s="14"/>
      <c r="H366" s="15"/>
      <c r="I366" s="17"/>
      <c r="J366" s="17"/>
      <c r="O366" s="17"/>
      <c r="Q366" s="1">
        <v>60.0</v>
      </c>
      <c r="R366" s="1">
        <v>50.0</v>
      </c>
      <c r="S366" s="14" t="str">
        <f t="shared" si="9"/>
        <v/>
      </c>
      <c r="T366" s="14" t="str">
        <f>IFERROR(__xludf.DUMMYFUNCTION("CONCATENATE(if(REGEXMATCH(C366,""R""),"" Red"",""""),if(REGEXMATCH(C366,""O""),"" Orange"",""""),if(REGEXMATCH(C366,""Y""),"" Yellow"",""""),if(REGEXMATCH(C366,""G""),"" Green"",""""),if(REGEXMATCH(C366,""B""),"" Blue"",""""),if(REGEXMATCH(C366,""P""),"" "&amp;"Purple"",""""))"),"")</f>
        <v/>
      </c>
      <c r="U366" s="14" t="str">
        <f>IFERROR(__xludf.DUMMYFUNCTION("REGEXREPLACE(C366, ""([ROYGBPXZC_]|1?[0-9])"", ""&lt;icon src='$0.png'/&gt;"")
"),"")</f>
        <v/>
      </c>
      <c r="V366" s="9" t="str">
        <f>IFERROR(__xludf.DUMMYFUNCTION("REGEXREPLACE(SUBSTITUTE(SUBSTITUTE(SUBSTITUTE(SUBSTITUTE(REGEXREPLACE(I366, ""(\[([ROYGBPTQUXZC_]|1?[0-9])\])"", ""&lt;icon src='$2.png'/&gt;""),""--"",""—""),""-&gt;"",""•""),""~@"", CONCATENATE(""&lt;i&gt;"",REGEXEXTRACT(B366,""^([\s\S]*),|$""),""&lt;/i&gt;"")),""~"", CONCA"&amp;"TENATE(""&lt;i&gt;"",B366,""&lt;/i&gt;"")),""(\([\s\S]*?\))"",""&lt;i&gt;&lt;span foreground='#FF34343A'&gt;$0&lt;/span&gt;&lt;/i&gt;"")"),"")</f>
        <v/>
      </c>
      <c r="W366" s="14" t="str">
        <f t="shared" si="10"/>
        <v>&lt;i&gt;&lt;/i&gt;</v>
      </c>
    </row>
    <row r="367">
      <c r="A367" s="14"/>
      <c r="B367" s="1" t="str">
        <f t="shared" si="11"/>
        <v/>
      </c>
      <c r="C367" s="15"/>
      <c r="D367" s="16" t="str">
        <f>IFERROR(__xludf.DUMMYFUNCTION("IF(ISBLANK(A367),"""",SWITCH(IF(T367="""",0,COUNTA(SPLIT(T367,"" ""))),0,""Generic"",1,TRIM(T367),2,""Multicolor"",3,""Multicolor"",4,""Multicolor"",5,""Multicolor"",6,""Multicolor"",7,""Multicolor"",8,""Multicolor""))"),"")</f>
        <v/>
      </c>
      <c r="E367" s="14"/>
      <c r="F367" s="14"/>
      <c r="H367" s="15"/>
      <c r="I367" s="17"/>
      <c r="J367" s="17"/>
      <c r="O367" s="17"/>
      <c r="Q367" s="1">
        <v>60.0</v>
      </c>
      <c r="R367" s="1">
        <v>50.0</v>
      </c>
      <c r="S367" s="14" t="str">
        <f t="shared" si="9"/>
        <v/>
      </c>
      <c r="T367" s="14" t="str">
        <f>IFERROR(__xludf.DUMMYFUNCTION("CONCATENATE(if(REGEXMATCH(C367,""R""),"" Red"",""""),if(REGEXMATCH(C367,""O""),"" Orange"",""""),if(REGEXMATCH(C367,""Y""),"" Yellow"",""""),if(REGEXMATCH(C367,""G""),"" Green"",""""),if(REGEXMATCH(C367,""B""),"" Blue"",""""),if(REGEXMATCH(C367,""P""),"" "&amp;"Purple"",""""))"),"")</f>
        <v/>
      </c>
      <c r="U367" s="14" t="str">
        <f>IFERROR(__xludf.DUMMYFUNCTION("REGEXREPLACE(C367, ""([ROYGBPXZC_]|1?[0-9])"", ""&lt;icon src='$0.png'/&gt;"")
"),"")</f>
        <v/>
      </c>
      <c r="V367" s="9" t="str">
        <f>IFERROR(__xludf.DUMMYFUNCTION("REGEXREPLACE(SUBSTITUTE(SUBSTITUTE(SUBSTITUTE(SUBSTITUTE(REGEXREPLACE(I367, ""(\[([ROYGBPTQUXZC_]|1?[0-9])\])"", ""&lt;icon src='$2.png'/&gt;""),""--"",""—""),""-&gt;"",""•""),""~@"", CONCATENATE(""&lt;i&gt;"",REGEXEXTRACT(B367,""^([\s\S]*),|$""),""&lt;/i&gt;"")),""~"", CONCA"&amp;"TENATE(""&lt;i&gt;"",B367,""&lt;/i&gt;"")),""(\([\s\S]*?\))"",""&lt;i&gt;&lt;span foreground='#FF34343A'&gt;$0&lt;/span&gt;&lt;/i&gt;"")"),"")</f>
        <v/>
      </c>
      <c r="W367" s="14" t="str">
        <f t="shared" si="10"/>
        <v>&lt;i&gt;&lt;/i&gt;</v>
      </c>
    </row>
    <row r="368">
      <c r="A368" s="14"/>
      <c r="B368" s="1" t="str">
        <f t="shared" si="11"/>
        <v/>
      </c>
      <c r="C368" s="15"/>
      <c r="D368" s="16" t="str">
        <f>IFERROR(__xludf.DUMMYFUNCTION("IF(ISBLANK(A368),"""",SWITCH(IF(T368="""",0,COUNTA(SPLIT(T368,"" ""))),0,""Generic"",1,TRIM(T368),2,""Multicolor"",3,""Multicolor"",4,""Multicolor"",5,""Multicolor"",6,""Multicolor"",7,""Multicolor"",8,""Multicolor""))"),"")</f>
        <v/>
      </c>
      <c r="E368" s="14"/>
      <c r="F368" s="14"/>
      <c r="H368" s="15"/>
      <c r="I368" s="17"/>
      <c r="J368" s="17"/>
      <c r="O368" s="17"/>
      <c r="Q368" s="1">
        <v>60.0</v>
      </c>
      <c r="R368" s="1">
        <v>50.0</v>
      </c>
      <c r="S368" s="14" t="str">
        <f t="shared" si="9"/>
        <v/>
      </c>
      <c r="T368" s="14" t="str">
        <f>IFERROR(__xludf.DUMMYFUNCTION("CONCATENATE(if(REGEXMATCH(C368,""R""),"" Red"",""""),if(REGEXMATCH(C368,""O""),"" Orange"",""""),if(REGEXMATCH(C368,""Y""),"" Yellow"",""""),if(REGEXMATCH(C368,""G""),"" Green"",""""),if(REGEXMATCH(C368,""B""),"" Blue"",""""),if(REGEXMATCH(C368,""P""),"" "&amp;"Purple"",""""))"),"")</f>
        <v/>
      </c>
      <c r="U368" s="14" t="str">
        <f>IFERROR(__xludf.DUMMYFUNCTION("REGEXREPLACE(C368, ""([ROYGBPXZC_]|1?[0-9])"", ""&lt;icon src='$0.png'/&gt;"")
"),"")</f>
        <v/>
      </c>
      <c r="V368" s="9" t="str">
        <f>IFERROR(__xludf.DUMMYFUNCTION("REGEXREPLACE(SUBSTITUTE(SUBSTITUTE(SUBSTITUTE(SUBSTITUTE(REGEXREPLACE(I368, ""(\[([ROYGBPTQUXZC_]|1?[0-9])\])"", ""&lt;icon src='$2.png'/&gt;""),""--"",""—""),""-&gt;"",""•""),""~@"", CONCATENATE(""&lt;i&gt;"",REGEXEXTRACT(B368,""^([\s\S]*),|$""),""&lt;/i&gt;"")),""~"", CONCA"&amp;"TENATE(""&lt;i&gt;"",B368,""&lt;/i&gt;"")),""(\([\s\S]*?\))"",""&lt;i&gt;&lt;span foreground='#FF34343A'&gt;$0&lt;/span&gt;&lt;/i&gt;"")"),"")</f>
        <v/>
      </c>
      <c r="W368" s="14" t="str">
        <f t="shared" si="10"/>
        <v>&lt;i&gt;&lt;/i&gt;</v>
      </c>
    </row>
    <row r="369">
      <c r="A369" s="14"/>
      <c r="B369" s="1" t="str">
        <f t="shared" si="11"/>
        <v/>
      </c>
      <c r="C369" s="15"/>
      <c r="D369" s="16" t="str">
        <f>IFERROR(__xludf.DUMMYFUNCTION("IF(ISBLANK(A369),"""",SWITCH(IF(T369="""",0,COUNTA(SPLIT(T369,"" ""))),0,""Generic"",1,TRIM(T369),2,""Multicolor"",3,""Multicolor"",4,""Multicolor"",5,""Multicolor"",6,""Multicolor"",7,""Multicolor"",8,""Multicolor""))"),"")</f>
        <v/>
      </c>
      <c r="E369" s="14"/>
      <c r="F369" s="14"/>
      <c r="H369" s="15"/>
      <c r="I369" s="17"/>
      <c r="J369" s="17"/>
      <c r="O369" s="17"/>
      <c r="Q369" s="1">
        <v>60.0</v>
      </c>
      <c r="R369" s="1">
        <v>50.0</v>
      </c>
      <c r="S369" s="14" t="str">
        <f t="shared" si="9"/>
        <v/>
      </c>
      <c r="T369" s="14" t="str">
        <f>IFERROR(__xludf.DUMMYFUNCTION("CONCATENATE(if(REGEXMATCH(C369,""R""),"" Red"",""""),if(REGEXMATCH(C369,""O""),"" Orange"",""""),if(REGEXMATCH(C369,""Y""),"" Yellow"",""""),if(REGEXMATCH(C369,""G""),"" Green"",""""),if(REGEXMATCH(C369,""B""),"" Blue"",""""),if(REGEXMATCH(C369,""P""),"" "&amp;"Purple"",""""))"),"")</f>
        <v/>
      </c>
      <c r="U369" s="14" t="str">
        <f>IFERROR(__xludf.DUMMYFUNCTION("REGEXREPLACE(C369, ""([ROYGBPXZC_]|1?[0-9])"", ""&lt;icon src='$0.png'/&gt;"")
"),"")</f>
        <v/>
      </c>
      <c r="V369" s="9" t="str">
        <f>IFERROR(__xludf.DUMMYFUNCTION("REGEXREPLACE(SUBSTITUTE(SUBSTITUTE(SUBSTITUTE(SUBSTITUTE(REGEXREPLACE(I369, ""(\[([ROYGBPTQUXZC_]|1?[0-9])\])"", ""&lt;icon src='$2.png'/&gt;""),""--"",""—""),""-&gt;"",""•""),""~@"", CONCATENATE(""&lt;i&gt;"",REGEXEXTRACT(B369,""^([\s\S]*),|$""),""&lt;/i&gt;"")),""~"", CONCA"&amp;"TENATE(""&lt;i&gt;"",B369,""&lt;/i&gt;"")),""(\([\s\S]*?\))"",""&lt;i&gt;&lt;span foreground='#FF34343A'&gt;$0&lt;/span&gt;&lt;/i&gt;"")"),"")</f>
        <v/>
      </c>
      <c r="W369" s="14" t="str">
        <f t="shared" si="10"/>
        <v>&lt;i&gt;&lt;/i&gt;</v>
      </c>
    </row>
    <row r="370">
      <c r="A370" s="14"/>
      <c r="B370" s="1" t="str">
        <f t="shared" si="11"/>
        <v/>
      </c>
      <c r="C370" s="15"/>
      <c r="D370" s="16" t="str">
        <f>IFERROR(__xludf.DUMMYFUNCTION("IF(ISBLANK(A370),"""",SWITCH(IF(T370="""",0,COUNTA(SPLIT(T370,"" ""))),0,""Generic"",1,TRIM(T370),2,""Multicolor"",3,""Multicolor"",4,""Multicolor"",5,""Multicolor"",6,""Multicolor"",7,""Multicolor"",8,""Multicolor""))"),"")</f>
        <v/>
      </c>
      <c r="E370" s="14"/>
      <c r="F370" s="14"/>
      <c r="H370" s="15"/>
      <c r="I370" s="17"/>
      <c r="J370" s="17"/>
      <c r="O370" s="17"/>
      <c r="Q370" s="1">
        <v>60.0</v>
      </c>
      <c r="R370" s="1">
        <v>50.0</v>
      </c>
      <c r="S370" s="14" t="str">
        <f t="shared" si="9"/>
        <v/>
      </c>
      <c r="T370" s="14" t="str">
        <f>IFERROR(__xludf.DUMMYFUNCTION("CONCATENATE(if(REGEXMATCH(C370,""R""),"" Red"",""""),if(REGEXMATCH(C370,""O""),"" Orange"",""""),if(REGEXMATCH(C370,""Y""),"" Yellow"",""""),if(REGEXMATCH(C370,""G""),"" Green"",""""),if(REGEXMATCH(C370,""B""),"" Blue"",""""),if(REGEXMATCH(C370,""P""),"" "&amp;"Purple"",""""))"),"")</f>
        <v/>
      </c>
      <c r="U370" s="14" t="str">
        <f>IFERROR(__xludf.DUMMYFUNCTION("REGEXREPLACE(C370, ""([ROYGBPXZC_]|1?[0-9])"", ""&lt;icon src='$0.png'/&gt;"")
"),"")</f>
        <v/>
      </c>
      <c r="V370" s="9" t="str">
        <f>IFERROR(__xludf.DUMMYFUNCTION("REGEXREPLACE(SUBSTITUTE(SUBSTITUTE(SUBSTITUTE(SUBSTITUTE(REGEXREPLACE(I370, ""(\[([ROYGBPTQUXZC_]|1?[0-9])\])"", ""&lt;icon src='$2.png'/&gt;""),""--"",""—""),""-&gt;"",""•""),""~@"", CONCATENATE(""&lt;i&gt;"",REGEXEXTRACT(B370,""^([\s\S]*),|$""),""&lt;/i&gt;"")),""~"", CONCA"&amp;"TENATE(""&lt;i&gt;"",B370,""&lt;/i&gt;"")),""(\([\s\S]*?\))"",""&lt;i&gt;&lt;span foreground='#FF34343A'&gt;$0&lt;/span&gt;&lt;/i&gt;"")"),"")</f>
        <v/>
      </c>
      <c r="W370" s="14" t="str">
        <f t="shared" si="10"/>
        <v>&lt;i&gt;&lt;/i&gt;</v>
      </c>
    </row>
    <row r="371">
      <c r="A371" s="14"/>
      <c r="B371" s="1" t="str">
        <f t="shared" si="11"/>
        <v/>
      </c>
      <c r="C371" s="15"/>
      <c r="D371" s="16" t="str">
        <f>IFERROR(__xludf.DUMMYFUNCTION("IF(ISBLANK(A371),"""",SWITCH(IF(T371="""",0,COUNTA(SPLIT(T371,"" ""))),0,""Generic"",1,TRIM(T371),2,""Multicolor"",3,""Multicolor"",4,""Multicolor"",5,""Multicolor"",6,""Multicolor"",7,""Multicolor"",8,""Multicolor""))"),"")</f>
        <v/>
      </c>
      <c r="E371" s="14"/>
      <c r="F371" s="14"/>
      <c r="H371" s="15"/>
      <c r="I371" s="17"/>
      <c r="J371" s="17"/>
      <c r="O371" s="17"/>
      <c r="Q371" s="1">
        <v>60.0</v>
      </c>
      <c r="R371" s="1">
        <v>50.0</v>
      </c>
      <c r="S371" s="14" t="str">
        <f t="shared" si="9"/>
        <v/>
      </c>
      <c r="T371" s="14" t="str">
        <f>IFERROR(__xludf.DUMMYFUNCTION("CONCATENATE(if(REGEXMATCH(C371,""R""),"" Red"",""""),if(REGEXMATCH(C371,""O""),"" Orange"",""""),if(REGEXMATCH(C371,""Y""),"" Yellow"",""""),if(REGEXMATCH(C371,""G""),"" Green"",""""),if(REGEXMATCH(C371,""B""),"" Blue"",""""),if(REGEXMATCH(C371,""P""),"" "&amp;"Purple"",""""))"),"")</f>
        <v/>
      </c>
      <c r="U371" s="14" t="str">
        <f>IFERROR(__xludf.DUMMYFUNCTION("REGEXREPLACE(C371, ""([ROYGBPXZC_]|1?[0-9])"", ""&lt;icon src='$0.png'/&gt;"")
"),"")</f>
        <v/>
      </c>
      <c r="V371" s="9" t="str">
        <f>IFERROR(__xludf.DUMMYFUNCTION("REGEXREPLACE(SUBSTITUTE(SUBSTITUTE(SUBSTITUTE(SUBSTITUTE(REGEXREPLACE(I371, ""(\[([ROYGBPTQUXZC_]|1?[0-9])\])"", ""&lt;icon src='$2.png'/&gt;""),""--"",""—""),""-&gt;"",""•""),""~@"", CONCATENATE(""&lt;i&gt;"",REGEXEXTRACT(B371,""^([\s\S]*),|$""),""&lt;/i&gt;"")),""~"", CONCA"&amp;"TENATE(""&lt;i&gt;"",B371,""&lt;/i&gt;"")),""(\([\s\S]*?\))"",""&lt;i&gt;&lt;span foreground='#FF34343A'&gt;$0&lt;/span&gt;&lt;/i&gt;"")"),"")</f>
        <v/>
      </c>
      <c r="W371" s="14" t="str">
        <f t="shared" si="10"/>
        <v>&lt;i&gt;&lt;/i&gt;</v>
      </c>
    </row>
    <row r="372">
      <c r="A372" s="14"/>
      <c r="B372" s="1" t="str">
        <f t="shared" si="11"/>
        <v/>
      </c>
      <c r="C372" s="15"/>
      <c r="D372" s="16" t="str">
        <f>IFERROR(__xludf.DUMMYFUNCTION("IF(ISBLANK(A372),"""",SWITCH(IF(T372="""",0,COUNTA(SPLIT(T372,"" ""))),0,""Generic"",1,TRIM(T372),2,""Multicolor"",3,""Multicolor"",4,""Multicolor"",5,""Multicolor"",6,""Multicolor"",7,""Multicolor"",8,""Multicolor""))"),"")</f>
        <v/>
      </c>
      <c r="E372" s="14"/>
      <c r="F372" s="14"/>
      <c r="H372" s="15"/>
      <c r="I372" s="17"/>
      <c r="J372" s="17"/>
      <c r="O372" s="17"/>
      <c r="Q372" s="1">
        <v>60.0</v>
      </c>
      <c r="R372" s="1">
        <v>50.0</v>
      </c>
      <c r="S372" s="14" t="str">
        <f t="shared" si="9"/>
        <v/>
      </c>
      <c r="T372" s="14" t="str">
        <f>IFERROR(__xludf.DUMMYFUNCTION("CONCATENATE(if(REGEXMATCH(C372,""R""),"" Red"",""""),if(REGEXMATCH(C372,""O""),"" Orange"",""""),if(REGEXMATCH(C372,""Y""),"" Yellow"",""""),if(REGEXMATCH(C372,""G""),"" Green"",""""),if(REGEXMATCH(C372,""B""),"" Blue"",""""),if(REGEXMATCH(C372,""P""),"" "&amp;"Purple"",""""))"),"")</f>
        <v/>
      </c>
      <c r="U372" s="14" t="str">
        <f>IFERROR(__xludf.DUMMYFUNCTION("REGEXREPLACE(C372, ""([ROYGBPXZC_]|1?[0-9])"", ""&lt;icon src='$0.png'/&gt;"")
"),"")</f>
        <v/>
      </c>
      <c r="V372" s="9" t="str">
        <f>IFERROR(__xludf.DUMMYFUNCTION("REGEXREPLACE(SUBSTITUTE(SUBSTITUTE(SUBSTITUTE(SUBSTITUTE(REGEXREPLACE(I372, ""(\[([ROYGBPTQUXZC_]|1?[0-9])\])"", ""&lt;icon src='$2.png'/&gt;""),""--"",""—""),""-&gt;"",""•""),""~@"", CONCATENATE(""&lt;i&gt;"",REGEXEXTRACT(B372,""^([\s\S]*),|$""),""&lt;/i&gt;"")),""~"", CONCA"&amp;"TENATE(""&lt;i&gt;"",B372,""&lt;/i&gt;"")),""(\([\s\S]*?\))"",""&lt;i&gt;&lt;span foreground='#FF34343A'&gt;$0&lt;/span&gt;&lt;/i&gt;"")"),"")</f>
        <v/>
      </c>
      <c r="W372" s="14" t="str">
        <f t="shared" si="10"/>
        <v>&lt;i&gt;&lt;/i&gt;</v>
      </c>
    </row>
    <row r="373">
      <c r="A373" s="14"/>
      <c r="B373" s="1" t="str">
        <f t="shared" si="11"/>
        <v/>
      </c>
      <c r="C373" s="15"/>
      <c r="D373" s="16" t="str">
        <f>IFERROR(__xludf.DUMMYFUNCTION("IF(ISBLANK(A373),"""",SWITCH(IF(T373="""",0,COUNTA(SPLIT(T373,"" ""))),0,""Generic"",1,TRIM(T373),2,""Multicolor"",3,""Multicolor"",4,""Multicolor"",5,""Multicolor"",6,""Multicolor"",7,""Multicolor"",8,""Multicolor""))"),"")</f>
        <v/>
      </c>
      <c r="E373" s="14"/>
      <c r="F373" s="14"/>
      <c r="H373" s="15"/>
      <c r="I373" s="17"/>
      <c r="J373" s="17"/>
      <c r="O373" s="17"/>
      <c r="Q373" s="1">
        <v>60.0</v>
      </c>
      <c r="R373" s="1">
        <v>50.0</v>
      </c>
      <c r="S373" s="14" t="str">
        <f t="shared" si="9"/>
        <v/>
      </c>
      <c r="T373" s="14" t="str">
        <f>IFERROR(__xludf.DUMMYFUNCTION("CONCATENATE(if(REGEXMATCH(C373,""R""),"" Red"",""""),if(REGEXMATCH(C373,""O""),"" Orange"",""""),if(REGEXMATCH(C373,""Y""),"" Yellow"",""""),if(REGEXMATCH(C373,""G""),"" Green"",""""),if(REGEXMATCH(C373,""B""),"" Blue"",""""),if(REGEXMATCH(C373,""P""),"" "&amp;"Purple"",""""))"),"")</f>
        <v/>
      </c>
      <c r="U373" s="14" t="str">
        <f>IFERROR(__xludf.DUMMYFUNCTION("REGEXREPLACE(C373, ""([ROYGBPXZC_]|1?[0-9])"", ""&lt;icon src='$0.png'/&gt;"")
"),"")</f>
        <v/>
      </c>
      <c r="V373" s="9" t="str">
        <f>IFERROR(__xludf.DUMMYFUNCTION("REGEXREPLACE(SUBSTITUTE(SUBSTITUTE(SUBSTITUTE(SUBSTITUTE(REGEXREPLACE(I373, ""(\[([ROYGBPTQUXZC_]|1?[0-9])\])"", ""&lt;icon src='$2.png'/&gt;""),""--"",""—""),""-&gt;"",""•""),""~@"", CONCATENATE(""&lt;i&gt;"",REGEXEXTRACT(B373,""^([\s\S]*),|$""),""&lt;/i&gt;"")),""~"", CONCA"&amp;"TENATE(""&lt;i&gt;"",B373,""&lt;/i&gt;"")),""(\([\s\S]*?\))"",""&lt;i&gt;&lt;span foreground='#FF34343A'&gt;$0&lt;/span&gt;&lt;/i&gt;"")"),"")</f>
        <v/>
      </c>
      <c r="W373" s="14" t="str">
        <f t="shared" si="10"/>
        <v>&lt;i&gt;&lt;/i&gt;</v>
      </c>
    </row>
    <row r="374">
      <c r="A374" s="14"/>
      <c r="B374" s="1" t="str">
        <f t="shared" si="11"/>
        <v/>
      </c>
      <c r="C374" s="15"/>
      <c r="D374" s="16" t="str">
        <f>IFERROR(__xludf.DUMMYFUNCTION("IF(ISBLANK(A374),"""",SWITCH(IF(T374="""",0,COUNTA(SPLIT(T374,"" ""))),0,""Generic"",1,TRIM(T374),2,""Multicolor"",3,""Multicolor"",4,""Multicolor"",5,""Multicolor"",6,""Multicolor"",7,""Multicolor"",8,""Multicolor""))"),"")</f>
        <v/>
      </c>
      <c r="E374" s="14"/>
      <c r="F374" s="14"/>
      <c r="H374" s="15"/>
      <c r="I374" s="17"/>
      <c r="J374" s="17"/>
      <c r="O374" s="17"/>
      <c r="Q374" s="1">
        <v>60.0</v>
      </c>
      <c r="R374" s="1">
        <v>50.0</v>
      </c>
      <c r="S374" s="14" t="str">
        <f t="shared" si="9"/>
        <v/>
      </c>
      <c r="T374" s="14" t="str">
        <f>IFERROR(__xludf.DUMMYFUNCTION("CONCATENATE(if(REGEXMATCH(C374,""R""),"" Red"",""""),if(REGEXMATCH(C374,""O""),"" Orange"",""""),if(REGEXMATCH(C374,""Y""),"" Yellow"",""""),if(REGEXMATCH(C374,""G""),"" Green"",""""),if(REGEXMATCH(C374,""B""),"" Blue"",""""),if(REGEXMATCH(C374,""P""),"" "&amp;"Purple"",""""))"),"")</f>
        <v/>
      </c>
      <c r="U374" s="14" t="str">
        <f>IFERROR(__xludf.DUMMYFUNCTION("REGEXREPLACE(C374, ""([ROYGBPXZC_]|1?[0-9])"", ""&lt;icon src='$0.png'/&gt;"")
"),"")</f>
        <v/>
      </c>
      <c r="V374" s="9" t="str">
        <f>IFERROR(__xludf.DUMMYFUNCTION("REGEXREPLACE(SUBSTITUTE(SUBSTITUTE(SUBSTITUTE(SUBSTITUTE(REGEXREPLACE(I374, ""(\[([ROYGBPTQUXZC_]|1?[0-9])\])"", ""&lt;icon src='$2.png'/&gt;""),""--"",""—""),""-&gt;"",""•""),""~@"", CONCATENATE(""&lt;i&gt;"",REGEXEXTRACT(B374,""^([\s\S]*),|$""),""&lt;/i&gt;"")),""~"", CONCA"&amp;"TENATE(""&lt;i&gt;"",B374,""&lt;/i&gt;"")),""(\([\s\S]*?\))"",""&lt;i&gt;&lt;span foreground='#FF34343A'&gt;$0&lt;/span&gt;&lt;/i&gt;"")"),"")</f>
        <v/>
      </c>
      <c r="W374" s="14" t="str">
        <f t="shared" si="10"/>
        <v>&lt;i&gt;&lt;/i&gt;</v>
      </c>
    </row>
    <row r="375">
      <c r="A375" s="14"/>
      <c r="B375" s="1" t="str">
        <f t="shared" si="11"/>
        <v/>
      </c>
      <c r="C375" s="15"/>
      <c r="D375" s="16" t="str">
        <f>IFERROR(__xludf.DUMMYFUNCTION("IF(ISBLANK(A375),"""",SWITCH(IF(T375="""",0,COUNTA(SPLIT(T375,"" ""))),0,""Generic"",1,TRIM(T375),2,""Multicolor"",3,""Multicolor"",4,""Multicolor"",5,""Multicolor"",6,""Multicolor"",7,""Multicolor"",8,""Multicolor""))"),"")</f>
        <v/>
      </c>
      <c r="E375" s="14"/>
      <c r="F375" s="14"/>
      <c r="H375" s="15"/>
      <c r="I375" s="17"/>
      <c r="J375" s="17"/>
      <c r="O375" s="17"/>
      <c r="Q375" s="1">
        <v>60.0</v>
      </c>
      <c r="R375" s="1">
        <v>50.0</v>
      </c>
      <c r="S375" s="14" t="str">
        <f t="shared" si="9"/>
        <v/>
      </c>
      <c r="T375" s="14" t="str">
        <f>IFERROR(__xludf.DUMMYFUNCTION("CONCATENATE(if(REGEXMATCH(C375,""R""),"" Red"",""""),if(REGEXMATCH(C375,""O""),"" Orange"",""""),if(REGEXMATCH(C375,""Y""),"" Yellow"",""""),if(REGEXMATCH(C375,""G""),"" Green"",""""),if(REGEXMATCH(C375,""B""),"" Blue"",""""),if(REGEXMATCH(C375,""P""),"" "&amp;"Purple"",""""))"),"")</f>
        <v/>
      </c>
      <c r="U375" s="14" t="str">
        <f>IFERROR(__xludf.DUMMYFUNCTION("REGEXREPLACE(C375, ""([ROYGBPXZC_]|1?[0-9])"", ""&lt;icon src='$0.png'/&gt;"")
"),"")</f>
        <v/>
      </c>
      <c r="V375" s="9" t="str">
        <f>IFERROR(__xludf.DUMMYFUNCTION("REGEXREPLACE(SUBSTITUTE(SUBSTITUTE(SUBSTITUTE(SUBSTITUTE(REGEXREPLACE(I375, ""(\[([ROYGBPTQUXZC_]|1?[0-9])\])"", ""&lt;icon src='$2.png'/&gt;""),""--"",""—""),""-&gt;"",""•""),""~@"", CONCATENATE(""&lt;i&gt;"",REGEXEXTRACT(B375,""^([\s\S]*),|$""),""&lt;/i&gt;"")),""~"", CONCA"&amp;"TENATE(""&lt;i&gt;"",B375,""&lt;/i&gt;"")),""(\([\s\S]*?\))"",""&lt;i&gt;&lt;span foreground='#FF34343A'&gt;$0&lt;/span&gt;&lt;/i&gt;"")"),"")</f>
        <v/>
      </c>
      <c r="W375" s="14" t="str">
        <f t="shared" si="10"/>
        <v>&lt;i&gt;&lt;/i&gt;</v>
      </c>
    </row>
    <row r="376">
      <c r="A376" s="14"/>
      <c r="B376" s="1" t="str">
        <f t="shared" si="11"/>
        <v/>
      </c>
      <c r="C376" s="15"/>
      <c r="D376" s="16" t="str">
        <f>IFERROR(__xludf.DUMMYFUNCTION("IF(ISBLANK(A376),"""",SWITCH(IF(T376="""",0,COUNTA(SPLIT(T376,"" ""))),0,""Generic"",1,TRIM(T376),2,""Multicolor"",3,""Multicolor"",4,""Multicolor"",5,""Multicolor"",6,""Multicolor"",7,""Multicolor"",8,""Multicolor""))"),"")</f>
        <v/>
      </c>
      <c r="E376" s="14"/>
      <c r="F376" s="14"/>
      <c r="H376" s="15"/>
      <c r="I376" s="17"/>
      <c r="J376" s="17"/>
      <c r="O376" s="17"/>
      <c r="Q376" s="1">
        <v>60.0</v>
      </c>
      <c r="R376" s="1">
        <v>50.0</v>
      </c>
      <c r="S376" s="14" t="str">
        <f t="shared" si="9"/>
        <v/>
      </c>
      <c r="T376" s="14" t="str">
        <f>IFERROR(__xludf.DUMMYFUNCTION("CONCATENATE(if(REGEXMATCH(C376,""R""),"" Red"",""""),if(REGEXMATCH(C376,""O""),"" Orange"",""""),if(REGEXMATCH(C376,""Y""),"" Yellow"",""""),if(REGEXMATCH(C376,""G""),"" Green"",""""),if(REGEXMATCH(C376,""B""),"" Blue"",""""),if(REGEXMATCH(C376,""P""),"" "&amp;"Purple"",""""))"),"")</f>
        <v/>
      </c>
      <c r="U376" s="14" t="str">
        <f>IFERROR(__xludf.DUMMYFUNCTION("REGEXREPLACE(C376, ""([ROYGBPXZC_]|1?[0-9])"", ""&lt;icon src='$0.png'/&gt;"")
"),"")</f>
        <v/>
      </c>
      <c r="V376" s="9" t="str">
        <f>IFERROR(__xludf.DUMMYFUNCTION("REGEXREPLACE(SUBSTITUTE(SUBSTITUTE(SUBSTITUTE(SUBSTITUTE(REGEXREPLACE(I376, ""(\[([ROYGBPTQUXZC_]|1?[0-9])\])"", ""&lt;icon src='$2.png'/&gt;""),""--"",""—""),""-&gt;"",""•""),""~@"", CONCATENATE(""&lt;i&gt;"",REGEXEXTRACT(B376,""^([\s\S]*),|$""),""&lt;/i&gt;"")),""~"", CONCA"&amp;"TENATE(""&lt;i&gt;"",B376,""&lt;/i&gt;"")),""(\([\s\S]*?\))"",""&lt;i&gt;&lt;span foreground='#FF34343A'&gt;$0&lt;/span&gt;&lt;/i&gt;"")"),"")</f>
        <v/>
      </c>
      <c r="W376" s="14" t="str">
        <f t="shared" si="10"/>
        <v>&lt;i&gt;&lt;/i&gt;</v>
      </c>
    </row>
    <row r="377">
      <c r="A377" s="14"/>
      <c r="B377" s="1" t="str">
        <f t="shared" si="11"/>
        <v/>
      </c>
      <c r="C377" s="15"/>
      <c r="D377" s="16" t="str">
        <f>IFERROR(__xludf.DUMMYFUNCTION("IF(ISBLANK(A377),"""",SWITCH(IF(T377="""",0,COUNTA(SPLIT(T377,"" ""))),0,""Generic"",1,TRIM(T377),2,""Multicolor"",3,""Multicolor"",4,""Multicolor"",5,""Multicolor"",6,""Multicolor"",7,""Multicolor"",8,""Multicolor""))"),"")</f>
        <v/>
      </c>
      <c r="E377" s="14"/>
      <c r="F377" s="14"/>
      <c r="H377" s="15"/>
      <c r="I377" s="17"/>
      <c r="J377" s="17"/>
      <c r="O377" s="17"/>
      <c r="Q377" s="1">
        <v>60.0</v>
      </c>
      <c r="R377" s="1">
        <v>50.0</v>
      </c>
      <c r="S377" s="14" t="str">
        <f t="shared" si="9"/>
        <v/>
      </c>
      <c r="T377" s="14" t="str">
        <f>IFERROR(__xludf.DUMMYFUNCTION("CONCATENATE(if(REGEXMATCH(C377,""R""),"" Red"",""""),if(REGEXMATCH(C377,""O""),"" Orange"",""""),if(REGEXMATCH(C377,""Y""),"" Yellow"",""""),if(REGEXMATCH(C377,""G""),"" Green"",""""),if(REGEXMATCH(C377,""B""),"" Blue"",""""),if(REGEXMATCH(C377,""P""),"" "&amp;"Purple"",""""))"),"")</f>
        <v/>
      </c>
      <c r="U377" s="14" t="str">
        <f>IFERROR(__xludf.DUMMYFUNCTION("REGEXREPLACE(C377, ""([ROYGBPXZC_]|1?[0-9])"", ""&lt;icon src='$0.png'/&gt;"")
"),"")</f>
        <v/>
      </c>
      <c r="V377" s="9" t="str">
        <f>IFERROR(__xludf.DUMMYFUNCTION("REGEXREPLACE(SUBSTITUTE(SUBSTITUTE(SUBSTITUTE(SUBSTITUTE(REGEXREPLACE(I377, ""(\[([ROYGBPTQUXZC_]|1?[0-9])\])"", ""&lt;icon src='$2.png'/&gt;""),""--"",""—""),""-&gt;"",""•""),""~@"", CONCATENATE(""&lt;i&gt;"",REGEXEXTRACT(B377,""^([\s\S]*),|$""),""&lt;/i&gt;"")),""~"", CONCA"&amp;"TENATE(""&lt;i&gt;"",B377,""&lt;/i&gt;"")),""(\([\s\S]*?\))"",""&lt;i&gt;&lt;span foreground='#FF34343A'&gt;$0&lt;/span&gt;&lt;/i&gt;"")"),"")</f>
        <v/>
      </c>
      <c r="W377" s="14" t="str">
        <f t="shared" si="10"/>
        <v>&lt;i&gt;&lt;/i&gt;</v>
      </c>
    </row>
    <row r="378">
      <c r="A378" s="14"/>
      <c r="B378" s="1" t="str">
        <f t="shared" si="11"/>
        <v/>
      </c>
      <c r="C378" s="15"/>
      <c r="D378" s="16" t="str">
        <f>IFERROR(__xludf.DUMMYFUNCTION("IF(ISBLANK(A378),"""",SWITCH(IF(T378="""",0,COUNTA(SPLIT(T378,"" ""))),0,""Generic"",1,TRIM(T378),2,""Multicolor"",3,""Multicolor"",4,""Multicolor"",5,""Multicolor"",6,""Multicolor"",7,""Multicolor"",8,""Multicolor""))"),"")</f>
        <v/>
      </c>
      <c r="E378" s="14"/>
      <c r="F378" s="14"/>
      <c r="H378" s="15"/>
      <c r="I378" s="17"/>
      <c r="J378" s="17"/>
      <c r="O378" s="17"/>
      <c r="Q378" s="1">
        <v>60.0</v>
      </c>
      <c r="R378" s="1">
        <v>50.0</v>
      </c>
      <c r="S378" s="14" t="str">
        <f t="shared" si="9"/>
        <v/>
      </c>
      <c r="T378" s="14" t="str">
        <f>IFERROR(__xludf.DUMMYFUNCTION("CONCATENATE(if(REGEXMATCH(C378,""R""),"" Red"",""""),if(REGEXMATCH(C378,""O""),"" Orange"",""""),if(REGEXMATCH(C378,""Y""),"" Yellow"",""""),if(REGEXMATCH(C378,""G""),"" Green"",""""),if(REGEXMATCH(C378,""B""),"" Blue"",""""),if(REGEXMATCH(C378,""P""),"" "&amp;"Purple"",""""))"),"")</f>
        <v/>
      </c>
      <c r="U378" s="14" t="str">
        <f>IFERROR(__xludf.DUMMYFUNCTION("REGEXREPLACE(C378, ""([ROYGBPXZC_]|1?[0-9])"", ""&lt;icon src='$0.png'/&gt;"")
"),"")</f>
        <v/>
      </c>
      <c r="V378" s="9" t="str">
        <f>IFERROR(__xludf.DUMMYFUNCTION("REGEXREPLACE(SUBSTITUTE(SUBSTITUTE(SUBSTITUTE(SUBSTITUTE(REGEXREPLACE(I378, ""(\[([ROYGBPTQUXZC_]|1?[0-9])\])"", ""&lt;icon src='$2.png'/&gt;""),""--"",""—""),""-&gt;"",""•""),""~@"", CONCATENATE(""&lt;i&gt;"",REGEXEXTRACT(B378,""^([\s\S]*),|$""),""&lt;/i&gt;"")),""~"", CONCA"&amp;"TENATE(""&lt;i&gt;"",B378,""&lt;/i&gt;"")),""(\([\s\S]*?\))"",""&lt;i&gt;&lt;span foreground='#FF34343A'&gt;$0&lt;/span&gt;&lt;/i&gt;"")"),"")</f>
        <v/>
      </c>
      <c r="W378" s="14" t="str">
        <f t="shared" si="10"/>
        <v>&lt;i&gt;&lt;/i&gt;</v>
      </c>
    </row>
    <row r="379">
      <c r="A379" s="14"/>
      <c r="B379" s="1" t="str">
        <f t="shared" si="11"/>
        <v/>
      </c>
      <c r="C379" s="15"/>
      <c r="D379" s="16" t="str">
        <f>IFERROR(__xludf.DUMMYFUNCTION("IF(ISBLANK(A379),"""",SWITCH(IF(T379="""",0,COUNTA(SPLIT(T379,"" ""))),0,""Generic"",1,TRIM(T379),2,""Multicolor"",3,""Multicolor"",4,""Multicolor"",5,""Multicolor"",6,""Multicolor"",7,""Multicolor"",8,""Multicolor""))"),"")</f>
        <v/>
      </c>
      <c r="E379" s="14"/>
      <c r="F379" s="14"/>
      <c r="H379" s="15"/>
      <c r="I379" s="17"/>
      <c r="J379" s="17"/>
      <c r="O379" s="17"/>
      <c r="Q379" s="1">
        <v>60.0</v>
      </c>
      <c r="R379" s="1">
        <v>50.0</v>
      </c>
      <c r="S379" s="14" t="str">
        <f t="shared" si="9"/>
        <v/>
      </c>
      <c r="T379" s="14" t="str">
        <f>IFERROR(__xludf.DUMMYFUNCTION("CONCATENATE(if(REGEXMATCH(C379,""R""),"" Red"",""""),if(REGEXMATCH(C379,""O""),"" Orange"",""""),if(REGEXMATCH(C379,""Y""),"" Yellow"",""""),if(REGEXMATCH(C379,""G""),"" Green"",""""),if(REGEXMATCH(C379,""B""),"" Blue"",""""),if(REGEXMATCH(C379,""P""),"" "&amp;"Purple"",""""))"),"")</f>
        <v/>
      </c>
      <c r="U379" s="14" t="str">
        <f>IFERROR(__xludf.DUMMYFUNCTION("REGEXREPLACE(C379, ""([ROYGBPXZC_]|1?[0-9])"", ""&lt;icon src='$0.png'/&gt;"")
"),"")</f>
        <v/>
      </c>
      <c r="V379" s="9" t="str">
        <f>IFERROR(__xludf.DUMMYFUNCTION("REGEXREPLACE(SUBSTITUTE(SUBSTITUTE(SUBSTITUTE(SUBSTITUTE(REGEXREPLACE(I379, ""(\[([ROYGBPTQUXZC_]|1?[0-9])\])"", ""&lt;icon src='$2.png'/&gt;""),""--"",""—""),""-&gt;"",""•""),""~@"", CONCATENATE(""&lt;i&gt;"",REGEXEXTRACT(B379,""^([\s\S]*),|$""),""&lt;/i&gt;"")),""~"", CONCA"&amp;"TENATE(""&lt;i&gt;"",B379,""&lt;/i&gt;"")),""(\([\s\S]*?\))"",""&lt;i&gt;&lt;span foreground='#FF34343A'&gt;$0&lt;/span&gt;&lt;/i&gt;"")"),"")</f>
        <v/>
      </c>
      <c r="W379" s="14" t="str">
        <f t="shared" si="10"/>
        <v>&lt;i&gt;&lt;/i&gt;</v>
      </c>
    </row>
    <row r="380">
      <c r="A380" s="14"/>
      <c r="B380" s="1" t="str">
        <f t="shared" si="11"/>
        <v/>
      </c>
      <c r="C380" s="15"/>
      <c r="D380" s="16" t="str">
        <f>IFERROR(__xludf.DUMMYFUNCTION("IF(ISBLANK(A380),"""",SWITCH(IF(T380="""",0,COUNTA(SPLIT(T380,"" ""))),0,""Generic"",1,TRIM(T380),2,""Multicolor"",3,""Multicolor"",4,""Multicolor"",5,""Multicolor"",6,""Multicolor"",7,""Multicolor"",8,""Multicolor""))"),"")</f>
        <v/>
      </c>
      <c r="E380" s="14"/>
      <c r="F380" s="14"/>
      <c r="H380" s="15"/>
      <c r="I380" s="17"/>
      <c r="J380" s="17"/>
      <c r="O380" s="17"/>
      <c r="Q380" s="1">
        <v>60.0</v>
      </c>
      <c r="R380" s="1">
        <v>50.0</v>
      </c>
      <c r="S380" s="14" t="str">
        <f t="shared" si="9"/>
        <v/>
      </c>
      <c r="T380" s="14" t="str">
        <f>IFERROR(__xludf.DUMMYFUNCTION("CONCATENATE(if(REGEXMATCH(C380,""R""),"" Red"",""""),if(REGEXMATCH(C380,""O""),"" Orange"",""""),if(REGEXMATCH(C380,""Y""),"" Yellow"",""""),if(REGEXMATCH(C380,""G""),"" Green"",""""),if(REGEXMATCH(C380,""B""),"" Blue"",""""),if(REGEXMATCH(C380,""P""),"" "&amp;"Purple"",""""))"),"")</f>
        <v/>
      </c>
      <c r="U380" s="14" t="str">
        <f>IFERROR(__xludf.DUMMYFUNCTION("REGEXREPLACE(C380, ""([ROYGBPXZC_]|1?[0-9])"", ""&lt;icon src='$0.png'/&gt;"")
"),"")</f>
        <v/>
      </c>
      <c r="V380" s="9" t="str">
        <f>IFERROR(__xludf.DUMMYFUNCTION("REGEXREPLACE(SUBSTITUTE(SUBSTITUTE(SUBSTITUTE(SUBSTITUTE(REGEXREPLACE(I380, ""(\[([ROYGBPTQUXZC_]|1?[0-9])\])"", ""&lt;icon src='$2.png'/&gt;""),""--"",""—""),""-&gt;"",""•""),""~@"", CONCATENATE(""&lt;i&gt;"",REGEXEXTRACT(B380,""^([\s\S]*),|$""),""&lt;/i&gt;"")),""~"", CONCA"&amp;"TENATE(""&lt;i&gt;"",B380,""&lt;/i&gt;"")),""(\([\s\S]*?\))"",""&lt;i&gt;&lt;span foreground='#FF34343A'&gt;$0&lt;/span&gt;&lt;/i&gt;"")"),"")</f>
        <v/>
      </c>
      <c r="W380" s="14" t="str">
        <f t="shared" si="10"/>
        <v>&lt;i&gt;&lt;/i&gt;</v>
      </c>
    </row>
    <row r="381">
      <c r="A381" s="14"/>
      <c r="B381" s="1" t="str">
        <f t="shared" si="11"/>
        <v/>
      </c>
      <c r="C381" s="15"/>
      <c r="D381" s="16" t="str">
        <f>IFERROR(__xludf.DUMMYFUNCTION("IF(ISBLANK(A381),"""",SWITCH(IF(T381="""",0,COUNTA(SPLIT(T381,"" ""))),0,""Generic"",1,TRIM(T381),2,""Multicolor"",3,""Multicolor"",4,""Multicolor"",5,""Multicolor"",6,""Multicolor"",7,""Multicolor"",8,""Multicolor""))"),"")</f>
        <v/>
      </c>
      <c r="E381" s="14"/>
      <c r="F381" s="14"/>
      <c r="H381" s="15"/>
      <c r="I381" s="17"/>
      <c r="J381" s="17"/>
      <c r="O381" s="17"/>
      <c r="Q381" s="1">
        <v>60.0</v>
      </c>
      <c r="R381" s="1">
        <v>50.0</v>
      </c>
      <c r="S381" s="14" t="str">
        <f t="shared" si="9"/>
        <v/>
      </c>
      <c r="T381" s="14" t="str">
        <f>IFERROR(__xludf.DUMMYFUNCTION("CONCATENATE(if(REGEXMATCH(C381,""R""),"" Red"",""""),if(REGEXMATCH(C381,""O""),"" Orange"",""""),if(REGEXMATCH(C381,""Y""),"" Yellow"",""""),if(REGEXMATCH(C381,""G""),"" Green"",""""),if(REGEXMATCH(C381,""B""),"" Blue"",""""),if(REGEXMATCH(C381,""P""),"" "&amp;"Purple"",""""))"),"")</f>
        <v/>
      </c>
      <c r="U381" s="14" t="str">
        <f>IFERROR(__xludf.DUMMYFUNCTION("REGEXREPLACE(C381, ""([ROYGBPXZC_]|1?[0-9])"", ""&lt;icon src='$0.png'/&gt;"")
"),"")</f>
        <v/>
      </c>
      <c r="V381" s="9" t="str">
        <f>IFERROR(__xludf.DUMMYFUNCTION("REGEXREPLACE(SUBSTITUTE(SUBSTITUTE(SUBSTITUTE(SUBSTITUTE(REGEXREPLACE(I381, ""(\[([ROYGBPTQUXZC_]|1?[0-9])\])"", ""&lt;icon src='$2.png'/&gt;""),""--"",""—""),""-&gt;"",""•""),""~@"", CONCATENATE(""&lt;i&gt;"",REGEXEXTRACT(B381,""^([\s\S]*),|$""),""&lt;/i&gt;"")),""~"", CONCA"&amp;"TENATE(""&lt;i&gt;"",B381,""&lt;/i&gt;"")),""(\([\s\S]*?\))"",""&lt;i&gt;&lt;span foreground='#FF34343A'&gt;$0&lt;/span&gt;&lt;/i&gt;"")"),"")</f>
        <v/>
      </c>
      <c r="W381" s="14" t="str">
        <f t="shared" si="10"/>
        <v>&lt;i&gt;&lt;/i&gt;</v>
      </c>
    </row>
    <row r="382">
      <c r="A382" s="14"/>
      <c r="B382" s="1" t="str">
        <f t="shared" si="11"/>
        <v/>
      </c>
      <c r="C382" s="15"/>
      <c r="D382" s="16" t="str">
        <f>IFERROR(__xludf.DUMMYFUNCTION("IF(ISBLANK(A382),"""",SWITCH(IF(T382="""",0,COUNTA(SPLIT(T382,"" ""))),0,""Generic"",1,TRIM(T382),2,""Multicolor"",3,""Multicolor"",4,""Multicolor"",5,""Multicolor"",6,""Multicolor"",7,""Multicolor"",8,""Multicolor""))"),"")</f>
        <v/>
      </c>
      <c r="E382" s="14"/>
      <c r="F382" s="14"/>
      <c r="H382" s="15"/>
      <c r="I382" s="17"/>
      <c r="J382" s="17"/>
      <c r="O382" s="17"/>
      <c r="Q382" s="1">
        <v>60.0</v>
      </c>
      <c r="R382" s="1">
        <v>50.0</v>
      </c>
      <c r="S382" s="14" t="str">
        <f t="shared" si="9"/>
        <v/>
      </c>
      <c r="T382" s="14" t="str">
        <f>IFERROR(__xludf.DUMMYFUNCTION("CONCATENATE(if(REGEXMATCH(C382,""R""),"" Red"",""""),if(REGEXMATCH(C382,""O""),"" Orange"",""""),if(REGEXMATCH(C382,""Y""),"" Yellow"",""""),if(REGEXMATCH(C382,""G""),"" Green"",""""),if(REGEXMATCH(C382,""B""),"" Blue"",""""),if(REGEXMATCH(C382,""P""),"" "&amp;"Purple"",""""))"),"")</f>
        <v/>
      </c>
      <c r="U382" s="14" t="str">
        <f>IFERROR(__xludf.DUMMYFUNCTION("REGEXREPLACE(C382, ""([ROYGBPXZC_]|1?[0-9])"", ""&lt;icon src='$0.png'/&gt;"")
"),"")</f>
        <v/>
      </c>
      <c r="V382" s="9" t="str">
        <f>IFERROR(__xludf.DUMMYFUNCTION("REGEXREPLACE(SUBSTITUTE(SUBSTITUTE(SUBSTITUTE(SUBSTITUTE(REGEXREPLACE(I382, ""(\[([ROYGBPTQUXZC_]|1?[0-9])\])"", ""&lt;icon src='$2.png'/&gt;""),""--"",""—""),""-&gt;"",""•""),""~@"", CONCATENATE(""&lt;i&gt;"",REGEXEXTRACT(B382,""^([\s\S]*),|$""),""&lt;/i&gt;"")),""~"", CONCA"&amp;"TENATE(""&lt;i&gt;"",B382,""&lt;/i&gt;"")),""(\([\s\S]*?\))"",""&lt;i&gt;&lt;span foreground='#FF34343A'&gt;$0&lt;/span&gt;&lt;/i&gt;"")"),"")</f>
        <v/>
      </c>
      <c r="W382" s="14" t="str">
        <f t="shared" si="10"/>
        <v>&lt;i&gt;&lt;/i&gt;</v>
      </c>
    </row>
    <row r="383">
      <c r="A383" s="14"/>
      <c r="B383" s="1" t="str">
        <f t="shared" si="11"/>
        <v/>
      </c>
      <c r="C383" s="15"/>
      <c r="D383" s="16" t="str">
        <f>IFERROR(__xludf.DUMMYFUNCTION("IF(ISBLANK(A383),"""",SWITCH(IF(T383="""",0,COUNTA(SPLIT(T383,"" ""))),0,""Generic"",1,TRIM(T383),2,""Multicolor"",3,""Multicolor"",4,""Multicolor"",5,""Multicolor"",6,""Multicolor"",7,""Multicolor"",8,""Multicolor""))"),"")</f>
        <v/>
      </c>
      <c r="E383" s="14"/>
      <c r="F383" s="14"/>
      <c r="H383" s="15"/>
      <c r="I383" s="17"/>
      <c r="J383" s="17"/>
      <c r="O383" s="17"/>
      <c r="Q383" s="1">
        <v>60.0</v>
      </c>
      <c r="R383" s="1">
        <v>50.0</v>
      </c>
      <c r="S383" s="14" t="str">
        <f t="shared" si="9"/>
        <v/>
      </c>
      <c r="T383" s="14" t="str">
        <f>IFERROR(__xludf.DUMMYFUNCTION("CONCATENATE(if(REGEXMATCH(C383,""R""),"" Red"",""""),if(REGEXMATCH(C383,""O""),"" Orange"",""""),if(REGEXMATCH(C383,""Y""),"" Yellow"",""""),if(REGEXMATCH(C383,""G""),"" Green"",""""),if(REGEXMATCH(C383,""B""),"" Blue"",""""),if(REGEXMATCH(C383,""P""),"" "&amp;"Purple"",""""))"),"")</f>
        <v/>
      </c>
      <c r="U383" s="14" t="str">
        <f>IFERROR(__xludf.DUMMYFUNCTION("REGEXREPLACE(C383, ""([ROYGBPXZC_]|1?[0-9])"", ""&lt;icon src='$0.png'/&gt;"")
"),"")</f>
        <v/>
      </c>
      <c r="V383" s="9" t="str">
        <f>IFERROR(__xludf.DUMMYFUNCTION("REGEXREPLACE(SUBSTITUTE(SUBSTITUTE(SUBSTITUTE(SUBSTITUTE(REGEXREPLACE(I383, ""(\[([ROYGBPTQUXZC_]|1?[0-9])\])"", ""&lt;icon src='$2.png'/&gt;""),""--"",""—""),""-&gt;"",""•""),""~@"", CONCATENATE(""&lt;i&gt;"",REGEXEXTRACT(B383,""^([\s\S]*),|$""),""&lt;/i&gt;"")),""~"", CONCA"&amp;"TENATE(""&lt;i&gt;"",B383,""&lt;/i&gt;"")),""(\([\s\S]*?\))"",""&lt;i&gt;&lt;span foreground='#FF34343A'&gt;$0&lt;/span&gt;&lt;/i&gt;"")"),"")</f>
        <v/>
      </c>
      <c r="W383" s="14" t="str">
        <f t="shared" si="10"/>
        <v>&lt;i&gt;&lt;/i&gt;</v>
      </c>
    </row>
    <row r="384">
      <c r="A384" s="14"/>
      <c r="B384" s="1" t="str">
        <f t="shared" si="11"/>
        <v/>
      </c>
      <c r="C384" s="15"/>
      <c r="D384" s="16" t="str">
        <f>IFERROR(__xludf.DUMMYFUNCTION("IF(ISBLANK(A384),"""",SWITCH(IF(T384="""",0,COUNTA(SPLIT(T384,"" ""))),0,""Generic"",1,TRIM(T384),2,""Multicolor"",3,""Multicolor"",4,""Multicolor"",5,""Multicolor"",6,""Multicolor"",7,""Multicolor"",8,""Multicolor""))"),"")</f>
        <v/>
      </c>
      <c r="E384" s="14"/>
      <c r="F384" s="14"/>
      <c r="H384" s="15"/>
      <c r="I384" s="17"/>
      <c r="J384" s="17"/>
      <c r="O384" s="17"/>
      <c r="Q384" s="1">
        <v>60.0</v>
      </c>
      <c r="R384" s="1">
        <v>50.0</v>
      </c>
      <c r="S384" s="14" t="str">
        <f t="shared" si="9"/>
        <v/>
      </c>
      <c r="T384" s="14" t="str">
        <f>IFERROR(__xludf.DUMMYFUNCTION("CONCATENATE(if(REGEXMATCH(C384,""R""),"" Red"",""""),if(REGEXMATCH(C384,""O""),"" Orange"",""""),if(REGEXMATCH(C384,""Y""),"" Yellow"",""""),if(REGEXMATCH(C384,""G""),"" Green"",""""),if(REGEXMATCH(C384,""B""),"" Blue"",""""),if(REGEXMATCH(C384,""P""),"" "&amp;"Purple"",""""))"),"")</f>
        <v/>
      </c>
      <c r="U384" s="14" t="str">
        <f>IFERROR(__xludf.DUMMYFUNCTION("REGEXREPLACE(C384, ""([ROYGBPXZC_]|1?[0-9])"", ""&lt;icon src='$0.png'/&gt;"")
"),"")</f>
        <v/>
      </c>
      <c r="V384" s="9" t="str">
        <f>IFERROR(__xludf.DUMMYFUNCTION("REGEXREPLACE(SUBSTITUTE(SUBSTITUTE(SUBSTITUTE(SUBSTITUTE(REGEXREPLACE(I384, ""(\[([ROYGBPTQUXZC_]|1?[0-9])\])"", ""&lt;icon src='$2.png'/&gt;""),""--"",""—""),""-&gt;"",""•""),""~@"", CONCATENATE(""&lt;i&gt;"",REGEXEXTRACT(B384,""^([\s\S]*),|$""),""&lt;/i&gt;"")),""~"", CONCA"&amp;"TENATE(""&lt;i&gt;"",B384,""&lt;/i&gt;"")),""(\([\s\S]*?\))"",""&lt;i&gt;&lt;span foreground='#FF34343A'&gt;$0&lt;/span&gt;&lt;/i&gt;"")"),"")</f>
        <v/>
      </c>
      <c r="W384" s="14" t="str">
        <f t="shared" si="10"/>
        <v>&lt;i&gt;&lt;/i&gt;</v>
      </c>
    </row>
    <row r="385">
      <c r="A385" s="14"/>
      <c r="B385" s="1" t="str">
        <f t="shared" si="11"/>
        <v/>
      </c>
      <c r="C385" s="15"/>
      <c r="D385" s="16" t="str">
        <f>IFERROR(__xludf.DUMMYFUNCTION("IF(ISBLANK(A385),"""",SWITCH(IF(T385="""",0,COUNTA(SPLIT(T385,"" ""))),0,""Generic"",1,TRIM(T385),2,""Multicolor"",3,""Multicolor"",4,""Multicolor"",5,""Multicolor"",6,""Multicolor"",7,""Multicolor"",8,""Multicolor""))"),"")</f>
        <v/>
      </c>
      <c r="E385" s="14"/>
      <c r="F385" s="14"/>
      <c r="H385" s="15"/>
      <c r="I385" s="17"/>
      <c r="J385" s="17"/>
      <c r="O385" s="17"/>
      <c r="Q385" s="1">
        <v>60.0</v>
      </c>
      <c r="R385" s="1">
        <v>50.0</v>
      </c>
      <c r="S385" s="14" t="str">
        <f t="shared" si="9"/>
        <v/>
      </c>
      <c r="T385" s="14" t="str">
        <f>IFERROR(__xludf.DUMMYFUNCTION("CONCATENATE(if(REGEXMATCH(C385,""R""),"" Red"",""""),if(REGEXMATCH(C385,""O""),"" Orange"",""""),if(REGEXMATCH(C385,""Y""),"" Yellow"",""""),if(REGEXMATCH(C385,""G""),"" Green"",""""),if(REGEXMATCH(C385,""B""),"" Blue"",""""),if(REGEXMATCH(C385,""P""),"" "&amp;"Purple"",""""))"),"")</f>
        <v/>
      </c>
      <c r="U385" s="14" t="str">
        <f>IFERROR(__xludf.DUMMYFUNCTION("REGEXREPLACE(C385, ""([ROYGBPXZC_]|1?[0-9])"", ""&lt;icon src='$0.png'/&gt;"")
"),"")</f>
        <v/>
      </c>
      <c r="V385" s="9" t="str">
        <f>IFERROR(__xludf.DUMMYFUNCTION("REGEXREPLACE(SUBSTITUTE(SUBSTITUTE(SUBSTITUTE(SUBSTITUTE(REGEXREPLACE(I385, ""(\[([ROYGBPTQUXZC_]|1?[0-9])\])"", ""&lt;icon src='$2.png'/&gt;""),""--"",""—""),""-&gt;"",""•""),""~@"", CONCATENATE(""&lt;i&gt;"",REGEXEXTRACT(B385,""^([\s\S]*),|$""),""&lt;/i&gt;"")),""~"", CONCA"&amp;"TENATE(""&lt;i&gt;"",B385,""&lt;/i&gt;"")),""(\([\s\S]*?\))"",""&lt;i&gt;&lt;span foreground='#FF34343A'&gt;$0&lt;/span&gt;&lt;/i&gt;"")"),"")</f>
        <v/>
      </c>
      <c r="W385" s="14" t="str">
        <f t="shared" si="10"/>
        <v>&lt;i&gt;&lt;/i&gt;</v>
      </c>
    </row>
    <row r="386">
      <c r="A386" s="14"/>
      <c r="B386" s="1" t="str">
        <f t="shared" si="11"/>
        <v/>
      </c>
      <c r="C386" s="15"/>
      <c r="D386" s="16" t="str">
        <f>IFERROR(__xludf.DUMMYFUNCTION("IF(ISBLANK(A386),"""",SWITCH(IF(T386="""",0,COUNTA(SPLIT(T386,"" ""))),0,""Generic"",1,TRIM(T386),2,""Multicolor"",3,""Multicolor"",4,""Multicolor"",5,""Multicolor"",6,""Multicolor"",7,""Multicolor"",8,""Multicolor""))"),"")</f>
        <v/>
      </c>
      <c r="E386" s="14"/>
      <c r="F386" s="14"/>
      <c r="H386" s="15"/>
      <c r="I386" s="17"/>
      <c r="J386" s="17"/>
      <c r="O386" s="17"/>
      <c r="Q386" s="1">
        <v>60.0</v>
      </c>
      <c r="R386" s="1">
        <v>50.0</v>
      </c>
      <c r="S386" s="14" t="str">
        <f t="shared" si="9"/>
        <v/>
      </c>
      <c r="T386" s="14" t="str">
        <f>IFERROR(__xludf.DUMMYFUNCTION("CONCATENATE(if(REGEXMATCH(C386,""R""),"" Red"",""""),if(REGEXMATCH(C386,""O""),"" Orange"",""""),if(REGEXMATCH(C386,""Y""),"" Yellow"",""""),if(REGEXMATCH(C386,""G""),"" Green"",""""),if(REGEXMATCH(C386,""B""),"" Blue"",""""),if(REGEXMATCH(C386,""P""),"" "&amp;"Purple"",""""))"),"")</f>
        <v/>
      </c>
      <c r="U386" s="14" t="str">
        <f>IFERROR(__xludf.DUMMYFUNCTION("REGEXREPLACE(C386, ""([ROYGBPXZC_]|1?[0-9])"", ""&lt;icon src='$0.png'/&gt;"")
"),"")</f>
        <v/>
      </c>
      <c r="V386" s="9" t="str">
        <f>IFERROR(__xludf.DUMMYFUNCTION("REGEXREPLACE(SUBSTITUTE(SUBSTITUTE(SUBSTITUTE(SUBSTITUTE(REGEXREPLACE(I386, ""(\[([ROYGBPTQUXZC_]|1?[0-9])\])"", ""&lt;icon src='$2.png'/&gt;""),""--"",""—""),""-&gt;"",""•""),""~@"", CONCATENATE(""&lt;i&gt;"",REGEXEXTRACT(B386,""^([\s\S]*),|$""),""&lt;/i&gt;"")),""~"", CONCA"&amp;"TENATE(""&lt;i&gt;"",B386,""&lt;/i&gt;"")),""(\([\s\S]*?\))"",""&lt;i&gt;&lt;span foreground='#FF34343A'&gt;$0&lt;/span&gt;&lt;/i&gt;"")"),"")</f>
        <v/>
      </c>
      <c r="W386" s="14" t="str">
        <f t="shared" si="10"/>
        <v>&lt;i&gt;&lt;/i&gt;</v>
      </c>
    </row>
    <row r="387">
      <c r="A387" s="14"/>
      <c r="B387" s="1" t="str">
        <f t="shared" si="11"/>
        <v/>
      </c>
      <c r="C387" s="15"/>
      <c r="D387" s="16" t="str">
        <f>IFERROR(__xludf.DUMMYFUNCTION("IF(ISBLANK(A387),"""",SWITCH(IF(T387="""",0,COUNTA(SPLIT(T387,"" ""))),0,""Generic"",1,TRIM(T387),2,""Multicolor"",3,""Multicolor"",4,""Multicolor"",5,""Multicolor"",6,""Multicolor"",7,""Multicolor"",8,""Multicolor""))"),"")</f>
        <v/>
      </c>
      <c r="E387" s="14"/>
      <c r="F387" s="14"/>
      <c r="H387" s="15"/>
      <c r="I387" s="17"/>
      <c r="J387" s="17"/>
      <c r="O387" s="17"/>
      <c r="Q387" s="1">
        <v>60.0</v>
      </c>
      <c r="R387" s="1">
        <v>50.0</v>
      </c>
      <c r="S387" s="14" t="str">
        <f t="shared" si="9"/>
        <v/>
      </c>
      <c r="T387" s="14" t="str">
        <f>IFERROR(__xludf.DUMMYFUNCTION("CONCATENATE(if(REGEXMATCH(C387,""R""),"" Red"",""""),if(REGEXMATCH(C387,""O""),"" Orange"",""""),if(REGEXMATCH(C387,""Y""),"" Yellow"",""""),if(REGEXMATCH(C387,""G""),"" Green"",""""),if(REGEXMATCH(C387,""B""),"" Blue"",""""),if(REGEXMATCH(C387,""P""),"" "&amp;"Purple"",""""))"),"")</f>
        <v/>
      </c>
      <c r="U387" s="14" t="str">
        <f>IFERROR(__xludf.DUMMYFUNCTION("REGEXREPLACE(C387, ""([ROYGBPXZC_]|1?[0-9])"", ""&lt;icon src='$0.png'/&gt;"")
"),"")</f>
        <v/>
      </c>
      <c r="V387" s="9" t="str">
        <f>IFERROR(__xludf.DUMMYFUNCTION("REGEXREPLACE(SUBSTITUTE(SUBSTITUTE(SUBSTITUTE(SUBSTITUTE(REGEXREPLACE(I387, ""(\[([ROYGBPTQUXZC_]|1?[0-9])\])"", ""&lt;icon src='$2.png'/&gt;""),""--"",""—""),""-&gt;"",""•""),""~@"", CONCATENATE(""&lt;i&gt;"",REGEXEXTRACT(B387,""^([\s\S]*),|$""),""&lt;/i&gt;"")),""~"", CONCA"&amp;"TENATE(""&lt;i&gt;"",B387,""&lt;/i&gt;"")),""(\([\s\S]*?\))"",""&lt;i&gt;&lt;span foreground='#FF34343A'&gt;$0&lt;/span&gt;&lt;/i&gt;"")"),"")</f>
        <v/>
      </c>
      <c r="W387" s="14" t="str">
        <f t="shared" si="10"/>
        <v>&lt;i&gt;&lt;/i&gt;</v>
      </c>
    </row>
    <row r="388">
      <c r="A388" s="14"/>
      <c r="B388" s="1" t="str">
        <f t="shared" si="11"/>
        <v/>
      </c>
      <c r="C388" s="15"/>
      <c r="D388" s="16" t="str">
        <f>IFERROR(__xludf.DUMMYFUNCTION("IF(ISBLANK(A388),"""",SWITCH(IF(T388="""",0,COUNTA(SPLIT(T388,"" ""))),0,""Generic"",1,TRIM(T388),2,""Multicolor"",3,""Multicolor"",4,""Multicolor"",5,""Multicolor"",6,""Multicolor"",7,""Multicolor"",8,""Multicolor""))"),"")</f>
        <v/>
      </c>
      <c r="E388" s="14"/>
      <c r="F388" s="14"/>
      <c r="H388" s="15"/>
      <c r="I388" s="17"/>
      <c r="J388" s="17"/>
      <c r="O388" s="17"/>
      <c r="Q388" s="1">
        <v>60.0</v>
      </c>
      <c r="R388" s="1">
        <v>50.0</v>
      </c>
      <c r="S388" s="14" t="str">
        <f t="shared" si="9"/>
        <v/>
      </c>
      <c r="T388" s="14" t="str">
        <f>IFERROR(__xludf.DUMMYFUNCTION("CONCATENATE(if(REGEXMATCH(C388,""R""),"" Red"",""""),if(REGEXMATCH(C388,""O""),"" Orange"",""""),if(REGEXMATCH(C388,""Y""),"" Yellow"",""""),if(REGEXMATCH(C388,""G""),"" Green"",""""),if(REGEXMATCH(C388,""B""),"" Blue"",""""),if(REGEXMATCH(C388,""P""),"" "&amp;"Purple"",""""))"),"")</f>
        <v/>
      </c>
      <c r="U388" s="14" t="str">
        <f>IFERROR(__xludf.DUMMYFUNCTION("REGEXREPLACE(C388, ""([ROYGBPXZC_]|1?[0-9])"", ""&lt;icon src='$0.png'/&gt;"")
"),"")</f>
        <v/>
      </c>
      <c r="V388" s="9" t="str">
        <f>IFERROR(__xludf.DUMMYFUNCTION("REGEXREPLACE(SUBSTITUTE(SUBSTITUTE(SUBSTITUTE(SUBSTITUTE(REGEXREPLACE(I388, ""(\[([ROYGBPTQUXZC_]|1?[0-9])\])"", ""&lt;icon src='$2.png'/&gt;""),""--"",""—""),""-&gt;"",""•""),""~@"", CONCATENATE(""&lt;i&gt;"",REGEXEXTRACT(B388,""^([\s\S]*),|$""),""&lt;/i&gt;"")),""~"", CONCA"&amp;"TENATE(""&lt;i&gt;"",B388,""&lt;/i&gt;"")),""(\([\s\S]*?\))"",""&lt;i&gt;&lt;span foreground='#FF34343A'&gt;$0&lt;/span&gt;&lt;/i&gt;"")"),"")</f>
        <v/>
      </c>
      <c r="W388" s="14" t="str">
        <f t="shared" si="10"/>
        <v>&lt;i&gt;&lt;/i&gt;</v>
      </c>
    </row>
    <row r="389">
      <c r="A389" s="14"/>
      <c r="B389" s="1" t="str">
        <f t="shared" si="11"/>
        <v/>
      </c>
      <c r="C389" s="15"/>
      <c r="D389" s="16" t="str">
        <f>IFERROR(__xludf.DUMMYFUNCTION("IF(ISBLANK(A389),"""",SWITCH(IF(T389="""",0,COUNTA(SPLIT(T389,"" ""))),0,""Generic"",1,TRIM(T389),2,""Multicolor"",3,""Multicolor"",4,""Multicolor"",5,""Multicolor"",6,""Multicolor"",7,""Multicolor"",8,""Multicolor""))"),"")</f>
        <v/>
      </c>
      <c r="E389" s="14"/>
      <c r="F389" s="14"/>
      <c r="H389" s="15"/>
      <c r="I389" s="17"/>
      <c r="J389" s="17"/>
      <c r="O389" s="17"/>
      <c r="Q389" s="1">
        <v>60.0</v>
      </c>
      <c r="R389" s="1">
        <v>50.0</v>
      </c>
      <c r="S389" s="14" t="str">
        <f t="shared" si="9"/>
        <v/>
      </c>
      <c r="T389" s="14" t="str">
        <f>IFERROR(__xludf.DUMMYFUNCTION("CONCATENATE(if(REGEXMATCH(C389,""R""),"" Red"",""""),if(REGEXMATCH(C389,""O""),"" Orange"",""""),if(REGEXMATCH(C389,""Y""),"" Yellow"",""""),if(REGEXMATCH(C389,""G""),"" Green"",""""),if(REGEXMATCH(C389,""B""),"" Blue"",""""),if(REGEXMATCH(C389,""P""),"" "&amp;"Purple"",""""))"),"")</f>
        <v/>
      </c>
      <c r="U389" s="14" t="str">
        <f>IFERROR(__xludf.DUMMYFUNCTION("REGEXREPLACE(C389, ""([ROYGBPXZC_]|1?[0-9])"", ""&lt;icon src='$0.png'/&gt;"")
"),"")</f>
        <v/>
      </c>
      <c r="V389" s="9" t="str">
        <f>IFERROR(__xludf.DUMMYFUNCTION("REGEXREPLACE(SUBSTITUTE(SUBSTITUTE(SUBSTITUTE(SUBSTITUTE(REGEXREPLACE(I389, ""(\[([ROYGBPTQUXZC_]|1?[0-9])\])"", ""&lt;icon src='$2.png'/&gt;""),""--"",""—""),""-&gt;"",""•""),""~@"", CONCATENATE(""&lt;i&gt;"",REGEXEXTRACT(B389,""^([\s\S]*),|$""),""&lt;/i&gt;"")),""~"", CONCA"&amp;"TENATE(""&lt;i&gt;"",B389,""&lt;/i&gt;"")),""(\([\s\S]*?\))"",""&lt;i&gt;&lt;span foreground='#FF34343A'&gt;$0&lt;/span&gt;&lt;/i&gt;"")"),"")</f>
        <v/>
      </c>
      <c r="W389" s="14" t="str">
        <f t="shared" si="10"/>
        <v>&lt;i&gt;&lt;/i&gt;</v>
      </c>
    </row>
    <row r="390">
      <c r="A390" s="14"/>
      <c r="B390" s="1" t="str">
        <f t="shared" si="11"/>
        <v/>
      </c>
      <c r="C390" s="15"/>
      <c r="D390" s="16" t="str">
        <f>IFERROR(__xludf.DUMMYFUNCTION("IF(ISBLANK(A390),"""",SWITCH(IF(T390="""",0,COUNTA(SPLIT(T390,"" ""))),0,""Generic"",1,TRIM(T390),2,""Multicolor"",3,""Multicolor"",4,""Multicolor"",5,""Multicolor"",6,""Multicolor"",7,""Multicolor"",8,""Multicolor""))"),"")</f>
        <v/>
      </c>
      <c r="E390" s="14"/>
      <c r="F390" s="14"/>
      <c r="H390" s="15"/>
      <c r="I390" s="17"/>
      <c r="J390" s="17"/>
      <c r="O390" s="17"/>
      <c r="Q390" s="1">
        <v>60.0</v>
      </c>
      <c r="R390" s="1">
        <v>50.0</v>
      </c>
      <c r="S390" s="14" t="str">
        <f t="shared" si="9"/>
        <v/>
      </c>
      <c r="T390" s="14" t="str">
        <f>IFERROR(__xludf.DUMMYFUNCTION("CONCATENATE(if(REGEXMATCH(C390,""R""),"" Red"",""""),if(REGEXMATCH(C390,""O""),"" Orange"",""""),if(REGEXMATCH(C390,""Y""),"" Yellow"",""""),if(REGEXMATCH(C390,""G""),"" Green"",""""),if(REGEXMATCH(C390,""B""),"" Blue"",""""),if(REGEXMATCH(C390,""P""),"" "&amp;"Purple"",""""))"),"")</f>
        <v/>
      </c>
      <c r="U390" s="14" t="str">
        <f>IFERROR(__xludf.DUMMYFUNCTION("REGEXREPLACE(C390, ""([ROYGBPXZC_]|1?[0-9])"", ""&lt;icon src='$0.png'/&gt;"")
"),"")</f>
        <v/>
      </c>
      <c r="V390" s="9" t="str">
        <f>IFERROR(__xludf.DUMMYFUNCTION("REGEXREPLACE(SUBSTITUTE(SUBSTITUTE(SUBSTITUTE(SUBSTITUTE(REGEXREPLACE(I390, ""(\[([ROYGBPTQUXZC_]|1?[0-9])\])"", ""&lt;icon src='$2.png'/&gt;""),""--"",""—""),""-&gt;"",""•""),""~@"", CONCATENATE(""&lt;i&gt;"",REGEXEXTRACT(B390,""^([\s\S]*),|$""),""&lt;/i&gt;"")),""~"", CONCA"&amp;"TENATE(""&lt;i&gt;"",B390,""&lt;/i&gt;"")),""(\([\s\S]*?\))"",""&lt;i&gt;&lt;span foreground='#FF34343A'&gt;$0&lt;/span&gt;&lt;/i&gt;"")"),"")</f>
        <v/>
      </c>
      <c r="W390" s="14" t="str">
        <f t="shared" si="10"/>
        <v>&lt;i&gt;&lt;/i&gt;</v>
      </c>
    </row>
    <row r="391">
      <c r="A391" s="14"/>
      <c r="B391" s="1" t="str">
        <f t="shared" si="11"/>
        <v/>
      </c>
      <c r="C391" s="15"/>
      <c r="D391" s="16" t="str">
        <f>IFERROR(__xludf.DUMMYFUNCTION("IF(ISBLANK(A391),"""",SWITCH(IF(T391="""",0,COUNTA(SPLIT(T391,"" ""))),0,""Generic"",1,TRIM(T391),2,""Multicolor"",3,""Multicolor"",4,""Multicolor"",5,""Multicolor"",6,""Multicolor"",7,""Multicolor"",8,""Multicolor""))"),"")</f>
        <v/>
      </c>
      <c r="E391" s="14"/>
      <c r="F391" s="14"/>
      <c r="H391" s="15"/>
      <c r="I391" s="17"/>
      <c r="J391" s="17"/>
      <c r="O391" s="17"/>
      <c r="Q391" s="1">
        <v>60.0</v>
      </c>
      <c r="R391" s="1">
        <v>50.0</v>
      </c>
      <c r="S391" s="14" t="str">
        <f t="shared" si="9"/>
        <v/>
      </c>
      <c r="T391" s="14" t="str">
        <f>IFERROR(__xludf.DUMMYFUNCTION("CONCATENATE(if(REGEXMATCH(C391,""R""),"" Red"",""""),if(REGEXMATCH(C391,""O""),"" Orange"",""""),if(REGEXMATCH(C391,""Y""),"" Yellow"",""""),if(REGEXMATCH(C391,""G""),"" Green"",""""),if(REGEXMATCH(C391,""B""),"" Blue"",""""),if(REGEXMATCH(C391,""P""),"" "&amp;"Purple"",""""))"),"")</f>
        <v/>
      </c>
      <c r="U391" s="14" t="str">
        <f>IFERROR(__xludf.DUMMYFUNCTION("REGEXREPLACE(C391, ""([ROYGBPXZC_]|1?[0-9])"", ""&lt;icon src='$0.png'/&gt;"")
"),"")</f>
        <v/>
      </c>
      <c r="V391" s="9" t="str">
        <f>IFERROR(__xludf.DUMMYFUNCTION("REGEXREPLACE(SUBSTITUTE(SUBSTITUTE(SUBSTITUTE(SUBSTITUTE(REGEXREPLACE(I391, ""(\[([ROYGBPTQUXZC_]|1?[0-9])\])"", ""&lt;icon src='$2.png'/&gt;""),""--"",""—""),""-&gt;"",""•""),""~@"", CONCATENATE(""&lt;i&gt;"",REGEXEXTRACT(B391,""^([\s\S]*),|$""),""&lt;/i&gt;"")),""~"", CONCA"&amp;"TENATE(""&lt;i&gt;"",B391,""&lt;/i&gt;"")),""(\([\s\S]*?\))"",""&lt;i&gt;&lt;span foreground='#FF34343A'&gt;$0&lt;/span&gt;&lt;/i&gt;"")"),"")</f>
        <v/>
      </c>
      <c r="W391" s="14" t="str">
        <f t="shared" si="10"/>
        <v>&lt;i&gt;&lt;/i&gt;</v>
      </c>
    </row>
    <row r="392">
      <c r="A392" s="14"/>
      <c r="B392" s="1" t="str">
        <f t="shared" si="11"/>
        <v/>
      </c>
      <c r="C392" s="15"/>
      <c r="D392" s="16" t="str">
        <f>IFERROR(__xludf.DUMMYFUNCTION("IF(ISBLANK(A392),"""",SWITCH(IF(T392="""",0,COUNTA(SPLIT(T392,"" ""))),0,""Generic"",1,TRIM(T392),2,""Multicolor"",3,""Multicolor"",4,""Multicolor"",5,""Multicolor"",6,""Multicolor"",7,""Multicolor"",8,""Multicolor""))"),"")</f>
        <v/>
      </c>
      <c r="E392" s="14"/>
      <c r="F392" s="14"/>
      <c r="H392" s="15"/>
      <c r="I392" s="17"/>
      <c r="J392" s="17"/>
      <c r="O392" s="17"/>
      <c r="Q392" s="1">
        <v>60.0</v>
      </c>
      <c r="R392" s="1">
        <v>50.0</v>
      </c>
      <c r="S392" s="14" t="str">
        <f t="shared" si="9"/>
        <v/>
      </c>
      <c r="T392" s="14" t="str">
        <f>IFERROR(__xludf.DUMMYFUNCTION("CONCATENATE(if(REGEXMATCH(C392,""R""),"" Red"",""""),if(REGEXMATCH(C392,""O""),"" Orange"",""""),if(REGEXMATCH(C392,""Y""),"" Yellow"",""""),if(REGEXMATCH(C392,""G""),"" Green"",""""),if(REGEXMATCH(C392,""B""),"" Blue"",""""),if(REGEXMATCH(C392,""P""),"" "&amp;"Purple"",""""))"),"")</f>
        <v/>
      </c>
      <c r="U392" s="14" t="str">
        <f>IFERROR(__xludf.DUMMYFUNCTION("REGEXREPLACE(C392, ""([ROYGBPXZC_]|1?[0-9])"", ""&lt;icon src='$0.png'/&gt;"")
"),"")</f>
        <v/>
      </c>
      <c r="V392" s="9" t="str">
        <f>IFERROR(__xludf.DUMMYFUNCTION("REGEXREPLACE(SUBSTITUTE(SUBSTITUTE(SUBSTITUTE(SUBSTITUTE(REGEXREPLACE(I392, ""(\[([ROYGBPTQUXZC_]|1?[0-9])\])"", ""&lt;icon src='$2.png'/&gt;""),""--"",""—""),""-&gt;"",""•""),""~@"", CONCATENATE(""&lt;i&gt;"",REGEXEXTRACT(B392,""^([\s\S]*),|$""),""&lt;/i&gt;"")),""~"", CONCA"&amp;"TENATE(""&lt;i&gt;"",B392,""&lt;/i&gt;"")),""(\([\s\S]*?\))"",""&lt;i&gt;&lt;span foreground='#FF34343A'&gt;$0&lt;/span&gt;&lt;/i&gt;"")"),"")</f>
        <v/>
      </c>
      <c r="W392" s="14" t="str">
        <f t="shared" si="10"/>
        <v>&lt;i&gt;&lt;/i&gt;</v>
      </c>
    </row>
    <row r="393">
      <c r="A393" s="14"/>
      <c r="B393" s="1" t="str">
        <f t="shared" si="11"/>
        <v/>
      </c>
      <c r="C393" s="15"/>
      <c r="D393" s="16" t="str">
        <f>IFERROR(__xludf.DUMMYFUNCTION("IF(ISBLANK(A393),"""",SWITCH(IF(T393="""",0,COUNTA(SPLIT(T393,"" ""))),0,""Generic"",1,TRIM(T393),2,""Multicolor"",3,""Multicolor"",4,""Multicolor"",5,""Multicolor"",6,""Multicolor"",7,""Multicolor"",8,""Multicolor""))"),"")</f>
        <v/>
      </c>
      <c r="E393" s="14"/>
      <c r="F393" s="14"/>
      <c r="H393" s="15"/>
      <c r="I393" s="17"/>
      <c r="J393" s="17"/>
      <c r="O393" s="17"/>
      <c r="Q393" s="1">
        <v>60.0</v>
      </c>
      <c r="R393" s="1">
        <v>50.0</v>
      </c>
      <c r="S393" s="14" t="str">
        <f t="shared" si="9"/>
        <v/>
      </c>
      <c r="T393" s="14" t="str">
        <f>IFERROR(__xludf.DUMMYFUNCTION("CONCATENATE(if(REGEXMATCH(C393,""R""),"" Red"",""""),if(REGEXMATCH(C393,""O""),"" Orange"",""""),if(REGEXMATCH(C393,""Y""),"" Yellow"",""""),if(REGEXMATCH(C393,""G""),"" Green"",""""),if(REGEXMATCH(C393,""B""),"" Blue"",""""),if(REGEXMATCH(C393,""P""),"" "&amp;"Purple"",""""))"),"")</f>
        <v/>
      </c>
      <c r="U393" s="14" t="str">
        <f>IFERROR(__xludf.DUMMYFUNCTION("REGEXREPLACE(C393, ""([ROYGBPXZC_]|1?[0-9])"", ""&lt;icon src='$0.png'/&gt;"")
"),"")</f>
        <v/>
      </c>
      <c r="V393" s="9" t="str">
        <f>IFERROR(__xludf.DUMMYFUNCTION("REGEXREPLACE(SUBSTITUTE(SUBSTITUTE(SUBSTITUTE(SUBSTITUTE(REGEXREPLACE(I393, ""(\[([ROYGBPTQUXZC_]|1?[0-9])\])"", ""&lt;icon src='$2.png'/&gt;""),""--"",""—""),""-&gt;"",""•""),""~@"", CONCATENATE(""&lt;i&gt;"",REGEXEXTRACT(B393,""^([\s\S]*),|$""),""&lt;/i&gt;"")),""~"", CONCA"&amp;"TENATE(""&lt;i&gt;"",B393,""&lt;/i&gt;"")),""(\([\s\S]*?\))"",""&lt;i&gt;&lt;span foreground='#FF34343A'&gt;$0&lt;/span&gt;&lt;/i&gt;"")"),"")</f>
        <v/>
      </c>
      <c r="W393" s="14" t="str">
        <f t="shared" si="10"/>
        <v>&lt;i&gt;&lt;/i&gt;</v>
      </c>
    </row>
    <row r="394">
      <c r="A394" s="14"/>
      <c r="B394" s="1" t="str">
        <f t="shared" si="11"/>
        <v/>
      </c>
      <c r="C394" s="15"/>
      <c r="D394" s="16" t="str">
        <f>IFERROR(__xludf.DUMMYFUNCTION("IF(ISBLANK(A394),"""",SWITCH(IF(T394="""",0,COUNTA(SPLIT(T394,"" ""))),0,""Generic"",1,TRIM(T394),2,""Multicolor"",3,""Multicolor"",4,""Multicolor"",5,""Multicolor"",6,""Multicolor"",7,""Multicolor"",8,""Multicolor""))"),"")</f>
        <v/>
      </c>
      <c r="E394" s="14"/>
      <c r="F394" s="14"/>
      <c r="H394" s="15"/>
      <c r="I394" s="17"/>
      <c r="J394" s="17"/>
      <c r="O394" s="17"/>
      <c r="Q394" s="1">
        <v>60.0</v>
      </c>
      <c r="R394" s="1">
        <v>50.0</v>
      </c>
      <c r="S394" s="14" t="str">
        <f t="shared" si="9"/>
        <v/>
      </c>
      <c r="T394" s="14" t="str">
        <f>IFERROR(__xludf.DUMMYFUNCTION("CONCATENATE(if(REGEXMATCH(C394,""R""),"" Red"",""""),if(REGEXMATCH(C394,""O""),"" Orange"",""""),if(REGEXMATCH(C394,""Y""),"" Yellow"",""""),if(REGEXMATCH(C394,""G""),"" Green"",""""),if(REGEXMATCH(C394,""B""),"" Blue"",""""),if(REGEXMATCH(C394,""P""),"" "&amp;"Purple"",""""))"),"")</f>
        <v/>
      </c>
      <c r="U394" s="14" t="str">
        <f>IFERROR(__xludf.DUMMYFUNCTION("REGEXREPLACE(C394, ""([ROYGBPXZC_]|1?[0-9])"", ""&lt;icon src='$0.png'/&gt;"")
"),"")</f>
        <v/>
      </c>
      <c r="V394" s="9" t="str">
        <f>IFERROR(__xludf.DUMMYFUNCTION("REGEXREPLACE(SUBSTITUTE(SUBSTITUTE(SUBSTITUTE(SUBSTITUTE(REGEXREPLACE(I394, ""(\[([ROYGBPTQUXZC_]|1?[0-9])\])"", ""&lt;icon src='$2.png'/&gt;""),""--"",""—""),""-&gt;"",""•""),""~@"", CONCATENATE(""&lt;i&gt;"",REGEXEXTRACT(B394,""^([\s\S]*),|$""),""&lt;/i&gt;"")),""~"", CONCA"&amp;"TENATE(""&lt;i&gt;"",B394,""&lt;/i&gt;"")),""(\([\s\S]*?\))"",""&lt;i&gt;&lt;span foreground='#FF34343A'&gt;$0&lt;/span&gt;&lt;/i&gt;"")"),"")</f>
        <v/>
      </c>
      <c r="W394" s="14" t="str">
        <f t="shared" si="10"/>
        <v>&lt;i&gt;&lt;/i&gt;</v>
      </c>
    </row>
    <row r="395">
      <c r="A395" s="14"/>
      <c r="B395" s="1" t="str">
        <f t="shared" si="11"/>
        <v/>
      </c>
      <c r="C395" s="15"/>
      <c r="D395" s="16" t="str">
        <f>IFERROR(__xludf.DUMMYFUNCTION("IF(ISBLANK(A395),"""",SWITCH(IF(T395="""",0,COUNTA(SPLIT(T395,"" ""))),0,""Generic"",1,TRIM(T395),2,""Multicolor"",3,""Multicolor"",4,""Multicolor"",5,""Multicolor"",6,""Multicolor"",7,""Multicolor"",8,""Multicolor""))"),"")</f>
        <v/>
      </c>
      <c r="E395" s="14"/>
      <c r="F395" s="14"/>
      <c r="H395" s="15"/>
      <c r="I395" s="17"/>
      <c r="J395" s="17"/>
      <c r="O395" s="17"/>
      <c r="Q395" s="1">
        <v>60.0</v>
      </c>
      <c r="R395" s="1">
        <v>50.0</v>
      </c>
      <c r="S395" s="14" t="str">
        <f t="shared" si="9"/>
        <v/>
      </c>
      <c r="T395" s="14" t="str">
        <f>IFERROR(__xludf.DUMMYFUNCTION("CONCATENATE(if(REGEXMATCH(C395,""R""),"" Red"",""""),if(REGEXMATCH(C395,""O""),"" Orange"",""""),if(REGEXMATCH(C395,""Y""),"" Yellow"",""""),if(REGEXMATCH(C395,""G""),"" Green"",""""),if(REGEXMATCH(C395,""B""),"" Blue"",""""),if(REGEXMATCH(C395,""P""),"" "&amp;"Purple"",""""))"),"")</f>
        <v/>
      </c>
      <c r="U395" s="14" t="str">
        <f>IFERROR(__xludf.DUMMYFUNCTION("REGEXREPLACE(C395, ""([ROYGBPXZC_]|1?[0-9])"", ""&lt;icon src='$0.png'/&gt;"")
"),"")</f>
        <v/>
      </c>
      <c r="V395" s="9" t="str">
        <f>IFERROR(__xludf.DUMMYFUNCTION("REGEXREPLACE(SUBSTITUTE(SUBSTITUTE(SUBSTITUTE(SUBSTITUTE(REGEXREPLACE(I395, ""(\[([ROYGBPTQUXZC_]|1?[0-9])\])"", ""&lt;icon src='$2.png'/&gt;""),""--"",""—""),""-&gt;"",""•""),""~@"", CONCATENATE(""&lt;i&gt;"",REGEXEXTRACT(B395,""^([\s\S]*),|$""),""&lt;/i&gt;"")),""~"", CONCA"&amp;"TENATE(""&lt;i&gt;"",B395,""&lt;/i&gt;"")),""(\([\s\S]*?\))"",""&lt;i&gt;&lt;span foreground='#FF34343A'&gt;$0&lt;/span&gt;&lt;/i&gt;"")"),"")</f>
        <v/>
      </c>
      <c r="W395" s="14" t="str">
        <f t="shared" si="10"/>
        <v>&lt;i&gt;&lt;/i&gt;</v>
      </c>
    </row>
    <row r="396">
      <c r="A396" s="14"/>
      <c r="B396" s="1" t="str">
        <f t="shared" si="11"/>
        <v/>
      </c>
      <c r="C396" s="15"/>
      <c r="D396" s="16" t="str">
        <f>IFERROR(__xludf.DUMMYFUNCTION("IF(ISBLANK(A396),"""",SWITCH(IF(T396="""",0,COUNTA(SPLIT(T396,"" ""))),0,""Generic"",1,TRIM(T396),2,""Multicolor"",3,""Multicolor"",4,""Multicolor"",5,""Multicolor"",6,""Multicolor"",7,""Multicolor"",8,""Multicolor""))"),"")</f>
        <v/>
      </c>
      <c r="E396" s="14"/>
      <c r="F396" s="14"/>
      <c r="H396" s="15"/>
      <c r="I396" s="17"/>
      <c r="J396" s="17"/>
      <c r="O396" s="17"/>
      <c r="Q396" s="1">
        <v>60.0</v>
      </c>
      <c r="R396" s="1">
        <v>50.0</v>
      </c>
      <c r="S396" s="14" t="str">
        <f t="shared" si="9"/>
        <v/>
      </c>
      <c r="T396" s="14" t="str">
        <f>IFERROR(__xludf.DUMMYFUNCTION("CONCATENATE(if(REGEXMATCH(C396,""R""),"" Red"",""""),if(REGEXMATCH(C396,""O""),"" Orange"",""""),if(REGEXMATCH(C396,""Y""),"" Yellow"",""""),if(REGEXMATCH(C396,""G""),"" Green"",""""),if(REGEXMATCH(C396,""B""),"" Blue"",""""),if(REGEXMATCH(C396,""P""),"" "&amp;"Purple"",""""))"),"")</f>
        <v/>
      </c>
      <c r="U396" s="14" t="str">
        <f>IFERROR(__xludf.DUMMYFUNCTION("REGEXREPLACE(C396, ""([ROYGBPXZC_]|1?[0-9])"", ""&lt;icon src='$0.png'/&gt;"")
"),"")</f>
        <v/>
      </c>
      <c r="V396" s="9" t="str">
        <f>IFERROR(__xludf.DUMMYFUNCTION("REGEXREPLACE(SUBSTITUTE(SUBSTITUTE(SUBSTITUTE(SUBSTITUTE(REGEXREPLACE(I396, ""(\[([ROYGBPTQUXZC_]|1?[0-9])\])"", ""&lt;icon src='$2.png'/&gt;""),""--"",""—""),""-&gt;"",""•""),""~@"", CONCATENATE(""&lt;i&gt;"",REGEXEXTRACT(B396,""^([\s\S]*),|$""),""&lt;/i&gt;"")),""~"", CONCA"&amp;"TENATE(""&lt;i&gt;"",B396,""&lt;/i&gt;"")),""(\([\s\S]*?\))"",""&lt;i&gt;&lt;span foreground='#FF34343A'&gt;$0&lt;/span&gt;&lt;/i&gt;"")"),"")</f>
        <v/>
      </c>
      <c r="W396" s="14" t="str">
        <f t="shared" si="10"/>
        <v>&lt;i&gt;&lt;/i&gt;</v>
      </c>
    </row>
    <row r="397">
      <c r="A397" s="14"/>
      <c r="B397" s="1" t="str">
        <f t="shared" si="11"/>
        <v/>
      </c>
      <c r="C397" s="15"/>
      <c r="D397" s="16" t="str">
        <f>IFERROR(__xludf.DUMMYFUNCTION("IF(ISBLANK(A397),"""",SWITCH(IF(T397="""",0,COUNTA(SPLIT(T397,"" ""))),0,""Generic"",1,TRIM(T397),2,""Multicolor"",3,""Multicolor"",4,""Multicolor"",5,""Multicolor"",6,""Multicolor"",7,""Multicolor"",8,""Multicolor""))"),"")</f>
        <v/>
      </c>
      <c r="E397" s="14"/>
      <c r="F397" s="14"/>
      <c r="H397" s="15"/>
      <c r="I397" s="17"/>
      <c r="J397" s="17"/>
      <c r="O397" s="17"/>
      <c r="Q397" s="1">
        <v>60.0</v>
      </c>
      <c r="R397" s="1">
        <v>50.0</v>
      </c>
      <c r="S397" s="14" t="str">
        <f t="shared" si="9"/>
        <v/>
      </c>
      <c r="T397" s="14" t="str">
        <f>IFERROR(__xludf.DUMMYFUNCTION("CONCATENATE(if(REGEXMATCH(C397,""R""),"" Red"",""""),if(REGEXMATCH(C397,""O""),"" Orange"",""""),if(REGEXMATCH(C397,""Y""),"" Yellow"",""""),if(REGEXMATCH(C397,""G""),"" Green"",""""),if(REGEXMATCH(C397,""B""),"" Blue"",""""),if(REGEXMATCH(C397,""P""),"" "&amp;"Purple"",""""))"),"")</f>
        <v/>
      </c>
      <c r="U397" s="14" t="str">
        <f>IFERROR(__xludf.DUMMYFUNCTION("REGEXREPLACE(C397, ""([ROYGBPXZC_]|1?[0-9])"", ""&lt;icon src='$0.png'/&gt;"")
"),"")</f>
        <v/>
      </c>
      <c r="V397" s="9" t="str">
        <f>IFERROR(__xludf.DUMMYFUNCTION("REGEXREPLACE(SUBSTITUTE(SUBSTITUTE(SUBSTITUTE(SUBSTITUTE(REGEXREPLACE(I397, ""(\[([ROYGBPTQUXZC_]|1?[0-9])\])"", ""&lt;icon src='$2.png'/&gt;""),""--"",""—""),""-&gt;"",""•""),""~@"", CONCATENATE(""&lt;i&gt;"",REGEXEXTRACT(B397,""^([\s\S]*),|$""),""&lt;/i&gt;"")),""~"", CONCA"&amp;"TENATE(""&lt;i&gt;"",B397,""&lt;/i&gt;"")),""(\([\s\S]*?\))"",""&lt;i&gt;&lt;span foreground='#FF34343A'&gt;$0&lt;/span&gt;&lt;/i&gt;"")"),"")</f>
        <v/>
      </c>
      <c r="W397" s="14" t="str">
        <f t="shared" si="10"/>
        <v>&lt;i&gt;&lt;/i&gt;</v>
      </c>
    </row>
    <row r="398">
      <c r="A398" s="14"/>
      <c r="B398" s="1" t="str">
        <f t="shared" si="11"/>
        <v/>
      </c>
      <c r="C398" s="15"/>
      <c r="D398" s="16" t="str">
        <f>IFERROR(__xludf.DUMMYFUNCTION("IF(ISBLANK(A398),"""",SWITCH(IF(T398="""",0,COUNTA(SPLIT(T398,"" ""))),0,""Generic"",1,TRIM(T398),2,""Multicolor"",3,""Multicolor"",4,""Multicolor"",5,""Multicolor"",6,""Multicolor"",7,""Multicolor"",8,""Multicolor""))"),"")</f>
        <v/>
      </c>
      <c r="E398" s="14"/>
      <c r="F398" s="14"/>
      <c r="H398" s="15"/>
      <c r="I398" s="17"/>
      <c r="J398" s="17"/>
      <c r="O398" s="17"/>
      <c r="Q398" s="1">
        <v>60.0</v>
      </c>
      <c r="R398" s="1">
        <v>50.0</v>
      </c>
      <c r="S398" s="14" t="str">
        <f t="shared" si="9"/>
        <v/>
      </c>
      <c r="T398" s="14" t="str">
        <f>IFERROR(__xludf.DUMMYFUNCTION("CONCATENATE(if(REGEXMATCH(C398,""R""),"" Red"",""""),if(REGEXMATCH(C398,""O""),"" Orange"",""""),if(REGEXMATCH(C398,""Y""),"" Yellow"",""""),if(REGEXMATCH(C398,""G""),"" Green"",""""),if(REGEXMATCH(C398,""B""),"" Blue"",""""),if(REGEXMATCH(C398,""P""),"" "&amp;"Purple"",""""))"),"")</f>
        <v/>
      </c>
      <c r="U398" s="14" t="str">
        <f>IFERROR(__xludf.DUMMYFUNCTION("REGEXREPLACE(C398, ""([ROYGBPXZC_]|1?[0-9])"", ""&lt;icon src='$0.png'/&gt;"")
"),"")</f>
        <v/>
      </c>
      <c r="V398" s="9" t="str">
        <f>IFERROR(__xludf.DUMMYFUNCTION("REGEXREPLACE(SUBSTITUTE(SUBSTITUTE(SUBSTITUTE(SUBSTITUTE(REGEXREPLACE(I398, ""(\[([ROYGBPTQUXZC_]|1?[0-9])\])"", ""&lt;icon src='$2.png'/&gt;""),""--"",""—""),""-&gt;"",""•""),""~@"", CONCATENATE(""&lt;i&gt;"",REGEXEXTRACT(B398,""^([\s\S]*),|$""),""&lt;/i&gt;"")),""~"", CONCA"&amp;"TENATE(""&lt;i&gt;"",B398,""&lt;/i&gt;"")),""(\([\s\S]*?\))"",""&lt;i&gt;&lt;span foreground='#FF34343A'&gt;$0&lt;/span&gt;&lt;/i&gt;"")"),"")</f>
        <v/>
      </c>
      <c r="W398" s="14" t="str">
        <f t="shared" si="10"/>
        <v>&lt;i&gt;&lt;/i&gt;</v>
      </c>
    </row>
    <row r="399">
      <c r="A399" s="14"/>
      <c r="B399" s="1" t="str">
        <f t="shared" si="11"/>
        <v/>
      </c>
      <c r="C399" s="15"/>
      <c r="D399" s="16" t="str">
        <f>IFERROR(__xludf.DUMMYFUNCTION("IF(ISBLANK(A399),"""",SWITCH(IF(T399="""",0,COUNTA(SPLIT(T399,"" ""))),0,""Generic"",1,TRIM(T399),2,""Multicolor"",3,""Multicolor"",4,""Multicolor"",5,""Multicolor"",6,""Multicolor"",7,""Multicolor"",8,""Multicolor""))"),"")</f>
        <v/>
      </c>
      <c r="E399" s="14"/>
      <c r="F399" s="14"/>
      <c r="H399" s="15"/>
      <c r="I399" s="17"/>
      <c r="J399" s="17"/>
      <c r="O399" s="17"/>
      <c r="Q399" s="1">
        <v>60.0</v>
      </c>
      <c r="R399" s="1">
        <v>50.0</v>
      </c>
      <c r="S399" s="14" t="str">
        <f t="shared" si="9"/>
        <v/>
      </c>
      <c r="T399" s="14" t="str">
        <f>IFERROR(__xludf.DUMMYFUNCTION("CONCATENATE(if(REGEXMATCH(C399,""R""),"" Red"",""""),if(REGEXMATCH(C399,""O""),"" Orange"",""""),if(REGEXMATCH(C399,""Y""),"" Yellow"",""""),if(REGEXMATCH(C399,""G""),"" Green"",""""),if(REGEXMATCH(C399,""B""),"" Blue"",""""),if(REGEXMATCH(C399,""P""),"" "&amp;"Purple"",""""))"),"")</f>
        <v/>
      </c>
      <c r="U399" s="14" t="str">
        <f>IFERROR(__xludf.DUMMYFUNCTION("REGEXREPLACE(C399, ""([ROYGBPXZC_]|1?[0-9])"", ""&lt;icon src='$0.png'/&gt;"")
"),"")</f>
        <v/>
      </c>
      <c r="V399" s="9" t="str">
        <f>IFERROR(__xludf.DUMMYFUNCTION("REGEXREPLACE(SUBSTITUTE(SUBSTITUTE(SUBSTITUTE(SUBSTITUTE(REGEXREPLACE(I399, ""(\[([ROYGBPTQUXZC_]|1?[0-9])\])"", ""&lt;icon src='$2.png'/&gt;""),""--"",""—""),""-&gt;"",""•""),""~@"", CONCATENATE(""&lt;i&gt;"",REGEXEXTRACT(B399,""^([\s\S]*),|$""),""&lt;/i&gt;"")),""~"", CONCA"&amp;"TENATE(""&lt;i&gt;"",B399,""&lt;/i&gt;"")),""(\([\s\S]*?\))"",""&lt;i&gt;&lt;span foreground='#FF34343A'&gt;$0&lt;/span&gt;&lt;/i&gt;"")"),"")</f>
        <v/>
      </c>
      <c r="W399" s="14" t="str">
        <f t="shared" si="10"/>
        <v>&lt;i&gt;&lt;/i&gt;</v>
      </c>
    </row>
    <row r="400">
      <c r="A400" s="14"/>
      <c r="B400" s="1" t="str">
        <f t="shared" si="11"/>
        <v/>
      </c>
      <c r="C400" s="15"/>
      <c r="D400" s="16" t="str">
        <f>IFERROR(__xludf.DUMMYFUNCTION("IF(ISBLANK(A400),"""",SWITCH(IF(T400="""",0,COUNTA(SPLIT(T400,"" ""))),0,""Generic"",1,TRIM(T400),2,""Multicolor"",3,""Multicolor"",4,""Multicolor"",5,""Multicolor"",6,""Multicolor"",7,""Multicolor"",8,""Multicolor""))"),"")</f>
        <v/>
      </c>
      <c r="E400" s="14"/>
      <c r="F400" s="14"/>
      <c r="H400" s="15"/>
      <c r="I400" s="17"/>
      <c r="J400" s="17"/>
      <c r="O400" s="17"/>
      <c r="Q400" s="1">
        <v>60.0</v>
      </c>
      <c r="R400" s="1">
        <v>50.0</v>
      </c>
      <c r="S400" s="14" t="str">
        <f t="shared" si="9"/>
        <v/>
      </c>
      <c r="T400" s="14" t="str">
        <f>IFERROR(__xludf.DUMMYFUNCTION("CONCATENATE(if(REGEXMATCH(C400,""R""),"" Red"",""""),if(REGEXMATCH(C400,""O""),"" Orange"",""""),if(REGEXMATCH(C400,""Y""),"" Yellow"",""""),if(REGEXMATCH(C400,""G""),"" Green"",""""),if(REGEXMATCH(C400,""B""),"" Blue"",""""),if(REGEXMATCH(C400,""P""),"" "&amp;"Purple"",""""))"),"")</f>
        <v/>
      </c>
      <c r="U400" s="14" t="str">
        <f>IFERROR(__xludf.DUMMYFUNCTION("REGEXREPLACE(C400, ""([ROYGBPXZC_]|1?[0-9])"", ""&lt;icon src='$0.png'/&gt;"")
"),"")</f>
        <v/>
      </c>
      <c r="V400" s="9" t="str">
        <f>IFERROR(__xludf.DUMMYFUNCTION("REGEXREPLACE(SUBSTITUTE(SUBSTITUTE(SUBSTITUTE(SUBSTITUTE(REGEXREPLACE(I400, ""(\[([ROYGBPTQUXZC_]|1?[0-9])\])"", ""&lt;icon src='$2.png'/&gt;""),""--"",""—""),""-&gt;"",""•""),""~@"", CONCATENATE(""&lt;i&gt;"",REGEXEXTRACT(B400,""^([\s\S]*),|$""),""&lt;/i&gt;"")),""~"", CONCA"&amp;"TENATE(""&lt;i&gt;"",B400,""&lt;/i&gt;"")),""(\([\s\S]*?\))"",""&lt;i&gt;&lt;span foreground='#FF34343A'&gt;$0&lt;/span&gt;&lt;/i&gt;"")"),"")</f>
        <v/>
      </c>
      <c r="W400" s="14" t="str">
        <f t="shared" si="10"/>
        <v>&lt;i&gt;&lt;/i&gt;</v>
      </c>
    </row>
    <row r="401">
      <c r="A401" s="14"/>
      <c r="B401" s="1" t="str">
        <f t="shared" si="11"/>
        <v/>
      </c>
      <c r="C401" s="15"/>
      <c r="D401" s="16" t="str">
        <f>IFERROR(__xludf.DUMMYFUNCTION("IF(ISBLANK(A401),"""",SWITCH(IF(T401="""",0,COUNTA(SPLIT(T401,"" ""))),0,""Generic"",1,TRIM(T401),2,""Multicolor"",3,""Multicolor"",4,""Multicolor"",5,""Multicolor"",6,""Multicolor"",7,""Multicolor"",8,""Multicolor""))"),"")</f>
        <v/>
      </c>
      <c r="E401" s="14"/>
      <c r="F401" s="14"/>
      <c r="H401" s="15"/>
      <c r="I401" s="17"/>
      <c r="J401" s="17"/>
      <c r="O401" s="17"/>
      <c r="Q401" s="1">
        <v>60.0</v>
      </c>
      <c r="R401" s="1">
        <v>50.0</v>
      </c>
      <c r="S401" s="14" t="str">
        <f t="shared" si="9"/>
        <v/>
      </c>
      <c r="T401" s="14" t="str">
        <f>IFERROR(__xludf.DUMMYFUNCTION("CONCATENATE(if(REGEXMATCH(C401,""R""),"" Red"",""""),if(REGEXMATCH(C401,""O""),"" Orange"",""""),if(REGEXMATCH(C401,""Y""),"" Yellow"",""""),if(REGEXMATCH(C401,""G""),"" Green"",""""),if(REGEXMATCH(C401,""B""),"" Blue"",""""),if(REGEXMATCH(C401,""P""),"" "&amp;"Purple"",""""))"),"")</f>
        <v/>
      </c>
      <c r="U401" s="14" t="str">
        <f>IFERROR(__xludf.DUMMYFUNCTION("REGEXREPLACE(C401, ""([ROYGBPXZC_]|1?[0-9])"", ""&lt;icon src='$0.png'/&gt;"")
"),"")</f>
        <v/>
      </c>
      <c r="V401" s="9" t="str">
        <f>IFERROR(__xludf.DUMMYFUNCTION("REGEXREPLACE(SUBSTITUTE(SUBSTITUTE(SUBSTITUTE(SUBSTITUTE(REGEXREPLACE(I401, ""(\[([ROYGBPTQUXZC_]|1?[0-9])\])"", ""&lt;icon src='$2.png'/&gt;""),""--"",""—""),""-&gt;"",""•""),""~@"", CONCATENATE(""&lt;i&gt;"",REGEXEXTRACT(B401,""^([\s\S]*),|$""),""&lt;/i&gt;"")),""~"", CONCA"&amp;"TENATE(""&lt;i&gt;"",B401,""&lt;/i&gt;"")),""(\([\s\S]*?\))"",""&lt;i&gt;&lt;span foreground='#FF34343A'&gt;$0&lt;/span&gt;&lt;/i&gt;"")"),"")</f>
        <v/>
      </c>
      <c r="W401" s="14" t="str">
        <f t="shared" si="10"/>
        <v>&lt;i&gt;&lt;/i&gt;</v>
      </c>
    </row>
    <row r="402">
      <c r="A402" s="14"/>
      <c r="B402" s="1" t="str">
        <f t="shared" si="11"/>
        <v/>
      </c>
      <c r="C402" s="15"/>
      <c r="D402" s="16" t="str">
        <f>IFERROR(__xludf.DUMMYFUNCTION("IF(ISBLANK(A402),"""",SWITCH(IF(T402="""",0,COUNTA(SPLIT(T402,"" ""))),0,""Generic"",1,TRIM(T402),2,""Multicolor"",3,""Multicolor"",4,""Multicolor"",5,""Multicolor"",6,""Multicolor"",7,""Multicolor"",8,""Multicolor""))"),"")</f>
        <v/>
      </c>
      <c r="E402" s="14"/>
      <c r="F402" s="14"/>
      <c r="H402" s="15"/>
      <c r="I402" s="17"/>
      <c r="J402" s="17"/>
      <c r="O402" s="17"/>
      <c r="Q402" s="1">
        <v>60.0</v>
      </c>
      <c r="R402" s="1">
        <v>50.0</v>
      </c>
      <c r="S402" s="14" t="str">
        <f t="shared" si="9"/>
        <v/>
      </c>
      <c r="T402" s="14" t="str">
        <f>IFERROR(__xludf.DUMMYFUNCTION("CONCATENATE(if(REGEXMATCH(C402,""R""),"" Red"",""""),if(REGEXMATCH(C402,""O""),"" Orange"",""""),if(REGEXMATCH(C402,""Y""),"" Yellow"",""""),if(REGEXMATCH(C402,""G""),"" Green"",""""),if(REGEXMATCH(C402,""B""),"" Blue"",""""),if(REGEXMATCH(C402,""P""),"" "&amp;"Purple"",""""))"),"")</f>
        <v/>
      </c>
      <c r="U402" s="14" t="str">
        <f>IFERROR(__xludf.DUMMYFUNCTION("REGEXREPLACE(C402, ""([ROYGBPXZC_]|1?[0-9])"", ""&lt;icon src='$0.png'/&gt;"")
"),"")</f>
        <v/>
      </c>
      <c r="V402" s="9" t="str">
        <f>IFERROR(__xludf.DUMMYFUNCTION("REGEXREPLACE(SUBSTITUTE(SUBSTITUTE(SUBSTITUTE(SUBSTITUTE(REGEXREPLACE(I402, ""(\[([ROYGBPTQUXZC_]|1?[0-9])\])"", ""&lt;icon src='$2.png'/&gt;""),""--"",""—""),""-&gt;"",""•""),""~@"", CONCATENATE(""&lt;i&gt;"",REGEXEXTRACT(B402,""^([\s\S]*),|$""),""&lt;/i&gt;"")),""~"", CONCA"&amp;"TENATE(""&lt;i&gt;"",B402,""&lt;/i&gt;"")),""(\([\s\S]*?\))"",""&lt;i&gt;&lt;span foreground='#FF34343A'&gt;$0&lt;/span&gt;&lt;/i&gt;"")"),"")</f>
        <v/>
      </c>
      <c r="W402" s="14" t="str">
        <f t="shared" si="10"/>
        <v>&lt;i&gt;&lt;/i&gt;</v>
      </c>
    </row>
    <row r="403">
      <c r="A403" s="14"/>
      <c r="B403" s="1" t="str">
        <f t="shared" si="11"/>
        <v/>
      </c>
      <c r="C403" s="15"/>
      <c r="D403" s="16" t="str">
        <f>IFERROR(__xludf.DUMMYFUNCTION("IF(ISBLANK(A403),"""",SWITCH(IF(T403="""",0,COUNTA(SPLIT(T403,"" ""))),0,""Generic"",1,TRIM(T403),2,""Multicolor"",3,""Multicolor"",4,""Multicolor"",5,""Multicolor"",6,""Multicolor"",7,""Multicolor"",8,""Multicolor""))"),"")</f>
        <v/>
      </c>
      <c r="E403" s="14"/>
      <c r="F403" s="14"/>
      <c r="H403" s="15"/>
      <c r="I403" s="17"/>
      <c r="J403" s="17"/>
      <c r="O403" s="17"/>
      <c r="Q403" s="1">
        <v>60.0</v>
      </c>
      <c r="R403" s="1">
        <v>50.0</v>
      </c>
      <c r="S403" s="14" t="str">
        <f t="shared" si="9"/>
        <v/>
      </c>
      <c r="T403" s="14" t="str">
        <f>IFERROR(__xludf.DUMMYFUNCTION("CONCATENATE(if(REGEXMATCH(C403,""R""),"" Red"",""""),if(REGEXMATCH(C403,""O""),"" Orange"",""""),if(REGEXMATCH(C403,""Y""),"" Yellow"",""""),if(REGEXMATCH(C403,""G""),"" Green"",""""),if(REGEXMATCH(C403,""B""),"" Blue"",""""),if(REGEXMATCH(C403,""P""),"" "&amp;"Purple"",""""))"),"")</f>
        <v/>
      </c>
      <c r="U403" s="14" t="str">
        <f>IFERROR(__xludf.DUMMYFUNCTION("REGEXREPLACE(C403, ""([ROYGBPXZC_]|1?[0-9])"", ""&lt;icon src='$0.png'/&gt;"")
"),"")</f>
        <v/>
      </c>
      <c r="V403" s="9" t="str">
        <f>IFERROR(__xludf.DUMMYFUNCTION("REGEXREPLACE(SUBSTITUTE(SUBSTITUTE(SUBSTITUTE(SUBSTITUTE(REGEXREPLACE(I403, ""(\[([ROYGBPTQUXZC_]|1?[0-9])\])"", ""&lt;icon src='$2.png'/&gt;""),""--"",""—""),""-&gt;"",""•""),""~@"", CONCATENATE(""&lt;i&gt;"",REGEXEXTRACT(B403,""^([\s\S]*),|$""),""&lt;/i&gt;"")),""~"", CONCA"&amp;"TENATE(""&lt;i&gt;"",B403,""&lt;/i&gt;"")),""(\([\s\S]*?\))"",""&lt;i&gt;&lt;span foreground='#FF34343A'&gt;$0&lt;/span&gt;&lt;/i&gt;"")"),"")</f>
        <v/>
      </c>
      <c r="W403" s="14" t="str">
        <f t="shared" si="10"/>
        <v>&lt;i&gt;&lt;/i&gt;</v>
      </c>
    </row>
    <row r="404">
      <c r="A404" s="14"/>
      <c r="B404" s="1" t="str">
        <f t="shared" si="11"/>
        <v/>
      </c>
      <c r="C404" s="15"/>
      <c r="D404" s="16" t="str">
        <f>IFERROR(__xludf.DUMMYFUNCTION("IF(ISBLANK(A404),"""",SWITCH(IF(T404="""",0,COUNTA(SPLIT(T404,"" ""))),0,""Generic"",1,TRIM(T404),2,""Multicolor"",3,""Multicolor"",4,""Multicolor"",5,""Multicolor"",6,""Multicolor"",7,""Multicolor"",8,""Multicolor""))"),"")</f>
        <v/>
      </c>
      <c r="E404" s="14"/>
      <c r="F404" s="14"/>
      <c r="H404" s="15"/>
      <c r="I404" s="17"/>
      <c r="J404" s="17"/>
      <c r="O404" s="17"/>
      <c r="Q404" s="1">
        <v>60.0</v>
      </c>
      <c r="R404" s="1">
        <v>50.0</v>
      </c>
      <c r="S404" s="14" t="str">
        <f t="shared" si="9"/>
        <v/>
      </c>
      <c r="T404" s="14" t="str">
        <f>IFERROR(__xludf.DUMMYFUNCTION("CONCATENATE(if(REGEXMATCH(C404,""R""),"" Red"",""""),if(REGEXMATCH(C404,""O""),"" Orange"",""""),if(REGEXMATCH(C404,""Y""),"" Yellow"",""""),if(REGEXMATCH(C404,""G""),"" Green"",""""),if(REGEXMATCH(C404,""B""),"" Blue"",""""),if(REGEXMATCH(C404,""P""),"" "&amp;"Purple"",""""))"),"")</f>
        <v/>
      </c>
      <c r="U404" s="14" t="str">
        <f>IFERROR(__xludf.DUMMYFUNCTION("REGEXREPLACE(C404, ""([ROYGBPXZC_]|1?[0-9])"", ""&lt;icon src='$0.png'/&gt;"")
"),"")</f>
        <v/>
      </c>
      <c r="V404" s="9" t="str">
        <f>IFERROR(__xludf.DUMMYFUNCTION("REGEXREPLACE(SUBSTITUTE(SUBSTITUTE(SUBSTITUTE(SUBSTITUTE(REGEXREPLACE(I404, ""(\[([ROYGBPTQUXZC_]|1?[0-9])\])"", ""&lt;icon src='$2.png'/&gt;""),""--"",""—""),""-&gt;"",""•""),""~@"", CONCATENATE(""&lt;i&gt;"",REGEXEXTRACT(B404,""^([\s\S]*),|$""),""&lt;/i&gt;"")),""~"", CONCA"&amp;"TENATE(""&lt;i&gt;"",B404,""&lt;/i&gt;"")),""(\([\s\S]*?\))"",""&lt;i&gt;&lt;span foreground='#FF34343A'&gt;$0&lt;/span&gt;&lt;/i&gt;"")"),"")</f>
        <v/>
      </c>
      <c r="W404" s="14" t="str">
        <f t="shared" si="10"/>
        <v>&lt;i&gt;&lt;/i&gt;</v>
      </c>
    </row>
    <row r="405">
      <c r="A405" s="14"/>
      <c r="B405" s="1" t="str">
        <f t="shared" si="11"/>
        <v/>
      </c>
      <c r="C405" s="15"/>
      <c r="D405" s="16" t="str">
        <f>IFERROR(__xludf.DUMMYFUNCTION("IF(ISBLANK(A405),"""",SWITCH(IF(T405="""",0,COUNTA(SPLIT(T405,"" ""))),0,""Generic"",1,TRIM(T405),2,""Multicolor"",3,""Multicolor"",4,""Multicolor"",5,""Multicolor"",6,""Multicolor"",7,""Multicolor"",8,""Multicolor""))"),"")</f>
        <v/>
      </c>
      <c r="E405" s="14"/>
      <c r="F405" s="14"/>
      <c r="H405" s="15"/>
      <c r="I405" s="17"/>
      <c r="J405" s="17"/>
      <c r="O405" s="17"/>
      <c r="Q405" s="1">
        <v>60.0</v>
      </c>
      <c r="R405" s="1">
        <v>50.0</v>
      </c>
      <c r="S405" s="14" t="str">
        <f t="shared" si="9"/>
        <v/>
      </c>
      <c r="T405" s="14" t="str">
        <f>IFERROR(__xludf.DUMMYFUNCTION("CONCATENATE(if(REGEXMATCH(C405,""R""),"" Red"",""""),if(REGEXMATCH(C405,""O""),"" Orange"",""""),if(REGEXMATCH(C405,""Y""),"" Yellow"",""""),if(REGEXMATCH(C405,""G""),"" Green"",""""),if(REGEXMATCH(C405,""B""),"" Blue"",""""),if(REGEXMATCH(C405,""P""),"" "&amp;"Purple"",""""))"),"")</f>
        <v/>
      </c>
      <c r="U405" s="14" t="str">
        <f>IFERROR(__xludf.DUMMYFUNCTION("REGEXREPLACE(C405, ""([ROYGBPXZC_]|1?[0-9])"", ""&lt;icon src='$0.png'/&gt;"")
"),"")</f>
        <v/>
      </c>
      <c r="V405" s="9" t="str">
        <f>IFERROR(__xludf.DUMMYFUNCTION("REGEXREPLACE(SUBSTITUTE(SUBSTITUTE(SUBSTITUTE(SUBSTITUTE(REGEXREPLACE(I405, ""(\[([ROYGBPTQUXZC_]|1?[0-9])\])"", ""&lt;icon src='$2.png'/&gt;""),""--"",""—""),""-&gt;"",""•""),""~@"", CONCATENATE(""&lt;i&gt;"",REGEXEXTRACT(B405,""^([\s\S]*),|$""),""&lt;/i&gt;"")),""~"", CONCA"&amp;"TENATE(""&lt;i&gt;"",B405,""&lt;/i&gt;"")),""(\([\s\S]*?\))"",""&lt;i&gt;&lt;span foreground='#FF34343A'&gt;$0&lt;/span&gt;&lt;/i&gt;"")"),"")</f>
        <v/>
      </c>
      <c r="W405" s="14" t="str">
        <f t="shared" si="10"/>
        <v>&lt;i&gt;&lt;/i&gt;</v>
      </c>
    </row>
    <row r="406">
      <c r="A406" s="14"/>
      <c r="B406" s="1" t="str">
        <f t="shared" si="11"/>
        <v/>
      </c>
      <c r="C406" s="15"/>
      <c r="D406" s="16" t="str">
        <f>IFERROR(__xludf.DUMMYFUNCTION("IF(ISBLANK(A406),"""",SWITCH(IF(T406="""",0,COUNTA(SPLIT(T406,"" ""))),0,""Generic"",1,TRIM(T406),2,""Multicolor"",3,""Multicolor"",4,""Multicolor"",5,""Multicolor"",6,""Multicolor"",7,""Multicolor"",8,""Multicolor""))"),"")</f>
        <v/>
      </c>
      <c r="E406" s="14"/>
      <c r="F406" s="14"/>
      <c r="H406" s="15"/>
      <c r="I406" s="17"/>
      <c r="J406" s="17"/>
      <c r="O406" s="17"/>
      <c r="Q406" s="1">
        <v>60.0</v>
      </c>
      <c r="R406" s="1">
        <v>50.0</v>
      </c>
      <c r="S406" s="14" t="str">
        <f t="shared" si="9"/>
        <v/>
      </c>
      <c r="T406" s="14" t="str">
        <f>IFERROR(__xludf.DUMMYFUNCTION("CONCATENATE(if(REGEXMATCH(C406,""R""),"" Red"",""""),if(REGEXMATCH(C406,""O""),"" Orange"",""""),if(REGEXMATCH(C406,""Y""),"" Yellow"",""""),if(REGEXMATCH(C406,""G""),"" Green"",""""),if(REGEXMATCH(C406,""B""),"" Blue"",""""),if(REGEXMATCH(C406,""P""),"" "&amp;"Purple"",""""))"),"")</f>
        <v/>
      </c>
      <c r="U406" s="14" t="str">
        <f>IFERROR(__xludf.DUMMYFUNCTION("REGEXREPLACE(C406, ""([ROYGBPXZC_]|1?[0-9])"", ""&lt;icon src='$0.png'/&gt;"")
"),"")</f>
        <v/>
      </c>
      <c r="V406" s="9" t="str">
        <f>IFERROR(__xludf.DUMMYFUNCTION("REGEXREPLACE(SUBSTITUTE(SUBSTITUTE(SUBSTITUTE(SUBSTITUTE(REGEXREPLACE(I406, ""(\[([ROYGBPTQUXZC_]|1?[0-9])\])"", ""&lt;icon src='$2.png'/&gt;""),""--"",""—""),""-&gt;"",""•""),""~@"", CONCATENATE(""&lt;i&gt;"",REGEXEXTRACT(B406,""^([\s\S]*),|$""),""&lt;/i&gt;"")),""~"", CONCA"&amp;"TENATE(""&lt;i&gt;"",B406,""&lt;/i&gt;"")),""(\([\s\S]*?\))"",""&lt;i&gt;&lt;span foreground='#FF34343A'&gt;$0&lt;/span&gt;&lt;/i&gt;"")"),"")</f>
        <v/>
      </c>
      <c r="W406" s="14" t="str">
        <f t="shared" si="10"/>
        <v>&lt;i&gt;&lt;/i&gt;</v>
      </c>
    </row>
    <row r="407">
      <c r="A407" s="14"/>
      <c r="B407" s="1" t="str">
        <f t="shared" si="11"/>
        <v/>
      </c>
      <c r="C407" s="15"/>
      <c r="D407" s="16" t="str">
        <f>IFERROR(__xludf.DUMMYFUNCTION("IF(ISBLANK(A407),"""",SWITCH(IF(T407="""",0,COUNTA(SPLIT(T407,"" ""))),0,""Generic"",1,TRIM(T407),2,""Multicolor"",3,""Multicolor"",4,""Multicolor"",5,""Multicolor"",6,""Multicolor"",7,""Multicolor"",8,""Multicolor""))"),"")</f>
        <v/>
      </c>
      <c r="E407" s="14"/>
      <c r="F407" s="14"/>
      <c r="H407" s="15"/>
      <c r="I407" s="17"/>
      <c r="J407" s="17"/>
      <c r="O407" s="17"/>
      <c r="Q407" s="1">
        <v>60.0</v>
      </c>
      <c r="R407" s="1">
        <v>50.0</v>
      </c>
      <c r="S407" s="14" t="str">
        <f t="shared" si="9"/>
        <v/>
      </c>
      <c r="T407" s="14" t="str">
        <f>IFERROR(__xludf.DUMMYFUNCTION("CONCATENATE(if(REGEXMATCH(C407,""R""),"" Red"",""""),if(REGEXMATCH(C407,""O""),"" Orange"",""""),if(REGEXMATCH(C407,""Y""),"" Yellow"",""""),if(REGEXMATCH(C407,""G""),"" Green"",""""),if(REGEXMATCH(C407,""B""),"" Blue"",""""),if(REGEXMATCH(C407,""P""),"" "&amp;"Purple"",""""))"),"")</f>
        <v/>
      </c>
      <c r="U407" s="14" t="str">
        <f>IFERROR(__xludf.DUMMYFUNCTION("REGEXREPLACE(C407, ""([ROYGBPXZC_]|1?[0-9])"", ""&lt;icon src='$0.png'/&gt;"")
"),"")</f>
        <v/>
      </c>
      <c r="V407" s="9" t="str">
        <f>IFERROR(__xludf.DUMMYFUNCTION("REGEXREPLACE(SUBSTITUTE(SUBSTITUTE(SUBSTITUTE(SUBSTITUTE(REGEXREPLACE(I407, ""(\[([ROYGBPTQUXZC_]|1?[0-9])\])"", ""&lt;icon src='$2.png'/&gt;""),""--"",""—""),""-&gt;"",""•""),""~@"", CONCATENATE(""&lt;i&gt;"",REGEXEXTRACT(B407,""^([\s\S]*),|$""),""&lt;/i&gt;"")),""~"", CONCA"&amp;"TENATE(""&lt;i&gt;"",B407,""&lt;/i&gt;"")),""(\([\s\S]*?\))"",""&lt;i&gt;&lt;span foreground='#FF34343A'&gt;$0&lt;/span&gt;&lt;/i&gt;"")"),"")</f>
        <v/>
      </c>
      <c r="W407" s="14" t="str">
        <f t="shared" si="10"/>
        <v>&lt;i&gt;&lt;/i&gt;</v>
      </c>
    </row>
    <row r="408">
      <c r="A408" s="14"/>
      <c r="B408" s="1" t="str">
        <f t="shared" si="11"/>
        <v/>
      </c>
      <c r="C408" s="15"/>
      <c r="D408" s="16" t="str">
        <f>IFERROR(__xludf.DUMMYFUNCTION("IF(ISBLANK(A408),"""",SWITCH(IF(T408="""",0,COUNTA(SPLIT(T408,"" ""))),0,""Generic"",1,TRIM(T408),2,""Multicolor"",3,""Multicolor"",4,""Multicolor"",5,""Multicolor"",6,""Multicolor"",7,""Multicolor"",8,""Multicolor""))"),"")</f>
        <v/>
      </c>
      <c r="E408" s="14"/>
      <c r="F408" s="14"/>
      <c r="H408" s="15"/>
      <c r="I408" s="17"/>
      <c r="J408" s="17"/>
      <c r="O408" s="17"/>
      <c r="Q408" s="1">
        <v>60.0</v>
      </c>
      <c r="R408" s="1">
        <v>50.0</v>
      </c>
      <c r="S408" s="14" t="str">
        <f t="shared" si="9"/>
        <v/>
      </c>
      <c r="T408" s="14" t="str">
        <f>IFERROR(__xludf.DUMMYFUNCTION("CONCATENATE(if(REGEXMATCH(C408,""R""),"" Red"",""""),if(REGEXMATCH(C408,""O""),"" Orange"",""""),if(REGEXMATCH(C408,""Y""),"" Yellow"",""""),if(REGEXMATCH(C408,""G""),"" Green"",""""),if(REGEXMATCH(C408,""B""),"" Blue"",""""),if(REGEXMATCH(C408,""P""),"" "&amp;"Purple"",""""))"),"")</f>
        <v/>
      </c>
      <c r="U408" s="14" t="str">
        <f>IFERROR(__xludf.DUMMYFUNCTION("REGEXREPLACE(C408, ""([ROYGBPXZC_]|1?[0-9])"", ""&lt;icon src='$0.png'/&gt;"")
"),"")</f>
        <v/>
      </c>
      <c r="V408" s="9" t="str">
        <f>IFERROR(__xludf.DUMMYFUNCTION("REGEXREPLACE(SUBSTITUTE(SUBSTITUTE(SUBSTITUTE(SUBSTITUTE(REGEXREPLACE(I408, ""(\[([ROYGBPTQUXZC_]|1?[0-9])\])"", ""&lt;icon src='$2.png'/&gt;""),""--"",""—""),""-&gt;"",""•""),""~@"", CONCATENATE(""&lt;i&gt;"",REGEXEXTRACT(B408,""^([\s\S]*),|$""),""&lt;/i&gt;"")),""~"", CONCA"&amp;"TENATE(""&lt;i&gt;"",B408,""&lt;/i&gt;"")),""(\([\s\S]*?\))"",""&lt;i&gt;&lt;span foreground='#FF34343A'&gt;$0&lt;/span&gt;&lt;/i&gt;"")"),"")</f>
        <v/>
      </c>
      <c r="W408" s="14" t="str">
        <f t="shared" si="10"/>
        <v>&lt;i&gt;&lt;/i&gt;</v>
      </c>
    </row>
    <row r="409">
      <c r="A409" s="14"/>
      <c r="B409" s="1" t="str">
        <f t="shared" si="11"/>
        <v/>
      </c>
      <c r="C409" s="15"/>
      <c r="D409" s="16" t="str">
        <f>IFERROR(__xludf.DUMMYFUNCTION("IF(ISBLANK(A409),"""",SWITCH(IF(T409="""",0,COUNTA(SPLIT(T409,"" ""))),0,""Generic"",1,TRIM(T409),2,""Multicolor"",3,""Multicolor"",4,""Multicolor"",5,""Multicolor"",6,""Multicolor"",7,""Multicolor"",8,""Multicolor""))"),"")</f>
        <v/>
      </c>
      <c r="E409" s="14"/>
      <c r="F409" s="14"/>
      <c r="H409" s="15"/>
      <c r="I409" s="17"/>
      <c r="J409" s="17"/>
      <c r="O409" s="17"/>
      <c r="Q409" s="1">
        <v>60.0</v>
      </c>
      <c r="R409" s="1">
        <v>50.0</v>
      </c>
      <c r="S409" s="14" t="str">
        <f t="shared" si="9"/>
        <v/>
      </c>
      <c r="T409" s="14" t="str">
        <f>IFERROR(__xludf.DUMMYFUNCTION("CONCATENATE(if(REGEXMATCH(C409,""R""),"" Red"",""""),if(REGEXMATCH(C409,""O""),"" Orange"",""""),if(REGEXMATCH(C409,""Y""),"" Yellow"",""""),if(REGEXMATCH(C409,""G""),"" Green"",""""),if(REGEXMATCH(C409,""B""),"" Blue"",""""),if(REGEXMATCH(C409,""P""),"" "&amp;"Purple"",""""))"),"")</f>
        <v/>
      </c>
      <c r="U409" s="14" t="str">
        <f>IFERROR(__xludf.DUMMYFUNCTION("REGEXREPLACE(C409, ""([ROYGBPXZC_]|1?[0-9])"", ""&lt;icon src='$0.png'/&gt;"")
"),"")</f>
        <v/>
      </c>
      <c r="V409" s="9" t="str">
        <f>IFERROR(__xludf.DUMMYFUNCTION("REGEXREPLACE(SUBSTITUTE(SUBSTITUTE(SUBSTITUTE(SUBSTITUTE(REGEXREPLACE(I409, ""(\[([ROYGBPTQUXZC_]|1?[0-9])\])"", ""&lt;icon src='$2.png'/&gt;""),""--"",""—""),""-&gt;"",""•""),""~@"", CONCATENATE(""&lt;i&gt;"",REGEXEXTRACT(B409,""^([\s\S]*),|$""),""&lt;/i&gt;"")),""~"", CONCA"&amp;"TENATE(""&lt;i&gt;"",B409,""&lt;/i&gt;"")),""(\([\s\S]*?\))"",""&lt;i&gt;&lt;span foreground='#FF34343A'&gt;$0&lt;/span&gt;&lt;/i&gt;"")"),"")</f>
        <v/>
      </c>
      <c r="W409" s="14" t="str">
        <f t="shared" si="10"/>
        <v>&lt;i&gt;&lt;/i&gt;</v>
      </c>
    </row>
    <row r="410">
      <c r="A410" s="14"/>
      <c r="B410" s="1" t="str">
        <f t="shared" si="11"/>
        <v/>
      </c>
      <c r="C410" s="15"/>
      <c r="D410" s="16" t="str">
        <f>IFERROR(__xludf.DUMMYFUNCTION("IF(ISBLANK(A410),"""",SWITCH(IF(T410="""",0,COUNTA(SPLIT(T410,"" ""))),0,""Generic"",1,TRIM(T410),2,""Multicolor"",3,""Multicolor"",4,""Multicolor"",5,""Multicolor"",6,""Multicolor"",7,""Multicolor"",8,""Multicolor""))"),"")</f>
        <v/>
      </c>
      <c r="E410" s="14"/>
      <c r="F410" s="14"/>
      <c r="H410" s="15"/>
      <c r="I410" s="17"/>
      <c r="J410" s="17"/>
      <c r="O410" s="17"/>
      <c r="Q410" s="1">
        <v>60.0</v>
      </c>
      <c r="R410" s="1">
        <v>50.0</v>
      </c>
      <c r="S410" s="14" t="str">
        <f t="shared" si="9"/>
        <v/>
      </c>
      <c r="T410" s="14" t="str">
        <f>IFERROR(__xludf.DUMMYFUNCTION("CONCATENATE(if(REGEXMATCH(C410,""R""),"" Red"",""""),if(REGEXMATCH(C410,""O""),"" Orange"",""""),if(REGEXMATCH(C410,""Y""),"" Yellow"",""""),if(REGEXMATCH(C410,""G""),"" Green"",""""),if(REGEXMATCH(C410,""B""),"" Blue"",""""),if(REGEXMATCH(C410,""P""),"" "&amp;"Purple"",""""))"),"")</f>
        <v/>
      </c>
      <c r="U410" s="14" t="str">
        <f>IFERROR(__xludf.DUMMYFUNCTION("REGEXREPLACE(C410, ""([ROYGBPXZC_]|1?[0-9])"", ""&lt;icon src='$0.png'/&gt;"")
"),"")</f>
        <v/>
      </c>
      <c r="V410" s="9" t="str">
        <f>IFERROR(__xludf.DUMMYFUNCTION("REGEXREPLACE(SUBSTITUTE(SUBSTITUTE(SUBSTITUTE(SUBSTITUTE(REGEXREPLACE(I410, ""(\[([ROYGBPTQUXZC_]|1?[0-9])\])"", ""&lt;icon src='$2.png'/&gt;""),""--"",""—""),""-&gt;"",""•""),""~@"", CONCATENATE(""&lt;i&gt;"",REGEXEXTRACT(B410,""^([\s\S]*),|$""),""&lt;/i&gt;"")),""~"", CONCA"&amp;"TENATE(""&lt;i&gt;"",B410,""&lt;/i&gt;"")),""(\([\s\S]*?\))"",""&lt;i&gt;&lt;span foreground='#FF34343A'&gt;$0&lt;/span&gt;&lt;/i&gt;"")"),"")</f>
        <v/>
      </c>
      <c r="W410" s="14" t="str">
        <f t="shared" si="10"/>
        <v>&lt;i&gt;&lt;/i&gt;</v>
      </c>
    </row>
    <row r="411">
      <c r="A411" s="14"/>
      <c r="B411" s="1" t="str">
        <f t="shared" si="11"/>
        <v/>
      </c>
      <c r="C411" s="15"/>
      <c r="D411" s="16" t="str">
        <f>IFERROR(__xludf.DUMMYFUNCTION("IF(ISBLANK(A411),"""",SWITCH(IF(T411="""",0,COUNTA(SPLIT(T411,"" ""))),0,""Generic"",1,TRIM(T411),2,""Multicolor"",3,""Multicolor"",4,""Multicolor"",5,""Multicolor"",6,""Multicolor"",7,""Multicolor"",8,""Multicolor""))"),"")</f>
        <v/>
      </c>
      <c r="E411" s="14"/>
      <c r="F411" s="14"/>
      <c r="H411" s="15"/>
      <c r="I411" s="17"/>
      <c r="J411" s="17"/>
      <c r="O411" s="17"/>
      <c r="Q411" s="1">
        <v>60.0</v>
      </c>
      <c r="R411" s="1">
        <v>50.0</v>
      </c>
      <c r="S411" s="14" t="str">
        <f t="shared" si="9"/>
        <v/>
      </c>
      <c r="T411" s="14" t="str">
        <f>IFERROR(__xludf.DUMMYFUNCTION("CONCATENATE(if(REGEXMATCH(C411,""R""),"" Red"",""""),if(REGEXMATCH(C411,""O""),"" Orange"",""""),if(REGEXMATCH(C411,""Y""),"" Yellow"",""""),if(REGEXMATCH(C411,""G""),"" Green"",""""),if(REGEXMATCH(C411,""B""),"" Blue"",""""),if(REGEXMATCH(C411,""P""),"" "&amp;"Purple"",""""))"),"")</f>
        <v/>
      </c>
      <c r="U411" s="14" t="str">
        <f>IFERROR(__xludf.DUMMYFUNCTION("REGEXREPLACE(C411, ""([ROYGBPXZC_]|1?[0-9])"", ""&lt;icon src='$0.png'/&gt;"")
"),"")</f>
        <v/>
      </c>
      <c r="V411" s="9" t="str">
        <f>IFERROR(__xludf.DUMMYFUNCTION("REGEXREPLACE(SUBSTITUTE(SUBSTITUTE(SUBSTITUTE(SUBSTITUTE(REGEXREPLACE(I411, ""(\[([ROYGBPTQUXZC_]|1?[0-9])\])"", ""&lt;icon src='$2.png'/&gt;""),""--"",""—""),""-&gt;"",""•""),""~@"", CONCATENATE(""&lt;i&gt;"",REGEXEXTRACT(B411,""^([\s\S]*),|$""),""&lt;/i&gt;"")),""~"", CONCA"&amp;"TENATE(""&lt;i&gt;"",B411,""&lt;/i&gt;"")),""(\([\s\S]*?\))"",""&lt;i&gt;&lt;span foreground='#FF34343A'&gt;$0&lt;/span&gt;&lt;/i&gt;"")"),"")</f>
        <v/>
      </c>
      <c r="W411" s="14" t="str">
        <f t="shared" si="10"/>
        <v>&lt;i&gt;&lt;/i&gt;</v>
      </c>
    </row>
    <row r="412">
      <c r="A412" s="14"/>
      <c r="B412" s="1" t="str">
        <f t="shared" si="11"/>
        <v/>
      </c>
      <c r="C412" s="15"/>
      <c r="D412" s="16" t="str">
        <f>IFERROR(__xludf.DUMMYFUNCTION("IF(ISBLANK(A412),"""",SWITCH(IF(T412="""",0,COUNTA(SPLIT(T412,"" ""))),0,""Generic"",1,TRIM(T412),2,""Multicolor"",3,""Multicolor"",4,""Multicolor"",5,""Multicolor"",6,""Multicolor"",7,""Multicolor"",8,""Multicolor""))"),"")</f>
        <v/>
      </c>
      <c r="E412" s="14"/>
      <c r="F412" s="14"/>
      <c r="H412" s="15"/>
      <c r="I412" s="17"/>
      <c r="J412" s="17"/>
      <c r="O412" s="17"/>
      <c r="Q412" s="1">
        <v>60.0</v>
      </c>
      <c r="R412" s="1">
        <v>50.0</v>
      </c>
      <c r="S412" s="14" t="str">
        <f t="shared" si="9"/>
        <v/>
      </c>
      <c r="T412" s="14" t="str">
        <f>IFERROR(__xludf.DUMMYFUNCTION("CONCATENATE(if(REGEXMATCH(C412,""R""),"" Red"",""""),if(REGEXMATCH(C412,""O""),"" Orange"",""""),if(REGEXMATCH(C412,""Y""),"" Yellow"",""""),if(REGEXMATCH(C412,""G""),"" Green"",""""),if(REGEXMATCH(C412,""B""),"" Blue"",""""),if(REGEXMATCH(C412,""P""),"" "&amp;"Purple"",""""))"),"")</f>
        <v/>
      </c>
      <c r="U412" s="14" t="str">
        <f>IFERROR(__xludf.DUMMYFUNCTION("REGEXREPLACE(C412, ""([ROYGBPXZC_]|1?[0-9])"", ""&lt;icon src='$0.png'/&gt;"")
"),"")</f>
        <v/>
      </c>
      <c r="V412" s="9" t="str">
        <f>IFERROR(__xludf.DUMMYFUNCTION("REGEXREPLACE(SUBSTITUTE(SUBSTITUTE(SUBSTITUTE(SUBSTITUTE(REGEXREPLACE(I412, ""(\[([ROYGBPTQUXZC_]|1?[0-9])\])"", ""&lt;icon src='$2.png'/&gt;""),""--"",""—""),""-&gt;"",""•""),""~@"", CONCATENATE(""&lt;i&gt;"",REGEXEXTRACT(B412,""^([\s\S]*),|$""),""&lt;/i&gt;"")),""~"", CONCA"&amp;"TENATE(""&lt;i&gt;"",B412,""&lt;/i&gt;"")),""(\([\s\S]*?\))"",""&lt;i&gt;&lt;span foreground='#FF34343A'&gt;$0&lt;/span&gt;&lt;/i&gt;"")"),"")</f>
        <v/>
      </c>
      <c r="W412" s="14" t="str">
        <f t="shared" si="10"/>
        <v>&lt;i&gt;&lt;/i&gt;</v>
      </c>
    </row>
    <row r="413">
      <c r="A413" s="14"/>
      <c r="B413" s="1" t="str">
        <f t="shared" si="11"/>
        <v/>
      </c>
      <c r="C413" s="15"/>
      <c r="D413" s="16" t="str">
        <f>IFERROR(__xludf.DUMMYFUNCTION("IF(ISBLANK(A413),"""",SWITCH(IF(T413="""",0,COUNTA(SPLIT(T413,"" ""))),0,""Generic"",1,TRIM(T413),2,""Multicolor"",3,""Multicolor"",4,""Multicolor"",5,""Multicolor"",6,""Multicolor"",7,""Multicolor"",8,""Multicolor""))"),"")</f>
        <v/>
      </c>
      <c r="E413" s="14"/>
      <c r="F413" s="14"/>
      <c r="H413" s="15"/>
      <c r="I413" s="17"/>
      <c r="J413" s="17"/>
      <c r="O413" s="17"/>
      <c r="Q413" s="1">
        <v>60.0</v>
      </c>
      <c r="R413" s="1">
        <v>50.0</v>
      </c>
      <c r="S413" s="14" t="str">
        <f t="shared" si="9"/>
        <v/>
      </c>
      <c r="T413" s="14" t="str">
        <f>IFERROR(__xludf.DUMMYFUNCTION("CONCATENATE(if(REGEXMATCH(C413,""R""),"" Red"",""""),if(REGEXMATCH(C413,""O""),"" Orange"",""""),if(REGEXMATCH(C413,""Y""),"" Yellow"",""""),if(REGEXMATCH(C413,""G""),"" Green"",""""),if(REGEXMATCH(C413,""B""),"" Blue"",""""),if(REGEXMATCH(C413,""P""),"" "&amp;"Purple"",""""))"),"")</f>
        <v/>
      </c>
      <c r="U413" s="14" t="str">
        <f>IFERROR(__xludf.DUMMYFUNCTION("REGEXREPLACE(C413, ""([ROYGBPXZC_]|1?[0-9])"", ""&lt;icon src='$0.png'/&gt;"")
"),"")</f>
        <v/>
      </c>
      <c r="V413" s="9" t="str">
        <f>IFERROR(__xludf.DUMMYFUNCTION("REGEXREPLACE(SUBSTITUTE(SUBSTITUTE(SUBSTITUTE(SUBSTITUTE(REGEXREPLACE(I413, ""(\[([ROYGBPTQUXZC_]|1?[0-9])\])"", ""&lt;icon src='$2.png'/&gt;""),""--"",""—""),""-&gt;"",""•""),""~@"", CONCATENATE(""&lt;i&gt;"",REGEXEXTRACT(B413,""^([\s\S]*),|$""),""&lt;/i&gt;"")),""~"", CONCA"&amp;"TENATE(""&lt;i&gt;"",B413,""&lt;/i&gt;"")),""(\([\s\S]*?\))"",""&lt;i&gt;&lt;span foreground='#FF34343A'&gt;$0&lt;/span&gt;&lt;/i&gt;"")"),"")</f>
        <v/>
      </c>
      <c r="W413" s="14" t="str">
        <f t="shared" si="10"/>
        <v>&lt;i&gt;&lt;/i&gt;</v>
      </c>
    </row>
    <row r="414">
      <c r="A414" s="14"/>
      <c r="B414" s="1" t="str">
        <f t="shared" si="11"/>
        <v/>
      </c>
      <c r="C414" s="15"/>
      <c r="D414" s="16" t="str">
        <f>IFERROR(__xludf.DUMMYFUNCTION("IF(ISBLANK(A414),"""",SWITCH(IF(T414="""",0,COUNTA(SPLIT(T414,"" ""))),0,""Generic"",1,TRIM(T414),2,""Multicolor"",3,""Multicolor"",4,""Multicolor"",5,""Multicolor"",6,""Multicolor"",7,""Multicolor"",8,""Multicolor""))"),"")</f>
        <v/>
      </c>
      <c r="E414" s="14"/>
      <c r="F414" s="14"/>
      <c r="H414" s="15"/>
      <c r="I414" s="17"/>
      <c r="J414" s="17"/>
      <c r="O414" s="17"/>
      <c r="Q414" s="1">
        <v>60.0</v>
      </c>
      <c r="R414" s="1">
        <v>50.0</v>
      </c>
      <c r="S414" s="14" t="str">
        <f t="shared" si="9"/>
        <v/>
      </c>
      <c r="T414" s="14" t="str">
        <f>IFERROR(__xludf.DUMMYFUNCTION("CONCATENATE(if(REGEXMATCH(C414,""R""),"" Red"",""""),if(REGEXMATCH(C414,""O""),"" Orange"",""""),if(REGEXMATCH(C414,""Y""),"" Yellow"",""""),if(REGEXMATCH(C414,""G""),"" Green"",""""),if(REGEXMATCH(C414,""B""),"" Blue"",""""),if(REGEXMATCH(C414,""P""),"" "&amp;"Purple"",""""))"),"")</f>
        <v/>
      </c>
      <c r="U414" s="14" t="str">
        <f>IFERROR(__xludf.DUMMYFUNCTION("REGEXREPLACE(C414, ""([ROYGBPXZC_]|1?[0-9])"", ""&lt;icon src='$0.png'/&gt;"")
"),"")</f>
        <v/>
      </c>
      <c r="V414" s="9" t="str">
        <f>IFERROR(__xludf.DUMMYFUNCTION("REGEXREPLACE(SUBSTITUTE(SUBSTITUTE(SUBSTITUTE(SUBSTITUTE(REGEXREPLACE(I414, ""(\[([ROYGBPTQUXZC_]|1?[0-9])\])"", ""&lt;icon src='$2.png'/&gt;""),""--"",""—""),""-&gt;"",""•""),""~@"", CONCATENATE(""&lt;i&gt;"",REGEXEXTRACT(B414,""^([\s\S]*),|$""),""&lt;/i&gt;"")),""~"", CONCA"&amp;"TENATE(""&lt;i&gt;"",B414,""&lt;/i&gt;"")),""(\([\s\S]*?\))"",""&lt;i&gt;&lt;span foreground='#FF34343A'&gt;$0&lt;/span&gt;&lt;/i&gt;"")"),"")</f>
        <v/>
      </c>
      <c r="W414" s="14" t="str">
        <f t="shared" si="10"/>
        <v>&lt;i&gt;&lt;/i&gt;</v>
      </c>
    </row>
    <row r="415">
      <c r="A415" s="14"/>
      <c r="B415" s="1" t="str">
        <f t="shared" si="11"/>
        <v/>
      </c>
      <c r="C415" s="15"/>
      <c r="D415" s="16" t="str">
        <f>IFERROR(__xludf.DUMMYFUNCTION("IF(ISBLANK(A415),"""",SWITCH(IF(T415="""",0,COUNTA(SPLIT(T415,"" ""))),0,""Generic"",1,TRIM(T415),2,""Multicolor"",3,""Multicolor"",4,""Multicolor"",5,""Multicolor"",6,""Multicolor"",7,""Multicolor"",8,""Multicolor""))"),"")</f>
        <v/>
      </c>
      <c r="E415" s="14"/>
      <c r="F415" s="14"/>
      <c r="H415" s="15"/>
      <c r="I415" s="17"/>
      <c r="J415" s="17"/>
      <c r="O415" s="17"/>
      <c r="Q415" s="1">
        <v>60.0</v>
      </c>
      <c r="R415" s="1">
        <v>50.0</v>
      </c>
      <c r="S415" s="14" t="str">
        <f t="shared" si="9"/>
        <v/>
      </c>
      <c r="T415" s="14" t="str">
        <f>IFERROR(__xludf.DUMMYFUNCTION("CONCATENATE(if(REGEXMATCH(C415,""R""),"" Red"",""""),if(REGEXMATCH(C415,""O""),"" Orange"",""""),if(REGEXMATCH(C415,""Y""),"" Yellow"",""""),if(REGEXMATCH(C415,""G""),"" Green"",""""),if(REGEXMATCH(C415,""B""),"" Blue"",""""),if(REGEXMATCH(C415,""P""),"" "&amp;"Purple"",""""))"),"")</f>
        <v/>
      </c>
      <c r="U415" s="14" t="str">
        <f>IFERROR(__xludf.DUMMYFUNCTION("REGEXREPLACE(C415, ""([ROYGBPXZC_]|1?[0-9])"", ""&lt;icon src='$0.png'/&gt;"")
"),"")</f>
        <v/>
      </c>
      <c r="V415" s="9" t="str">
        <f>IFERROR(__xludf.DUMMYFUNCTION("REGEXREPLACE(SUBSTITUTE(SUBSTITUTE(SUBSTITUTE(SUBSTITUTE(REGEXREPLACE(I415, ""(\[([ROYGBPTQUXZC_]|1?[0-9])\])"", ""&lt;icon src='$2.png'/&gt;""),""--"",""—""),""-&gt;"",""•""),""~@"", CONCATENATE(""&lt;i&gt;"",REGEXEXTRACT(B415,""^([\s\S]*),|$""),""&lt;/i&gt;"")),""~"", CONCA"&amp;"TENATE(""&lt;i&gt;"",B415,""&lt;/i&gt;"")),""(\([\s\S]*?\))"",""&lt;i&gt;&lt;span foreground='#FF34343A'&gt;$0&lt;/span&gt;&lt;/i&gt;"")"),"")</f>
        <v/>
      </c>
      <c r="W415" s="14" t="str">
        <f t="shared" si="10"/>
        <v>&lt;i&gt;&lt;/i&gt;</v>
      </c>
    </row>
    <row r="416">
      <c r="A416" s="14"/>
      <c r="B416" s="1" t="str">
        <f t="shared" si="11"/>
        <v/>
      </c>
      <c r="C416" s="15"/>
      <c r="D416" s="16" t="str">
        <f>IFERROR(__xludf.DUMMYFUNCTION("IF(ISBLANK(A416),"""",SWITCH(IF(T416="""",0,COUNTA(SPLIT(T416,"" ""))),0,""Generic"",1,TRIM(T416),2,""Multicolor"",3,""Multicolor"",4,""Multicolor"",5,""Multicolor"",6,""Multicolor"",7,""Multicolor"",8,""Multicolor""))"),"")</f>
        <v/>
      </c>
      <c r="E416" s="14"/>
      <c r="F416" s="14"/>
      <c r="H416" s="15"/>
      <c r="I416" s="17"/>
      <c r="J416" s="17"/>
      <c r="O416" s="17"/>
      <c r="Q416" s="1">
        <v>60.0</v>
      </c>
      <c r="R416" s="1">
        <v>50.0</v>
      </c>
      <c r="S416" s="14" t="str">
        <f t="shared" si="9"/>
        <v/>
      </c>
      <c r="T416" s="14" t="str">
        <f>IFERROR(__xludf.DUMMYFUNCTION("CONCATENATE(if(REGEXMATCH(C416,""R""),"" Red"",""""),if(REGEXMATCH(C416,""O""),"" Orange"",""""),if(REGEXMATCH(C416,""Y""),"" Yellow"",""""),if(REGEXMATCH(C416,""G""),"" Green"",""""),if(REGEXMATCH(C416,""B""),"" Blue"",""""),if(REGEXMATCH(C416,""P""),"" "&amp;"Purple"",""""))"),"")</f>
        <v/>
      </c>
      <c r="U416" s="14" t="str">
        <f>IFERROR(__xludf.DUMMYFUNCTION("REGEXREPLACE(C416, ""([ROYGBPXZC_]|1?[0-9])"", ""&lt;icon src='$0.png'/&gt;"")
"),"")</f>
        <v/>
      </c>
      <c r="V416" s="9" t="str">
        <f>IFERROR(__xludf.DUMMYFUNCTION("REGEXREPLACE(SUBSTITUTE(SUBSTITUTE(SUBSTITUTE(SUBSTITUTE(REGEXREPLACE(I416, ""(\[([ROYGBPTQUXZC_]|1?[0-9])\])"", ""&lt;icon src='$2.png'/&gt;""),""--"",""—""),""-&gt;"",""•""),""~@"", CONCATENATE(""&lt;i&gt;"",REGEXEXTRACT(B416,""^([\s\S]*),|$""),""&lt;/i&gt;"")),""~"", CONCA"&amp;"TENATE(""&lt;i&gt;"",B416,""&lt;/i&gt;"")),""(\([\s\S]*?\))"",""&lt;i&gt;&lt;span foreground='#FF34343A'&gt;$0&lt;/span&gt;&lt;/i&gt;"")"),"")</f>
        <v/>
      </c>
      <c r="W416" s="14" t="str">
        <f t="shared" si="10"/>
        <v>&lt;i&gt;&lt;/i&gt;</v>
      </c>
    </row>
    <row r="417">
      <c r="A417" s="14"/>
      <c r="B417" s="1" t="str">
        <f t="shared" si="11"/>
        <v/>
      </c>
      <c r="C417" s="15"/>
      <c r="D417" s="16" t="str">
        <f>IFERROR(__xludf.DUMMYFUNCTION("IF(ISBLANK(A417),"""",SWITCH(IF(T417="""",0,COUNTA(SPLIT(T417,"" ""))),0,""Generic"",1,TRIM(T417),2,""Multicolor"",3,""Multicolor"",4,""Multicolor"",5,""Multicolor"",6,""Multicolor"",7,""Multicolor"",8,""Multicolor""))"),"")</f>
        <v/>
      </c>
      <c r="E417" s="14"/>
      <c r="F417" s="14"/>
      <c r="H417" s="15"/>
      <c r="I417" s="17"/>
      <c r="J417" s="17"/>
      <c r="O417" s="17"/>
      <c r="Q417" s="1">
        <v>60.0</v>
      </c>
      <c r="R417" s="1">
        <v>50.0</v>
      </c>
      <c r="S417" s="14" t="str">
        <f t="shared" si="9"/>
        <v/>
      </c>
      <c r="T417" s="14" t="str">
        <f>IFERROR(__xludf.DUMMYFUNCTION("CONCATENATE(if(REGEXMATCH(C417,""R""),"" Red"",""""),if(REGEXMATCH(C417,""O""),"" Orange"",""""),if(REGEXMATCH(C417,""Y""),"" Yellow"",""""),if(REGEXMATCH(C417,""G""),"" Green"",""""),if(REGEXMATCH(C417,""B""),"" Blue"",""""),if(REGEXMATCH(C417,""P""),"" "&amp;"Purple"",""""))"),"")</f>
        <v/>
      </c>
      <c r="U417" s="14" t="str">
        <f>IFERROR(__xludf.DUMMYFUNCTION("REGEXREPLACE(C417, ""([ROYGBPXZC_]|1?[0-9])"", ""&lt;icon src='$0.png'/&gt;"")
"),"")</f>
        <v/>
      </c>
      <c r="V417" s="9" t="str">
        <f>IFERROR(__xludf.DUMMYFUNCTION("REGEXREPLACE(SUBSTITUTE(SUBSTITUTE(SUBSTITUTE(SUBSTITUTE(REGEXREPLACE(I417, ""(\[([ROYGBPTQUXZC_]|1?[0-9])\])"", ""&lt;icon src='$2.png'/&gt;""),""--"",""—""),""-&gt;"",""•""),""~@"", CONCATENATE(""&lt;i&gt;"",REGEXEXTRACT(B417,""^([\s\S]*),|$""),""&lt;/i&gt;"")),""~"", CONCA"&amp;"TENATE(""&lt;i&gt;"",B417,""&lt;/i&gt;"")),""(\([\s\S]*?\))"",""&lt;i&gt;&lt;span foreground='#FF34343A'&gt;$0&lt;/span&gt;&lt;/i&gt;"")"),"")</f>
        <v/>
      </c>
      <c r="W417" s="14" t="str">
        <f t="shared" si="10"/>
        <v>&lt;i&gt;&lt;/i&gt;</v>
      </c>
    </row>
    <row r="418">
      <c r="A418" s="14"/>
      <c r="B418" s="1" t="str">
        <f t="shared" si="11"/>
        <v/>
      </c>
      <c r="C418" s="15"/>
      <c r="D418" s="16" t="str">
        <f>IFERROR(__xludf.DUMMYFUNCTION("IF(ISBLANK(A418),"""",SWITCH(IF(T418="""",0,COUNTA(SPLIT(T418,"" ""))),0,""Generic"",1,TRIM(T418),2,""Multicolor"",3,""Multicolor"",4,""Multicolor"",5,""Multicolor"",6,""Multicolor"",7,""Multicolor"",8,""Multicolor""))"),"")</f>
        <v/>
      </c>
      <c r="E418" s="14"/>
      <c r="F418" s="14"/>
      <c r="H418" s="15"/>
      <c r="I418" s="17"/>
      <c r="J418" s="17"/>
      <c r="O418" s="17"/>
      <c r="Q418" s="1">
        <v>60.0</v>
      </c>
      <c r="R418" s="1">
        <v>50.0</v>
      </c>
      <c r="S418" s="14" t="str">
        <f t="shared" si="9"/>
        <v/>
      </c>
      <c r="T418" s="14" t="str">
        <f>IFERROR(__xludf.DUMMYFUNCTION("CONCATENATE(if(REGEXMATCH(C418,""R""),"" Red"",""""),if(REGEXMATCH(C418,""O""),"" Orange"",""""),if(REGEXMATCH(C418,""Y""),"" Yellow"",""""),if(REGEXMATCH(C418,""G""),"" Green"",""""),if(REGEXMATCH(C418,""B""),"" Blue"",""""),if(REGEXMATCH(C418,""P""),"" "&amp;"Purple"",""""))"),"")</f>
        <v/>
      </c>
      <c r="U418" s="14" t="str">
        <f>IFERROR(__xludf.DUMMYFUNCTION("REGEXREPLACE(C418, ""([ROYGBPXZC_]|1?[0-9])"", ""&lt;icon src='$0.png'/&gt;"")
"),"")</f>
        <v/>
      </c>
      <c r="V418" s="9" t="str">
        <f>IFERROR(__xludf.DUMMYFUNCTION("REGEXREPLACE(SUBSTITUTE(SUBSTITUTE(SUBSTITUTE(SUBSTITUTE(REGEXREPLACE(I418, ""(\[([ROYGBPTQUXZC_]|1?[0-9])\])"", ""&lt;icon src='$2.png'/&gt;""),""--"",""—""),""-&gt;"",""•""),""~@"", CONCATENATE(""&lt;i&gt;"",REGEXEXTRACT(B418,""^([\s\S]*),|$""),""&lt;/i&gt;"")),""~"", CONCA"&amp;"TENATE(""&lt;i&gt;"",B418,""&lt;/i&gt;"")),""(\([\s\S]*?\))"",""&lt;i&gt;&lt;span foreground='#FF34343A'&gt;$0&lt;/span&gt;&lt;/i&gt;"")"),"")</f>
        <v/>
      </c>
      <c r="W418" s="14" t="str">
        <f t="shared" si="10"/>
        <v>&lt;i&gt;&lt;/i&gt;</v>
      </c>
    </row>
    <row r="419">
      <c r="A419" s="14"/>
      <c r="B419" s="1" t="str">
        <f t="shared" si="11"/>
        <v/>
      </c>
      <c r="C419" s="15"/>
      <c r="D419" s="16" t="str">
        <f>IFERROR(__xludf.DUMMYFUNCTION("IF(ISBLANK(A419),"""",SWITCH(IF(T419="""",0,COUNTA(SPLIT(T419,"" ""))),0,""Generic"",1,TRIM(T419),2,""Multicolor"",3,""Multicolor"",4,""Multicolor"",5,""Multicolor"",6,""Multicolor"",7,""Multicolor"",8,""Multicolor""))"),"")</f>
        <v/>
      </c>
      <c r="E419" s="14"/>
      <c r="F419" s="14"/>
      <c r="H419" s="15"/>
      <c r="I419" s="17"/>
      <c r="J419" s="17"/>
      <c r="O419" s="17"/>
      <c r="Q419" s="1">
        <v>60.0</v>
      </c>
      <c r="R419" s="1">
        <v>50.0</v>
      </c>
      <c r="S419" s="14" t="str">
        <f t="shared" si="9"/>
        <v/>
      </c>
      <c r="T419" s="14" t="str">
        <f>IFERROR(__xludf.DUMMYFUNCTION("CONCATENATE(if(REGEXMATCH(C419,""R""),"" Red"",""""),if(REGEXMATCH(C419,""O""),"" Orange"",""""),if(REGEXMATCH(C419,""Y""),"" Yellow"",""""),if(REGEXMATCH(C419,""G""),"" Green"",""""),if(REGEXMATCH(C419,""B""),"" Blue"",""""),if(REGEXMATCH(C419,""P""),"" "&amp;"Purple"",""""))"),"")</f>
        <v/>
      </c>
      <c r="U419" s="14" t="str">
        <f>IFERROR(__xludf.DUMMYFUNCTION("REGEXREPLACE(C419, ""([ROYGBPXZC_]|1?[0-9])"", ""&lt;icon src='$0.png'/&gt;"")
"),"")</f>
        <v/>
      </c>
      <c r="V419" s="9" t="str">
        <f>IFERROR(__xludf.DUMMYFUNCTION("REGEXREPLACE(SUBSTITUTE(SUBSTITUTE(SUBSTITUTE(SUBSTITUTE(REGEXREPLACE(I419, ""(\[([ROYGBPTQUXZC_]|1?[0-9])\])"", ""&lt;icon src='$2.png'/&gt;""),""--"",""—""),""-&gt;"",""•""),""~@"", CONCATENATE(""&lt;i&gt;"",REGEXEXTRACT(B419,""^([\s\S]*),|$""),""&lt;/i&gt;"")),""~"", CONCA"&amp;"TENATE(""&lt;i&gt;"",B419,""&lt;/i&gt;"")),""(\([\s\S]*?\))"",""&lt;i&gt;&lt;span foreground='#FF34343A'&gt;$0&lt;/span&gt;&lt;/i&gt;"")"),"")</f>
        <v/>
      </c>
      <c r="W419" s="14" t="str">
        <f t="shared" si="10"/>
        <v>&lt;i&gt;&lt;/i&gt;</v>
      </c>
    </row>
    <row r="420">
      <c r="A420" s="14"/>
      <c r="B420" s="1" t="str">
        <f t="shared" si="11"/>
        <v/>
      </c>
      <c r="C420" s="15"/>
      <c r="D420" s="16" t="str">
        <f>IFERROR(__xludf.DUMMYFUNCTION("IF(ISBLANK(A420),"""",SWITCH(IF(T420="""",0,COUNTA(SPLIT(T420,"" ""))),0,""Generic"",1,TRIM(T420),2,""Multicolor"",3,""Multicolor"",4,""Multicolor"",5,""Multicolor"",6,""Multicolor"",7,""Multicolor"",8,""Multicolor""))"),"")</f>
        <v/>
      </c>
      <c r="E420" s="14"/>
      <c r="F420" s="14"/>
      <c r="H420" s="15"/>
      <c r="I420" s="17"/>
      <c r="J420" s="17"/>
      <c r="O420" s="17"/>
      <c r="Q420" s="1">
        <v>60.0</v>
      </c>
      <c r="R420" s="1">
        <v>50.0</v>
      </c>
      <c r="S420" s="14" t="str">
        <f t="shared" si="9"/>
        <v/>
      </c>
      <c r="T420" s="14" t="str">
        <f>IFERROR(__xludf.DUMMYFUNCTION("CONCATENATE(if(REGEXMATCH(C420,""R""),"" Red"",""""),if(REGEXMATCH(C420,""O""),"" Orange"",""""),if(REGEXMATCH(C420,""Y""),"" Yellow"",""""),if(REGEXMATCH(C420,""G""),"" Green"",""""),if(REGEXMATCH(C420,""B""),"" Blue"",""""),if(REGEXMATCH(C420,""P""),"" "&amp;"Purple"",""""))"),"")</f>
        <v/>
      </c>
      <c r="U420" s="14" t="str">
        <f>IFERROR(__xludf.DUMMYFUNCTION("REGEXREPLACE(C420, ""([ROYGBPXZC_]|1?[0-9])"", ""&lt;icon src='$0.png'/&gt;"")
"),"")</f>
        <v/>
      </c>
      <c r="V420" s="9" t="str">
        <f>IFERROR(__xludf.DUMMYFUNCTION("REGEXREPLACE(SUBSTITUTE(SUBSTITUTE(SUBSTITUTE(SUBSTITUTE(REGEXREPLACE(I420, ""(\[([ROYGBPTQUXZC_]|1?[0-9])\])"", ""&lt;icon src='$2.png'/&gt;""),""--"",""—""),""-&gt;"",""•""),""~@"", CONCATENATE(""&lt;i&gt;"",REGEXEXTRACT(B420,""^([\s\S]*),|$""),""&lt;/i&gt;"")),""~"", CONCA"&amp;"TENATE(""&lt;i&gt;"",B420,""&lt;/i&gt;"")),""(\([\s\S]*?\))"",""&lt;i&gt;&lt;span foreground='#FF34343A'&gt;$0&lt;/span&gt;&lt;/i&gt;"")"),"")</f>
        <v/>
      </c>
      <c r="W420" s="14" t="str">
        <f t="shared" si="10"/>
        <v>&lt;i&gt;&lt;/i&gt;</v>
      </c>
    </row>
    <row r="421">
      <c r="A421" s="14"/>
      <c r="B421" s="1" t="str">
        <f t="shared" si="11"/>
        <v/>
      </c>
      <c r="C421" s="15"/>
      <c r="D421" s="16" t="str">
        <f>IFERROR(__xludf.DUMMYFUNCTION("IF(ISBLANK(A421),"""",SWITCH(IF(T421="""",0,COUNTA(SPLIT(T421,"" ""))),0,""Generic"",1,TRIM(T421),2,""Multicolor"",3,""Multicolor"",4,""Multicolor"",5,""Multicolor"",6,""Multicolor"",7,""Multicolor"",8,""Multicolor""))"),"")</f>
        <v/>
      </c>
      <c r="E421" s="14"/>
      <c r="F421" s="14"/>
      <c r="H421" s="15"/>
      <c r="I421" s="17"/>
      <c r="J421" s="17"/>
      <c r="O421" s="17"/>
      <c r="Q421" s="1">
        <v>60.0</v>
      </c>
      <c r="R421" s="1">
        <v>50.0</v>
      </c>
      <c r="S421" s="14" t="str">
        <f t="shared" si="9"/>
        <v/>
      </c>
      <c r="T421" s="14" t="str">
        <f>IFERROR(__xludf.DUMMYFUNCTION("CONCATENATE(if(REGEXMATCH(C421,""R""),"" Red"",""""),if(REGEXMATCH(C421,""O""),"" Orange"",""""),if(REGEXMATCH(C421,""Y""),"" Yellow"",""""),if(REGEXMATCH(C421,""G""),"" Green"",""""),if(REGEXMATCH(C421,""B""),"" Blue"",""""),if(REGEXMATCH(C421,""P""),"" "&amp;"Purple"",""""))"),"")</f>
        <v/>
      </c>
      <c r="U421" s="14" t="str">
        <f>IFERROR(__xludf.DUMMYFUNCTION("REGEXREPLACE(C421, ""([ROYGBPXZC_]|1?[0-9])"", ""&lt;icon src='$0.png'/&gt;"")
"),"")</f>
        <v/>
      </c>
      <c r="V421" s="9" t="str">
        <f>IFERROR(__xludf.DUMMYFUNCTION("REGEXREPLACE(SUBSTITUTE(SUBSTITUTE(SUBSTITUTE(SUBSTITUTE(REGEXREPLACE(I421, ""(\[([ROYGBPTQUXZC_]|1?[0-9])\])"", ""&lt;icon src='$2.png'/&gt;""),""--"",""—""),""-&gt;"",""•""),""~@"", CONCATENATE(""&lt;i&gt;"",REGEXEXTRACT(B421,""^([\s\S]*),|$""),""&lt;/i&gt;"")),""~"", CONCA"&amp;"TENATE(""&lt;i&gt;"",B421,""&lt;/i&gt;"")),""(\([\s\S]*?\))"",""&lt;i&gt;&lt;span foreground='#FF34343A'&gt;$0&lt;/span&gt;&lt;/i&gt;"")"),"")</f>
        <v/>
      </c>
      <c r="W421" s="14" t="str">
        <f t="shared" si="10"/>
        <v>&lt;i&gt;&lt;/i&gt;</v>
      </c>
    </row>
    <row r="422">
      <c r="A422" s="14"/>
      <c r="B422" s="1" t="str">
        <f t="shared" si="11"/>
        <v/>
      </c>
      <c r="C422" s="15"/>
      <c r="D422" s="16" t="str">
        <f>IFERROR(__xludf.DUMMYFUNCTION("IF(ISBLANK(A422),"""",SWITCH(IF(T422="""",0,COUNTA(SPLIT(T422,"" ""))),0,""Generic"",1,TRIM(T422),2,""Multicolor"",3,""Multicolor"",4,""Multicolor"",5,""Multicolor"",6,""Multicolor"",7,""Multicolor"",8,""Multicolor""))"),"")</f>
        <v/>
      </c>
      <c r="E422" s="14"/>
      <c r="F422" s="14"/>
      <c r="H422" s="15"/>
      <c r="I422" s="17"/>
      <c r="J422" s="17"/>
      <c r="O422" s="17"/>
      <c r="Q422" s="1">
        <v>60.0</v>
      </c>
      <c r="R422" s="1">
        <v>50.0</v>
      </c>
      <c r="S422" s="14" t="str">
        <f t="shared" si="9"/>
        <v/>
      </c>
      <c r="T422" s="14" t="str">
        <f>IFERROR(__xludf.DUMMYFUNCTION("CONCATENATE(if(REGEXMATCH(C422,""R""),"" Red"",""""),if(REGEXMATCH(C422,""O""),"" Orange"",""""),if(REGEXMATCH(C422,""Y""),"" Yellow"",""""),if(REGEXMATCH(C422,""G""),"" Green"",""""),if(REGEXMATCH(C422,""B""),"" Blue"",""""),if(REGEXMATCH(C422,""P""),"" "&amp;"Purple"",""""))"),"")</f>
        <v/>
      </c>
      <c r="U422" s="14" t="str">
        <f>IFERROR(__xludf.DUMMYFUNCTION("REGEXREPLACE(C422, ""([ROYGBPXZC_]|1?[0-9])"", ""&lt;icon src='$0.png'/&gt;"")
"),"")</f>
        <v/>
      </c>
      <c r="V422" s="9" t="str">
        <f>IFERROR(__xludf.DUMMYFUNCTION("REGEXREPLACE(SUBSTITUTE(SUBSTITUTE(SUBSTITUTE(SUBSTITUTE(REGEXREPLACE(I422, ""(\[([ROYGBPTQUXZC_]|1?[0-9])\])"", ""&lt;icon src='$2.png'/&gt;""),""--"",""—""),""-&gt;"",""•""),""~@"", CONCATENATE(""&lt;i&gt;"",REGEXEXTRACT(B422,""^([\s\S]*),|$""),""&lt;/i&gt;"")),""~"", CONCA"&amp;"TENATE(""&lt;i&gt;"",B422,""&lt;/i&gt;"")),""(\([\s\S]*?\))"",""&lt;i&gt;&lt;span foreground='#FF34343A'&gt;$0&lt;/span&gt;&lt;/i&gt;"")"),"")</f>
        <v/>
      </c>
      <c r="W422" s="14" t="str">
        <f t="shared" si="10"/>
        <v>&lt;i&gt;&lt;/i&gt;</v>
      </c>
    </row>
    <row r="423">
      <c r="A423" s="14"/>
      <c r="B423" s="1" t="str">
        <f t="shared" si="11"/>
        <v/>
      </c>
      <c r="C423" s="15"/>
      <c r="D423" s="16" t="str">
        <f>IFERROR(__xludf.DUMMYFUNCTION("IF(ISBLANK(A423),"""",SWITCH(IF(T423="""",0,COUNTA(SPLIT(T423,"" ""))),0,""Generic"",1,TRIM(T423),2,""Multicolor"",3,""Multicolor"",4,""Multicolor"",5,""Multicolor"",6,""Multicolor"",7,""Multicolor"",8,""Multicolor""))"),"")</f>
        <v/>
      </c>
      <c r="E423" s="14"/>
      <c r="F423" s="14"/>
      <c r="H423" s="15"/>
      <c r="I423" s="17"/>
      <c r="J423" s="17"/>
      <c r="O423" s="17"/>
      <c r="Q423" s="1">
        <v>60.0</v>
      </c>
      <c r="R423" s="1">
        <v>50.0</v>
      </c>
      <c r="S423" s="14" t="str">
        <f t="shared" si="9"/>
        <v/>
      </c>
      <c r="T423" s="14" t="str">
        <f>IFERROR(__xludf.DUMMYFUNCTION("CONCATENATE(if(REGEXMATCH(C423,""R""),"" Red"",""""),if(REGEXMATCH(C423,""O""),"" Orange"",""""),if(REGEXMATCH(C423,""Y""),"" Yellow"",""""),if(REGEXMATCH(C423,""G""),"" Green"",""""),if(REGEXMATCH(C423,""B""),"" Blue"",""""),if(REGEXMATCH(C423,""P""),"" "&amp;"Purple"",""""))"),"")</f>
        <v/>
      </c>
      <c r="U423" s="14" t="str">
        <f>IFERROR(__xludf.DUMMYFUNCTION("REGEXREPLACE(C423, ""([ROYGBPXZC_]|1?[0-9])"", ""&lt;icon src='$0.png'/&gt;"")
"),"")</f>
        <v/>
      </c>
      <c r="V423" s="9" t="str">
        <f>IFERROR(__xludf.DUMMYFUNCTION("REGEXREPLACE(SUBSTITUTE(SUBSTITUTE(SUBSTITUTE(SUBSTITUTE(REGEXREPLACE(I423, ""(\[([ROYGBPTQUXZC_]|1?[0-9])\])"", ""&lt;icon src='$2.png'/&gt;""),""--"",""—""),""-&gt;"",""•""),""~@"", CONCATENATE(""&lt;i&gt;"",REGEXEXTRACT(B423,""^([\s\S]*),|$""),""&lt;/i&gt;"")),""~"", CONCA"&amp;"TENATE(""&lt;i&gt;"",B423,""&lt;/i&gt;"")),""(\([\s\S]*?\))"",""&lt;i&gt;&lt;span foreground='#FF34343A'&gt;$0&lt;/span&gt;&lt;/i&gt;"")"),"")</f>
        <v/>
      </c>
      <c r="W423" s="14" t="str">
        <f t="shared" si="10"/>
        <v>&lt;i&gt;&lt;/i&gt;</v>
      </c>
    </row>
    <row r="424">
      <c r="A424" s="14"/>
      <c r="B424" s="1" t="str">
        <f t="shared" si="11"/>
        <v/>
      </c>
      <c r="C424" s="15"/>
      <c r="D424" s="16" t="str">
        <f>IFERROR(__xludf.DUMMYFUNCTION("IF(ISBLANK(A424),"""",SWITCH(IF(T424="""",0,COUNTA(SPLIT(T424,"" ""))),0,""Generic"",1,TRIM(T424),2,""Multicolor"",3,""Multicolor"",4,""Multicolor"",5,""Multicolor"",6,""Multicolor"",7,""Multicolor"",8,""Multicolor""))"),"")</f>
        <v/>
      </c>
      <c r="E424" s="14"/>
      <c r="F424" s="14"/>
      <c r="H424" s="15"/>
      <c r="I424" s="17"/>
      <c r="J424" s="17"/>
      <c r="O424" s="17"/>
      <c r="Q424" s="1">
        <v>60.0</v>
      </c>
      <c r="R424" s="1">
        <v>50.0</v>
      </c>
      <c r="S424" s="14" t="str">
        <f t="shared" si="9"/>
        <v/>
      </c>
      <c r="T424" s="14" t="str">
        <f>IFERROR(__xludf.DUMMYFUNCTION("CONCATENATE(if(REGEXMATCH(C424,""R""),"" Red"",""""),if(REGEXMATCH(C424,""O""),"" Orange"",""""),if(REGEXMATCH(C424,""Y""),"" Yellow"",""""),if(REGEXMATCH(C424,""G""),"" Green"",""""),if(REGEXMATCH(C424,""B""),"" Blue"",""""),if(REGEXMATCH(C424,""P""),"" "&amp;"Purple"",""""))"),"")</f>
        <v/>
      </c>
      <c r="U424" s="14" t="str">
        <f>IFERROR(__xludf.DUMMYFUNCTION("REGEXREPLACE(C424, ""([ROYGBPXZC_]|1?[0-9])"", ""&lt;icon src='$0.png'/&gt;"")
"),"")</f>
        <v/>
      </c>
      <c r="V424" s="9" t="str">
        <f>IFERROR(__xludf.DUMMYFUNCTION("REGEXREPLACE(SUBSTITUTE(SUBSTITUTE(SUBSTITUTE(SUBSTITUTE(REGEXREPLACE(I424, ""(\[([ROYGBPTQUXZC_]|1?[0-9])\])"", ""&lt;icon src='$2.png'/&gt;""),""--"",""—""),""-&gt;"",""•""),""~@"", CONCATENATE(""&lt;i&gt;"",REGEXEXTRACT(B424,""^([\s\S]*),|$""),""&lt;/i&gt;"")),""~"", CONCA"&amp;"TENATE(""&lt;i&gt;"",B424,""&lt;/i&gt;"")),""(\([\s\S]*?\))"",""&lt;i&gt;&lt;span foreground='#FF34343A'&gt;$0&lt;/span&gt;&lt;/i&gt;"")"),"")</f>
        <v/>
      </c>
      <c r="W424" s="14" t="str">
        <f t="shared" si="10"/>
        <v>&lt;i&gt;&lt;/i&gt;</v>
      </c>
    </row>
    <row r="425">
      <c r="A425" s="14"/>
      <c r="B425" s="1" t="str">
        <f t="shared" si="11"/>
        <v/>
      </c>
      <c r="C425" s="15"/>
      <c r="D425" s="16" t="str">
        <f>IFERROR(__xludf.DUMMYFUNCTION("IF(ISBLANK(A425),"""",SWITCH(IF(T425="""",0,COUNTA(SPLIT(T425,"" ""))),0,""Generic"",1,TRIM(T425),2,""Multicolor"",3,""Multicolor"",4,""Multicolor"",5,""Multicolor"",6,""Multicolor"",7,""Multicolor"",8,""Multicolor""))"),"")</f>
        <v/>
      </c>
      <c r="E425" s="14"/>
      <c r="F425" s="14"/>
      <c r="H425" s="15"/>
      <c r="I425" s="17"/>
      <c r="J425" s="17"/>
      <c r="O425" s="17"/>
      <c r="Q425" s="1">
        <v>60.0</v>
      </c>
      <c r="R425" s="1">
        <v>50.0</v>
      </c>
      <c r="S425" s="14" t="str">
        <f t="shared" si="9"/>
        <v/>
      </c>
      <c r="T425" s="14" t="str">
        <f>IFERROR(__xludf.DUMMYFUNCTION("CONCATENATE(if(REGEXMATCH(C425,""R""),"" Red"",""""),if(REGEXMATCH(C425,""O""),"" Orange"",""""),if(REGEXMATCH(C425,""Y""),"" Yellow"",""""),if(REGEXMATCH(C425,""G""),"" Green"",""""),if(REGEXMATCH(C425,""B""),"" Blue"",""""),if(REGEXMATCH(C425,""P""),"" "&amp;"Purple"",""""))"),"")</f>
        <v/>
      </c>
      <c r="U425" s="14" t="str">
        <f>IFERROR(__xludf.DUMMYFUNCTION("REGEXREPLACE(C425, ""([ROYGBPXZC_]|1?[0-9])"", ""&lt;icon src='$0.png'/&gt;"")
"),"")</f>
        <v/>
      </c>
      <c r="V425" s="9" t="str">
        <f>IFERROR(__xludf.DUMMYFUNCTION("REGEXREPLACE(SUBSTITUTE(SUBSTITUTE(SUBSTITUTE(SUBSTITUTE(REGEXREPLACE(I425, ""(\[([ROYGBPTQUXZC_]|1?[0-9])\])"", ""&lt;icon src='$2.png'/&gt;""),""--"",""—""),""-&gt;"",""•""),""~@"", CONCATENATE(""&lt;i&gt;"",REGEXEXTRACT(B425,""^([\s\S]*),|$""),""&lt;/i&gt;"")),""~"", CONCA"&amp;"TENATE(""&lt;i&gt;"",B425,""&lt;/i&gt;"")),""(\([\s\S]*?\))"",""&lt;i&gt;&lt;span foreground='#FF34343A'&gt;$0&lt;/span&gt;&lt;/i&gt;"")"),"")</f>
        <v/>
      </c>
      <c r="W425" s="14" t="str">
        <f t="shared" si="10"/>
        <v>&lt;i&gt;&lt;/i&gt;</v>
      </c>
    </row>
    <row r="426">
      <c r="A426" s="14"/>
      <c r="B426" s="1" t="str">
        <f t="shared" si="11"/>
        <v/>
      </c>
      <c r="C426" s="15"/>
      <c r="D426" s="16" t="str">
        <f>IFERROR(__xludf.DUMMYFUNCTION("IF(ISBLANK(A426),"""",SWITCH(IF(T426="""",0,COUNTA(SPLIT(T426,"" ""))),0,""Generic"",1,TRIM(T426),2,""Multicolor"",3,""Multicolor"",4,""Multicolor"",5,""Multicolor"",6,""Multicolor"",7,""Multicolor"",8,""Multicolor""))"),"")</f>
        <v/>
      </c>
      <c r="E426" s="14"/>
      <c r="F426" s="14"/>
      <c r="H426" s="15"/>
      <c r="I426" s="17"/>
      <c r="J426" s="17"/>
      <c r="O426" s="17"/>
      <c r="Q426" s="1">
        <v>60.0</v>
      </c>
      <c r="R426" s="1">
        <v>50.0</v>
      </c>
      <c r="S426" s="14" t="str">
        <f t="shared" si="9"/>
        <v/>
      </c>
      <c r="T426" s="14" t="str">
        <f>IFERROR(__xludf.DUMMYFUNCTION("CONCATENATE(if(REGEXMATCH(C426,""R""),"" Red"",""""),if(REGEXMATCH(C426,""O""),"" Orange"",""""),if(REGEXMATCH(C426,""Y""),"" Yellow"",""""),if(REGEXMATCH(C426,""G""),"" Green"",""""),if(REGEXMATCH(C426,""B""),"" Blue"",""""),if(REGEXMATCH(C426,""P""),"" "&amp;"Purple"",""""))"),"")</f>
        <v/>
      </c>
      <c r="U426" s="14" t="str">
        <f>IFERROR(__xludf.DUMMYFUNCTION("REGEXREPLACE(C426, ""([ROYGBPXZC_]|1?[0-9])"", ""&lt;icon src='$0.png'/&gt;"")
"),"")</f>
        <v/>
      </c>
      <c r="V426" s="9" t="str">
        <f>IFERROR(__xludf.DUMMYFUNCTION("REGEXREPLACE(SUBSTITUTE(SUBSTITUTE(SUBSTITUTE(SUBSTITUTE(REGEXREPLACE(I426, ""(\[([ROYGBPTQUXZC_]|1?[0-9])\])"", ""&lt;icon src='$2.png'/&gt;""),""--"",""—""),""-&gt;"",""•""),""~@"", CONCATENATE(""&lt;i&gt;"",REGEXEXTRACT(B426,""^([\s\S]*),|$""),""&lt;/i&gt;"")),""~"", CONCA"&amp;"TENATE(""&lt;i&gt;"",B426,""&lt;/i&gt;"")),""(\([\s\S]*?\))"",""&lt;i&gt;&lt;span foreground='#FF34343A'&gt;$0&lt;/span&gt;&lt;/i&gt;"")"),"")</f>
        <v/>
      </c>
      <c r="W426" s="14" t="str">
        <f t="shared" si="10"/>
        <v>&lt;i&gt;&lt;/i&gt;</v>
      </c>
    </row>
    <row r="427">
      <c r="A427" s="14"/>
      <c r="B427" s="1" t="str">
        <f t="shared" si="11"/>
        <v/>
      </c>
      <c r="C427" s="15"/>
      <c r="D427" s="16" t="str">
        <f>IFERROR(__xludf.DUMMYFUNCTION("IF(ISBLANK(A427),"""",SWITCH(IF(T427="""",0,COUNTA(SPLIT(T427,"" ""))),0,""Generic"",1,TRIM(T427),2,""Multicolor"",3,""Multicolor"",4,""Multicolor"",5,""Multicolor"",6,""Multicolor"",7,""Multicolor"",8,""Multicolor""))"),"")</f>
        <v/>
      </c>
      <c r="E427" s="14"/>
      <c r="F427" s="14"/>
      <c r="H427" s="15"/>
      <c r="I427" s="17"/>
      <c r="J427" s="17"/>
      <c r="O427" s="17"/>
      <c r="Q427" s="1">
        <v>60.0</v>
      </c>
      <c r="R427" s="1">
        <v>50.0</v>
      </c>
      <c r="S427" s="14" t="str">
        <f t="shared" si="9"/>
        <v/>
      </c>
      <c r="T427" s="14" t="str">
        <f>IFERROR(__xludf.DUMMYFUNCTION("CONCATENATE(if(REGEXMATCH(C427,""R""),"" Red"",""""),if(REGEXMATCH(C427,""O""),"" Orange"",""""),if(REGEXMATCH(C427,""Y""),"" Yellow"",""""),if(REGEXMATCH(C427,""G""),"" Green"",""""),if(REGEXMATCH(C427,""B""),"" Blue"",""""),if(REGEXMATCH(C427,""P""),"" "&amp;"Purple"",""""))"),"")</f>
        <v/>
      </c>
      <c r="U427" s="14" t="str">
        <f>IFERROR(__xludf.DUMMYFUNCTION("REGEXREPLACE(C427, ""([ROYGBPXZC_]|1?[0-9])"", ""&lt;icon src='$0.png'/&gt;"")
"),"")</f>
        <v/>
      </c>
      <c r="V427" s="9" t="str">
        <f>IFERROR(__xludf.DUMMYFUNCTION("REGEXREPLACE(SUBSTITUTE(SUBSTITUTE(SUBSTITUTE(SUBSTITUTE(REGEXREPLACE(I427, ""(\[([ROYGBPTQUXZC_]|1?[0-9])\])"", ""&lt;icon src='$2.png'/&gt;""),""--"",""—""),""-&gt;"",""•""),""~@"", CONCATENATE(""&lt;i&gt;"",REGEXEXTRACT(B427,""^([\s\S]*),|$""),""&lt;/i&gt;"")),""~"", CONCA"&amp;"TENATE(""&lt;i&gt;"",B427,""&lt;/i&gt;"")),""(\([\s\S]*?\))"",""&lt;i&gt;&lt;span foreground='#FF34343A'&gt;$0&lt;/span&gt;&lt;/i&gt;"")"),"")</f>
        <v/>
      </c>
      <c r="W427" s="14" t="str">
        <f t="shared" si="10"/>
        <v>&lt;i&gt;&lt;/i&gt;</v>
      </c>
    </row>
    <row r="428">
      <c r="A428" s="14"/>
      <c r="B428" s="1" t="str">
        <f t="shared" si="11"/>
        <v/>
      </c>
      <c r="C428" s="15"/>
      <c r="D428" s="16" t="str">
        <f>IFERROR(__xludf.DUMMYFUNCTION("IF(ISBLANK(A428),"""",SWITCH(IF(T428="""",0,COUNTA(SPLIT(T428,"" ""))),0,""Generic"",1,TRIM(T428),2,""Multicolor"",3,""Multicolor"",4,""Multicolor"",5,""Multicolor"",6,""Multicolor"",7,""Multicolor"",8,""Multicolor""))"),"")</f>
        <v/>
      </c>
      <c r="E428" s="14"/>
      <c r="F428" s="14"/>
      <c r="H428" s="15"/>
      <c r="I428" s="17"/>
      <c r="J428" s="17"/>
      <c r="O428" s="17"/>
      <c r="Q428" s="1">
        <v>60.0</v>
      </c>
      <c r="R428" s="1">
        <v>50.0</v>
      </c>
      <c r="S428" s="14" t="str">
        <f t="shared" si="9"/>
        <v/>
      </c>
      <c r="T428" s="14" t="str">
        <f>IFERROR(__xludf.DUMMYFUNCTION("CONCATENATE(if(REGEXMATCH(C428,""R""),"" Red"",""""),if(REGEXMATCH(C428,""O""),"" Orange"",""""),if(REGEXMATCH(C428,""Y""),"" Yellow"",""""),if(REGEXMATCH(C428,""G""),"" Green"",""""),if(REGEXMATCH(C428,""B""),"" Blue"",""""),if(REGEXMATCH(C428,""P""),"" "&amp;"Purple"",""""))"),"")</f>
        <v/>
      </c>
      <c r="U428" s="14" t="str">
        <f>IFERROR(__xludf.DUMMYFUNCTION("REGEXREPLACE(C428, ""([ROYGBPXZC_]|1?[0-9])"", ""&lt;icon src='$0.png'/&gt;"")
"),"")</f>
        <v/>
      </c>
      <c r="V428" s="9" t="str">
        <f>IFERROR(__xludf.DUMMYFUNCTION("REGEXREPLACE(SUBSTITUTE(SUBSTITUTE(SUBSTITUTE(SUBSTITUTE(REGEXREPLACE(I428, ""(\[([ROYGBPTQUXZC_]|1?[0-9])\])"", ""&lt;icon src='$2.png'/&gt;""),""--"",""—""),""-&gt;"",""•""),""~@"", CONCATENATE(""&lt;i&gt;"",REGEXEXTRACT(B428,""^([\s\S]*),|$""),""&lt;/i&gt;"")),""~"", CONCA"&amp;"TENATE(""&lt;i&gt;"",B428,""&lt;/i&gt;"")),""(\([\s\S]*?\))"",""&lt;i&gt;&lt;span foreground='#FF34343A'&gt;$0&lt;/span&gt;&lt;/i&gt;"")"),"")</f>
        <v/>
      </c>
      <c r="W428" s="14" t="str">
        <f t="shared" si="10"/>
        <v>&lt;i&gt;&lt;/i&gt;</v>
      </c>
    </row>
    <row r="429">
      <c r="A429" s="14"/>
      <c r="B429" s="1" t="str">
        <f t="shared" si="11"/>
        <v/>
      </c>
      <c r="C429" s="15"/>
      <c r="D429" s="16" t="str">
        <f>IFERROR(__xludf.DUMMYFUNCTION("IF(ISBLANK(A429),"""",SWITCH(IF(T429="""",0,COUNTA(SPLIT(T429,"" ""))),0,""Generic"",1,TRIM(T429),2,""Multicolor"",3,""Multicolor"",4,""Multicolor"",5,""Multicolor"",6,""Multicolor"",7,""Multicolor"",8,""Multicolor""))"),"")</f>
        <v/>
      </c>
      <c r="E429" s="14"/>
      <c r="F429" s="14"/>
      <c r="H429" s="15"/>
      <c r="I429" s="17"/>
      <c r="J429" s="17"/>
      <c r="O429" s="17"/>
      <c r="Q429" s="1">
        <v>60.0</v>
      </c>
      <c r="R429" s="1">
        <v>50.0</v>
      </c>
      <c r="S429" s="14" t="str">
        <f t="shared" si="9"/>
        <v/>
      </c>
      <c r="T429" s="14" t="str">
        <f>IFERROR(__xludf.DUMMYFUNCTION("CONCATENATE(if(REGEXMATCH(C429,""R""),"" Red"",""""),if(REGEXMATCH(C429,""O""),"" Orange"",""""),if(REGEXMATCH(C429,""Y""),"" Yellow"",""""),if(REGEXMATCH(C429,""G""),"" Green"",""""),if(REGEXMATCH(C429,""B""),"" Blue"",""""),if(REGEXMATCH(C429,""P""),"" "&amp;"Purple"",""""))"),"")</f>
        <v/>
      </c>
      <c r="U429" s="14" t="str">
        <f>IFERROR(__xludf.DUMMYFUNCTION("REGEXREPLACE(C429, ""([ROYGBPXZC_]|1?[0-9])"", ""&lt;icon src='$0.png'/&gt;"")
"),"")</f>
        <v/>
      </c>
      <c r="V429" s="9" t="str">
        <f>IFERROR(__xludf.DUMMYFUNCTION("REGEXREPLACE(SUBSTITUTE(SUBSTITUTE(SUBSTITUTE(SUBSTITUTE(REGEXREPLACE(I429, ""(\[([ROYGBPTQUXZC_]|1?[0-9])\])"", ""&lt;icon src='$2.png'/&gt;""),""--"",""—""),""-&gt;"",""•""),""~@"", CONCATENATE(""&lt;i&gt;"",REGEXEXTRACT(B429,""^([\s\S]*),|$""),""&lt;/i&gt;"")),""~"", CONCA"&amp;"TENATE(""&lt;i&gt;"",B429,""&lt;/i&gt;"")),""(\([\s\S]*?\))"",""&lt;i&gt;&lt;span foreground='#FF34343A'&gt;$0&lt;/span&gt;&lt;/i&gt;"")"),"")</f>
        <v/>
      </c>
      <c r="W429" s="14" t="str">
        <f t="shared" si="10"/>
        <v>&lt;i&gt;&lt;/i&gt;</v>
      </c>
    </row>
    <row r="430">
      <c r="A430" s="14"/>
      <c r="B430" s="1" t="str">
        <f t="shared" si="11"/>
        <v/>
      </c>
      <c r="C430" s="15"/>
      <c r="D430" s="16" t="str">
        <f>IFERROR(__xludf.DUMMYFUNCTION("IF(ISBLANK(A430),"""",SWITCH(IF(T430="""",0,COUNTA(SPLIT(T430,"" ""))),0,""Generic"",1,TRIM(T430),2,""Multicolor"",3,""Multicolor"",4,""Multicolor"",5,""Multicolor"",6,""Multicolor"",7,""Multicolor"",8,""Multicolor""))"),"")</f>
        <v/>
      </c>
      <c r="E430" s="14"/>
      <c r="F430" s="14"/>
      <c r="H430" s="15"/>
      <c r="I430" s="17"/>
      <c r="J430" s="17"/>
      <c r="O430" s="17"/>
      <c r="Q430" s="1">
        <v>60.0</v>
      </c>
      <c r="R430" s="1">
        <v>50.0</v>
      </c>
      <c r="S430" s="14" t="str">
        <f t="shared" si="9"/>
        <v/>
      </c>
      <c r="T430" s="14" t="str">
        <f>IFERROR(__xludf.DUMMYFUNCTION("CONCATENATE(if(REGEXMATCH(C430,""R""),"" Red"",""""),if(REGEXMATCH(C430,""O""),"" Orange"",""""),if(REGEXMATCH(C430,""Y""),"" Yellow"",""""),if(REGEXMATCH(C430,""G""),"" Green"",""""),if(REGEXMATCH(C430,""B""),"" Blue"",""""),if(REGEXMATCH(C430,""P""),"" "&amp;"Purple"",""""))"),"")</f>
        <v/>
      </c>
      <c r="U430" s="14" t="str">
        <f>IFERROR(__xludf.DUMMYFUNCTION("REGEXREPLACE(C430, ""([ROYGBPXZC_]|1?[0-9])"", ""&lt;icon src='$0.png'/&gt;"")
"),"")</f>
        <v/>
      </c>
      <c r="V430" s="9" t="str">
        <f>IFERROR(__xludf.DUMMYFUNCTION("REGEXREPLACE(SUBSTITUTE(SUBSTITUTE(SUBSTITUTE(SUBSTITUTE(REGEXREPLACE(I430, ""(\[([ROYGBPTQUXZC_]|1?[0-9])\])"", ""&lt;icon src='$2.png'/&gt;""),""--"",""—""),""-&gt;"",""•""),""~@"", CONCATENATE(""&lt;i&gt;"",REGEXEXTRACT(B430,""^([\s\S]*),|$""),""&lt;/i&gt;"")),""~"", CONCA"&amp;"TENATE(""&lt;i&gt;"",B430,""&lt;/i&gt;"")),""(\([\s\S]*?\))"",""&lt;i&gt;&lt;span foreground='#FF34343A'&gt;$0&lt;/span&gt;&lt;/i&gt;"")"),"")</f>
        <v/>
      </c>
      <c r="W430" s="14" t="str">
        <f t="shared" si="10"/>
        <v>&lt;i&gt;&lt;/i&gt;</v>
      </c>
    </row>
    <row r="431">
      <c r="A431" s="14"/>
      <c r="B431" s="1" t="str">
        <f t="shared" si="11"/>
        <v/>
      </c>
      <c r="C431" s="15"/>
      <c r="D431" s="16" t="str">
        <f>IFERROR(__xludf.DUMMYFUNCTION("IF(ISBLANK(A431),"""",SWITCH(IF(T431="""",0,COUNTA(SPLIT(T431,"" ""))),0,""Generic"",1,TRIM(T431),2,""Multicolor"",3,""Multicolor"",4,""Multicolor"",5,""Multicolor"",6,""Multicolor"",7,""Multicolor"",8,""Multicolor""))"),"")</f>
        <v/>
      </c>
      <c r="E431" s="14"/>
      <c r="F431" s="14"/>
      <c r="H431" s="15"/>
      <c r="I431" s="17"/>
      <c r="J431" s="17"/>
      <c r="O431" s="17"/>
      <c r="Q431" s="1">
        <v>60.0</v>
      </c>
      <c r="R431" s="1">
        <v>50.0</v>
      </c>
      <c r="S431" s="14" t="str">
        <f t="shared" si="9"/>
        <v/>
      </c>
      <c r="T431" s="14" t="str">
        <f>IFERROR(__xludf.DUMMYFUNCTION("CONCATENATE(if(REGEXMATCH(C431,""R""),"" Red"",""""),if(REGEXMATCH(C431,""O""),"" Orange"",""""),if(REGEXMATCH(C431,""Y""),"" Yellow"",""""),if(REGEXMATCH(C431,""G""),"" Green"",""""),if(REGEXMATCH(C431,""B""),"" Blue"",""""),if(REGEXMATCH(C431,""P""),"" "&amp;"Purple"",""""))"),"")</f>
        <v/>
      </c>
      <c r="U431" s="14" t="str">
        <f>IFERROR(__xludf.DUMMYFUNCTION("REGEXREPLACE(C431, ""([ROYGBPXZC_]|1?[0-9])"", ""&lt;icon src='$0.png'/&gt;"")
"),"")</f>
        <v/>
      </c>
      <c r="V431" s="9" t="str">
        <f>IFERROR(__xludf.DUMMYFUNCTION("REGEXREPLACE(SUBSTITUTE(SUBSTITUTE(SUBSTITUTE(SUBSTITUTE(REGEXREPLACE(I431, ""(\[([ROYGBPTQUXZC_]|1?[0-9])\])"", ""&lt;icon src='$2.png'/&gt;""),""--"",""—""),""-&gt;"",""•""),""~@"", CONCATENATE(""&lt;i&gt;"",REGEXEXTRACT(B431,""^([\s\S]*),|$""),""&lt;/i&gt;"")),""~"", CONCA"&amp;"TENATE(""&lt;i&gt;"",B431,""&lt;/i&gt;"")),""(\([\s\S]*?\))"",""&lt;i&gt;&lt;span foreground='#FF34343A'&gt;$0&lt;/span&gt;&lt;/i&gt;"")"),"")</f>
        <v/>
      </c>
      <c r="W431" s="14" t="str">
        <f t="shared" si="10"/>
        <v>&lt;i&gt;&lt;/i&gt;</v>
      </c>
    </row>
    <row r="432">
      <c r="A432" s="14"/>
      <c r="B432" s="1" t="str">
        <f t="shared" si="11"/>
        <v/>
      </c>
      <c r="C432" s="15"/>
      <c r="D432" s="16" t="str">
        <f>IFERROR(__xludf.DUMMYFUNCTION("IF(ISBLANK(A432),"""",SWITCH(IF(T432="""",0,COUNTA(SPLIT(T432,"" ""))),0,""Generic"",1,TRIM(T432),2,""Multicolor"",3,""Multicolor"",4,""Multicolor"",5,""Multicolor"",6,""Multicolor"",7,""Multicolor"",8,""Multicolor""))"),"")</f>
        <v/>
      </c>
      <c r="E432" s="14"/>
      <c r="F432" s="14"/>
      <c r="H432" s="15"/>
      <c r="I432" s="17"/>
      <c r="J432" s="17"/>
      <c r="O432" s="17"/>
      <c r="Q432" s="1">
        <v>60.0</v>
      </c>
      <c r="R432" s="1">
        <v>50.0</v>
      </c>
      <c r="S432" s="14" t="str">
        <f t="shared" si="9"/>
        <v/>
      </c>
      <c r="T432" s="14" t="str">
        <f>IFERROR(__xludf.DUMMYFUNCTION("CONCATENATE(if(REGEXMATCH(C432,""R""),"" Red"",""""),if(REGEXMATCH(C432,""O""),"" Orange"",""""),if(REGEXMATCH(C432,""Y""),"" Yellow"",""""),if(REGEXMATCH(C432,""G""),"" Green"",""""),if(REGEXMATCH(C432,""B""),"" Blue"",""""),if(REGEXMATCH(C432,""P""),"" "&amp;"Purple"",""""))"),"")</f>
        <v/>
      </c>
      <c r="U432" s="14" t="str">
        <f>IFERROR(__xludf.DUMMYFUNCTION("REGEXREPLACE(C432, ""([ROYGBPXZC_]|1?[0-9])"", ""&lt;icon src='$0.png'/&gt;"")
"),"")</f>
        <v/>
      </c>
      <c r="V432" s="9" t="str">
        <f>IFERROR(__xludf.DUMMYFUNCTION("REGEXREPLACE(SUBSTITUTE(SUBSTITUTE(SUBSTITUTE(SUBSTITUTE(REGEXREPLACE(I432, ""(\[([ROYGBPTQUXZC_]|1?[0-9])\])"", ""&lt;icon src='$2.png'/&gt;""),""--"",""—""),""-&gt;"",""•""),""~@"", CONCATENATE(""&lt;i&gt;"",REGEXEXTRACT(B432,""^([\s\S]*),|$""),""&lt;/i&gt;"")),""~"", CONCA"&amp;"TENATE(""&lt;i&gt;"",B432,""&lt;/i&gt;"")),""(\([\s\S]*?\))"",""&lt;i&gt;&lt;span foreground='#FF34343A'&gt;$0&lt;/span&gt;&lt;/i&gt;"")"),"")</f>
        <v/>
      </c>
      <c r="W432" s="14" t="str">
        <f t="shared" si="10"/>
        <v>&lt;i&gt;&lt;/i&gt;</v>
      </c>
    </row>
    <row r="433">
      <c r="A433" s="14"/>
      <c r="B433" s="1" t="str">
        <f t="shared" si="11"/>
        <v/>
      </c>
      <c r="C433" s="15"/>
      <c r="D433" s="16" t="str">
        <f>IFERROR(__xludf.DUMMYFUNCTION("IF(ISBLANK(A433),"""",SWITCH(IF(T433="""",0,COUNTA(SPLIT(T433,"" ""))),0,""Generic"",1,TRIM(T433),2,""Multicolor"",3,""Multicolor"",4,""Multicolor"",5,""Multicolor"",6,""Multicolor"",7,""Multicolor"",8,""Multicolor""))"),"")</f>
        <v/>
      </c>
      <c r="E433" s="14"/>
      <c r="F433" s="14"/>
      <c r="H433" s="15"/>
      <c r="I433" s="17"/>
      <c r="J433" s="17"/>
      <c r="O433" s="17"/>
      <c r="Q433" s="1">
        <v>60.0</v>
      </c>
      <c r="R433" s="1">
        <v>50.0</v>
      </c>
      <c r="S433" s="14" t="str">
        <f t="shared" si="9"/>
        <v/>
      </c>
      <c r="T433" s="14" t="str">
        <f>IFERROR(__xludf.DUMMYFUNCTION("CONCATENATE(if(REGEXMATCH(C433,""R""),"" Red"",""""),if(REGEXMATCH(C433,""O""),"" Orange"",""""),if(REGEXMATCH(C433,""Y""),"" Yellow"",""""),if(REGEXMATCH(C433,""G""),"" Green"",""""),if(REGEXMATCH(C433,""B""),"" Blue"",""""),if(REGEXMATCH(C433,""P""),"" "&amp;"Purple"",""""))"),"")</f>
        <v/>
      </c>
      <c r="U433" s="14" t="str">
        <f>IFERROR(__xludf.DUMMYFUNCTION("REGEXREPLACE(C433, ""([ROYGBPXZC_]|1?[0-9])"", ""&lt;icon src='$0.png'/&gt;"")
"),"")</f>
        <v/>
      </c>
      <c r="V433" s="9" t="str">
        <f>IFERROR(__xludf.DUMMYFUNCTION("REGEXREPLACE(SUBSTITUTE(SUBSTITUTE(SUBSTITUTE(SUBSTITUTE(REGEXREPLACE(I433, ""(\[([ROYGBPTQUXZC_]|1?[0-9])\])"", ""&lt;icon src='$2.png'/&gt;""),""--"",""—""),""-&gt;"",""•""),""~@"", CONCATENATE(""&lt;i&gt;"",REGEXEXTRACT(B433,""^([\s\S]*),|$""),""&lt;/i&gt;"")),""~"", CONCA"&amp;"TENATE(""&lt;i&gt;"",B433,""&lt;/i&gt;"")),""(\([\s\S]*?\))"",""&lt;i&gt;&lt;span foreground='#FF34343A'&gt;$0&lt;/span&gt;&lt;/i&gt;"")"),"")</f>
        <v/>
      </c>
      <c r="W433" s="14" t="str">
        <f t="shared" si="10"/>
        <v>&lt;i&gt;&lt;/i&gt;</v>
      </c>
    </row>
    <row r="434">
      <c r="A434" s="14"/>
      <c r="B434" s="1" t="str">
        <f t="shared" si="11"/>
        <v/>
      </c>
      <c r="C434" s="15"/>
      <c r="D434" s="16" t="str">
        <f>IFERROR(__xludf.DUMMYFUNCTION("IF(ISBLANK(A434),"""",SWITCH(IF(T434="""",0,COUNTA(SPLIT(T434,"" ""))),0,""Generic"",1,TRIM(T434),2,""Multicolor"",3,""Multicolor"",4,""Multicolor"",5,""Multicolor"",6,""Multicolor"",7,""Multicolor"",8,""Multicolor""))"),"")</f>
        <v/>
      </c>
      <c r="E434" s="14"/>
      <c r="F434" s="14"/>
      <c r="H434" s="15"/>
      <c r="I434" s="17"/>
      <c r="J434" s="17"/>
      <c r="O434" s="17"/>
      <c r="Q434" s="1">
        <v>60.0</v>
      </c>
      <c r="R434" s="1">
        <v>50.0</v>
      </c>
      <c r="S434" s="14" t="str">
        <f t="shared" si="9"/>
        <v/>
      </c>
      <c r="T434" s="14" t="str">
        <f>IFERROR(__xludf.DUMMYFUNCTION("CONCATENATE(if(REGEXMATCH(C434,""R""),"" Red"",""""),if(REGEXMATCH(C434,""O""),"" Orange"",""""),if(REGEXMATCH(C434,""Y""),"" Yellow"",""""),if(REGEXMATCH(C434,""G""),"" Green"",""""),if(REGEXMATCH(C434,""B""),"" Blue"",""""),if(REGEXMATCH(C434,""P""),"" "&amp;"Purple"",""""))"),"")</f>
        <v/>
      </c>
      <c r="U434" s="14" t="str">
        <f>IFERROR(__xludf.DUMMYFUNCTION("REGEXREPLACE(C434, ""([ROYGBPXZC_]|1?[0-9])"", ""&lt;icon src='$0.png'/&gt;"")
"),"")</f>
        <v/>
      </c>
      <c r="V434" s="9" t="str">
        <f>IFERROR(__xludf.DUMMYFUNCTION("REGEXREPLACE(SUBSTITUTE(SUBSTITUTE(SUBSTITUTE(SUBSTITUTE(REGEXREPLACE(I434, ""(\[([ROYGBPTQUXZC_]|1?[0-9])\])"", ""&lt;icon src='$2.png'/&gt;""),""--"",""—""),""-&gt;"",""•""),""~@"", CONCATENATE(""&lt;i&gt;"",REGEXEXTRACT(B434,""^([\s\S]*),|$""),""&lt;/i&gt;"")),""~"", CONCA"&amp;"TENATE(""&lt;i&gt;"",B434,""&lt;/i&gt;"")),""(\([\s\S]*?\))"",""&lt;i&gt;&lt;span foreground='#FF34343A'&gt;$0&lt;/span&gt;&lt;/i&gt;"")"),"")</f>
        <v/>
      </c>
      <c r="W434" s="14" t="str">
        <f t="shared" si="10"/>
        <v>&lt;i&gt;&lt;/i&gt;</v>
      </c>
    </row>
    <row r="435">
      <c r="A435" s="14"/>
      <c r="B435" s="1" t="str">
        <f t="shared" si="11"/>
        <v/>
      </c>
      <c r="C435" s="15"/>
      <c r="D435" s="16" t="str">
        <f>IFERROR(__xludf.DUMMYFUNCTION("IF(ISBLANK(A435),"""",SWITCH(IF(T435="""",0,COUNTA(SPLIT(T435,"" ""))),0,""Generic"",1,TRIM(T435),2,""Multicolor"",3,""Multicolor"",4,""Multicolor"",5,""Multicolor"",6,""Multicolor"",7,""Multicolor"",8,""Multicolor""))"),"")</f>
        <v/>
      </c>
      <c r="E435" s="14"/>
      <c r="F435" s="14"/>
      <c r="H435" s="15"/>
      <c r="I435" s="17"/>
      <c r="J435" s="17"/>
      <c r="O435" s="17"/>
      <c r="Q435" s="1">
        <v>60.0</v>
      </c>
      <c r="R435" s="1">
        <v>50.0</v>
      </c>
      <c r="S435" s="14" t="str">
        <f t="shared" si="9"/>
        <v/>
      </c>
      <c r="T435" s="14" t="str">
        <f>IFERROR(__xludf.DUMMYFUNCTION("CONCATENATE(if(REGEXMATCH(C435,""R""),"" Red"",""""),if(REGEXMATCH(C435,""O""),"" Orange"",""""),if(REGEXMATCH(C435,""Y""),"" Yellow"",""""),if(REGEXMATCH(C435,""G""),"" Green"",""""),if(REGEXMATCH(C435,""B""),"" Blue"",""""),if(REGEXMATCH(C435,""P""),"" "&amp;"Purple"",""""))"),"")</f>
        <v/>
      </c>
      <c r="U435" s="14" t="str">
        <f>IFERROR(__xludf.DUMMYFUNCTION("REGEXREPLACE(C435, ""([ROYGBPXZC_]|1?[0-9])"", ""&lt;icon src='$0.png'/&gt;"")
"),"")</f>
        <v/>
      </c>
      <c r="V435" s="9" t="str">
        <f>IFERROR(__xludf.DUMMYFUNCTION("REGEXREPLACE(SUBSTITUTE(SUBSTITUTE(SUBSTITUTE(SUBSTITUTE(REGEXREPLACE(I435, ""(\[([ROYGBPTQUXZC_]|1?[0-9])\])"", ""&lt;icon src='$2.png'/&gt;""),""--"",""—""),""-&gt;"",""•""),""~@"", CONCATENATE(""&lt;i&gt;"",REGEXEXTRACT(B435,""^([\s\S]*),|$""),""&lt;/i&gt;"")),""~"", CONCA"&amp;"TENATE(""&lt;i&gt;"",B435,""&lt;/i&gt;"")),""(\([\s\S]*?\))"",""&lt;i&gt;&lt;span foreground='#FF34343A'&gt;$0&lt;/span&gt;&lt;/i&gt;"")"),"")</f>
        <v/>
      </c>
      <c r="W435" s="14" t="str">
        <f t="shared" si="10"/>
        <v>&lt;i&gt;&lt;/i&gt;</v>
      </c>
    </row>
    <row r="436">
      <c r="A436" s="14"/>
      <c r="B436" s="1" t="str">
        <f t="shared" si="11"/>
        <v/>
      </c>
      <c r="C436" s="15"/>
      <c r="D436" s="16" t="str">
        <f>IFERROR(__xludf.DUMMYFUNCTION("IF(ISBLANK(A436),"""",SWITCH(IF(T436="""",0,COUNTA(SPLIT(T436,"" ""))),0,""Generic"",1,TRIM(T436),2,""Multicolor"",3,""Multicolor"",4,""Multicolor"",5,""Multicolor"",6,""Multicolor"",7,""Multicolor"",8,""Multicolor""))"),"")</f>
        <v/>
      </c>
      <c r="E436" s="14"/>
      <c r="F436" s="14"/>
      <c r="H436" s="15"/>
      <c r="I436" s="17"/>
      <c r="J436" s="17"/>
      <c r="O436" s="17"/>
      <c r="Q436" s="1">
        <v>60.0</v>
      </c>
      <c r="R436" s="1">
        <v>50.0</v>
      </c>
      <c r="S436" s="14" t="str">
        <f t="shared" si="9"/>
        <v/>
      </c>
      <c r="T436" s="14" t="str">
        <f>IFERROR(__xludf.DUMMYFUNCTION("CONCATENATE(if(REGEXMATCH(C436,""R""),"" Red"",""""),if(REGEXMATCH(C436,""O""),"" Orange"",""""),if(REGEXMATCH(C436,""Y""),"" Yellow"",""""),if(REGEXMATCH(C436,""G""),"" Green"",""""),if(REGEXMATCH(C436,""B""),"" Blue"",""""),if(REGEXMATCH(C436,""P""),"" "&amp;"Purple"",""""))"),"")</f>
        <v/>
      </c>
      <c r="U436" s="14" t="str">
        <f>IFERROR(__xludf.DUMMYFUNCTION("REGEXREPLACE(C436, ""([ROYGBPXZC_]|1?[0-9])"", ""&lt;icon src='$0.png'/&gt;"")
"),"")</f>
        <v/>
      </c>
      <c r="V436" s="9" t="str">
        <f>IFERROR(__xludf.DUMMYFUNCTION("REGEXREPLACE(SUBSTITUTE(SUBSTITUTE(SUBSTITUTE(SUBSTITUTE(REGEXREPLACE(I436, ""(\[([ROYGBPTQUXZC_]|1?[0-9])\])"", ""&lt;icon src='$2.png'/&gt;""),""--"",""—""),""-&gt;"",""•""),""~@"", CONCATENATE(""&lt;i&gt;"",REGEXEXTRACT(B436,""^([\s\S]*),|$""),""&lt;/i&gt;"")),""~"", CONCA"&amp;"TENATE(""&lt;i&gt;"",B436,""&lt;/i&gt;"")),""(\([\s\S]*?\))"",""&lt;i&gt;&lt;span foreground='#FF34343A'&gt;$0&lt;/span&gt;&lt;/i&gt;"")"),"")</f>
        <v/>
      </c>
      <c r="W436" s="14" t="str">
        <f t="shared" si="10"/>
        <v>&lt;i&gt;&lt;/i&gt;</v>
      </c>
    </row>
    <row r="437">
      <c r="A437" s="14"/>
      <c r="B437" s="1" t="str">
        <f t="shared" si="11"/>
        <v/>
      </c>
      <c r="C437" s="15"/>
      <c r="D437" s="16" t="str">
        <f>IFERROR(__xludf.DUMMYFUNCTION("IF(ISBLANK(A437),"""",SWITCH(IF(T437="""",0,COUNTA(SPLIT(T437,"" ""))),0,""Generic"",1,TRIM(T437),2,""Multicolor"",3,""Multicolor"",4,""Multicolor"",5,""Multicolor"",6,""Multicolor"",7,""Multicolor"",8,""Multicolor""))"),"")</f>
        <v/>
      </c>
      <c r="E437" s="14"/>
      <c r="F437" s="14"/>
      <c r="H437" s="15"/>
      <c r="I437" s="17"/>
      <c r="J437" s="17"/>
      <c r="O437" s="17"/>
      <c r="Q437" s="1">
        <v>60.0</v>
      </c>
      <c r="R437" s="1">
        <v>50.0</v>
      </c>
      <c r="S437" s="14" t="str">
        <f t="shared" si="9"/>
        <v/>
      </c>
      <c r="T437" s="14" t="str">
        <f>IFERROR(__xludf.DUMMYFUNCTION("CONCATENATE(if(REGEXMATCH(C437,""R""),"" Red"",""""),if(REGEXMATCH(C437,""O""),"" Orange"",""""),if(REGEXMATCH(C437,""Y""),"" Yellow"",""""),if(REGEXMATCH(C437,""G""),"" Green"",""""),if(REGEXMATCH(C437,""B""),"" Blue"",""""),if(REGEXMATCH(C437,""P""),"" "&amp;"Purple"",""""))"),"")</f>
        <v/>
      </c>
      <c r="U437" s="14" t="str">
        <f>IFERROR(__xludf.DUMMYFUNCTION("REGEXREPLACE(C437, ""([ROYGBPXZC_]|1?[0-9])"", ""&lt;icon src='$0.png'/&gt;"")
"),"")</f>
        <v/>
      </c>
      <c r="V437" s="9" t="str">
        <f>IFERROR(__xludf.DUMMYFUNCTION("REGEXREPLACE(SUBSTITUTE(SUBSTITUTE(SUBSTITUTE(SUBSTITUTE(REGEXREPLACE(I437, ""(\[([ROYGBPTQUXZC_]|1?[0-9])\])"", ""&lt;icon src='$2.png'/&gt;""),""--"",""—""),""-&gt;"",""•""),""~@"", CONCATENATE(""&lt;i&gt;"",REGEXEXTRACT(B437,""^([\s\S]*),|$""),""&lt;/i&gt;"")),""~"", CONCA"&amp;"TENATE(""&lt;i&gt;"",B437,""&lt;/i&gt;"")),""(\([\s\S]*?\))"",""&lt;i&gt;&lt;span foreground='#FF34343A'&gt;$0&lt;/span&gt;&lt;/i&gt;"")"),"")</f>
        <v/>
      </c>
      <c r="W437" s="14" t="str">
        <f t="shared" si="10"/>
        <v>&lt;i&gt;&lt;/i&gt;</v>
      </c>
    </row>
    <row r="438">
      <c r="A438" s="14"/>
      <c r="B438" s="1" t="str">
        <f t="shared" si="11"/>
        <v/>
      </c>
      <c r="C438" s="15"/>
      <c r="D438" s="16" t="str">
        <f>IFERROR(__xludf.DUMMYFUNCTION("IF(ISBLANK(A438),"""",SWITCH(IF(T438="""",0,COUNTA(SPLIT(T438,"" ""))),0,""Generic"",1,TRIM(T438),2,""Multicolor"",3,""Multicolor"",4,""Multicolor"",5,""Multicolor"",6,""Multicolor"",7,""Multicolor"",8,""Multicolor""))"),"")</f>
        <v/>
      </c>
      <c r="E438" s="14"/>
      <c r="F438" s="14"/>
      <c r="H438" s="15"/>
      <c r="I438" s="17"/>
      <c r="J438" s="17"/>
      <c r="O438" s="17"/>
      <c r="Q438" s="1">
        <v>60.0</v>
      </c>
      <c r="R438" s="1">
        <v>50.0</v>
      </c>
      <c r="S438" s="14" t="str">
        <f t="shared" si="9"/>
        <v/>
      </c>
      <c r="T438" s="14" t="str">
        <f>IFERROR(__xludf.DUMMYFUNCTION("CONCATENATE(if(REGEXMATCH(C438,""R""),"" Red"",""""),if(REGEXMATCH(C438,""O""),"" Orange"",""""),if(REGEXMATCH(C438,""Y""),"" Yellow"",""""),if(REGEXMATCH(C438,""G""),"" Green"",""""),if(REGEXMATCH(C438,""B""),"" Blue"",""""),if(REGEXMATCH(C438,""P""),"" "&amp;"Purple"",""""))"),"")</f>
        <v/>
      </c>
      <c r="U438" s="14" t="str">
        <f>IFERROR(__xludf.DUMMYFUNCTION("REGEXREPLACE(C438, ""([ROYGBPXZC_]|1?[0-9])"", ""&lt;icon src='$0.png'/&gt;"")
"),"")</f>
        <v/>
      </c>
      <c r="V438" s="9" t="str">
        <f>IFERROR(__xludf.DUMMYFUNCTION("REGEXREPLACE(SUBSTITUTE(SUBSTITUTE(SUBSTITUTE(SUBSTITUTE(REGEXREPLACE(I438, ""(\[([ROYGBPTQUXZC_]|1?[0-9])\])"", ""&lt;icon src='$2.png'/&gt;""),""--"",""—""),""-&gt;"",""•""),""~@"", CONCATENATE(""&lt;i&gt;"",REGEXEXTRACT(B438,""^([\s\S]*),|$""),""&lt;/i&gt;"")),""~"", CONCA"&amp;"TENATE(""&lt;i&gt;"",B438,""&lt;/i&gt;"")),""(\([\s\S]*?\))"",""&lt;i&gt;&lt;span foreground='#FF34343A'&gt;$0&lt;/span&gt;&lt;/i&gt;"")"),"")</f>
        <v/>
      </c>
      <c r="W438" s="14" t="str">
        <f t="shared" si="10"/>
        <v>&lt;i&gt;&lt;/i&gt;</v>
      </c>
    </row>
    <row r="439">
      <c r="A439" s="14"/>
      <c r="B439" s="1" t="str">
        <f t="shared" si="11"/>
        <v/>
      </c>
      <c r="C439" s="15"/>
      <c r="D439" s="16" t="str">
        <f>IFERROR(__xludf.DUMMYFUNCTION("IF(ISBLANK(A439),"""",SWITCH(IF(T439="""",0,COUNTA(SPLIT(T439,"" ""))),0,""Generic"",1,TRIM(T439),2,""Multicolor"",3,""Multicolor"",4,""Multicolor"",5,""Multicolor"",6,""Multicolor"",7,""Multicolor"",8,""Multicolor""))"),"")</f>
        <v/>
      </c>
      <c r="E439" s="14"/>
      <c r="F439" s="14"/>
      <c r="H439" s="15"/>
      <c r="I439" s="17"/>
      <c r="J439" s="17"/>
      <c r="O439" s="17"/>
      <c r="Q439" s="1">
        <v>60.0</v>
      </c>
      <c r="R439" s="1">
        <v>50.0</v>
      </c>
      <c r="S439" s="14" t="str">
        <f t="shared" si="9"/>
        <v/>
      </c>
      <c r="T439" s="14" t="str">
        <f>IFERROR(__xludf.DUMMYFUNCTION("CONCATENATE(if(REGEXMATCH(C439,""R""),"" Red"",""""),if(REGEXMATCH(C439,""O""),"" Orange"",""""),if(REGEXMATCH(C439,""Y""),"" Yellow"",""""),if(REGEXMATCH(C439,""G""),"" Green"",""""),if(REGEXMATCH(C439,""B""),"" Blue"",""""),if(REGEXMATCH(C439,""P""),"" "&amp;"Purple"",""""))"),"")</f>
        <v/>
      </c>
      <c r="U439" s="14" t="str">
        <f>IFERROR(__xludf.DUMMYFUNCTION("REGEXREPLACE(C439, ""([ROYGBPXZC_]|1?[0-9])"", ""&lt;icon src='$0.png'/&gt;"")
"),"")</f>
        <v/>
      </c>
      <c r="V439" s="9" t="str">
        <f>IFERROR(__xludf.DUMMYFUNCTION("REGEXREPLACE(SUBSTITUTE(SUBSTITUTE(SUBSTITUTE(SUBSTITUTE(REGEXREPLACE(I439, ""(\[([ROYGBPTQUXZC_]|1?[0-9])\])"", ""&lt;icon src='$2.png'/&gt;""),""--"",""—""),""-&gt;"",""•""),""~@"", CONCATENATE(""&lt;i&gt;"",REGEXEXTRACT(B439,""^([\s\S]*),|$""),""&lt;/i&gt;"")),""~"", CONCA"&amp;"TENATE(""&lt;i&gt;"",B439,""&lt;/i&gt;"")),""(\([\s\S]*?\))"",""&lt;i&gt;&lt;span foreground='#FF34343A'&gt;$0&lt;/span&gt;&lt;/i&gt;"")"),"")</f>
        <v/>
      </c>
      <c r="W439" s="14" t="str">
        <f t="shared" si="10"/>
        <v>&lt;i&gt;&lt;/i&gt;</v>
      </c>
    </row>
    <row r="440">
      <c r="A440" s="14"/>
      <c r="B440" s="1" t="str">
        <f t="shared" si="11"/>
        <v/>
      </c>
      <c r="C440" s="15"/>
      <c r="D440" s="16" t="str">
        <f>IFERROR(__xludf.DUMMYFUNCTION("IF(ISBLANK(A440),"""",SWITCH(IF(T440="""",0,COUNTA(SPLIT(T440,"" ""))),0,""Generic"",1,TRIM(T440),2,""Multicolor"",3,""Multicolor"",4,""Multicolor"",5,""Multicolor"",6,""Multicolor"",7,""Multicolor"",8,""Multicolor""))"),"")</f>
        <v/>
      </c>
      <c r="E440" s="14"/>
      <c r="F440" s="14"/>
      <c r="H440" s="15"/>
      <c r="I440" s="17"/>
      <c r="J440" s="17"/>
      <c r="O440" s="17"/>
      <c r="Q440" s="1">
        <v>60.0</v>
      </c>
      <c r="R440" s="1">
        <v>50.0</v>
      </c>
      <c r="S440" s="14" t="str">
        <f t="shared" si="9"/>
        <v/>
      </c>
      <c r="T440" s="14" t="str">
        <f>IFERROR(__xludf.DUMMYFUNCTION("CONCATENATE(if(REGEXMATCH(C440,""R""),"" Red"",""""),if(REGEXMATCH(C440,""O""),"" Orange"",""""),if(REGEXMATCH(C440,""Y""),"" Yellow"",""""),if(REGEXMATCH(C440,""G""),"" Green"",""""),if(REGEXMATCH(C440,""B""),"" Blue"",""""),if(REGEXMATCH(C440,""P""),"" "&amp;"Purple"",""""))"),"")</f>
        <v/>
      </c>
      <c r="U440" s="14" t="str">
        <f>IFERROR(__xludf.DUMMYFUNCTION("REGEXREPLACE(C440, ""([ROYGBPXZC_]|1?[0-9])"", ""&lt;icon src='$0.png'/&gt;"")
"),"")</f>
        <v/>
      </c>
      <c r="V440" s="9" t="str">
        <f>IFERROR(__xludf.DUMMYFUNCTION("REGEXREPLACE(SUBSTITUTE(SUBSTITUTE(SUBSTITUTE(SUBSTITUTE(REGEXREPLACE(I440, ""(\[([ROYGBPTQUXZC_]|1?[0-9])\])"", ""&lt;icon src='$2.png'/&gt;""),""--"",""—""),""-&gt;"",""•""),""~@"", CONCATENATE(""&lt;i&gt;"",REGEXEXTRACT(B440,""^([\s\S]*),|$""),""&lt;/i&gt;"")),""~"", CONCA"&amp;"TENATE(""&lt;i&gt;"",B440,""&lt;/i&gt;"")),""(\([\s\S]*?\))"",""&lt;i&gt;&lt;span foreground='#FF34343A'&gt;$0&lt;/span&gt;&lt;/i&gt;"")"),"")</f>
        <v/>
      </c>
      <c r="W440" s="14" t="str">
        <f t="shared" si="10"/>
        <v>&lt;i&gt;&lt;/i&gt;</v>
      </c>
    </row>
    <row r="441">
      <c r="A441" s="14"/>
      <c r="B441" s="1" t="str">
        <f t="shared" si="11"/>
        <v/>
      </c>
      <c r="C441" s="15"/>
      <c r="D441" s="16" t="str">
        <f>IFERROR(__xludf.DUMMYFUNCTION("IF(ISBLANK(A441),"""",SWITCH(IF(T441="""",0,COUNTA(SPLIT(T441,"" ""))),0,""Generic"",1,TRIM(T441),2,""Multicolor"",3,""Multicolor"",4,""Multicolor"",5,""Multicolor"",6,""Multicolor"",7,""Multicolor"",8,""Multicolor""))"),"")</f>
        <v/>
      </c>
      <c r="E441" s="14"/>
      <c r="F441" s="14"/>
      <c r="H441" s="15"/>
      <c r="I441" s="17"/>
      <c r="J441" s="17"/>
      <c r="O441" s="17"/>
      <c r="Q441" s="1">
        <v>60.0</v>
      </c>
      <c r="R441" s="1">
        <v>50.0</v>
      </c>
      <c r="S441" s="14" t="str">
        <f t="shared" si="9"/>
        <v/>
      </c>
      <c r="T441" s="14" t="str">
        <f>IFERROR(__xludf.DUMMYFUNCTION("CONCATENATE(if(REGEXMATCH(C441,""R""),"" Red"",""""),if(REGEXMATCH(C441,""O""),"" Orange"",""""),if(REGEXMATCH(C441,""Y""),"" Yellow"",""""),if(REGEXMATCH(C441,""G""),"" Green"",""""),if(REGEXMATCH(C441,""B""),"" Blue"",""""),if(REGEXMATCH(C441,""P""),"" "&amp;"Purple"",""""))"),"")</f>
        <v/>
      </c>
      <c r="U441" s="14" t="str">
        <f>IFERROR(__xludf.DUMMYFUNCTION("REGEXREPLACE(C441, ""([ROYGBPXZC_]|1?[0-9])"", ""&lt;icon src='$0.png'/&gt;"")
"),"")</f>
        <v/>
      </c>
      <c r="V441" s="9" t="str">
        <f>IFERROR(__xludf.DUMMYFUNCTION("REGEXREPLACE(SUBSTITUTE(SUBSTITUTE(SUBSTITUTE(SUBSTITUTE(REGEXREPLACE(I441, ""(\[([ROYGBPTQUXZC_]|1?[0-9])\])"", ""&lt;icon src='$2.png'/&gt;""),""--"",""—""),""-&gt;"",""•""),""~@"", CONCATENATE(""&lt;i&gt;"",REGEXEXTRACT(B441,""^([\s\S]*),|$""),""&lt;/i&gt;"")),""~"", CONCA"&amp;"TENATE(""&lt;i&gt;"",B441,""&lt;/i&gt;"")),""(\([\s\S]*?\))"",""&lt;i&gt;&lt;span foreground='#FF34343A'&gt;$0&lt;/span&gt;&lt;/i&gt;"")"),"")</f>
        <v/>
      </c>
      <c r="W441" s="14" t="str">
        <f t="shared" si="10"/>
        <v>&lt;i&gt;&lt;/i&gt;</v>
      </c>
    </row>
    <row r="442">
      <c r="A442" s="14"/>
      <c r="B442" s="1" t="str">
        <f t="shared" si="11"/>
        <v/>
      </c>
      <c r="C442" s="15"/>
      <c r="D442" s="16" t="str">
        <f>IFERROR(__xludf.DUMMYFUNCTION("IF(ISBLANK(A442),"""",SWITCH(IF(T442="""",0,COUNTA(SPLIT(T442,"" ""))),0,""Generic"",1,TRIM(T442),2,""Multicolor"",3,""Multicolor"",4,""Multicolor"",5,""Multicolor"",6,""Multicolor"",7,""Multicolor"",8,""Multicolor""))"),"")</f>
        <v/>
      </c>
      <c r="E442" s="14"/>
      <c r="F442" s="14"/>
      <c r="H442" s="15"/>
      <c r="I442" s="17"/>
      <c r="J442" s="17"/>
      <c r="O442" s="17"/>
      <c r="Q442" s="1">
        <v>60.0</v>
      </c>
      <c r="R442" s="1">
        <v>50.0</v>
      </c>
      <c r="S442" s="14" t="str">
        <f t="shared" si="9"/>
        <v/>
      </c>
      <c r="T442" s="14" t="str">
        <f>IFERROR(__xludf.DUMMYFUNCTION("CONCATENATE(if(REGEXMATCH(C442,""R""),"" Red"",""""),if(REGEXMATCH(C442,""O""),"" Orange"",""""),if(REGEXMATCH(C442,""Y""),"" Yellow"",""""),if(REGEXMATCH(C442,""G""),"" Green"",""""),if(REGEXMATCH(C442,""B""),"" Blue"",""""),if(REGEXMATCH(C442,""P""),"" "&amp;"Purple"",""""))"),"")</f>
        <v/>
      </c>
      <c r="U442" s="14" t="str">
        <f>IFERROR(__xludf.DUMMYFUNCTION("REGEXREPLACE(C442, ""([ROYGBPXZC_]|1?[0-9])"", ""&lt;icon src='$0.png'/&gt;"")
"),"")</f>
        <v/>
      </c>
      <c r="V442" s="9" t="str">
        <f>IFERROR(__xludf.DUMMYFUNCTION("REGEXREPLACE(SUBSTITUTE(SUBSTITUTE(SUBSTITUTE(SUBSTITUTE(REGEXREPLACE(I442, ""(\[([ROYGBPTQUXZC_]|1?[0-9])\])"", ""&lt;icon src='$2.png'/&gt;""),""--"",""—""),""-&gt;"",""•""),""~@"", CONCATENATE(""&lt;i&gt;"",REGEXEXTRACT(B442,""^([\s\S]*),|$""),""&lt;/i&gt;"")),""~"", CONCA"&amp;"TENATE(""&lt;i&gt;"",B442,""&lt;/i&gt;"")),""(\([\s\S]*?\))"",""&lt;i&gt;&lt;span foreground='#FF34343A'&gt;$0&lt;/span&gt;&lt;/i&gt;"")"),"")</f>
        <v/>
      </c>
      <c r="W442" s="14" t="str">
        <f t="shared" si="10"/>
        <v>&lt;i&gt;&lt;/i&gt;</v>
      </c>
    </row>
    <row r="443">
      <c r="A443" s="14"/>
      <c r="B443" s="1" t="str">
        <f t="shared" si="11"/>
        <v/>
      </c>
      <c r="C443" s="15"/>
      <c r="D443" s="16" t="str">
        <f>IFERROR(__xludf.DUMMYFUNCTION("IF(ISBLANK(A443),"""",SWITCH(IF(T443="""",0,COUNTA(SPLIT(T443,"" ""))),0,""Generic"",1,TRIM(T443),2,""Multicolor"",3,""Multicolor"",4,""Multicolor"",5,""Multicolor"",6,""Multicolor"",7,""Multicolor"",8,""Multicolor""))"),"")</f>
        <v/>
      </c>
      <c r="E443" s="14"/>
      <c r="F443" s="14"/>
      <c r="H443" s="15"/>
      <c r="I443" s="17"/>
      <c r="J443" s="17"/>
      <c r="O443" s="17"/>
      <c r="Q443" s="1">
        <v>60.0</v>
      </c>
      <c r="R443" s="1">
        <v>50.0</v>
      </c>
      <c r="S443" s="14" t="str">
        <f t="shared" si="9"/>
        <v/>
      </c>
      <c r="T443" s="14" t="str">
        <f>IFERROR(__xludf.DUMMYFUNCTION("CONCATENATE(if(REGEXMATCH(C443,""R""),"" Red"",""""),if(REGEXMATCH(C443,""O""),"" Orange"",""""),if(REGEXMATCH(C443,""Y""),"" Yellow"",""""),if(REGEXMATCH(C443,""G""),"" Green"",""""),if(REGEXMATCH(C443,""B""),"" Blue"",""""),if(REGEXMATCH(C443,""P""),"" "&amp;"Purple"",""""))"),"")</f>
        <v/>
      </c>
      <c r="U443" s="14" t="str">
        <f>IFERROR(__xludf.DUMMYFUNCTION("REGEXREPLACE(C443, ""([ROYGBPXZC_]|1?[0-9])"", ""&lt;icon src='$0.png'/&gt;"")
"),"")</f>
        <v/>
      </c>
      <c r="V443" s="9" t="str">
        <f>IFERROR(__xludf.DUMMYFUNCTION("REGEXREPLACE(SUBSTITUTE(SUBSTITUTE(SUBSTITUTE(SUBSTITUTE(REGEXREPLACE(I443, ""(\[([ROYGBPTQUXZC_]|1?[0-9])\])"", ""&lt;icon src='$2.png'/&gt;""),""--"",""—""),""-&gt;"",""•""),""~@"", CONCATENATE(""&lt;i&gt;"",REGEXEXTRACT(B443,""^([\s\S]*),|$""),""&lt;/i&gt;"")),""~"", CONCA"&amp;"TENATE(""&lt;i&gt;"",B443,""&lt;/i&gt;"")),""(\([\s\S]*?\))"",""&lt;i&gt;&lt;span foreground='#FF34343A'&gt;$0&lt;/span&gt;&lt;/i&gt;"")"),"")</f>
        <v/>
      </c>
      <c r="W443" s="14" t="str">
        <f t="shared" si="10"/>
        <v>&lt;i&gt;&lt;/i&gt;</v>
      </c>
    </row>
    <row r="444">
      <c r="A444" s="14"/>
      <c r="B444" s="1" t="str">
        <f t="shared" si="11"/>
        <v/>
      </c>
      <c r="C444" s="15"/>
      <c r="D444" s="16" t="str">
        <f>IFERROR(__xludf.DUMMYFUNCTION("IF(ISBLANK(A444),"""",SWITCH(IF(T444="""",0,COUNTA(SPLIT(T444,"" ""))),0,""Generic"",1,TRIM(T444),2,""Multicolor"",3,""Multicolor"",4,""Multicolor"",5,""Multicolor"",6,""Multicolor"",7,""Multicolor"",8,""Multicolor""))"),"")</f>
        <v/>
      </c>
      <c r="E444" s="14"/>
      <c r="F444" s="14"/>
      <c r="H444" s="15"/>
      <c r="I444" s="17"/>
      <c r="J444" s="17"/>
      <c r="O444" s="17"/>
      <c r="Q444" s="1">
        <v>60.0</v>
      </c>
      <c r="R444" s="1">
        <v>50.0</v>
      </c>
      <c r="S444" s="14" t="str">
        <f t="shared" si="9"/>
        <v/>
      </c>
      <c r="T444" s="14" t="str">
        <f>IFERROR(__xludf.DUMMYFUNCTION("CONCATENATE(if(REGEXMATCH(C444,""R""),"" Red"",""""),if(REGEXMATCH(C444,""O""),"" Orange"",""""),if(REGEXMATCH(C444,""Y""),"" Yellow"",""""),if(REGEXMATCH(C444,""G""),"" Green"",""""),if(REGEXMATCH(C444,""B""),"" Blue"",""""),if(REGEXMATCH(C444,""P""),"" "&amp;"Purple"",""""))"),"")</f>
        <v/>
      </c>
      <c r="U444" s="14" t="str">
        <f>IFERROR(__xludf.DUMMYFUNCTION("REGEXREPLACE(C444, ""([ROYGBPXZC_]|1?[0-9])"", ""&lt;icon src='$0.png'/&gt;"")
"),"")</f>
        <v/>
      </c>
      <c r="V444" s="9" t="str">
        <f>IFERROR(__xludf.DUMMYFUNCTION("REGEXREPLACE(SUBSTITUTE(SUBSTITUTE(SUBSTITUTE(SUBSTITUTE(REGEXREPLACE(I444, ""(\[([ROYGBPTQUXZC_]|1?[0-9])\])"", ""&lt;icon src='$2.png'/&gt;""),""--"",""—""),""-&gt;"",""•""),""~@"", CONCATENATE(""&lt;i&gt;"",REGEXEXTRACT(B444,""^([\s\S]*),|$""),""&lt;/i&gt;"")),""~"", CONCA"&amp;"TENATE(""&lt;i&gt;"",B444,""&lt;/i&gt;"")),""(\([\s\S]*?\))"",""&lt;i&gt;&lt;span foreground='#FF34343A'&gt;$0&lt;/span&gt;&lt;/i&gt;"")"),"")</f>
        <v/>
      </c>
      <c r="W444" s="14" t="str">
        <f t="shared" si="10"/>
        <v>&lt;i&gt;&lt;/i&gt;</v>
      </c>
    </row>
    <row r="445">
      <c r="A445" s="14"/>
      <c r="B445" s="1" t="str">
        <f t="shared" si="11"/>
        <v/>
      </c>
      <c r="C445" s="15"/>
      <c r="D445" s="16" t="str">
        <f>IFERROR(__xludf.DUMMYFUNCTION("IF(ISBLANK(A445),"""",SWITCH(IF(T445="""",0,COUNTA(SPLIT(T445,"" ""))),0,""Generic"",1,TRIM(T445),2,""Multicolor"",3,""Multicolor"",4,""Multicolor"",5,""Multicolor"",6,""Multicolor"",7,""Multicolor"",8,""Multicolor""))"),"")</f>
        <v/>
      </c>
      <c r="E445" s="14"/>
      <c r="F445" s="14"/>
      <c r="H445" s="15"/>
      <c r="I445" s="17"/>
      <c r="J445" s="17"/>
      <c r="O445" s="17"/>
      <c r="Q445" s="1">
        <v>60.0</v>
      </c>
      <c r="R445" s="1">
        <v>50.0</v>
      </c>
      <c r="S445" s="14" t="str">
        <f t="shared" si="9"/>
        <v/>
      </c>
      <c r="T445" s="14" t="str">
        <f>IFERROR(__xludf.DUMMYFUNCTION("CONCATENATE(if(REGEXMATCH(C445,""R""),"" Red"",""""),if(REGEXMATCH(C445,""O""),"" Orange"",""""),if(REGEXMATCH(C445,""Y""),"" Yellow"",""""),if(REGEXMATCH(C445,""G""),"" Green"",""""),if(REGEXMATCH(C445,""B""),"" Blue"",""""),if(REGEXMATCH(C445,""P""),"" "&amp;"Purple"",""""))"),"")</f>
        <v/>
      </c>
      <c r="U445" s="14" t="str">
        <f>IFERROR(__xludf.DUMMYFUNCTION("REGEXREPLACE(C445, ""([ROYGBPXZC_]|1?[0-9])"", ""&lt;icon src='$0.png'/&gt;"")
"),"")</f>
        <v/>
      </c>
      <c r="V445" s="9" t="str">
        <f>IFERROR(__xludf.DUMMYFUNCTION("REGEXREPLACE(SUBSTITUTE(SUBSTITUTE(SUBSTITUTE(SUBSTITUTE(REGEXREPLACE(I445, ""(\[([ROYGBPTQUXZC_]|1?[0-9])\])"", ""&lt;icon src='$2.png'/&gt;""),""--"",""—""),""-&gt;"",""•""),""~@"", CONCATENATE(""&lt;i&gt;"",REGEXEXTRACT(B445,""^([\s\S]*),|$""),""&lt;/i&gt;"")),""~"", CONCA"&amp;"TENATE(""&lt;i&gt;"",B445,""&lt;/i&gt;"")),""(\([\s\S]*?\))"",""&lt;i&gt;&lt;span foreground='#FF34343A'&gt;$0&lt;/span&gt;&lt;/i&gt;"")"),"")</f>
        <v/>
      </c>
      <c r="W445" s="14" t="str">
        <f t="shared" si="10"/>
        <v>&lt;i&gt;&lt;/i&gt;</v>
      </c>
    </row>
    <row r="446">
      <c r="A446" s="14"/>
      <c r="B446" s="1" t="str">
        <f t="shared" si="11"/>
        <v/>
      </c>
      <c r="C446" s="15"/>
      <c r="D446" s="16" t="str">
        <f>IFERROR(__xludf.DUMMYFUNCTION("IF(ISBLANK(A446),"""",SWITCH(IF(T446="""",0,COUNTA(SPLIT(T446,"" ""))),0,""Generic"",1,TRIM(T446),2,""Multicolor"",3,""Multicolor"",4,""Multicolor"",5,""Multicolor"",6,""Multicolor"",7,""Multicolor"",8,""Multicolor""))"),"")</f>
        <v/>
      </c>
      <c r="E446" s="14"/>
      <c r="F446" s="14"/>
      <c r="H446" s="15"/>
      <c r="I446" s="17"/>
      <c r="J446" s="17"/>
      <c r="O446" s="17"/>
      <c r="Q446" s="1">
        <v>60.0</v>
      </c>
      <c r="R446" s="1">
        <v>50.0</v>
      </c>
      <c r="S446" s="14" t="str">
        <f t="shared" si="9"/>
        <v/>
      </c>
      <c r="T446" s="14" t="str">
        <f>IFERROR(__xludf.DUMMYFUNCTION("CONCATENATE(if(REGEXMATCH(C446,""R""),"" Red"",""""),if(REGEXMATCH(C446,""O""),"" Orange"",""""),if(REGEXMATCH(C446,""Y""),"" Yellow"",""""),if(REGEXMATCH(C446,""G""),"" Green"",""""),if(REGEXMATCH(C446,""B""),"" Blue"",""""),if(REGEXMATCH(C446,""P""),"" "&amp;"Purple"",""""))"),"")</f>
        <v/>
      </c>
      <c r="U446" s="14" t="str">
        <f>IFERROR(__xludf.DUMMYFUNCTION("REGEXREPLACE(C446, ""([ROYGBPXZC_]|1?[0-9])"", ""&lt;icon src='$0.png'/&gt;"")
"),"")</f>
        <v/>
      </c>
      <c r="V446" s="9" t="str">
        <f>IFERROR(__xludf.DUMMYFUNCTION("REGEXREPLACE(SUBSTITUTE(SUBSTITUTE(SUBSTITUTE(SUBSTITUTE(REGEXREPLACE(I446, ""(\[([ROYGBPTQUXZC_]|1?[0-9])\])"", ""&lt;icon src='$2.png'/&gt;""),""--"",""—""),""-&gt;"",""•""),""~@"", CONCATENATE(""&lt;i&gt;"",REGEXEXTRACT(B446,""^([\s\S]*),|$""),""&lt;/i&gt;"")),""~"", CONCA"&amp;"TENATE(""&lt;i&gt;"",B446,""&lt;/i&gt;"")),""(\([\s\S]*?\))"",""&lt;i&gt;&lt;span foreground='#FF34343A'&gt;$0&lt;/span&gt;&lt;/i&gt;"")"),"")</f>
        <v/>
      </c>
      <c r="W446" s="14" t="str">
        <f t="shared" si="10"/>
        <v>&lt;i&gt;&lt;/i&gt;</v>
      </c>
    </row>
    <row r="447">
      <c r="A447" s="14"/>
      <c r="B447" s="1" t="str">
        <f t="shared" si="11"/>
        <v/>
      </c>
      <c r="C447" s="15"/>
      <c r="D447" s="16" t="str">
        <f>IFERROR(__xludf.DUMMYFUNCTION("IF(ISBLANK(A447),"""",SWITCH(IF(T447="""",0,COUNTA(SPLIT(T447,"" ""))),0,""Generic"",1,TRIM(T447),2,""Multicolor"",3,""Multicolor"",4,""Multicolor"",5,""Multicolor"",6,""Multicolor"",7,""Multicolor"",8,""Multicolor""))"),"")</f>
        <v/>
      </c>
      <c r="E447" s="14"/>
      <c r="F447" s="14"/>
      <c r="H447" s="15"/>
      <c r="I447" s="17"/>
      <c r="J447" s="17"/>
      <c r="O447" s="17"/>
      <c r="Q447" s="1">
        <v>60.0</v>
      </c>
      <c r="R447" s="1">
        <v>50.0</v>
      </c>
      <c r="S447" s="14" t="str">
        <f t="shared" si="9"/>
        <v/>
      </c>
      <c r="T447" s="14" t="str">
        <f>IFERROR(__xludf.DUMMYFUNCTION("CONCATENATE(if(REGEXMATCH(C447,""R""),"" Red"",""""),if(REGEXMATCH(C447,""O""),"" Orange"",""""),if(REGEXMATCH(C447,""Y""),"" Yellow"",""""),if(REGEXMATCH(C447,""G""),"" Green"",""""),if(REGEXMATCH(C447,""B""),"" Blue"",""""),if(REGEXMATCH(C447,""P""),"" "&amp;"Purple"",""""))"),"")</f>
        <v/>
      </c>
      <c r="U447" s="14" t="str">
        <f>IFERROR(__xludf.DUMMYFUNCTION("REGEXREPLACE(C447, ""([ROYGBPXZC_]|1?[0-9])"", ""&lt;icon src='$0.png'/&gt;"")
"),"")</f>
        <v/>
      </c>
      <c r="V447" s="9" t="str">
        <f>IFERROR(__xludf.DUMMYFUNCTION("REGEXREPLACE(SUBSTITUTE(SUBSTITUTE(SUBSTITUTE(SUBSTITUTE(REGEXREPLACE(I447, ""(\[([ROYGBPTQUXZC_]|1?[0-9])\])"", ""&lt;icon src='$2.png'/&gt;""),""--"",""—""),""-&gt;"",""•""),""~@"", CONCATENATE(""&lt;i&gt;"",REGEXEXTRACT(B447,""^([\s\S]*),|$""),""&lt;/i&gt;"")),""~"", CONCA"&amp;"TENATE(""&lt;i&gt;"",B447,""&lt;/i&gt;"")),""(\([\s\S]*?\))"",""&lt;i&gt;&lt;span foreground='#FF34343A'&gt;$0&lt;/span&gt;&lt;/i&gt;"")"),"")</f>
        <v/>
      </c>
      <c r="W447" s="14" t="str">
        <f t="shared" si="10"/>
        <v>&lt;i&gt;&lt;/i&gt;</v>
      </c>
    </row>
    <row r="448">
      <c r="A448" s="14"/>
      <c r="B448" s="1" t="str">
        <f t="shared" si="11"/>
        <v/>
      </c>
      <c r="C448" s="15"/>
      <c r="D448" s="16" t="str">
        <f>IFERROR(__xludf.DUMMYFUNCTION("IF(ISBLANK(A448),"""",SWITCH(IF(T448="""",0,COUNTA(SPLIT(T448,"" ""))),0,""Generic"",1,TRIM(T448),2,""Multicolor"",3,""Multicolor"",4,""Multicolor"",5,""Multicolor"",6,""Multicolor"",7,""Multicolor"",8,""Multicolor""))"),"")</f>
        <v/>
      </c>
      <c r="E448" s="14"/>
      <c r="F448" s="14"/>
      <c r="H448" s="15"/>
      <c r="I448" s="17"/>
      <c r="J448" s="17"/>
      <c r="O448" s="17"/>
      <c r="Q448" s="1">
        <v>60.0</v>
      </c>
      <c r="R448" s="1">
        <v>50.0</v>
      </c>
      <c r="S448" s="14" t="str">
        <f t="shared" si="9"/>
        <v/>
      </c>
      <c r="T448" s="14" t="str">
        <f>IFERROR(__xludf.DUMMYFUNCTION("CONCATENATE(if(REGEXMATCH(C448,""R""),"" Red"",""""),if(REGEXMATCH(C448,""O""),"" Orange"",""""),if(REGEXMATCH(C448,""Y""),"" Yellow"",""""),if(REGEXMATCH(C448,""G""),"" Green"",""""),if(REGEXMATCH(C448,""B""),"" Blue"",""""),if(REGEXMATCH(C448,""P""),"" "&amp;"Purple"",""""))"),"")</f>
        <v/>
      </c>
      <c r="U448" s="14" t="str">
        <f>IFERROR(__xludf.DUMMYFUNCTION("REGEXREPLACE(C448, ""([ROYGBPXZC_]|1?[0-9])"", ""&lt;icon src='$0.png'/&gt;"")
"),"")</f>
        <v/>
      </c>
      <c r="V448" s="9" t="str">
        <f>IFERROR(__xludf.DUMMYFUNCTION("REGEXREPLACE(SUBSTITUTE(SUBSTITUTE(SUBSTITUTE(SUBSTITUTE(REGEXREPLACE(I448, ""(\[([ROYGBPTQUXZC_]|1?[0-9])\])"", ""&lt;icon src='$2.png'/&gt;""),""--"",""—""),""-&gt;"",""•""),""~@"", CONCATENATE(""&lt;i&gt;"",REGEXEXTRACT(B448,""^([\s\S]*),|$""),""&lt;/i&gt;"")),""~"", CONCA"&amp;"TENATE(""&lt;i&gt;"",B448,""&lt;/i&gt;"")),""(\([\s\S]*?\))"",""&lt;i&gt;&lt;span foreground='#FF34343A'&gt;$0&lt;/span&gt;&lt;/i&gt;"")"),"")</f>
        <v/>
      </c>
      <c r="W448" s="14" t="str">
        <f t="shared" si="10"/>
        <v>&lt;i&gt;&lt;/i&gt;</v>
      </c>
    </row>
    <row r="449">
      <c r="A449" s="14"/>
      <c r="B449" s="1" t="str">
        <f t="shared" si="11"/>
        <v/>
      </c>
      <c r="C449" s="15"/>
      <c r="D449" s="16" t="str">
        <f>IFERROR(__xludf.DUMMYFUNCTION("IF(ISBLANK(A449),"""",SWITCH(IF(T449="""",0,COUNTA(SPLIT(T449,"" ""))),0,""Generic"",1,TRIM(T449),2,""Multicolor"",3,""Multicolor"",4,""Multicolor"",5,""Multicolor"",6,""Multicolor"",7,""Multicolor"",8,""Multicolor""))"),"")</f>
        <v/>
      </c>
      <c r="E449" s="14"/>
      <c r="F449" s="14"/>
      <c r="H449" s="15"/>
      <c r="I449" s="17"/>
      <c r="J449" s="17"/>
      <c r="O449" s="17"/>
      <c r="Q449" s="1">
        <v>60.0</v>
      </c>
      <c r="R449" s="1">
        <v>50.0</v>
      </c>
      <c r="S449" s="14" t="str">
        <f t="shared" si="9"/>
        <v/>
      </c>
      <c r="T449" s="14" t="str">
        <f>IFERROR(__xludf.DUMMYFUNCTION("CONCATENATE(if(REGEXMATCH(C449,""R""),"" Red"",""""),if(REGEXMATCH(C449,""O""),"" Orange"",""""),if(REGEXMATCH(C449,""Y""),"" Yellow"",""""),if(REGEXMATCH(C449,""G""),"" Green"",""""),if(REGEXMATCH(C449,""B""),"" Blue"",""""),if(REGEXMATCH(C449,""P""),"" "&amp;"Purple"",""""))"),"")</f>
        <v/>
      </c>
      <c r="U449" s="14" t="str">
        <f>IFERROR(__xludf.DUMMYFUNCTION("REGEXREPLACE(C449, ""([ROYGBPXZC_]|1?[0-9])"", ""&lt;icon src='$0.png'/&gt;"")
"),"")</f>
        <v/>
      </c>
      <c r="V449" s="9" t="str">
        <f>IFERROR(__xludf.DUMMYFUNCTION("REGEXREPLACE(SUBSTITUTE(SUBSTITUTE(SUBSTITUTE(SUBSTITUTE(REGEXREPLACE(I449, ""(\[([ROYGBPTQUXZC_]|1?[0-9])\])"", ""&lt;icon src='$2.png'/&gt;""),""--"",""—""),""-&gt;"",""•""),""~@"", CONCATENATE(""&lt;i&gt;"",REGEXEXTRACT(B449,""^([\s\S]*),|$""),""&lt;/i&gt;"")),""~"", CONCA"&amp;"TENATE(""&lt;i&gt;"",B449,""&lt;/i&gt;"")),""(\([\s\S]*?\))"",""&lt;i&gt;&lt;span foreground='#FF34343A'&gt;$0&lt;/span&gt;&lt;/i&gt;"")"),"")</f>
        <v/>
      </c>
      <c r="W449" s="14" t="str">
        <f t="shared" si="10"/>
        <v>&lt;i&gt;&lt;/i&gt;</v>
      </c>
    </row>
    <row r="450">
      <c r="A450" s="14"/>
      <c r="B450" s="1" t="str">
        <f t="shared" si="11"/>
        <v/>
      </c>
      <c r="C450" s="15"/>
      <c r="D450" s="16" t="str">
        <f>IFERROR(__xludf.DUMMYFUNCTION("IF(ISBLANK(A450),"""",SWITCH(IF(T450="""",0,COUNTA(SPLIT(T450,"" ""))),0,""Generic"",1,TRIM(T450),2,""Multicolor"",3,""Multicolor"",4,""Multicolor"",5,""Multicolor"",6,""Multicolor"",7,""Multicolor"",8,""Multicolor""))"),"")</f>
        <v/>
      </c>
      <c r="E450" s="14"/>
      <c r="F450" s="14"/>
      <c r="H450" s="15"/>
      <c r="I450" s="17"/>
      <c r="J450" s="17"/>
      <c r="O450" s="17"/>
      <c r="Q450" s="1">
        <v>60.0</v>
      </c>
      <c r="R450" s="1">
        <v>50.0</v>
      </c>
      <c r="S450" s="14" t="str">
        <f t="shared" si="9"/>
        <v/>
      </c>
      <c r="T450" s="14" t="str">
        <f>IFERROR(__xludf.DUMMYFUNCTION("CONCATENATE(if(REGEXMATCH(C450,""R""),"" Red"",""""),if(REGEXMATCH(C450,""O""),"" Orange"",""""),if(REGEXMATCH(C450,""Y""),"" Yellow"",""""),if(REGEXMATCH(C450,""G""),"" Green"",""""),if(REGEXMATCH(C450,""B""),"" Blue"",""""),if(REGEXMATCH(C450,""P""),"" "&amp;"Purple"",""""))"),"")</f>
        <v/>
      </c>
      <c r="U450" s="14" t="str">
        <f>IFERROR(__xludf.DUMMYFUNCTION("REGEXREPLACE(C450, ""([ROYGBPXZC_]|1?[0-9])"", ""&lt;icon src='$0.png'/&gt;"")
"),"")</f>
        <v/>
      </c>
      <c r="V450" s="9" t="str">
        <f>IFERROR(__xludf.DUMMYFUNCTION("REGEXREPLACE(SUBSTITUTE(SUBSTITUTE(SUBSTITUTE(SUBSTITUTE(REGEXREPLACE(I450, ""(\[([ROYGBPTQUXZC_]|1?[0-9])\])"", ""&lt;icon src='$2.png'/&gt;""),""--"",""—""),""-&gt;"",""•""),""~@"", CONCATENATE(""&lt;i&gt;"",REGEXEXTRACT(B450,""^([\s\S]*),|$""),""&lt;/i&gt;"")),""~"", CONCA"&amp;"TENATE(""&lt;i&gt;"",B450,""&lt;/i&gt;"")),""(\([\s\S]*?\))"",""&lt;i&gt;&lt;span foreground='#FF34343A'&gt;$0&lt;/span&gt;&lt;/i&gt;"")"),"")</f>
        <v/>
      </c>
      <c r="W450" s="14" t="str">
        <f t="shared" si="10"/>
        <v>&lt;i&gt;&lt;/i&gt;</v>
      </c>
    </row>
    <row r="451">
      <c r="A451" s="14"/>
      <c r="B451" s="1" t="str">
        <f t="shared" si="11"/>
        <v/>
      </c>
      <c r="C451" s="15"/>
      <c r="D451" s="16" t="str">
        <f>IFERROR(__xludf.DUMMYFUNCTION("IF(ISBLANK(A451),"""",SWITCH(IF(T451="""",0,COUNTA(SPLIT(T451,"" ""))),0,""Generic"",1,TRIM(T451),2,""Multicolor"",3,""Multicolor"",4,""Multicolor"",5,""Multicolor"",6,""Multicolor"",7,""Multicolor"",8,""Multicolor""))"),"")</f>
        <v/>
      </c>
      <c r="E451" s="14"/>
      <c r="F451" s="14"/>
      <c r="H451" s="15"/>
      <c r="I451" s="17"/>
      <c r="J451" s="17"/>
      <c r="O451" s="17"/>
      <c r="Q451" s="1">
        <v>60.0</v>
      </c>
      <c r="R451" s="1">
        <v>50.0</v>
      </c>
      <c r="S451" s="14" t="str">
        <f t="shared" si="9"/>
        <v/>
      </c>
      <c r="T451" s="14" t="str">
        <f>IFERROR(__xludf.DUMMYFUNCTION("CONCATENATE(if(REGEXMATCH(C451,""R""),"" Red"",""""),if(REGEXMATCH(C451,""O""),"" Orange"",""""),if(REGEXMATCH(C451,""Y""),"" Yellow"",""""),if(REGEXMATCH(C451,""G""),"" Green"",""""),if(REGEXMATCH(C451,""B""),"" Blue"",""""),if(REGEXMATCH(C451,""P""),"" "&amp;"Purple"",""""))"),"")</f>
        <v/>
      </c>
      <c r="U451" s="14" t="str">
        <f>IFERROR(__xludf.DUMMYFUNCTION("REGEXREPLACE(C451, ""([ROYGBPXZC_]|1?[0-9])"", ""&lt;icon src='$0.png'/&gt;"")
"),"")</f>
        <v/>
      </c>
      <c r="V451" s="9" t="str">
        <f>IFERROR(__xludf.DUMMYFUNCTION("REGEXREPLACE(SUBSTITUTE(SUBSTITUTE(SUBSTITUTE(SUBSTITUTE(REGEXREPLACE(I451, ""(\[([ROYGBPTQUXZC_]|1?[0-9])\])"", ""&lt;icon src='$2.png'/&gt;""),""--"",""—""),""-&gt;"",""•""),""~@"", CONCATENATE(""&lt;i&gt;"",REGEXEXTRACT(B451,""^([\s\S]*),|$""),""&lt;/i&gt;"")),""~"", CONCA"&amp;"TENATE(""&lt;i&gt;"",B451,""&lt;/i&gt;"")),""(\([\s\S]*?\))"",""&lt;i&gt;&lt;span foreground='#FF34343A'&gt;$0&lt;/span&gt;&lt;/i&gt;"")"),"")</f>
        <v/>
      </c>
      <c r="W451" s="14" t="str">
        <f t="shared" si="10"/>
        <v>&lt;i&gt;&lt;/i&gt;</v>
      </c>
    </row>
    <row r="452">
      <c r="A452" s="14"/>
      <c r="B452" s="1" t="str">
        <f t="shared" si="11"/>
        <v/>
      </c>
      <c r="C452" s="15"/>
      <c r="D452" s="16" t="str">
        <f>IFERROR(__xludf.DUMMYFUNCTION("IF(ISBLANK(A452),"""",SWITCH(IF(T452="""",0,COUNTA(SPLIT(T452,"" ""))),0,""Generic"",1,TRIM(T452),2,""Multicolor"",3,""Multicolor"",4,""Multicolor"",5,""Multicolor"",6,""Multicolor"",7,""Multicolor"",8,""Multicolor""))"),"")</f>
        <v/>
      </c>
      <c r="E452" s="14"/>
      <c r="F452" s="14"/>
      <c r="H452" s="15"/>
      <c r="I452" s="17"/>
      <c r="J452" s="17"/>
      <c r="O452" s="17"/>
      <c r="Q452" s="1">
        <v>60.0</v>
      </c>
      <c r="R452" s="1">
        <v>50.0</v>
      </c>
      <c r="S452" s="14" t="str">
        <f t="shared" si="9"/>
        <v/>
      </c>
      <c r="T452" s="14" t="str">
        <f>IFERROR(__xludf.DUMMYFUNCTION("CONCATENATE(if(REGEXMATCH(C452,""R""),"" Red"",""""),if(REGEXMATCH(C452,""O""),"" Orange"",""""),if(REGEXMATCH(C452,""Y""),"" Yellow"",""""),if(REGEXMATCH(C452,""G""),"" Green"",""""),if(REGEXMATCH(C452,""B""),"" Blue"",""""),if(REGEXMATCH(C452,""P""),"" "&amp;"Purple"",""""))"),"")</f>
        <v/>
      </c>
      <c r="U452" s="14" t="str">
        <f>IFERROR(__xludf.DUMMYFUNCTION("REGEXREPLACE(C452, ""([ROYGBPXZC_]|1?[0-9])"", ""&lt;icon src='$0.png'/&gt;"")
"),"")</f>
        <v/>
      </c>
      <c r="V452" s="9" t="str">
        <f>IFERROR(__xludf.DUMMYFUNCTION("REGEXREPLACE(SUBSTITUTE(SUBSTITUTE(SUBSTITUTE(SUBSTITUTE(REGEXREPLACE(I452, ""(\[([ROYGBPTQUXZC_]|1?[0-9])\])"", ""&lt;icon src='$2.png'/&gt;""),""--"",""—""),""-&gt;"",""•""),""~@"", CONCATENATE(""&lt;i&gt;"",REGEXEXTRACT(B452,""^([\s\S]*),|$""),""&lt;/i&gt;"")),""~"", CONCA"&amp;"TENATE(""&lt;i&gt;"",B452,""&lt;/i&gt;"")),""(\([\s\S]*?\))"",""&lt;i&gt;&lt;span foreground='#FF34343A'&gt;$0&lt;/span&gt;&lt;/i&gt;"")"),"")</f>
        <v/>
      </c>
      <c r="W452" s="14" t="str">
        <f t="shared" si="10"/>
        <v>&lt;i&gt;&lt;/i&gt;</v>
      </c>
    </row>
    <row r="453">
      <c r="A453" s="14"/>
      <c r="B453" s="1" t="str">
        <f t="shared" si="11"/>
        <v/>
      </c>
      <c r="C453" s="15"/>
      <c r="D453" s="16" t="str">
        <f>IFERROR(__xludf.DUMMYFUNCTION("IF(ISBLANK(A453),"""",SWITCH(IF(T453="""",0,COUNTA(SPLIT(T453,"" ""))),0,""Generic"",1,TRIM(T453),2,""Multicolor"",3,""Multicolor"",4,""Multicolor"",5,""Multicolor"",6,""Multicolor"",7,""Multicolor"",8,""Multicolor""))"),"")</f>
        <v/>
      </c>
      <c r="E453" s="14"/>
      <c r="F453" s="14"/>
      <c r="H453" s="15"/>
      <c r="I453" s="17"/>
      <c r="J453" s="17"/>
      <c r="O453" s="17"/>
      <c r="Q453" s="1">
        <v>60.0</v>
      </c>
      <c r="R453" s="1">
        <v>50.0</v>
      </c>
      <c r="S453" s="14" t="str">
        <f t="shared" si="9"/>
        <v/>
      </c>
      <c r="T453" s="14" t="str">
        <f>IFERROR(__xludf.DUMMYFUNCTION("CONCATENATE(if(REGEXMATCH(C453,""R""),"" Red"",""""),if(REGEXMATCH(C453,""O""),"" Orange"",""""),if(REGEXMATCH(C453,""Y""),"" Yellow"",""""),if(REGEXMATCH(C453,""G""),"" Green"",""""),if(REGEXMATCH(C453,""B""),"" Blue"",""""),if(REGEXMATCH(C453,""P""),"" "&amp;"Purple"",""""))"),"")</f>
        <v/>
      </c>
      <c r="U453" s="14" t="str">
        <f>IFERROR(__xludf.DUMMYFUNCTION("REGEXREPLACE(C453, ""([ROYGBPXZC_]|1?[0-9])"", ""&lt;icon src='$0.png'/&gt;"")
"),"")</f>
        <v/>
      </c>
      <c r="V453" s="9" t="str">
        <f>IFERROR(__xludf.DUMMYFUNCTION("REGEXREPLACE(SUBSTITUTE(SUBSTITUTE(SUBSTITUTE(SUBSTITUTE(REGEXREPLACE(I453, ""(\[([ROYGBPTQUXZC_]|1?[0-9])\])"", ""&lt;icon src='$2.png'/&gt;""),""--"",""—""),""-&gt;"",""•""),""~@"", CONCATENATE(""&lt;i&gt;"",REGEXEXTRACT(B453,""^([\s\S]*),|$""),""&lt;/i&gt;"")),""~"", CONCA"&amp;"TENATE(""&lt;i&gt;"",B453,""&lt;/i&gt;"")),""(\([\s\S]*?\))"",""&lt;i&gt;&lt;span foreground='#FF34343A'&gt;$0&lt;/span&gt;&lt;/i&gt;"")"),"")</f>
        <v/>
      </c>
      <c r="W453" s="14" t="str">
        <f t="shared" si="10"/>
        <v>&lt;i&gt;&lt;/i&gt;</v>
      </c>
    </row>
    <row r="454">
      <c r="A454" s="14"/>
      <c r="B454" s="1" t="str">
        <f t="shared" si="11"/>
        <v/>
      </c>
      <c r="C454" s="15"/>
      <c r="D454" s="16" t="str">
        <f>IFERROR(__xludf.DUMMYFUNCTION("IF(ISBLANK(A454),"""",SWITCH(IF(T454="""",0,COUNTA(SPLIT(T454,"" ""))),0,""Generic"",1,TRIM(T454),2,""Multicolor"",3,""Multicolor"",4,""Multicolor"",5,""Multicolor"",6,""Multicolor"",7,""Multicolor"",8,""Multicolor""))"),"")</f>
        <v/>
      </c>
      <c r="E454" s="14"/>
      <c r="F454" s="14"/>
      <c r="H454" s="15"/>
      <c r="I454" s="17"/>
      <c r="J454" s="17"/>
      <c r="O454" s="17"/>
      <c r="Q454" s="1">
        <v>60.0</v>
      </c>
      <c r="R454" s="1">
        <v>50.0</v>
      </c>
      <c r="S454" s="14" t="str">
        <f t="shared" si="9"/>
        <v/>
      </c>
      <c r="T454" s="14" t="str">
        <f>IFERROR(__xludf.DUMMYFUNCTION("CONCATENATE(if(REGEXMATCH(C454,""R""),"" Red"",""""),if(REGEXMATCH(C454,""O""),"" Orange"",""""),if(REGEXMATCH(C454,""Y""),"" Yellow"",""""),if(REGEXMATCH(C454,""G""),"" Green"",""""),if(REGEXMATCH(C454,""B""),"" Blue"",""""),if(REGEXMATCH(C454,""P""),"" "&amp;"Purple"",""""))"),"")</f>
        <v/>
      </c>
      <c r="U454" s="14" t="str">
        <f>IFERROR(__xludf.DUMMYFUNCTION("REGEXREPLACE(C454, ""([ROYGBPXZC_]|1?[0-9])"", ""&lt;icon src='$0.png'/&gt;"")
"),"")</f>
        <v/>
      </c>
      <c r="V454" s="9" t="str">
        <f>IFERROR(__xludf.DUMMYFUNCTION("REGEXREPLACE(SUBSTITUTE(SUBSTITUTE(SUBSTITUTE(SUBSTITUTE(REGEXREPLACE(I454, ""(\[([ROYGBPTQUXZC_]|1?[0-9])\])"", ""&lt;icon src='$2.png'/&gt;""),""--"",""—""),""-&gt;"",""•""),""~@"", CONCATENATE(""&lt;i&gt;"",REGEXEXTRACT(B454,""^([\s\S]*),|$""),""&lt;/i&gt;"")),""~"", CONCA"&amp;"TENATE(""&lt;i&gt;"",B454,""&lt;/i&gt;"")),""(\([\s\S]*?\))"",""&lt;i&gt;&lt;span foreground='#FF34343A'&gt;$0&lt;/span&gt;&lt;/i&gt;"")"),"")</f>
        <v/>
      </c>
      <c r="W454" s="14" t="str">
        <f t="shared" si="10"/>
        <v>&lt;i&gt;&lt;/i&gt;</v>
      </c>
    </row>
    <row r="455">
      <c r="A455" s="14"/>
      <c r="B455" s="1" t="str">
        <f t="shared" si="11"/>
        <v/>
      </c>
      <c r="C455" s="15"/>
      <c r="D455" s="16" t="str">
        <f>IFERROR(__xludf.DUMMYFUNCTION("IF(ISBLANK(A455),"""",SWITCH(IF(T455="""",0,COUNTA(SPLIT(T455,"" ""))),0,""Generic"",1,TRIM(T455),2,""Multicolor"",3,""Multicolor"",4,""Multicolor"",5,""Multicolor"",6,""Multicolor"",7,""Multicolor"",8,""Multicolor""))"),"")</f>
        <v/>
      </c>
      <c r="E455" s="14"/>
      <c r="F455" s="14"/>
      <c r="H455" s="15"/>
      <c r="I455" s="17"/>
      <c r="J455" s="17"/>
      <c r="O455" s="17"/>
      <c r="Q455" s="1">
        <v>60.0</v>
      </c>
      <c r="R455" s="1">
        <v>50.0</v>
      </c>
      <c r="S455" s="14" t="str">
        <f t="shared" si="9"/>
        <v/>
      </c>
      <c r="T455" s="14" t="str">
        <f>IFERROR(__xludf.DUMMYFUNCTION("CONCATENATE(if(REGEXMATCH(C455,""R""),"" Red"",""""),if(REGEXMATCH(C455,""O""),"" Orange"",""""),if(REGEXMATCH(C455,""Y""),"" Yellow"",""""),if(REGEXMATCH(C455,""G""),"" Green"",""""),if(REGEXMATCH(C455,""B""),"" Blue"",""""),if(REGEXMATCH(C455,""P""),"" "&amp;"Purple"",""""))"),"")</f>
        <v/>
      </c>
      <c r="U455" s="14" t="str">
        <f>IFERROR(__xludf.DUMMYFUNCTION("REGEXREPLACE(C455, ""([ROYGBPXZC_]|1?[0-9])"", ""&lt;icon src='$0.png'/&gt;"")
"),"")</f>
        <v/>
      </c>
      <c r="V455" s="9" t="str">
        <f>IFERROR(__xludf.DUMMYFUNCTION("REGEXREPLACE(SUBSTITUTE(SUBSTITUTE(SUBSTITUTE(SUBSTITUTE(REGEXREPLACE(I455, ""(\[([ROYGBPTQUXZC_]|1?[0-9])\])"", ""&lt;icon src='$2.png'/&gt;""),""--"",""—""),""-&gt;"",""•""),""~@"", CONCATENATE(""&lt;i&gt;"",REGEXEXTRACT(B455,""^([\s\S]*),|$""),""&lt;/i&gt;"")),""~"", CONCA"&amp;"TENATE(""&lt;i&gt;"",B455,""&lt;/i&gt;"")),""(\([\s\S]*?\))"",""&lt;i&gt;&lt;span foreground='#FF34343A'&gt;$0&lt;/span&gt;&lt;/i&gt;"")"),"")</f>
        <v/>
      </c>
      <c r="W455" s="14" t="str">
        <f t="shared" si="10"/>
        <v>&lt;i&gt;&lt;/i&gt;</v>
      </c>
    </row>
    <row r="456">
      <c r="A456" s="14"/>
      <c r="B456" s="1" t="str">
        <f t="shared" si="11"/>
        <v/>
      </c>
      <c r="C456" s="15"/>
      <c r="D456" s="16" t="str">
        <f>IFERROR(__xludf.DUMMYFUNCTION("IF(ISBLANK(A456),"""",SWITCH(IF(T456="""",0,COUNTA(SPLIT(T456,"" ""))),0,""Generic"",1,TRIM(T456),2,""Multicolor"",3,""Multicolor"",4,""Multicolor"",5,""Multicolor"",6,""Multicolor"",7,""Multicolor"",8,""Multicolor""))"),"")</f>
        <v/>
      </c>
      <c r="E456" s="14"/>
      <c r="F456" s="14"/>
      <c r="H456" s="15"/>
      <c r="I456" s="17"/>
      <c r="J456" s="17"/>
      <c r="O456" s="17"/>
      <c r="Q456" s="1">
        <v>60.0</v>
      </c>
      <c r="R456" s="1">
        <v>50.0</v>
      </c>
      <c r="S456" s="14" t="str">
        <f t="shared" si="9"/>
        <v/>
      </c>
      <c r="T456" s="14" t="str">
        <f>IFERROR(__xludf.DUMMYFUNCTION("CONCATENATE(if(REGEXMATCH(C456,""R""),"" Red"",""""),if(REGEXMATCH(C456,""O""),"" Orange"",""""),if(REGEXMATCH(C456,""Y""),"" Yellow"",""""),if(REGEXMATCH(C456,""G""),"" Green"",""""),if(REGEXMATCH(C456,""B""),"" Blue"",""""),if(REGEXMATCH(C456,""P""),"" "&amp;"Purple"",""""))"),"")</f>
        <v/>
      </c>
      <c r="U456" s="14" t="str">
        <f>IFERROR(__xludf.DUMMYFUNCTION("REGEXREPLACE(C456, ""([ROYGBPXZC_]|1?[0-9])"", ""&lt;icon src='$0.png'/&gt;"")
"),"")</f>
        <v/>
      </c>
      <c r="V456" s="9" t="str">
        <f>IFERROR(__xludf.DUMMYFUNCTION("REGEXREPLACE(SUBSTITUTE(SUBSTITUTE(SUBSTITUTE(SUBSTITUTE(REGEXREPLACE(I456, ""(\[([ROYGBPTQUXZC_]|1?[0-9])\])"", ""&lt;icon src='$2.png'/&gt;""),""--"",""—""),""-&gt;"",""•""),""~@"", CONCATENATE(""&lt;i&gt;"",REGEXEXTRACT(B456,""^([\s\S]*),|$""),""&lt;/i&gt;"")),""~"", CONCA"&amp;"TENATE(""&lt;i&gt;"",B456,""&lt;/i&gt;"")),""(\([\s\S]*?\))"",""&lt;i&gt;&lt;span foreground='#FF34343A'&gt;$0&lt;/span&gt;&lt;/i&gt;"")"),"")</f>
        <v/>
      </c>
      <c r="W456" s="14" t="str">
        <f t="shared" si="10"/>
        <v>&lt;i&gt;&lt;/i&gt;</v>
      </c>
    </row>
    <row r="457">
      <c r="A457" s="14"/>
      <c r="B457" s="1" t="str">
        <f t="shared" si="11"/>
        <v/>
      </c>
      <c r="C457" s="15"/>
      <c r="D457" s="16" t="str">
        <f>IFERROR(__xludf.DUMMYFUNCTION("IF(ISBLANK(A457),"""",SWITCH(IF(T457="""",0,COUNTA(SPLIT(T457,"" ""))),0,""Generic"",1,TRIM(T457),2,""Multicolor"",3,""Multicolor"",4,""Multicolor"",5,""Multicolor"",6,""Multicolor"",7,""Multicolor"",8,""Multicolor""))"),"")</f>
        <v/>
      </c>
      <c r="E457" s="14"/>
      <c r="F457" s="14"/>
      <c r="H457" s="15"/>
      <c r="I457" s="17"/>
      <c r="J457" s="17"/>
      <c r="O457" s="17"/>
      <c r="Q457" s="1">
        <v>60.0</v>
      </c>
      <c r="R457" s="1">
        <v>50.0</v>
      </c>
      <c r="S457" s="14" t="str">
        <f t="shared" si="9"/>
        <v/>
      </c>
      <c r="T457" s="14" t="str">
        <f>IFERROR(__xludf.DUMMYFUNCTION("CONCATENATE(if(REGEXMATCH(C457,""R""),"" Red"",""""),if(REGEXMATCH(C457,""O""),"" Orange"",""""),if(REGEXMATCH(C457,""Y""),"" Yellow"",""""),if(REGEXMATCH(C457,""G""),"" Green"",""""),if(REGEXMATCH(C457,""B""),"" Blue"",""""),if(REGEXMATCH(C457,""P""),"" "&amp;"Purple"",""""))"),"")</f>
        <v/>
      </c>
      <c r="U457" s="14" t="str">
        <f>IFERROR(__xludf.DUMMYFUNCTION("REGEXREPLACE(C457, ""([ROYGBPXZC_]|1?[0-9])"", ""&lt;icon src='$0.png'/&gt;"")
"),"")</f>
        <v/>
      </c>
      <c r="V457" s="9" t="str">
        <f>IFERROR(__xludf.DUMMYFUNCTION("REGEXREPLACE(SUBSTITUTE(SUBSTITUTE(SUBSTITUTE(SUBSTITUTE(REGEXREPLACE(I457, ""(\[([ROYGBPTQUXZC_]|1?[0-9])\])"", ""&lt;icon src='$2.png'/&gt;""),""--"",""—""),""-&gt;"",""•""),""~@"", CONCATENATE(""&lt;i&gt;"",REGEXEXTRACT(B457,""^([\s\S]*),|$""),""&lt;/i&gt;"")),""~"", CONCA"&amp;"TENATE(""&lt;i&gt;"",B457,""&lt;/i&gt;"")),""(\([\s\S]*?\))"",""&lt;i&gt;&lt;span foreground='#FF34343A'&gt;$0&lt;/span&gt;&lt;/i&gt;"")"),"")</f>
        <v/>
      </c>
      <c r="W457" s="14" t="str">
        <f t="shared" si="10"/>
        <v>&lt;i&gt;&lt;/i&gt;</v>
      </c>
    </row>
    <row r="458">
      <c r="A458" s="14"/>
      <c r="B458" s="1" t="str">
        <f t="shared" si="11"/>
        <v/>
      </c>
      <c r="C458" s="15"/>
      <c r="D458" s="16" t="str">
        <f>IFERROR(__xludf.DUMMYFUNCTION("IF(ISBLANK(A458),"""",SWITCH(IF(T458="""",0,COUNTA(SPLIT(T458,"" ""))),0,""Generic"",1,TRIM(T458),2,""Multicolor"",3,""Multicolor"",4,""Multicolor"",5,""Multicolor"",6,""Multicolor"",7,""Multicolor"",8,""Multicolor""))"),"")</f>
        <v/>
      </c>
      <c r="E458" s="14"/>
      <c r="F458" s="14"/>
      <c r="H458" s="15"/>
      <c r="I458" s="17"/>
      <c r="J458" s="17"/>
      <c r="O458" s="17"/>
      <c r="Q458" s="1">
        <v>60.0</v>
      </c>
      <c r="R458" s="1">
        <v>50.0</v>
      </c>
      <c r="S458" s="14" t="str">
        <f t="shared" si="9"/>
        <v/>
      </c>
      <c r="T458" s="14" t="str">
        <f>IFERROR(__xludf.DUMMYFUNCTION("CONCATENATE(if(REGEXMATCH(C458,""R""),"" Red"",""""),if(REGEXMATCH(C458,""O""),"" Orange"",""""),if(REGEXMATCH(C458,""Y""),"" Yellow"",""""),if(REGEXMATCH(C458,""G""),"" Green"",""""),if(REGEXMATCH(C458,""B""),"" Blue"",""""),if(REGEXMATCH(C458,""P""),"" "&amp;"Purple"",""""))"),"")</f>
        <v/>
      </c>
      <c r="U458" s="14" t="str">
        <f>IFERROR(__xludf.DUMMYFUNCTION("REGEXREPLACE(C458, ""([ROYGBPXZC_]|1?[0-9])"", ""&lt;icon src='$0.png'/&gt;"")
"),"")</f>
        <v/>
      </c>
      <c r="V458" s="9" t="str">
        <f>IFERROR(__xludf.DUMMYFUNCTION("REGEXREPLACE(SUBSTITUTE(SUBSTITUTE(SUBSTITUTE(SUBSTITUTE(REGEXREPLACE(I458, ""(\[([ROYGBPTQUXZC_]|1?[0-9])\])"", ""&lt;icon src='$2.png'/&gt;""),""--"",""—""),""-&gt;"",""•""),""~@"", CONCATENATE(""&lt;i&gt;"",REGEXEXTRACT(B458,""^([\s\S]*),|$""),""&lt;/i&gt;"")),""~"", CONCA"&amp;"TENATE(""&lt;i&gt;"",B458,""&lt;/i&gt;"")),""(\([\s\S]*?\))"",""&lt;i&gt;&lt;span foreground='#FF34343A'&gt;$0&lt;/span&gt;&lt;/i&gt;"")"),"")</f>
        <v/>
      </c>
      <c r="W458" s="14" t="str">
        <f t="shared" si="10"/>
        <v>&lt;i&gt;&lt;/i&gt;</v>
      </c>
    </row>
    <row r="459">
      <c r="A459" s="14"/>
      <c r="B459" s="1" t="str">
        <f t="shared" si="11"/>
        <v/>
      </c>
      <c r="C459" s="15"/>
      <c r="D459" s="16" t="str">
        <f>IFERROR(__xludf.DUMMYFUNCTION("IF(ISBLANK(A459),"""",SWITCH(IF(T459="""",0,COUNTA(SPLIT(T459,"" ""))),0,""Generic"",1,TRIM(T459),2,""Multicolor"",3,""Multicolor"",4,""Multicolor"",5,""Multicolor"",6,""Multicolor"",7,""Multicolor"",8,""Multicolor""))"),"")</f>
        <v/>
      </c>
      <c r="E459" s="14"/>
      <c r="F459" s="14"/>
      <c r="H459" s="15"/>
      <c r="I459" s="17"/>
      <c r="J459" s="17"/>
      <c r="O459" s="17"/>
      <c r="Q459" s="1">
        <v>60.0</v>
      </c>
      <c r="R459" s="1">
        <v>50.0</v>
      </c>
      <c r="S459" s="14" t="str">
        <f t="shared" si="9"/>
        <v/>
      </c>
      <c r="T459" s="14" t="str">
        <f>IFERROR(__xludf.DUMMYFUNCTION("CONCATENATE(if(REGEXMATCH(C459,""R""),"" Red"",""""),if(REGEXMATCH(C459,""O""),"" Orange"",""""),if(REGEXMATCH(C459,""Y""),"" Yellow"",""""),if(REGEXMATCH(C459,""G""),"" Green"",""""),if(REGEXMATCH(C459,""B""),"" Blue"",""""),if(REGEXMATCH(C459,""P""),"" "&amp;"Purple"",""""))"),"")</f>
        <v/>
      </c>
      <c r="U459" s="14" t="str">
        <f>IFERROR(__xludf.DUMMYFUNCTION("REGEXREPLACE(C459, ""([ROYGBPXZC_]|1?[0-9])"", ""&lt;icon src='$0.png'/&gt;"")
"),"")</f>
        <v/>
      </c>
      <c r="V459" s="9" t="str">
        <f>IFERROR(__xludf.DUMMYFUNCTION("REGEXREPLACE(SUBSTITUTE(SUBSTITUTE(SUBSTITUTE(SUBSTITUTE(REGEXREPLACE(I459, ""(\[([ROYGBPTQUXZC_]|1?[0-9])\])"", ""&lt;icon src='$2.png'/&gt;""),""--"",""—""),""-&gt;"",""•""),""~@"", CONCATENATE(""&lt;i&gt;"",REGEXEXTRACT(B459,""^([\s\S]*),|$""),""&lt;/i&gt;"")),""~"", CONCA"&amp;"TENATE(""&lt;i&gt;"",B459,""&lt;/i&gt;"")),""(\([\s\S]*?\))"",""&lt;i&gt;&lt;span foreground='#FF34343A'&gt;$0&lt;/span&gt;&lt;/i&gt;"")"),"")</f>
        <v/>
      </c>
      <c r="W459" s="14" t="str">
        <f t="shared" si="10"/>
        <v>&lt;i&gt;&lt;/i&gt;</v>
      </c>
    </row>
    <row r="460">
      <c r="A460" s="14"/>
      <c r="B460" s="1" t="str">
        <f t="shared" si="11"/>
        <v/>
      </c>
      <c r="C460" s="15"/>
      <c r="D460" s="16" t="str">
        <f>IFERROR(__xludf.DUMMYFUNCTION("IF(ISBLANK(A460),"""",SWITCH(IF(T460="""",0,COUNTA(SPLIT(T460,"" ""))),0,""Generic"",1,TRIM(T460),2,""Multicolor"",3,""Multicolor"",4,""Multicolor"",5,""Multicolor"",6,""Multicolor"",7,""Multicolor"",8,""Multicolor""))"),"")</f>
        <v/>
      </c>
      <c r="E460" s="14"/>
      <c r="F460" s="14"/>
      <c r="H460" s="15"/>
      <c r="I460" s="17"/>
      <c r="J460" s="17"/>
      <c r="O460" s="17"/>
      <c r="Q460" s="1">
        <v>60.0</v>
      </c>
      <c r="R460" s="1">
        <v>50.0</v>
      </c>
      <c r="S460" s="14" t="str">
        <f t="shared" si="9"/>
        <v/>
      </c>
      <c r="T460" s="14" t="str">
        <f>IFERROR(__xludf.DUMMYFUNCTION("CONCATENATE(if(REGEXMATCH(C460,""R""),"" Red"",""""),if(REGEXMATCH(C460,""O""),"" Orange"",""""),if(REGEXMATCH(C460,""Y""),"" Yellow"",""""),if(REGEXMATCH(C460,""G""),"" Green"",""""),if(REGEXMATCH(C460,""B""),"" Blue"",""""),if(REGEXMATCH(C460,""P""),"" "&amp;"Purple"",""""))"),"")</f>
        <v/>
      </c>
      <c r="U460" s="14" t="str">
        <f>IFERROR(__xludf.DUMMYFUNCTION("REGEXREPLACE(C460, ""([ROYGBPXZC_]|1?[0-9])"", ""&lt;icon src='$0.png'/&gt;"")
"),"")</f>
        <v/>
      </c>
      <c r="V460" s="9" t="str">
        <f>IFERROR(__xludf.DUMMYFUNCTION("REGEXREPLACE(SUBSTITUTE(SUBSTITUTE(SUBSTITUTE(SUBSTITUTE(REGEXREPLACE(I460, ""(\[([ROYGBPTQUXZC_]|1?[0-9])\])"", ""&lt;icon src='$2.png'/&gt;""),""--"",""—""),""-&gt;"",""•""),""~@"", CONCATENATE(""&lt;i&gt;"",REGEXEXTRACT(B460,""^([\s\S]*),|$""),""&lt;/i&gt;"")),""~"", CONCA"&amp;"TENATE(""&lt;i&gt;"",B460,""&lt;/i&gt;"")),""(\([\s\S]*?\))"",""&lt;i&gt;&lt;span foreground='#FF34343A'&gt;$0&lt;/span&gt;&lt;/i&gt;"")"),"")</f>
        <v/>
      </c>
      <c r="W460" s="14" t="str">
        <f t="shared" si="10"/>
        <v>&lt;i&gt;&lt;/i&gt;</v>
      </c>
    </row>
    <row r="461">
      <c r="A461" s="14"/>
      <c r="B461" s="1" t="str">
        <f t="shared" si="11"/>
        <v/>
      </c>
      <c r="C461" s="15"/>
      <c r="D461" s="16" t="str">
        <f>IFERROR(__xludf.DUMMYFUNCTION("IF(ISBLANK(A461),"""",SWITCH(IF(T461="""",0,COUNTA(SPLIT(T461,"" ""))),0,""Generic"",1,TRIM(T461),2,""Multicolor"",3,""Multicolor"",4,""Multicolor"",5,""Multicolor"",6,""Multicolor"",7,""Multicolor"",8,""Multicolor""))"),"")</f>
        <v/>
      </c>
      <c r="E461" s="14"/>
      <c r="F461" s="14"/>
      <c r="H461" s="15"/>
      <c r="I461" s="17"/>
      <c r="J461" s="17"/>
      <c r="O461" s="17"/>
      <c r="Q461" s="1">
        <v>60.0</v>
      </c>
      <c r="R461" s="1">
        <v>50.0</v>
      </c>
      <c r="S461" s="14" t="str">
        <f t="shared" si="9"/>
        <v/>
      </c>
      <c r="T461" s="14" t="str">
        <f>IFERROR(__xludf.DUMMYFUNCTION("CONCATENATE(if(REGEXMATCH(C461,""R""),"" Red"",""""),if(REGEXMATCH(C461,""O""),"" Orange"",""""),if(REGEXMATCH(C461,""Y""),"" Yellow"",""""),if(REGEXMATCH(C461,""G""),"" Green"",""""),if(REGEXMATCH(C461,""B""),"" Blue"",""""),if(REGEXMATCH(C461,""P""),"" "&amp;"Purple"",""""))"),"")</f>
        <v/>
      </c>
      <c r="U461" s="14" t="str">
        <f>IFERROR(__xludf.DUMMYFUNCTION("REGEXREPLACE(C461, ""([ROYGBPXZC_]|1?[0-9])"", ""&lt;icon src='$0.png'/&gt;"")
"),"")</f>
        <v/>
      </c>
      <c r="V461" s="9" t="str">
        <f>IFERROR(__xludf.DUMMYFUNCTION("REGEXREPLACE(SUBSTITUTE(SUBSTITUTE(SUBSTITUTE(SUBSTITUTE(REGEXREPLACE(I461, ""(\[([ROYGBPTQUXZC_]|1?[0-9])\])"", ""&lt;icon src='$2.png'/&gt;""),""--"",""—""),""-&gt;"",""•""),""~@"", CONCATENATE(""&lt;i&gt;"",REGEXEXTRACT(B461,""^([\s\S]*),|$""),""&lt;/i&gt;"")),""~"", CONCA"&amp;"TENATE(""&lt;i&gt;"",B461,""&lt;/i&gt;"")),""(\([\s\S]*?\))"",""&lt;i&gt;&lt;span foreground='#FF34343A'&gt;$0&lt;/span&gt;&lt;/i&gt;"")"),"")</f>
        <v/>
      </c>
      <c r="W461" s="14" t="str">
        <f t="shared" si="10"/>
        <v>&lt;i&gt;&lt;/i&gt;</v>
      </c>
    </row>
    <row r="462">
      <c r="A462" s="14"/>
      <c r="B462" s="1" t="str">
        <f t="shared" si="11"/>
        <v/>
      </c>
      <c r="C462" s="15"/>
      <c r="D462" s="16" t="str">
        <f>IFERROR(__xludf.DUMMYFUNCTION("IF(ISBLANK(A462),"""",SWITCH(IF(T462="""",0,COUNTA(SPLIT(T462,"" ""))),0,""Generic"",1,TRIM(T462),2,""Multicolor"",3,""Multicolor"",4,""Multicolor"",5,""Multicolor"",6,""Multicolor"",7,""Multicolor"",8,""Multicolor""))"),"")</f>
        <v/>
      </c>
      <c r="E462" s="14"/>
      <c r="F462" s="14"/>
      <c r="H462" s="15"/>
      <c r="I462" s="17"/>
      <c r="J462" s="17"/>
      <c r="O462" s="17"/>
      <c r="Q462" s="1">
        <v>60.0</v>
      </c>
      <c r="R462" s="1">
        <v>50.0</v>
      </c>
      <c r="S462" s="14" t="str">
        <f t="shared" si="9"/>
        <v/>
      </c>
      <c r="T462" s="14" t="str">
        <f>IFERROR(__xludf.DUMMYFUNCTION("CONCATENATE(if(REGEXMATCH(C462,""R""),"" Red"",""""),if(REGEXMATCH(C462,""O""),"" Orange"",""""),if(REGEXMATCH(C462,""Y""),"" Yellow"",""""),if(REGEXMATCH(C462,""G""),"" Green"",""""),if(REGEXMATCH(C462,""B""),"" Blue"",""""),if(REGEXMATCH(C462,""P""),"" "&amp;"Purple"",""""))"),"")</f>
        <v/>
      </c>
      <c r="U462" s="14" t="str">
        <f>IFERROR(__xludf.DUMMYFUNCTION("REGEXREPLACE(C462, ""([ROYGBPXZC_]|1?[0-9])"", ""&lt;icon src='$0.png'/&gt;"")
"),"")</f>
        <v/>
      </c>
      <c r="V462" s="9" t="str">
        <f>IFERROR(__xludf.DUMMYFUNCTION("REGEXREPLACE(SUBSTITUTE(SUBSTITUTE(SUBSTITUTE(SUBSTITUTE(REGEXREPLACE(I462, ""(\[([ROYGBPTQUXZC_]|1?[0-9])\])"", ""&lt;icon src='$2.png'/&gt;""),""--"",""—""),""-&gt;"",""•""),""~@"", CONCATENATE(""&lt;i&gt;"",REGEXEXTRACT(B462,""^([\s\S]*),|$""),""&lt;/i&gt;"")),""~"", CONCA"&amp;"TENATE(""&lt;i&gt;"",B462,""&lt;/i&gt;"")),""(\([\s\S]*?\))"",""&lt;i&gt;&lt;span foreground='#FF34343A'&gt;$0&lt;/span&gt;&lt;/i&gt;"")"),"")</f>
        <v/>
      </c>
      <c r="W462" s="14" t="str">
        <f t="shared" si="10"/>
        <v>&lt;i&gt;&lt;/i&gt;</v>
      </c>
    </row>
    <row r="463">
      <c r="A463" s="14"/>
      <c r="B463" s="1" t="str">
        <f t="shared" si="11"/>
        <v/>
      </c>
      <c r="C463" s="15"/>
      <c r="D463" s="16" t="str">
        <f>IFERROR(__xludf.DUMMYFUNCTION("IF(ISBLANK(A463),"""",SWITCH(IF(T463="""",0,COUNTA(SPLIT(T463,"" ""))),0,""Generic"",1,TRIM(T463),2,""Multicolor"",3,""Multicolor"",4,""Multicolor"",5,""Multicolor"",6,""Multicolor"",7,""Multicolor"",8,""Multicolor""))"),"")</f>
        <v/>
      </c>
      <c r="E463" s="14"/>
      <c r="F463" s="14"/>
      <c r="H463" s="15"/>
      <c r="I463" s="17"/>
      <c r="J463" s="17"/>
      <c r="O463" s="17"/>
      <c r="Q463" s="1">
        <v>60.0</v>
      </c>
      <c r="R463" s="1">
        <v>50.0</v>
      </c>
      <c r="S463" s="14" t="str">
        <f t="shared" si="9"/>
        <v/>
      </c>
      <c r="T463" s="14" t="str">
        <f>IFERROR(__xludf.DUMMYFUNCTION("CONCATENATE(if(REGEXMATCH(C463,""R""),"" Red"",""""),if(REGEXMATCH(C463,""O""),"" Orange"",""""),if(REGEXMATCH(C463,""Y""),"" Yellow"",""""),if(REGEXMATCH(C463,""G""),"" Green"",""""),if(REGEXMATCH(C463,""B""),"" Blue"",""""),if(REGEXMATCH(C463,""P""),"" "&amp;"Purple"",""""))"),"")</f>
        <v/>
      </c>
      <c r="U463" s="14" t="str">
        <f>IFERROR(__xludf.DUMMYFUNCTION("REGEXREPLACE(C463, ""([ROYGBPXZC_]|1?[0-9])"", ""&lt;icon src='$0.png'/&gt;"")
"),"")</f>
        <v/>
      </c>
      <c r="V463" s="9" t="str">
        <f>IFERROR(__xludf.DUMMYFUNCTION("REGEXREPLACE(SUBSTITUTE(SUBSTITUTE(SUBSTITUTE(SUBSTITUTE(REGEXREPLACE(I463, ""(\[([ROYGBPTQUXZC_]|1?[0-9])\])"", ""&lt;icon src='$2.png'/&gt;""),""--"",""—""),""-&gt;"",""•""),""~@"", CONCATENATE(""&lt;i&gt;"",REGEXEXTRACT(B463,""^([\s\S]*),|$""),""&lt;/i&gt;"")),""~"", CONCA"&amp;"TENATE(""&lt;i&gt;"",B463,""&lt;/i&gt;"")),""(\([\s\S]*?\))"",""&lt;i&gt;&lt;span foreground='#FF34343A'&gt;$0&lt;/span&gt;&lt;/i&gt;"")"),"")</f>
        <v/>
      </c>
      <c r="W463" s="14" t="str">
        <f t="shared" si="10"/>
        <v>&lt;i&gt;&lt;/i&gt;</v>
      </c>
    </row>
    <row r="464">
      <c r="A464" s="14"/>
      <c r="B464" s="1" t="str">
        <f t="shared" si="11"/>
        <v/>
      </c>
      <c r="C464" s="15"/>
      <c r="D464" s="16" t="str">
        <f>IFERROR(__xludf.DUMMYFUNCTION("IF(ISBLANK(A464),"""",SWITCH(IF(T464="""",0,COUNTA(SPLIT(T464,"" ""))),0,""Generic"",1,TRIM(T464),2,""Multicolor"",3,""Multicolor"",4,""Multicolor"",5,""Multicolor"",6,""Multicolor"",7,""Multicolor"",8,""Multicolor""))"),"")</f>
        <v/>
      </c>
      <c r="E464" s="14"/>
      <c r="F464" s="14"/>
      <c r="H464" s="15"/>
      <c r="I464" s="17"/>
      <c r="J464" s="17"/>
      <c r="O464" s="17"/>
      <c r="Q464" s="1">
        <v>60.0</v>
      </c>
      <c r="R464" s="1">
        <v>50.0</v>
      </c>
      <c r="S464" s="14" t="str">
        <f t="shared" si="9"/>
        <v/>
      </c>
      <c r="T464" s="14" t="str">
        <f>IFERROR(__xludf.DUMMYFUNCTION("CONCATENATE(if(REGEXMATCH(C464,""R""),"" Red"",""""),if(REGEXMATCH(C464,""O""),"" Orange"",""""),if(REGEXMATCH(C464,""Y""),"" Yellow"",""""),if(REGEXMATCH(C464,""G""),"" Green"",""""),if(REGEXMATCH(C464,""B""),"" Blue"",""""),if(REGEXMATCH(C464,""P""),"" "&amp;"Purple"",""""))"),"")</f>
        <v/>
      </c>
      <c r="U464" s="14" t="str">
        <f>IFERROR(__xludf.DUMMYFUNCTION("REGEXREPLACE(C464, ""([ROYGBPXZC_]|1?[0-9])"", ""&lt;icon src='$0.png'/&gt;"")
"),"")</f>
        <v/>
      </c>
      <c r="V464" s="9" t="str">
        <f>IFERROR(__xludf.DUMMYFUNCTION("REGEXREPLACE(SUBSTITUTE(SUBSTITUTE(SUBSTITUTE(SUBSTITUTE(REGEXREPLACE(I464, ""(\[([ROYGBPTQUXZC_]|1?[0-9])\])"", ""&lt;icon src='$2.png'/&gt;""),""--"",""—""),""-&gt;"",""•""),""~@"", CONCATENATE(""&lt;i&gt;"",REGEXEXTRACT(B464,""^([\s\S]*),|$""),""&lt;/i&gt;"")),""~"", CONCA"&amp;"TENATE(""&lt;i&gt;"",B464,""&lt;/i&gt;"")),""(\([\s\S]*?\))"",""&lt;i&gt;&lt;span foreground='#FF34343A'&gt;$0&lt;/span&gt;&lt;/i&gt;"")"),"")</f>
        <v/>
      </c>
      <c r="W464" s="14" t="str">
        <f t="shared" si="10"/>
        <v>&lt;i&gt;&lt;/i&gt;</v>
      </c>
    </row>
    <row r="465">
      <c r="A465" s="14"/>
      <c r="B465" s="1" t="str">
        <f t="shared" si="11"/>
        <v/>
      </c>
      <c r="C465" s="15"/>
      <c r="D465" s="16" t="str">
        <f>IFERROR(__xludf.DUMMYFUNCTION("IF(ISBLANK(A465),"""",SWITCH(IF(T465="""",0,COUNTA(SPLIT(T465,"" ""))),0,""Generic"",1,TRIM(T465),2,""Multicolor"",3,""Multicolor"",4,""Multicolor"",5,""Multicolor"",6,""Multicolor"",7,""Multicolor"",8,""Multicolor""))"),"")</f>
        <v/>
      </c>
      <c r="E465" s="14"/>
      <c r="F465" s="14"/>
      <c r="H465" s="15"/>
      <c r="I465" s="17"/>
      <c r="J465" s="17"/>
      <c r="O465" s="17"/>
      <c r="Q465" s="1">
        <v>60.0</v>
      </c>
      <c r="R465" s="1">
        <v>50.0</v>
      </c>
      <c r="S465" s="14" t="str">
        <f t="shared" si="9"/>
        <v/>
      </c>
      <c r="T465" s="14" t="str">
        <f>IFERROR(__xludf.DUMMYFUNCTION("CONCATENATE(if(REGEXMATCH(C465,""R""),"" Red"",""""),if(REGEXMATCH(C465,""O""),"" Orange"",""""),if(REGEXMATCH(C465,""Y""),"" Yellow"",""""),if(REGEXMATCH(C465,""G""),"" Green"",""""),if(REGEXMATCH(C465,""B""),"" Blue"",""""),if(REGEXMATCH(C465,""P""),"" "&amp;"Purple"",""""))"),"")</f>
        <v/>
      </c>
      <c r="U465" s="14" t="str">
        <f>IFERROR(__xludf.DUMMYFUNCTION("REGEXREPLACE(C465, ""([ROYGBPXZC_]|1?[0-9])"", ""&lt;icon src='$0.png'/&gt;"")
"),"")</f>
        <v/>
      </c>
      <c r="V465" s="9" t="str">
        <f>IFERROR(__xludf.DUMMYFUNCTION("REGEXREPLACE(SUBSTITUTE(SUBSTITUTE(SUBSTITUTE(SUBSTITUTE(REGEXREPLACE(I465, ""(\[([ROYGBPTQUXZC_]|1?[0-9])\])"", ""&lt;icon src='$2.png'/&gt;""),""--"",""—""),""-&gt;"",""•""),""~@"", CONCATENATE(""&lt;i&gt;"",REGEXEXTRACT(B465,""^([\s\S]*),|$""),""&lt;/i&gt;"")),""~"", CONCA"&amp;"TENATE(""&lt;i&gt;"",B465,""&lt;/i&gt;"")),""(\([\s\S]*?\))"",""&lt;i&gt;&lt;span foreground='#FF34343A'&gt;$0&lt;/span&gt;&lt;/i&gt;"")"),"")</f>
        <v/>
      </c>
      <c r="W465" s="14" t="str">
        <f t="shared" si="10"/>
        <v>&lt;i&gt;&lt;/i&gt;</v>
      </c>
    </row>
    <row r="466">
      <c r="A466" s="14"/>
      <c r="B466" s="1" t="str">
        <f t="shared" si="11"/>
        <v/>
      </c>
      <c r="C466" s="15"/>
      <c r="D466" s="16" t="str">
        <f>IFERROR(__xludf.DUMMYFUNCTION("IF(ISBLANK(A466),"""",SWITCH(IF(T466="""",0,COUNTA(SPLIT(T466,"" ""))),0,""Generic"",1,TRIM(T466),2,""Multicolor"",3,""Multicolor"",4,""Multicolor"",5,""Multicolor"",6,""Multicolor"",7,""Multicolor"",8,""Multicolor""))"),"")</f>
        <v/>
      </c>
      <c r="E466" s="14"/>
      <c r="F466" s="14"/>
      <c r="H466" s="15"/>
      <c r="I466" s="17"/>
      <c r="J466" s="17"/>
      <c r="O466" s="17"/>
      <c r="Q466" s="1">
        <v>60.0</v>
      </c>
      <c r="R466" s="1">
        <v>50.0</v>
      </c>
      <c r="S466" s="14" t="str">
        <f t="shared" si="9"/>
        <v/>
      </c>
      <c r="T466" s="14" t="str">
        <f>IFERROR(__xludf.DUMMYFUNCTION("CONCATENATE(if(REGEXMATCH(C466,""R""),"" Red"",""""),if(REGEXMATCH(C466,""O""),"" Orange"",""""),if(REGEXMATCH(C466,""Y""),"" Yellow"",""""),if(REGEXMATCH(C466,""G""),"" Green"",""""),if(REGEXMATCH(C466,""B""),"" Blue"",""""),if(REGEXMATCH(C466,""P""),"" "&amp;"Purple"",""""))"),"")</f>
        <v/>
      </c>
      <c r="U466" s="14" t="str">
        <f>IFERROR(__xludf.DUMMYFUNCTION("REGEXREPLACE(C466, ""([ROYGBPXZC_]|1?[0-9])"", ""&lt;icon src='$0.png'/&gt;"")
"),"")</f>
        <v/>
      </c>
      <c r="V466" s="9" t="str">
        <f>IFERROR(__xludf.DUMMYFUNCTION("REGEXREPLACE(SUBSTITUTE(SUBSTITUTE(SUBSTITUTE(SUBSTITUTE(REGEXREPLACE(I466, ""(\[([ROYGBPTQUXZC_]|1?[0-9])\])"", ""&lt;icon src='$2.png'/&gt;""),""--"",""—""),""-&gt;"",""•""),""~@"", CONCATENATE(""&lt;i&gt;"",REGEXEXTRACT(B466,""^([\s\S]*),|$""),""&lt;/i&gt;"")),""~"", CONCA"&amp;"TENATE(""&lt;i&gt;"",B466,""&lt;/i&gt;"")),""(\([\s\S]*?\))"",""&lt;i&gt;&lt;span foreground='#FF34343A'&gt;$0&lt;/span&gt;&lt;/i&gt;"")"),"")</f>
        <v/>
      </c>
      <c r="W466" s="14" t="str">
        <f t="shared" si="10"/>
        <v>&lt;i&gt;&lt;/i&gt;</v>
      </c>
    </row>
    <row r="467">
      <c r="A467" s="14"/>
      <c r="B467" s="1" t="str">
        <f t="shared" si="11"/>
        <v/>
      </c>
      <c r="C467" s="15"/>
      <c r="D467" s="16" t="str">
        <f>IFERROR(__xludf.DUMMYFUNCTION("IF(ISBLANK(A467),"""",SWITCH(IF(T467="""",0,COUNTA(SPLIT(T467,"" ""))),0,""Generic"",1,TRIM(T467),2,""Multicolor"",3,""Multicolor"",4,""Multicolor"",5,""Multicolor"",6,""Multicolor"",7,""Multicolor"",8,""Multicolor""))"),"")</f>
        <v/>
      </c>
      <c r="E467" s="14"/>
      <c r="F467" s="14"/>
      <c r="H467" s="15"/>
      <c r="I467" s="17"/>
      <c r="J467" s="17"/>
      <c r="O467" s="17"/>
      <c r="Q467" s="1">
        <v>60.0</v>
      </c>
      <c r="R467" s="1">
        <v>50.0</v>
      </c>
      <c r="S467" s="14" t="str">
        <f t="shared" si="9"/>
        <v/>
      </c>
      <c r="T467" s="14" t="str">
        <f>IFERROR(__xludf.DUMMYFUNCTION("CONCATENATE(if(REGEXMATCH(C467,""R""),"" Red"",""""),if(REGEXMATCH(C467,""O""),"" Orange"",""""),if(REGEXMATCH(C467,""Y""),"" Yellow"",""""),if(REGEXMATCH(C467,""G""),"" Green"",""""),if(REGEXMATCH(C467,""B""),"" Blue"",""""),if(REGEXMATCH(C467,""P""),"" "&amp;"Purple"",""""))"),"")</f>
        <v/>
      </c>
      <c r="U467" s="14" t="str">
        <f>IFERROR(__xludf.DUMMYFUNCTION("REGEXREPLACE(C467, ""([ROYGBPXZC_]|1?[0-9])"", ""&lt;icon src='$0.png'/&gt;"")
"),"")</f>
        <v/>
      </c>
      <c r="V467" s="9" t="str">
        <f>IFERROR(__xludf.DUMMYFUNCTION("REGEXREPLACE(SUBSTITUTE(SUBSTITUTE(SUBSTITUTE(SUBSTITUTE(REGEXREPLACE(I467, ""(\[([ROYGBPTQUXZC_]|1?[0-9])\])"", ""&lt;icon src='$2.png'/&gt;""),""--"",""—""),""-&gt;"",""•""),""~@"", CONCATENATE(""&lt;i&gt;"",REGEXEXTRACT(B467,""^([\s\S]*),|$""),""&lt;/i&gt;"")),""~"", CONCA"&amp;"TENATE(""&lt;i&gt;"",B467,""&lt;/i&gt;"")),""(\([\s\S]*?\))"",""&lt;i&gt;&lt;span foreground='#FF34343A'&gt;$0&lt;/span&gt;&lt;/i&gt;"")"),"")</f>
        <v/>
      </c>
      <c r="W467" s="14" t="str">
        <f t="shared" si="10"/>
        <v>&lt;i&gt;&lt;/i&gt;</v>
      </c>
    </row>
    <row r="468">
      <c r="A468" s="14"/>
      <c r="B468" s="1" t="str">
        <f t="shared" si="11"/>
        <v/>
      </c>
      <c r="C468" s="15"/>
      <c r="D468" s="16" t="str">
        <f>IFERROR(__xludf.DUMMYFUNCTION("IF(ISBLANK(A468),"""",SWITCH(IF(T468="""",0,COUNTA(SPLIT(T468,"" ""))),0,""Generic"",1,TRIM(T468),2,""Multicolor"",3,""Multicolor"",4,""Multicolor"",5,""Multicolor"",6,""Multicolor"",7,""Multicolor"",8,""Multicolor""))"),"")</f>
        <v/>
      </c>
      <c r="E468" s="14"/>
      <c r="F468" s="14"/>
      <c r="H468" s="15"/>
      <c r="I468" s="17"/>
      <c r="J468" s="17"/>
      <c r="O468" s="17"/>
      <c r="Q468" s="1">
        <v>60.0</v>
      </c>
      <c r="R468" s="1">
        <v>50.0</v>
      </c>
      <c r="S468" s="14" t="str">
        <f t="shared" si="9"/>
        <v/>
      </c>
      <c r="T468" s="14" t="str">
        <f>IFERROR(__xludf.DUMMYFUNCTION("CONCATENATE(if(REGEXMATCH(C468,""R""),"" Red"",""""),if(REGEXMATCH(C468,""O""),"" Orange"",""""),if(REGEXMATCH(C468,""Y""),"" Yellow"",""""),if(REGEXMATCH(C468,""G""),"" Green"",""""),if(REGEXMATCH(C468,""B""),"" Blue"",""""),if(REGEXMATCH(C468,""P""),"" "&amp;"Purple"",""""))"),"")</f>
        <v/>
      </c>
      <c r="U468" s="14" t="str">
        <f>IFERROR(__xludf.DUMMYFUNCTION("REGEXREPLACE(C468, ""([ROYGBPXZC_]|1?[0-9])"", ""&lt;icon src='$0.png'/&gt;"")
"),"")</f>
        <v/>
      </c>
      <c r="V468" s="9" t="str">
        <f>IFERROR(__xludf.DUMMYFUNCTION("REGEXREPLACE(SUBSTITUTE(SUBSTITUTE(SUBSTITUTE(SUBSTITUTE(REGEXREPLACE(I468, ""(\[([ROYGBPTQUXZC_]|1?[0-9])\])"", ""&lt;icon src='$2.png'/&gt;""),""--"",""—""),""-&gt;"",""•""),""~@"", CONCATENATE(""&lt;i&gt;"",REGEXEXTRACT(B468,""^([\s\S]*),|$""),""&lt;/i&gt;"")),""~"", CONCA"&amp;"TENATE(""&lt;i&gt;"",B468,""&lt;/i&gt;"")),""(\([\s\S]*?\))"",""&lt;i&gt;&lt;span foreground='#FF34343A'&gt;$0&lt;/span&gt;&lt;/i&gt;"")"),"")</f>
        <v/>
      </c>
      <c r="W468" s="14" t="str">
        <f t="shared" si="10"/>
        <v>&lt;i&gt;&lt;/i&gt;</v>
      </c>
    </row>
    <row r="469">
      <c r="A469" s="14"/>
      <c r="B469" s="1" t="str">
        <f t="shared" si="11"/>
        <v/>
      </c>
      <c r="C469" s="15"/>
      <c r="D469" s="16" t="str">
        <f>IFERROR(__xludf.DUMMYFUNCTION("IF(ISBLANK(A469),"""",SWITCH(IF(T469="""",0,COUNTA(SPLIT(T469,"" ""))),0,""Generic"",1,TRIM(T469),2,""Multicolor"",3,""Multicolor"",4,""Multicolor"",5,""Multicolor"",6,""Multicolor"",7,""Multicolor"",8,""Multicolor""))"),"")</f>
        <v/>
      </c>
      <c r="E469" s="14"/>
      <c r="F469" s="14"/>
      <c r="H469" s="15"/>
      <c r="I469" s="17"/>
      <c r="J469" s="17"/>
      <c r="O469" s="17"/>
      <c r="Q469" s="1">
        <v>60.0</v>
      </c>
      <c r="R469" s="1">
        <v>50.0</v>
      </c>
      <c r="S469" s="14" t="str">
        <f t="shared" si="9"/>
        <v/>
      </c>
      <c r="T469" s="14" t="str">
        <f>IFERROR(__xludf.DUMMYFUNCTION("CONCATENATE(if(REGEXMATCH(C469,""R""),"" Red"",""""),if(REGEXMATCH(C469,""O""),"" Orange"",""""),if(REGEXMATCH(C469,""Y""),"" Yellow"",""""),if(REGEXMATCH(C469,""G""),"" Green"",""""),if(REGEXMATCH(C469,""B""),"" Blue"",""""),if(REGEXMATCH(C469,""P""),"" "&amp;"Purple"",""""))"),"")</f>
        <v/>
      </c>
      <c r="U469" s="14" t="str">
        <f>IFERROR(__xludf.DUMMYFUNCTION("REGEXREPLACE(C469, ""([ROYGBPXZC_]|1?[0-9])"", ""&lt;icon src='$0.png'/&gt;"")
"),"")</f>
        <v/>
      </c>
      <c r="V469" s="9" t="str">
        <f>IFERROR(__xludf.DUMMYFUNCTION("REGEXREPLACE(SUBSTITUTE(SUBSTITUTE(SUBSTITUTE(SUBSTITUTE(REGEXREPLACE(I469, ""(\[([ROYGBPTQUXZC_]|1?[0-9])\])"", ""&lt;icon src='$2.png'/&gt;""),""--"",""—""),""-&gt;"",""•""),""~@"", CONCATENATE(""&lt;i&gt;"",REGEXEXTRACT(B469,""^([\s\S]*),|$""),""&lt;/i&gt;"")),""~"", CONCA"&amp;"TENATE(""&lt;i&gt;"",B469,""&lt;/i&gt;"")),""(\([\s\S]*?\))"",""&lt;i&gt;&lt;span foreground='#FF34343A'&gt;$0&lt;/span&gt;&lt;/i&gt;"")"),"")</f>
        <v/>
      </c>
      <c r="W469" s="14" t="str">
        <f t="shared" si="10"/>
        <v>&lt;i&gt;&lt;/i&gt;</v>
      </c>
    </row>
    <row r="470">
      <c r="A470" s="14"/>
      <c r="B470" s="1" t="str">
        <f t="shared" si="11"/>
        <v/>
      </c>
      <c r="C470" s="15"/>
      <c r="D470" s="16" t="str">
        <f>IFERROR(__xludf.DUMMYFUNCTION("IF(ISBLANK(A470),"""",SWITCH(IF(T470="""",0,COUNTA(SPLIT(T470,"" ""))),0,""Generic"",1,TRIM(T470),2,""Multicolor"",3,""Multicolor"",4,""Multicolor"",5,""Multicolor"",6,""Multicolor"",7,""Multicolor"",8,""Multicolor""))"),"")</f>
        <v/>
      </c>
      <c r="E470" s="14"/>
      <c r="F470" s="14"/>
      <c r="H470" s="15"/>
      <c r="I470" s="17"/>
      <c r="J470" s="17"/>
      <c r="O470" s="17"/>
      <c r="Q470" s="1">
        <v>60.0</v>
      </c>
      <c r="R470" s="1">
        <v>50.0</v>
      </c>
      <c r="S470" s="14" t="str">
        <f t="shared" si="9"/>
        <v/>
      </c>
      <c r="T470" s="14" t="str">
        <f>IFERROR(__xludf.DUMMYFUNCTION("CONCATENATE(if(REGEXMATCH(C470,""R""),"" Red"",""""),if(REGEXMATCH(C470,""O""),"" Orange"",""""),if(REGEXMATCH(C470,""Y""),"" Yellow"",""""),if(REGEXMATCH(C470,""G""),"" Green"",""""),if(REGEXMATCH(C470,""B""),"" Blue"",""""),if(REGEXMATCH(C470,""P""),"" "&amp;"Purple"",""""))"),"")</f>
        <v/>
      </c>
      <c r="U470" s="14" t="str">
        <f>IFERROR(__xludf.DUMMYFUNCTION("REGEXREPLACE(C470, ""([ROYGBPXZC_]|1?[0-9])"", ""&lt;icon src='$0.png'/&gt;"")
"),"")</f>
        <v/>
      </c>
      <c r="V470" s="9" t="str">
        <f>IFERROR(__xludf.DUMMYFUNCTION("REGEXREPLACE(SUBSTITUTE(SUBSTITUTE(SUBSTITUTE(SUBSTITUTE(REGEXREPLACE(I470, ""(\[([ROYGBPTQUXZC_]|1?[0-9])\])"", ""&lt;icon src='$2.png'/&gt;""),""--"",""—""),""-&gt;"",""•""),""~@"", CONCATENATE(""&lt;i&gt;"",REGEXEXTRACT(B470,""^([\s\S]*),|$""),""&lt;/i&gt;"")),""~"", CONCA"&amp;"TENATE(""&lt;i&gt;"",B470,""&lt;/i&gt;"")),""(\([\s\S]*?\))"",""&lt;i&gt;&lt;span foreground='#FF34343A'&gt;$0&lt;/span&gt;&lt;/i&gt;"")"),"")</f>
        <v/>
      </c>
      <c r="W470" s="14" t="str">
        <f t="shared" si="10"/>
        <v>&lt;i&gt;&lt;/i&gt;</v>
      </c>
    </row>
    <row r="471">
      <c r="A471" s="14"/>
      <c r="B471" s="1" t="str">
        <f t="shared" si="11"/>
        <v/>
      </c>
      <c r="C471" s="15"/>
      <c r="D471" s="16" t="str">
        <f>IFERROR(__xludf.DUMMYFUNCTION("IF(ISBLANK(A471),"""",SWITCH(IF(T471="""",0,COUNTA(SPLIT(T471,"" ""))),0,""Generic"",1,TRIM(T471),2,""Multicolor"",3,""Multicolor"",4,""Multicolor"",5,""Multicolor"",6,""Multicolor"",7,""Multicolor"",8,""Multicolor""))"),"")</f>
        <v/>
      </c>
      <c r="E471" s="14"/>
      <c r="F471" s="14"/>
      <c r="H471" s="15"/>
      <c r="I471" s="17"/>
      <c r="J471" s="17"/>
      <c r="O471" s="17"/>
      <c r="Q471" s="1">
        <v>60.0</v>
      </c>
      <c r="R471" s="1">
        <v>50.0</v>
      </c>
      <c r="S471" s="14" t="str">
        <f t="shared" si="9"/>
        <v/>
      </c>
      <c r="T471" s="14" t="str">
        <f>IFERROR(__xludf.DUMMYFUNCTION("CONCATENATE(if(REGEXMATCH(C471,""R""),"" Red"",""""),if(REGEXMATCH(C471,""O""),"" Orange"",""""),if(REGEXMATCH(C471,""Y""),"" Yellow"",""""),if(REGEXMATCH(C471,""G""),"" Green"",""""),if(REGEXMATCH(C471,""B""),"" Blue"",""""),if(REGEXMATCH(C471,""P""),"" "&amp;"Purple"",""""))"),"")</f>
        <v/>
      </c>
      <c r="U471" s="14" t="str">
        <f>IFERROR(__xludf.DUMMYFUNCTION("REGEXREPLACE(C471, ""([ROYGBPXZC_]|1?[0-9])"", ""&lt;icon src='$0.png'/&gt;"")
"),"")</f>
        <v/>
      </c>
      <c r="V471" s="9" t="str">
        <f>IFERROR(__xludf.DUMMYFUNCTION("REGEXREPLACE(SUBSTITUTE(SUBSTITUTE(SUBSTITUTE(SUBSTITUTE(REGEXREPLACE(I471, ""(\[([ROYGBPTQUXZC_]|1?[0-9])\])"", ""&lt;icon src='$2.png'/&gt;""),""--"",""—""),""-&gt;"",""•""),""~@"", CONCATENATE(""&lt;i&gt;"",REGEXEXTRACT(B471,""^([\s\S]*),|$""),""&lt;/i&gt;"")),""~"", CONCA"&amp;"TENATE(""&lt;i&gt;"",B471,""&lt;/i&gt;"")),""(\([\s\S]*?\))"",""&lt;i&gt;&lt;span foreground='#FF34343A'&gt;$0&lt;/span&gt;&lt;/i&gt;"")"),"")</f>
        <v/>
      </c>
      <c r="W471" s="14" t="str">
        <f t="shared" si="10"/>
        <v>&lt;i&gt;&lt;/i&gt;</v>
      </c>
    </row>
    <row r="472">
      <c r="A472" s="14"/>
      <c r="B472" s="1" t="str">
        <f t="shared" si="11"/>
        <v/>
      </c>
      <c r="C472" s="15"/>
      <c r="D472" s="16" t="str">
        <f>IFERROR(__xludf.DUMMYFUNCTION("IF(ISBLANK(A472),"""",SWITCH(IF(T472="""",0,COUNTA(SPLIT(T472,"" ""))),0,""Generic"",1,TRIM(T472),2,""Multicolor"",3,""Multicolor"",4,""Multicolor"",5,""Multicolor"",6,""Multicolor"",7,""Multicolor"",8,""Multicolor""))"),"")</f>
        <v/>
      </c>
      <c r="E472" s="14"/>
      <c r="F472" s="14"/>
      <c r="H472" s="15"/>
      <c r="I472" s="17"/>
      <c r="J472" s="17"/>
      <c r="O472" s="17"/>
      <c r="Q472" s="1">
        <v>60.0</v>
      </c>
      <c r="R472" s="1">
        <v>50.0</v>
      </c>
      <c r="S472" s="14" t="str">
        <f t="shared" si="9"/>
        <v/>
      </c>
      <c r="T472" s="14" t="str">
        <f>IFERROR(__xludf.DUMMYFUNCTION("CONCATENATE(if(REGEXMATCH(C472,""R""),"" Red"",""""),if(REGEXMATCH(C472,""O""),"" Orange"",""""),if(REGEXMATCH(C472,""Y""),"" Yellow"",""""),if(REGEXMATCH(C472,""G""),"" Green"",""""),if(REGEXMATCH(C472,""B""),"" Blue"",""""),if(REGEXMATCH(C472,""P""),"" "&amp;"Purple"",""""))"),"")</f>
        <v/>
      </c>
      <c r="U472" s="14" t="str">
        <f>IFERROR(__xludf.DUMMYFUNCTION("REGEXREPLACE(C472, ""([ROYGBPXZC_]|1?[0-9])"", ""&lt;icon src='$0.png'/&gt;"")
"),"")</f>
        <v/>
      </c>
      <c r="V472" s="9" t="str">
        <f>IFERROR(__xludf.DUMMYFUNCTION("REGEXREPLACE(SUBSTITUTE(SUBSTITUTE(SUBSTITUTE(SUBSTITUTE(REGEXREPLACE(I472, ""(\[([ROYGBPTQUXZC_]|1?[0-9])\])"", ""&lt;icon src='$2.png'/&gt;""),""--"",""—""),""-&gt;"",""•""),""~@"", CONCATENATE(""&lt;i&gt;"",REGEXEXTRACT(B472,""^([\s\S]*),|$""),""&lt;/i&gt;"")),""~"", CONCA"&amp;"TENATE(""&lt;i&gt;"",B472,""&lt;/i&gt;"")),""(\([\s\S]*?\))"",""&lt;i&gt;&lt;span foreground='#FF34343A'&gt;$0&lt;/span&gt;&lt;/i&gt;"")"),"")</f>
        <v/>
      </c>
      <c r="W472" s="14" t="str">
        <f t="shared" si="10"/>
        <v>&lt;i&gt;&lt;/i&gt;</v>
      </c>
    </row>
    <row r="473">
      <c r="A473" s="14"/>
      <c r="B473" s="1" t="str">
        <f t="shared" si="11"/>
        <v/>
      </c>
      <c r="C473" s="15"/>
      <c r="D473" s="16" t="str">
        <f>IFERROR(__xludf.DUMMYFUNCTION("IF(ISBLANK(A473),"""",SWITCH(IF(T473="""",0,COUNTA(SPLIT(T473,"" ""))),0,""Generic"",1,TRIM(T473),2,""Multicolor"",3,""Multicolor"",4,""Multicolor"",5,""Multicolor"",6,""Multicolor"",7,""Multicolor"",8,""Multicolor""))"),"")</f>
        <v/>
      </c>
      <c r="E473" s="14"/>
      <c r="F473" s="14"/>
      <c r="H473" s="15"/>
      <c r="I473" s="17"/>
      <c r="J473" s="17"/>
      <c r="O473" s="17"/>
      <c r="Q473" s="1">
        <v>60.0</v>
      </c>
      <c r="R473" s="1">
        <v>50.0</v>
      </c>
      <c r="S473" s="14" t="str">
        <f t="shared" si="9"/>
        <v/>
      </c>
      <c r="T473" s="14" t="str">
        <f>IFERROR(__xludf.DUMMYFUNCTION("CONCATENATE(if(REGEXMATCH(C473,""R""),"" Red"",""""),if(REGEXMATCH(C473,""O""),"" Orange"",""""),if(REGEXMATCH(C473,""Y""),"" Yellow"",""""),if(REGEXMATCH(C473,""G""),"" Green"",""""),if(REGEXMATCH(C473,""B""),"" Blue"",""""),if(REGEXMATCH(C473,""P""),"" "&amp;"Purple"",""""))"),"")</f>
        <v/>
      </c>
      <c r="U473" s="14" t="str">
        <f>IFERROR(__xludf.DUMMYFUNCTION("REGEXREPLACE(C473, ""([ROYGBPXZC_]|1?[0-9])"", ""&lt;icon src='$0.png'/&gt;"")
"),"")</f>
        <v/>
      </c>
      <c r="V473" s="9" t="str">
        <f>IFERROR(__xludf.DUMMYFUNCTION("REGEXREPLACE(SUBSTITUTE(SUBSTITUTE(SUBSTITUTE(SUBSTITUTE(REGEXREPLACE(I473, ""(\[([ROYGBPTQUXZC_]|1?[0-9])\])"", ""&lt;icon src='$2.png'/&gt;""),""--"",""—""),""-&gt;"",""•""),""~@"", CONCATENATE(""&lt;i&gt;"",REGEXEXTRACT(B473,""^([\s\S]*),|$""),""&lt;/i&gt;"")),""~"", CONCA"&amp;"TENATE(""&lt;i&gt;"",B473,""&lt;/i&gt;"")),""(\([\s\S]*?\))"",""&lt;i&gt;&lt;span foreground='#FF34343A'&gt;$0&lt;/span&gt;&lt;/i&gt;"")"),"")</f>
        <v/>
      </c>
      <c r="W473" s="14" t="str">
        <f t="shared" si="10"/>
        <v>&lt;i&gt;&lt;/i&gt;</v>
      </c>
    </row>
    <row r="474">
      <c r="A474" s="14"/>
      <c r="B474" s="1" t="str">
        <f t="shared" si="11"/>
        <v/>
      </c>
      <c r="C474" s="15"/>
      <c r="D474" s="16" t="str">
        <f>IFERROR(__xludf.DUMMYFUNCTION("IF(ISBLANK(A474),"""",SWITCH(IF(T474="""",0,COUNTA(SPLIT(T474,"" ""))),0,""Generic"",1,TRIM(T474),2,""Multicolor"",3,""Multicolor"",4,""Multicolor"",5,""Multicolor"",6,""Multicolor"",7,""Multicolor"",8,""Multicolor""))"),"")</f>
        <v/>
      </c>
      <c r="E474" s="14"/>
      <c r="F474" s="14"/>
      <c r="H474" s="15"/>
      <c r="I474" s="17"/>
      <c r="J474" s="17"/>
      <c r="O474" s="17"/>
      <c r="Q474" s="1">
        <v>60.0</v>
      </c>
      <c r="R474" s="1">
        <v>50.0</v>
      </c>
      <c r="S474" s="14" t="str">
        <f t="shared" si="9"/>
        <v/>
      </c>
      <c r="T474" s="14" t="str">
        <f>IFERROR(__xludf.DUMMYFUNCTION("CONCATENATE(if(REGEXMATCH(C474,""R""),"" Red"",""""),if(REGEXMATCH(C474,""O""),"" Orange"",""""),if(REGEXMATCH(C474,""Y""),"" Yellow"",""""),if(REGEXMATCH(C474,""G""),"" Green"",""""),if(REGEXMATCH(C474,""B""),"" Blue"",""""),if(REGEXMATCH(C474,""P""),"" "&amp;"Purple"",""""))"),"")</f>
        <v/>
      </c>
      <c r="U474" s="14" t="str">
        <f>IFERROR(__xludf.DUMMYFUNCTION("REGEXREPLACE(C474, ""([ROYGBPXZC_]|1?[0-9])"", ""&lt;icon src='$0.png'/&gt;"")
"),"")</f>
        <v/>
      </c>
      <c r="V474" s="9" t="str">
        <f>IFERROR(__xludf.DUMMYFUNCTION("REGEXREPLACE(SUBSTITUTE(SUBSTITUTE(SUBSTITUTE(SUBSTITUTE(REGEXREPLACE(I474, ""(\[([ROYGBPTQUXZC_]|1?[0-9])\])"", ""&lt;icon src='$2.png'/&gt;""),""--"",""—""),""-&gt;"",""•""),""~@"", CONCATENATE(""&lt;i&gt;"",REGEXEXTRACT(B474,""^([\s\S]*),|$""),""&lt;/i&gt;"")),""~"", CONCA"&amp;"TENATE(""&lt;i&gt;"",B474,""&lt;/i&gt;"")),""(\([\s\S]*?\))"",""&lt;i&gt;&lt;span foreground='#FF34343A'&gt;$0&lt;/span&gt;&lt;/i&gt;"")"),"")</f>
        <v/>
      </c>
      <c r="W474" s="14" t="str">
        <f t="shared" si="10"/>
        <v>&lt;i&gt;&lt;/i&gt;</v>
      </c>
    </row>
    <row r="475">
      <c r="A475" s="14"/>
      <c r="B475" s="1" t="str">
        <f t="shared" si="11"/>
        <v/>
      </c>
      <c r="C475" s="15"/>
      <c r="D475" s="16" t="str">
        <f>IFERROR(__xludf.DUMMYFUNCTION("IF(ISBLANK(A475),"""",SWITCH(IF(T475="""",0,COUNTA(SPLIT(T475,"" ""))),0,""Generic"",1,TRIM(T475),2,""Multicolor"",3,""Multicolor"",4,""Multicolor"",5,""Multicolor"",6,""Multicolor"",7,""Multicolor"",8,""Multicolor""))"),"")</f>
        <v/>
      </c>
      <c r="E475" s="14"/>
      <c r="F475" s="14"/>
      <c r="H475" s="15"/>
      <c r="I475" s="17"/>
      <c r="J475" s="17"/>
      <c r="O475" s="17"/>
      <c r="Q475" s="1">
        <v>60.0</v>
      </c>
      <c r="R475" s="1">
        <v>50.0</v>
      </c>
      <c r="S475" s="14" t="str">
        <f t="shared" si="9"/>
        <v/>
      </c>
      <c r="T475" s="14" t="str">
        <f>IFERROR(__xludf.DUMMYFUNCTION("CONCATENATE(if(REGEXMATCH(C475,""R""),"" Red"",""""),if(REGEXMATCH(C475,""O""),"" Orange"",""""),if(REGEXMATCH(C475,""Y""),"" Yellow"",""""),if(REGEXMATCH(C475,""G""),"" Green"",""""),if(REGEXMATCH(C475,""B""),"" Blue"",""""),if(REGEXMATCH(C475,""P""),"" "&amp;"Purple"",""""))"),"")</f>
        <v/>
      </c>
      <c r="U475" s="14" t="str">
        <f>IFERROR(__xludf.DUMMYFUNCTION("REGEXREPLACE(C475, ""([ROYGBPXZC_]|1?[0-9])"", ""&lt;icon src='$0.png'/&gt;"")
"),"")</f>
        <v/>
      </c>
      <c r="V475" s="9" t="str">
        <f>IFERROR(__xludf.DUMMYFUNCTION("REGEXREPLACE(SUBSTITUTE(SUBSTITUTE(SUBSTITUTE(SUBSTITUTE(REGEXREPLACE(I475, ""(\[([ROYGBPTQUXZC_]|1?[0-9])\])"", ""&lt;icon src='$2.png'/&gt;""),""--"",""—""),""-&gt;"",""•""),""~@"", CONCATENATE(""&lt;i&gt;"",REGEXEXTRACT(B475,""^([\s\S]*),|$""),""&lt;/i&gt;"")),""~"", CONCA"&amp;"TENATE(""&lt;i&gt;"",B475,""&lt;/i&gt;"")),""(\([\s\S]*?\))"",""&lt;i&gt;&lt;span foreground='#FF34343A'&gt;$0&lt;/span&gt;&lt;/i&gt;"")"),"")</f>
        <v/>
      </c>
      <c r="W475" s="14" t="str">
        <f t="shared" si="10"/>
        <v>&lt;i&gt;&lt;/i&gt;</v>
      </c>
    </row>
    <row r="476">
      <c r="A476" s="14"/>
      <c r="B476" s="1" t="str">
        <f t="shared" si="11"/>
        <v/>
      </c>
      <c r="C476" s="15"/>
      <c r="D476" s="16" t="str">
        <f>IFERROR(__xludf.DUMMYFUNCTION("IF(ISBLANK(A476),"""",SWITCH(IF(T476="""",0,COUNTA(SPLIT(T476,"" ""))),0,""Generic"",1,TRIM(T476),2,""Multicolor"",3,""Multicolor"",4,""Multicolor"",5,""Multicolor"",6,""Multicolor"",7,""Multicolor"",8,""Multicolor""))"),"")</f>
        <v/>
      </c>
      <c r="E476" s="14"/>
      <c r="F476" s="14"/>
      <c r="H476" s="15"/>
      <c r="I476" s="17"/>
      <c r="J476" s="17"/>
      <c r="O476" s="17"/>
      <c r="Q476" s="1">
        <v>60.0</v>
      </c>
      <c r="R476" s="1">
        <v>50.0</v>
      </c>
      <c r="S476" s="14" t="str">
        <f t="shared" si="9"/>
        <v/>
      </c>
      <c r="T476" s="14" t="str">
        <f>IFERROR(__xludf.DUMMYFUNCTION("CONCATENATE(if(REGEXMATCH(C476,""R""),"" Red"",""""),if(REGEXMATCH(C476,""O""),"" Orange"",""""),if(REGEXMATCH(C476,""Y""),"" Yellow"",""""),if(REGEXMATCH(C476,""G""),"" Green"",""""),if(REGEXMATCH(C476,""B""),"" Blue"",""""),if(REGEXMATCH(C476,""P""),"" "&amp;"Purple"",""""))"),"")</f>
        <v/>
      </c>
      <c r="U476" s="14" t="str">
        <f>IFERROR(__xludf.DUMMYFUNCTION("REGEXREPLACE(C476, ""([ROYGBPXZC_]|1?[0-9])"", ""&lt;icon src='$0.png'/&gt;"")
"),"")</f>
        <v/>
      </c>
      <c r="V476" s="9" t="str">
        <f>IFERROR(__xludf.DUMMYFUNCTION("REGEXREPLACE(SUBSTITUTE(SUBSTITUTE(SUBSTITUTE(SUBSTITUTE(REGEXREPLACE(I476, ""(\[([ROYGBPTQUXZC_]|1?[0-9])\])"", ""&lt;icon src='$2.png'/&gt;""),""--"",""—""),""-&gt;"",""•""),""~@"", CONCATENATE(""&lt;i&gt;"",REGEXEXTRACT(B476,""^([\s\S]*),|$""),""&lt;/i&gt;"")),""~"", CONCA"&amp;"TENATE(""&lt;i&gt;"",B476,""&lt;/i&gt;"")),""(\([\s\S]*?\))"",""&lt;i&gt;&lt;span foreground='#FF34343A'&gt;$0&lt;/span&gt;&lt;/i&gt;"")"),"")</f>
        <v/>
      </c>
      <c r="W476" s="14" t="str">
        <f t="shared" si="10"/>
        <v>&lt;i&gt;&lt;/i&gt;</v>
      </c>
    </row>
    <row r="477">
      <c r="A477" s="14"/>
      <c r="B477" s="1" t="str">
        <f t="shared" si="11"/>
        <v/>
      </c>
      <c r="C477" s="15"/>
      <c r="D477" s="16" t="str">
        <f>IFERROR(__xludf.DUMMYFUNCTION("IF(ISBLANK(A477),"""",SWITCH(IF(T477="""",0,COUNTA(SPLIT(T477,"" ""))),0,""Generic"",1,TRIM(T477),2,""Multicolor"",3,""Multicolor"",4,""Multicolor"",5,""Multicolor"",6,""Multicolor"",7,""Multicolor"",8,""Multicolor""))"),"")</f>
        <v/>
      </c>
      <c r="E477" s="14"/>
      <c r="F477" s="14"/>
      <c r="H477" s="15"/>
      <c r="I477" s="17"/>
      <c r="J477" s="17"/>
      <c r="O477" s="17"/>
      <c r="Q477" s="1">
        <v>60.0</v>
      </c>
      <c r="R477" s="1">
        <v>50.0</v>
      </c>
      <c r="S477" s="14" t="str">
        <f t="shared" si="9"/>
        <v/>
      </c>
      <c r="T477" s="14" t="str">
        <f>IFERROR(__xludf.DUMMYFUNCTION("CONCATENATE(if(REGEXMATCH(C477,""R""),"" Red"",""""),if(REGEXMATCH(C477,""O""),"" Orange"",""""),if(REGEXMATCH(C477,""Y""),"" Yellow"",""""),if(REGEXMATCH(C477,""G""),"" Green"",""""),if(REGEXMATCH(C477,""B""),"" Blue"",""""),if(REGEXMATCH(C477,""P""),"" "&amp;"Purple"",""""))"),"")</f>
        <v/>
      </c>
      <c r="U477" s="14" t="str">
        <f>IFERROR(__xludf.DUMMYFUNCTION("REGEXREPLACE(C477, ""([ROYGBPXZC_]|1?[0-9])"", ""&lt;icon src='$0.png'/&gt;"")
"),"")</f>
        <v/>
      </c>
      <c r="V477" s="9" t="str">
        <f>IFERROR(__xludf.DUMMYFUNCTION("REGEXREPLACE(SUBSTITUTE(SUBSTITUTE(SUBSTITUTE(SUBSTITUTE(REGEXREPLACE(I477, ""(\[([ROYGBPTQUXZC_]|1?[0-9])\])"", ""&lt;icon src='$2.png'/&gt;""),""--"",""—""),""-&gt;"",""•""),""~@"", CONCATENATE(""&lt;i&gt;"",REGEXEXTRACT(B477,""^([\s\S]*),|$""),""&lt;/i&gt;"")),""~"", CONCA"&amp;"TENATE(""&lt;i&gt;"",B477,""&lt;/i&gt;"")),""(\([\s\S]*?\))"",""&lt;i&gt;&lt;span foreground='#FF34343A'&gt;$0&lt;/span&gt;&lt;/i&gt;"")"),"")</f>
        <v/>
      </c>
      <c r="W477" s="14" t="str">
        <f t="shared" si="10"/>
        <v>&lt;i&gt;&lt;/i&gt;</v>
      </c>
    </row>
    <row r="478">
      <c r="A478" s="14"/>
      <c r="B478" s="1" t="str">
        <f t="shared" si="11"/>
        <v/>
      </c>
      <c r="C478" s="15"/>
      <c r="D478" s="16" t="str">
        <f>IFERROR(__xludf.DUMMYFUNCTION("IF(ISBLANK(A478),"""",SWITCH(IF(T478="""",0,COUNTA(SPLIT(T478,"" ""))),0,""Generic"",1,TRIM(T478),2,""Multicolor"",3,""Multicolor"",4,""Multicolor"",5,""Multicolor"",6,""Multicolor"",7,""Multicolor"",8,""Multicolor""))"),"")</f>
        <v/>
      </c>
      <c r="E478" s="14"/>
      <c r="F478" s="14"/>
      <c r="H478" s="15"/>
      <c r="I478" s="17"/>
      <c r="J478" s="17"/>
      <c r="O478" s="17"/>
      <c r="Q478" s="1">
        <v>60.0</v>
      </c>
      <c r="R478" s="1">
        <v>50.0</v>
      </c>
      <c r="S478" s="14" t="str">
        <f t="shared" si="9"/>
        <v/>
      </c>
      <c r="T478" s="14" t="str">
        <f>IFERROR(__xludf.DUMMYFUNCTION("CONCATENATE(if(REGEXMATCH(C478,""R""),"" Red"",""""),if(REGEXMATCH(C478,""O""),"" Orange"",""""),if(REGEXMATCH(C478,""Y""),"" Yellow"",""""),if(REGEXMATCH(C478,""G""),"" Green"",""""),if(REGEXMATCH(C478,""B""),"" Blue"",""""),if(REGEXMATCH(C478,""P""),"" "&amp;"Purple"",""""))"),"")</f>
        <v/>
      </c>
      <c r="U478" s="14" t="str">
        <f>IFERROR(__xludf.DUMMYFUNCTION("REGEXREPLACE(C478, ""([ROYGBPXZC_]|1?[0-9])"", ""&lt;icon src='$0.png'/&gt;"")
"),"")</f>
        <v/>
      </c>
      <c r="V478" s="9" t="str">
        <f>IFERROR(__xludf.DUMMYFUNCTION("REGEXREPLACE(SUBSTITUTE(SUBSTITUTE(SUBSTITUTE(SUBSTITUTE(REGEXREPLACE(I478, ""(\[([ROYGBPTQUXZC_]|1?[0-9])\])"", ""&lt;icon src='$2.png'/&gt;""),""--"",""—""),""-&gt;"",""•""),""~@"", CONCATENATE(""&lt;i&gt;"",REGEXEXTRACT(B478,""^([\s\S]*),|$""),""&lt;/i&gt;"")),""~"", CONCA"&amp;"TENATE(""&lt;i&gt;"",B478,""&lt;/i&gt;"")),""(\([\s\S]*?\))"",""&lt;i&gt;&lt;span foreground='#FF34343A'&gt;$0&lt;/span&gt;&lt;/i&gt;"")"),"")</f>
        <v/>
      </c>
      <c r="W478" s="14" t="str">
        <f t="shared" si="10"/>
        <v>&lt;i&gt;&lt;/i&gt;</v>
      </c>
    </row>
    <row r="479">
      <c r="A479" s="14"/>
      <c r="B479" s="1" t="str">
        <f t="shared" si="11"/>
        <v/>
      </c>
      <c r="C479" s="15"/>
      <c r="D479" s="16" t="str">
        <f>IFERROR(__xludf.DUMMYFUNCTION("IF(ISBLANK(A479),"""",SWITCH(IF(T479="""",0,COUNTA(SPLIT(T479,"" ""))),0,""Generic"",1,TRIM(T479),2,""Multicolor"",3,""Multicolor"",4,""Multicolor"",5,""Multicolor"",6,""Multicolor"",7,""Multicolor"",8,""Multicolor""))"),"")</f>
        <v/>
      </c>
      <c r="E479" s="14"/>
      <c r="F479" s="14"/>
      <c r="H479" s="15"/>
      <c r="I479" s="17"/>
      <c r="J479" s="17"/>
      <c r="O479" s="17"/>
      <c r="Q479" s="1">
        <v>60.0</v>
      </c>
      <c r="R479" s="1">
        <v>50.0</v>
      </c>
      <c r="S479" s="14" t="str">
        <f t="shared" si="9"/>
        <v/>
      </c>
      <c r="T479" s="14" t="str">
        <f>IFERROR(__xludf.DUMMYFUNCTION("CONCATENATE(if(REGEXMATCH(C479,""R""),"" Red"",""""),if(REGEXMATCH(C479,""O""),"" Orange"",""""),if(REGEXMATCH(C479,""Y""),"" Yellow"",""""),if(REGEXMATCH(C479,""G""),"" Green"",""""),if(REGEXMATCH(C479,""B""),"" Blue"",""""),if(REGEXMATCH(C479,""P""),"" "&amp;"Purple"",""""))"),"")</f>
        <v/>
      </c>
      <c r="U479" s="14" t="str">
        <f>IFERROR(__xludf.DUMMYFUNCTION("REGEXREPLACE(C479, ""([ROYGBPXZC_]|1?[0-9])"", ""&lt;icon src='$0.png'/&gt;"")
"),"")</f>
        <v/>
      </c>
      <c r="V479" s="9" t="str">
        <f>IFERROR(__xludf.DUMMYFUNCTION("REGEXREPLACE(SUBSTITUTE(SUBSTITUTE(SUBSTITUTE(SUBSTITUTE(REGEXREPLACE(I479, ""(\[([ROYGBPTQUXZC_]|1?[0-9])\])"", ""&lt;icon src='$2.png'/&gt;""),""--"",""—""),""-&gt;"",""•""),""~@"", CONCATENATE(""&lt;i&gt;"",REGEXEXTRACT(B479,""^([\s\S]*),|$""),""&lt;/i&gt;"")),""~"", CONCA"&amp;"TENATE(""&lt;i&gt;"",B479,""&lt;/i&gt;"")),""(\([\s\S]*?\))"",""&lt;i&gt;&lt;span foreground='#FF34343A'&gt;$0&lt;/span&gt;&lt;/i&gt;"")"),"")</f>
        <v/>
      </c>
      <c r="W479" s="14" t="str">
        <f t="shared" si="10"/>
        <v>&lt;i&gt;&lt;/i&gt;</v>
      </c>
    </row>
    <row r="480">
      <c r="A480" s="14"/>
      <c r="B480" s="1" t="str">
        <f t="shared" si="11"/>
        <v/>
      </c>
      <c r="C480" s="15"/>
      <c r="D480" s="16" t="str">
        <f>IFERROR(__xludf.DUMMYFUNCTION("IF(ISBLANK(A480),"""",SWITCH(IF(T480="""",0,COUNTA(SPLIT(T480,"" ""))),0,""Generic"",1,TRIM(T480),2,""Multicolor"",3,""Multicolor"",4,""Multicolor"",5,""Multicolor"",6,""Multicolor"",7,""Multicolor"",8,""Multicolor""))"),"")</f>
        <v/>
      </c>
      <c r="E480" s="14"/>
      <c r="F480" s="14"/>
      <c r="H480" s="15"/>
      <c r="I480" s="17"/>
      <c r="J480" s="17"/>
      <c r="O480" s="17"/>
      <c r="Q480" s="1">
        <v>60.0</v>
      </c>
      <c r="R480" s="1">
        <v>50.0</v>
      </c>
      <c r="S480" s="14" t="str">
        <f t="shared" si="9"/>
        <v/>
      </c>
      <c r="T480" s="14" t="str">
        <f>IFERROR(__xludf.DUMMYFUNCTION("CONCATENATE(if(REGEXMATCH(C480,""R""),"" Red"",""""),if(REGEXMATCH(C480,""O""),"" Orange"",""""),if(REGEXMATCH(C480,""Y""),"" Yellow"",""""),if(REGEXMATCH(C480,""G""),"" Green"",""""),if(REGEXMATCH(C480,""B""),"" Blue"",""""),if(REGEXMATCH(C480,""P""),"" "&amp;"Purple"",""""))"),"")</f>
        <v/>
      </c>
      <c r="U480" s="14" t="str">
        <f>IFERROR(__xludf.DUMMYFUNCTION("REGEXREPLACE(C480, ""([ROYGBPXZC_]|1?[0-9])"", ""&lt;icon src='$0.png'/&gt;"")
"),"")</f>
        <v/>
      </c>
      <c r="V480" s="9" t="str">
        <f>IFERROR(__xludf.DUMMYFUNCTION("REGEXREPLACE(SUBSTITUTE(SUBSTITUTE(SUBSTITUTE(SUBSTITUTE(REGEXREPLACE(I480, ""(\[([ROYGBPTQUXZC_]|1?[0-9])\])"", ""&lt;icon src='$2.png'/&gt;""),""--"",""—""),""-&gt;"",""•""),""~@"", CONCATENATE(""&lt;i&gt;"",REGEXEXTRACT(B480,""^([\s\S]*),|$""),""&lt;/i&gt;"")),""~"", CONCA"&amp;"TENATE(""&lt;i&gt;"",B480,""&lt;/i&gt;"")),""(\([\s\S]*?\))"",""&lt;i&gt;&lt;span foreground='#FF34343A'&gt;$0&lt;/span&gt;&lt;/i&gt;"")"),"")</f>
        <v/>
      </c>
      <c r="W480" s="14" t="str">
        <f t="shared" si="10"/>
        <v>&lt;i&gt;&lt;/i&gt;</v>
      </c>
    </row>
    <row r="481">
      <c r="A481" s="14"/>
      <c r="B481" s="1" t="str">
        <f t="shared" si="11"/>
        <v/>
      </c>
      <c r="C481" s="15"/>
      <c r="D481" s="16" t="str">
        <f>IFERROR(__xludf.DUMMYFUNCTION("IF(ISBLANK(A481),"""",SWITCH(IF(T481="""",0,COUNTA(SPLIT(T481,"" ""))),0,""Generic"",1,TRIM(T481),2,""Multicolor"",3,""Multicolor"",4,""Multicolor"",5,""Multicolor"",6,""Multicolor"",7,""Multicolor"",8,""Multicolor""))"),"")</f>
        <v/>
      </c>
      <c r="E481" s="14"/>
      <c r="F481" s="14"/>
      <c r="H481" s="15"/>
      <c r="I481" s="17"/>
      <c r="J481" s="17"/>
      <c r="O481" s="17"/>
      <c r="Q481" s="1">
        <v>60.0</v>
      </c>
      <c r="R481" s="1">
        <v>50.0</v>
      </c>
      <c r="S481" s="14" t="str">
        <f t="shared" si="9"/>
        <v/>
      </c>
      <c r="T481" s="14" t="str">
        <f>IFERROR(__xludf.DUMMYFUNCTION("CONCATENATE(if(REGEXMATCH(C481,""R""),"" Red"",""""),if(REGEXMATCH(C481,""O""),"" Orange"",""""),if(REGEXMATCH(C481,""Y""),"" Yellow"",""""),if(REGEXMATCH(C481,""G""),"" Green"",""""),if(REGEXMATCH(C481,""B""),"" Blue"",""""),if(REGEXMATCH(C481,""P""),"" "&amp;"Purple"",""""))"),"")</f>
        <v/>
      </c>
      <c r="U481" s="14" t="str">
        <f>IFERROR(__xludf.DUMMYFUNCTION("REGEXREPLACE(C481, ""([ROYGBPXZC_]|1?[0-9])"", ""&lt;icon src='$0.png'/&gt;"")
"),"")</f>
        <v/>
      </c>
      <c r="V481" s="9" t="str">
        <f>IFERROR(__xludf.DUMMYFUNCTION("REGEXREPLACE(SUBSTITUTE(SUBSTITUTE(SUBSTITUTE(SUBSTITUTE(REGEXREPLACE(I481, ""(\[([ROYGBPTQUXZC_]|1?[0-9])\])"", ""&lt;icon src='$2.png'/&gt;""),""--"",""—""),""-&gt;"",""•""),""~@"", CONCATENATE(""&lt;i&gt;"",REGEXEXTRACT(B481,""^([\s\S]*),|$""),""&lt;/i&gt;"")),""~"", CONCA"&amp;"TENATE(""&lt;i&gt;"",B481,""&lt;/i&gt;"")),""(\([\s\S]*?\))"",""&lt;i&gt;&lt;span foreground='#FF34343A'&gt;$0&lt;/span&gt;&lt;/i&gt;"")"),"")</f>
        <v/>
      </c>
      <c r="W481" s="14" t="str">
        <f t="shared" si="10"/>
        <v>&lt;i&gt;&lt;/i&gt;</v>
      </c>
    </row>
    <row r="482">
      <c r="A482" s="14"/>
      <c r="B482" s="1" t="str">
        <f t="shared" si="11"/>
        <v/>
      </c>
      <c r="C482" s="15"/>
      <c r="D482" s="16" t="str">
        <f>IFERROR(__xludf.DUMMYFUNCTION("IF(ISBLANK(A482),"""",SWITCH(IF(T482="""",0,COUNTA(SPLIT(T482,"" ""))),0,""Generic"",1,TRIM(T482),2,""Multicolor"",3,""Multicolor"",4,""Multicolor"",5,""Multicolor"",6,""Multicolor"",7,""Multicolor"",8,""Multicolor""))"),"")</f>
        <v/>
      </c>
      <c r="E482" s="14"/>
      <c r="F482" s="14"/>
      <c r="H482" s="15"/>
      <c r="I482" s="17"/>
      <c r="J482" s="17"/>
      <c r="O482" s="17"/>
      <c r="Q482" s="1">
        <v>60.0</v>
      </c>
      <c r="R482" s="1">
        <v>50.0</v>
      </c>
      <c r="S482" s="14" t="str">
        <f t="shared" si="9"/>
        <v/>
      </c>
      <c r="T482" s="14" t="str">
        <f>IFERROR(__xludf.DUMMYFUNCTION("CONCATENATE(if(REGEXMATCH(C482,""R""),"" Red"",""""),if(REGEXMATCH(C482,""O""),"" Orange"",""""),if(REGEXMATCH(C482,""Y""),"" Yellow"",""""),if(REGEXMATCH(C482,""G""),"" Green"",""""),if(REGEXMATCH(C482,""B""),"" Blue"",""""),if(REGEXMATCH(C482,""P""),"" "&amp;"Purple"",""""))"),"")</f>
        <v/>
      </c>
      <c r="U482" s="14" t="str">
        <f>IFERROR(__xludf.DUMMYFUNCTION("REGEXREPLACE(C482, ""([ROYGBPXZC_]|1?[0-9])"", ""&lt;icon src='$0.png'/&gt;"")
"),"")</f>
        <v/>
      </c>
      <c r="V482" s="9" t="str">
        <f>IFERROR(__xludf.DUMMYFUNCTION("REGEXREPLACE(SUBSTITUTE(SUBSTITUTE(SUBSTITUTE(SUBSTITUTE(REGEXREPLACE(I482, ""(\[([ROYGBPTQUXZC_]|1?[0-9])\])"", ""&lt;icon src='$2.png'/&gt;""),""--"",""—""),""-&gt;"",""•""),""~@"", CONCATENATE(""&lt;i&gt;"",REGEXEXTRACT(B482,""^([\s\S]*),|$""),""&lt;/i&gt;"")),""~"", CONCA"&amp;"TENATE(""&lt;i&gt;"",B482,""&lt;/i&gt;"")),""(\([\s\S]*?\))"",""&lt;i&gt;&lt;span foreground='#FF34343A'&gt;$0&lt;/span&gt;&lt;/i&gt;"")"),"")</f>
        <v/>
      </c>
      <c r="W482" s="14" t="str">
        <f t="shared" si="10"/>
        <v>&lt;i&gt;&lt;/i&gt;</v>
      </c>
    </row>
    <row r="483">
      <c r="A483" s="14"/>
      <c r="B483" s="1" t="str">
        <f t="shared" si="11"/>
        <v/>
      </c>
      <c r="C483" s="15"/>
      <c r="D483" s="16" t="str">
        <f>IFERROR(__xludf.DUMMYFUNCTION("IF(ISBLANK(A483),"""",SWITCH(IF(T483="""",0,COUNTA(SPLIT(T483,"" ""))),0,""Generic"",1,TRIM(T483),2,""Multicolor"",3,""Multicolor"",4,""Multicolor"",5,""Multicolor"",6,""Multicolor"",7,""Multicolor"",8,""Multicolor""))"),"")</f>
        <v/>
      </c>
      <c r="E483" s="14"/>
      <c r="F483" s="14"/>
      <c r="H483" s="15"/>
      <c r="I483" s="17"/>
      <c r="J483" s="17"/>
      <c r="O483" s="17"/>
      <c r="Q483" s="1">
        <v>60.0</v>
      </c>
      <c r="R483" s="1">
        <v>50.0</v>
      </c>
      <c r="S483" s="14" t="str">
        <f t="shared" si="9"/>
        <v/>
      </c>
      <c r="T483" s="14" t="str">
        <f>IFERROR(__xludf.DUMMYFUNCTION("CONCATENATE(if(REGEXMATCH(C483,""R""),"" Red"",""""),if(REGEXMATCH(C483,""O""),"" Orange"",""""),if(REGEXMATCH(C483,""Y""),"" Yellow"",""""),if(REGEXMATCH(C483,""G""),"" Green"",""""),if(REGEXMATCH(C483,""B""),"" Blue"",""""),if(REGEXMATCH(C483,""P""),"" "&amp;"Purple"",""""))"),"")</f>
        <v/>
      </c>
      <c r="U483" s="14" t="str">
        <f>IFERROR(__xludf.DUMMYFUNCTION("REGEXREPLACE(C483, ""([ROYGBPXZC_]|1?[0-9])"", ""&lt;icon src='$0.png'/&gt;"")
"),"")</f>
        <v/>
      </c>
      <c r="V483" s="9" t="str">
        <f>IFERROR(__xludf.DUMMYFUNCTION("REGEXREPLACE(SUBSTITUTE(SUBSTITUTE(SUBSTITUTE(SUBSTITUTE(REGEXREPLACE(I483, ""(\[([ROYGBPTQUXZC_]|1?[0-9])\])"", ""&lt;icon src='$2.png'/&gt;""),""--"",""—""),""-&gt;"",""•""),""~@"", CONCATENATE(""&lt;i&gt;"",REGEXEXTRACT(B483,""^([\s\S]*),|$""),""&lt;/i&gt;"")),""~"", CONCA"&amp;"TENATE(""&lt;i&gt;"",B483,""&lt;/i&gt;"")),""(\([\s\S]*?\))"",""&lt;i&gt;&lt;span foreground='#FF34343A'&gt;$0&lt;/span&gt;&lt;/i&gt;"")"),"")</f>
        <v/>
      </c>
      <c r="W483" s="14" t="str">
        <f t="shared" si="10"/>
        <v>&lt;i&gt;&lt;/i&gt;</v>
      </c>
    </row>
    <row r="484">
      <c r="A484" s="14"/>
      <c r="B484" s="1" t="str">
        <f t="shared" si="11"/>
        <v/>
      </c>
      <c r="C484" s="15"/>
      <c r="D484" s="16" t="str">
        <f>IFERROR(__xludf.DUMMYFUNCTION("IF(ISBLANK(A484),"""",SWITCH(IF(T484="""",0,COUNTA(SPLIT(T484,"" ""))),0,""Generic"",1,TRIM(T484),2,""Multicolor"",3,""Multicolor"",4,""Multicolor"",5,""Multicolor"",6,""Multicolor"",7,""Multicolor"",8,""Multicolor""))"),"")</f>
        <v/>
      </c>
      <c r="E484" s="14"/>
      <c r="F484" s="14"/>
      <c r="H484" s="15"/>
      <c r="I484" s="17"/>
      <c r="J484" s="17"/>
      <c r="O484" s="17"/>
      <c r="Q484" s="1">
        <v>60.0</v>
      </c>
      <c r="R484" s="1">
        <v>50.0</v>
      </c>
      <c r="S484" s="14" t="str">
        <f t="shared" si="9"/>
        <v/>
      </c>
      <c r="T484" s="14" t="str">
        <f>IFERROR(__xludf.DUMMYFUNCTION("CONCATENATE(if(REGEXMATCH(C484,""R""),"" Red"",""""),if(REGEXMATCH(C484,""O""),"" Orange"",""""),if(REGEXMATCH(C484,""Y""),"" Yellow"",""""),if(REGEXMATCH(C484,""G""),"" Green"",""""),if(REGEXMATCH(C484,""B""),"" Blue"",""""),if(REGEXMATCH(C484,""P""),"" "&amp;"Purple"",""""))"),"")</f>
        <v/>
      </c>
      <c r="U484" s="14" t="str">
        <f>IFERROR(__xludf.DUMMYFUNCTION("REGEXREPLACE(C484, ""([ROYGBPXZC_]|1?[0-9])"", ""&lt;icon src='$0.png'/&gt;"")
"),"")</f>
        <v/>
      </c>
      <c r="V484" s="9" t="str">
        <f>IFERROR(__xludf.DUMMYFUNCTION("REGEXREPLACE(SUBSTITUTE(SUBSTITUTE(SUBSTITUTE(SUBSTITUTE(REGEXREPLACE(I484, ""(\[([ROYGBPTQUXZC_]|1?[0-9])\])"", ""&lt;icon src='$2.png'/&gt;""),""--"",""—""),""-&gt;"",""•""),""~@"", CONCATENATE(""&lt;i&gt;"",REGEXEXTRACT(B484,""^([\s\S]*),|$""),""&lt;/i&gt;"")),""~"", CONCA"&amp;"TENATE(""&lt;i&gt;"",B484,""&lt;/i&gt;"")),""(\([\s\S]*?\))"",""&lt;i&gt;&lt;span foreground='#FF34343A'&gt;$0&lt;/span&gt;&lt;/i&gt;"")"),"")</f>
        <v/>
      </c>
      <c r="W484" s="14" t="str">
        <f t="shared" si="10"/>
        <v>&lt;i&gt;&lt;/i&gt;</v>
      </c>
    </row>
    <row r="485">
      <c r="A485" s="14"/>
      <c r="B485" s="1" t="str">
        <f t="shared" si="11"/>
        <v/>
      </c>
      <c r="C485" s="15"/>
      <c r="D485" s="16" t="str">
        <f>IFERROR(__xludf.DUMMYFUNCTION("IF(ISBLANK(A485),"""",SWITCH(IF(T485="""",0,COUNTA(SPLIT(T485,"" ""))),0,""Generic"",1,TRIM(T485),2,""Multicolor"",3,""Multicolor"",4,""Multicolor"",5,""Multicolor"",6,""Multicolor"",7,""Multicolor"",8,""Multicolor""))"),"")</f>
        <v/>
      </c>
      <c r="E485" s="14"/>
      <c r="F485" s="14"/>
      <c r="H485" s="15"/>
      <c r="I485" s="17"/>
      <c r="J485" s="17"/>
      <c r="O485" s="17"/>
      <c r="Q485" s="1">
        <v>60.0</v>
      </c>
      <c r="R485" s="1">
        <v>50.0</v>
      </c>
      <c r="S485" s="14" t="str">
        <f t="shared" si="9"/>
        <v/>
      </c>
      <c r="T485" s="14" t="str">
        <f>IFERROR(__xludf.DUMMYFUNCTION("CONCATENATE(if(REGEXMATCH(C485,""R""),"" Red"",""""),if(REGEXMATCH(C485,""O""),"" Orange"",""""),if(REGEXMATCH(C485,""Y""),"" Yellow"",""""),if(REGEXMATCH(C485,""G""),"" Green"",""""),if(REGEXMATCH(C485,""B""),"" Blue"",""""),if(REGEXMATCH(C485,""P""),"" "&amp;"Purple"",""""))"),"")</f>
        <v/>
      </c>
      <c r="U485" s="14" t="str">
        <f>IFERROR(__xludf.DUMMYFUNCTION("REGEXREPLACE(C485, ""([ROYGBPXZC_]|1?[0-9])"", ""&lt;icon src='$0.png'/&gt;"")
"),"")</f>
        <v/>
      </c>
      <c r="V485" s="9" t="str">
        <f>IFERROR(__xludf.DUMMYFUNCTION("REGEXREPLACE(SUBSTITUTE(SUBSTITUTE(SUBSTITUTE(SUBSTITUTE(REGEXREPLACE(I485, ""(\[([ROYGBPTQUXZC_]|1?[0-9])\])"", ""&lt;icon src='$2.png'/&gt;""),""--"",""—""),""-&gt;"",""•""),""~@"", CONCATENATE(""&lt;i&gt;"",REGEXEXTRACT(B485,""^([\s\S]*),|$""),""&lt;/i&gt;"")),""~"", CONCA"&amp;"TENATE(""&lt;i&gt;"",B485,""&lt;/i&gt;"")),""(\([\s\S]*?\))"",""&lt;i&gt;&lt;span foreground='#FF34343A'&gt;$0&lt;/span&gt;&lt;/i&gt;"")"),"")</f>
        <v/>
      </c>
      <c r="W485" s="14" t="str">
        <f t="shared" si="10"/>
        <v>&lt;i&gt;&lt;/i&gt;</v>
      </c>
    </row>
    <row r="486">
      <c r="A486" s="14"/>
      <c r="B486" s="1" t="str">
        <f t="shared" si="11"/>
        <v/>
      </c>
      <c r="C486" s="15"/>
      <c r="D486" s="16" t="str">
        <f>IFERROR(__xludf.DUMMYFUNCTION("IF(ISBLANK(A486),"""",SWITCH(IF(T486="""",0,COUNTA(SPLIT(T486,"" ""))),0,""Generic"",1,TRIM(T486),2,""Multicolor"",3,""Multicolor"",4,""Multicolor"",5,""Multicolor"",6,""Multicolor"",7,""Multicolor"",8,""Multicolor""))"),"")</f>
        <v/>
      </c>
      <c r="E486" s="14"/>
      <c r="F486" s="14"/>
      <c r="H486" s="15"/>
      <c r="I486" s="17"/>
      <c r="J486" s="17"/>
      <c r="O486" s="17"/>
      <c r="Q486" s="1">
        <v>60.0</v>
      </c>
      <c r="R486" s="1">
        <v>50.0</v>
      </c>
      <c r="S486" s="14" t="str">
        <f t="shared" si="9"/>
        <v/>
      </c>
      <c r="T486" s="14" t="str">
        <f>IFERROR(__xludf.DUMMYFUNCTION("CONCATENATE(if(REGEXMATCH(C486,""R""),"" Red"",""""),if(REGEXMATCH(C486,""O""),"" Orange"",""""),if(REGEXMATCH(C486,""Y""),"" Yellow"",""""),if(REGEXMATCH(C486,""G""),"" Green"",""""),if(REGEXMATCH(C486,""B""),"" Blue"",""""),if(REGEXMATCH(C486,""P""),"" "&amp;"Purple"",""""))"),"")</f>
        <v/>
      </c>
      <c r="U486" s="14" t="str">
        <f>IFERROR(__xludf.DUMMYFUNCTION("REGEXREPLACE(C486, ""([ROYGBPXZC_]|1?[0-9])"", ""&lt;icon src='$0.png'/&gt;"")
"),"")</f>
        <v/>
      </c>
      <c r="V486" s="9" t="str">
        <f>IFERROR(__xludf.DUMMYFUNCTION("REGEXREPLACE(SUBSTITUTE(SUBSTITUTE(SUBSTITUTE(SUBSTITUTE(REGEXREPLACE(I486, ""(\[([ROYGBPTQUXZC_]|1?[0-9])\])"", ""&lt;icon src='$2.png'/&gt;""),""--"",""—""),""-&gt;"",""•""),""~@"", CONCATENATE(""&lt;i&gt;"",REGEXEXTRACT(B486,""^([\s\S]*),|$""),""&lt;/i&gt;"")),""~"", CONCA"&amp;"TENATE(""&lt;i&gt;"",B486,""&lt;/i&gt;"")),""(\([\s\S]*?\))"",""&lt;i&gt;&lt;span foreground='#FF34343A'&gt;$0&lt;/span&gt;&lt;/i&gt;"")"),"")</f>
        <v/>
      </c>
      <c r="W486" s="14" t="str">
        <f t="shared" si="10"/>
        <v>&lt;i&gt;&lt;/i&gt;</v>
      </c>
    </row>
    <row r="487">
      <c r="A487" s="14"/>
      <c r="B487" s="1" t="str">
        <f t="shared" si="11"/>
        <v/>
      </c>
      <c r="C487" s="15"/>
      <c r="D487" s="16" t="str">
        <f>IFERROR(__xludf.DUMMYFUNCTION("IF(ISBLANK(A487),"""",SWITCH(IF(T487="""",0,COUNTA(SPLIT(T487,"" ""))),0,""Generic"",1,TRIM(T487),2,""Multicolor"",3,""Multicolor"",4,""Multicolor"",5,""Multicolor"",6,""Multicolor"",7,""Multicolor"",8,""Multicolor""))"),"")</f>
        <v/>
      </c>
      <c r="E487" s="14"/>
      <c r="F487" s="14"/>
      <c r="H487" s="15"/>
      <c r="I487" s="17"/>
      <c r="J487" s="17"/>
      <c r="O487" s="17"/>
      <c r="Q487" s="1">
        <v>60.0</v>
      </c>
      <c r="R487" s="1">
        <v>50.0</v>
      </c>
      <c r="S487" s="14" t="str">
        <f t="shared" si="9"/>
        <v/>
      </c>
      <c r="T487" s="14" t="str">
        <f>IFERROR(__xludf.DUMMYFUNCTION("CONCATENATE(if(REGEXMATCH(C487,""R""),"" Red"",""""),if(REGEXMATCH(C487,""O""),"" Orange"",""""),if(REGEXMATCH(C487,""Y""),"" Yellow"",""""),if(REGEXMATCH(C487,""G""),"" Green"",""""),if(REGEXMATCH(C487,""B""),"" Blue"",""""),if(REGEXMATCH(C487,""P""),"" "&amp;"Purple"",""""))"),"")</f>
        <v/>
      </c>
      <c r="U487" s="14" t="str">
        <f>IFERROR(__xludf.DUMMYFUNCTION("REGEXREPLACE(C487, ""([ROYGBPXZC_]|1?[0-9])"", ""&lt;icon src='$0.png'/&gt;"")
"),"")</f>
        <v/>
      </c>
      <c r="V487" s="9" t="str">
        <f>IFERROR(__xludf.DUMMYFUNCTION("REGEXREPLACE(SUBSTITUTE(SUBSTITUTE(SUBSTITUTE(SUBSTITUTE(REGEXREPLACE(I487, ""(\[([ROYGBPTQUXZC_]|1?[0-9])\])"", ""&lt;icon src='$2.png'/&gt;""),""--"",""—""),""-&gt;"",""•""),""~@"", CONCATENATE(""&lt;i&gt;"",REGEXEXTRACT(B487,""^([\s\S]*),|$""),""&lt;/i&gt;"")),""~"", CONCA"&amp;"TENATE(""&lt;i&gt;"",B487,""&lt;/i&gt;"")),""(\([\s\S]*?\))"",""&lt;i&gt;&lt;span foreground='#FF34343A'&gt;$0&lt;/span&gt;&lt;/i&gt;"")"),"")</f>
        <v/>
      </c>
      <c r="W487" s="14" t="str">
        <f t="shared" si="10"/>
        <v>&lt;i&gt;&lt;/i&gt;</v>
      </c>
    </row>
    <row r="488">
      <c r="A488" s="14"/>
      <c r="B488" s="1" t="str">
        <f t="shared" si="11"/>
        <v/>
      </c>
      <c r="C488" s="15"/>
      <c r="D488" s="16" t="str">
        <f>IFERROR(__xludf.DUMMYFUNCTION("IF(ISBLANK(A488),"""",SWITCH(IF(T488="""",0,COUNTA(SPLIT(T488,"" ""))),0,""Generic"",1,TRIM(T488),2,""Multicolor"",3,""Multicolor"",4,""Multicolor"",5,""Multicolor"",6,""Multicolor"",7,""Multicolor"",8,""Multicolor""))"),"")</f>
        <v/>
      </c>
      <c r="E488" s="14"/>
      <c r="F488" s="14"/>
      <c r="H488" s="15"/>
      <c r="I488" s="17"/>
      <c r="J488" s="17"/>
      <c r="O488" s="17"/>
      <c r="Q488" s="1">
        <v>60.0</v>
      </c>
      <c r="R488" s="1">
        <v>50.0</v>
      </c>
      <c r="S488" s="14" t="str">
        <f t="shared" si="9"/>
        <v/>
      </c>
      <c r="T488" s="14" t="str">
        <f>IFERROR(__xludf.DUMMYFUNCTION("CONCATENATE(if(REGEXMATCH(C488,""R""),"" Red"",""""),if(REGEXMATCH(C488,""O""),"" Orange"",""""),if(REGEXMATCH(C488,""Y""),"" Yellow"",""""),if(REGEXMATCH(C488,""G""),"" Green"",""""),if(REGEXMATCH(C488,""B""),"" Blue"",""""),if(REGEXMATCH(C488,""P""),"" "&amp;"Purple"",""""))"),"")</f>
        <v/>
      </c>
      <c r="U488" s="14" t="str">
        <f>IFERROR(__xludf.DUMMYFUNCTION("REGEXREPLACE(C488, ""([ROYGBPXZC_]|1?[0-9])"", ""&lt;icon src='$0.png'/&gt;"")
"),"")</f>
        <v/>
      </c>
      <c r="V488" s="9" t="str">
        <f>IFERROR(__xludf.DUMMYFUNCTION("REGEXREPLACE(SUBSTITUTE(SUBSTITUTE(SUBSTITUTE(SUBSTITUTE(REGEXREPLACE(I488, ""(\[([ROYGBPTQUXZC_]|1?[0-9])\])"", ""&lt;icon src='$2.png'/&gt;""),""--"",""—""),""-&gt;"",""•""),""~@"", CONCATENATE(""&lt;i&gt;"",REGEXEXTRACT(B488,""^([\s\S]*),|$""),""&lt;/i&gt;"")),""~"", CONCA"&amp;"TENATE(""&lt;i&gt;"",B488,""&lt;/i&gt;"")),""(\([\s\S]*?\))"",""&lt;i&gt;&lt;span foreground='#FF34343A'&gt;$0&lt;/span&gt;&lt;/i&gt;"")"),"")</f>
        <v/>
      </c>
      <c r="W488" s="14" t="str">
        <f t="shared" si="10"/>
        <v>&lt;i&gt;&lt;/i&gt;</v>
      </c>
    </row>
    <row r="489">
      <c r="A489" s="14"/>
      <c r="B489" s="1" t="str">
        <f t="shared" si="11"/>
        <v/>
      </c>
      <c r="C489" s="15"/>
      <c r="D489" s="16" t="str">
        <f>IFERROR(__xludf.DUMMYFUNCTION("IF(ISBLANK(A489),"""",SWITCH(IF(T489="""",0,COUNTA(SPLIT(T489,"" ""))),0,""Generic"",1,TRIM(T489),2,""Multicolor"",3,""Multicolor"",4,""Multicolor"",5,""Multicolor"",6,""Multicolor"",7,""Multicolor"",8,""Multicolor""))"),"")</f>
        <v/>
      </c>
      <c r="E489" s="14"/>
      <c r="F489" s="14"/>
      <c r="H489" s="15"/>
      <c r="I489" s="17"/>
      <c r="J489" s="17"/>
      <c r="O489" s="17"/>
      <c r="Q489" s="1">
        <v>60.0</v>
      </c>
      <c r="R489" s="1">
        <v>50.0</v>
      </c>
      <c r="S489" s="14" t="str">
        <f t="shared" si="9"/>
        <v/>
      </c>
      <c r="T489" s="14" t="str">
        <f>IFERROR(__xludf.DUMMYFUNCTION("CONCATENATE(if(REGEXMATCH(C489,""R""),"" Red"",""""),if(REGEXMATCH(C489,""O""),"" Orange"",""""),if(REGEXMATCH(C489,""Y""),"" Yellow"",""""),if(REGEXMATCH(C489,""G""),"" Green"",""""),if(REGEXMATCH(C489,""B""),"" Blue"",""""),if(REGEXMATCH(C489,""P""),"" "&amp;"Purple"",""""))"),"")</f>
        <v/>
      </c>
      <c r="U489" s="14" t="str">
        <f>IFERROR(__xludf.DUMMYFUNCTION("REGEXREPLACE(C489, ""([ROYGBPXZC_]|1?[0-9])"", ""&lt;icon src='$0.png'/&gt;"")
"),"")</f>
        <v/>
      </c>
      <c r="V489" s="9" t="str">
        <f>IFERROR(__xludf.DUMMYFUNCTION("REGEXREPLACE(SUBSTITUTE(SUBSTITUTE(SUBSTITUTE(SUBSTITUTE(REGEXREPLACE(I489, ""(\[([ROYGBPTQUXZC_]|1?[0-9])\])"", ""&lt;icon src='$2.png'/&gt;""),""--"",""—""),""-&gt;"",""•""),""~@"", CONCATENATE(""&lt;i&gt;"",REGEXEXTRACT(B489,""^([\s\S]*),|$""),""&lt;/i&gt;"")),""~"", CONCA"&amp;"TENATE(""&lt;i&gt;"",B489,""&lt;/i&gt;"")),""(\([\s\S]*?\))"",""&lt;i&gt;&lt;span foreground='#FF34343A'&gt;$0&lt;/span&gt;&lt;/i&gt;"")"),"")</f>
        <v/>
      </c>
      <c r="W489" s="14" t="str">
        <f t="shared" si="10"/>
        <v>&lt;i&gt;&lt;/i&gt;</v>
      </c>
    </row>
    <row r="490">
      <c r="A490" s="14"/>
      <c r="B490" s="1" t="str">
        <f t="shared" si="11"/>
        <v/>
      </c>
      <c r="C490" s="15"/>
      <c r="D490" s="16" t="str">
        <f>IFERROR(__xludf.DUMMYFUNCTION("IF(ISBLANK(A490),"""",SWITCH(IF(T490="""",0,COUNTA(SPLIT(T490,"" ""))),0,""Generic"",1,TRIM(T490),2,""Multicolor"",3,""Multicolor"",4,""Multicolor"",5,""Multicolor"",6,""Multicolor"",7,""Multicolor"",8,""Multicolor""))"),"")</f>
        <v/>
      </c>
      <c r="E490" s="14"/>
      <c r="F490" s="14"/>
      <c r="H490" s="15"/>
      <c r="I490" s="17"/>
      <c r="J490" s="17"/>
      <c r="O490" s="17"/>
      <c r="Q490" s="1">
        <v>60.0</v>
      </c>
      <c r="R490" s="1">
        <v>50.0</v>
      </c>
      <c r="S490" s="14" t="str">
        <f t="shared" si="9"/>
        <v/>
      </c>
      <c r="T490" s="14" t="str">
        <f>IFERROR(__xludf.DUMMYFUNCTION("CONCATENATE(if(REGEXMATCH(C490,""R""),"" Red"",""""),if(REGEXMATCH(C490,""O""),"" Orange"",""""),if(REGEXMATCH(C490,""Y""),"" Yellow"",""""),if(REGEXMATCH(C490,""G""),"" Green"",""""),if(REGEXMATCH(C490,""B""),"" Blue"",""""),if(REGEXMATCH(C490,""P""),"" "&amp;"Purple"",""""))"),"")</f>
        <v/>
      </c>
      <c r="U490" s="14" t="str">
        <f>IFERROR(__xludf.DUMMYFUNCTION("REGEXREPLACE(C490, ""([ROYGBPXZC_]|1?[0-9])"", ""&lt;icon src='$0.png'/&gt;"")
"),"")</f>
        <v/>
      </c>
      <c r="V490" s="9" t="str">
        <f>IFERROR(__xludf.DUMMYFUNCTION("REGEXREPLACE(SUBSTITUTE(SUBSTITUTE(SUBSTITUTE(SUBSTITUTE(REGEXREPLACE(I490, ""(\[([ROYGBPTQUXZC_]|1?[0-9])\])"", ""&lt;icon src='$2.png'/&gt;""),""--"",""—""),""-&gt;"",""•""),""~@"", CONCATENATE(""&lt;i&gt;"",REGEXEXTRACT(B490,""^([\s\S]*),|$""),""&lt;/i&gt;"")),""~"", CONCA"&amp;"TENATE(""&lt;i&gt;"",B490,""&lt;/i&gt;"")),""(\([\s\S]*?\))"",""&lt;i&gt;&lt;span foreground='#FF34343A'&gt;$0&lt;/span&gt;&lt;/i&gt;"")"),"")</f>
        <v/>
      </c>
      <c r="W490" s="14" t="str">
        <f t="shared" si="10"/>
        <v>&lt;i&gt;&lt;/i&gt;</v>
      </c>
    </row>
    <row r="491">
      <c r="A491" s="14"/>
      <c r="B491" s="1" t="str">
        <f t="shared" si="11"/>
        <v/>
      </c>
      <c r="C491" s="15"/>
      <c r="D491" s="16" t="str">
        <f>IFERROR(__xludf.DUMMYFUNCTION("IF(ISBLANK(A491),"""",SWITCH(IF(T491="""",0,COUNTA(SPLIT(T491,"" ""))),0,""Generic"",1,TRIM(T491),2,""Multicolor"",3,""Multicolor"",4,""Multicolor"",5,""Multicolor"",6,""Multicolor"",7,""Multicolor"",8,""Multicolor""))"),"")</f>
        <v/>
      </c>
      <c r="E491" s="14"/>
      <c r="F491" s="14"/>
      <c r="H491" s="15"/>
      <c r="I491" s="17"/>
      <c r="J491" s="17"/>
      <c r="O491" s="17"/>
      <c r="Q491" s="1">
        <v>60.0</v>
      </c>
      <c r="R491" s="1">
        <v>50.0</v>
      </c>
      <c r="S491" s="14" t="str">
        <f t="shared" si="9"/>
        <v/>
      </c>
      <c r="T491" s="14" t="str">
        <f>IFERROR(__xludf.DUMMYFUNCTION("CONCATENATE(if(REGEXMATCH(C491,""R""),"" Red"",""""),if(REGEXMATCH(C491,""O""),"" Orange"",""""),if(REGEXMATCH(C491,""Y""),"" Yellow"",""""),if(REGEXMATCH(C491,""G""),"" Green"",""""),if(REGEXMATCH(C491,""B""),"" Blue"",""""),if(REGEXMATCH(C491,""P""),"" "&amp;"Purple"",""""))"),"")</f>
        <v/>
      </c>
      <c r="U491" s="14" t="str">
        <f>IFERROR(__xludf.DUMMYFUNCTION("REGEXREPLACE(C491, ""([ROYGBPXZC_]|1?[0-9])"", ""&lt;icon src='$0.png'/&gt;"")
"),"")</f>
        <v/>
      </c>
      <c r="V491" s="9" t="str">
        <f>IFERROR(__xludf.DUMMYFUNCTION("REGEXREPLACE(SUBSTITUTE(SUBSTITUTE(SUBSTITUTE(SUBSTITUTE(REGEXREPLACE(I491, ""(\[([ROYGBPTQUXZC_]|1?[0-9])\])"", ""&lt;icon src='$2.png'/&gt;""),""--"",""—""),""-&gt;"",""•""),""~@"", CONCATENATE(""&lt;i&gt;"",REGEXEXTRACT(B491,""^([\s\S]*),|$""),""&lt;/i&gt;"")),""~"", CONCA"&amp;"TENATE(""&lt;i&gt;"",B491,""&lt;/i&gt;"")),""(\([\s\S]*?\))"",""&lt;i&gt;&lt;span foreground='#FF34343A'&gt;$0&lt;/span&gt;&lt;/i&gt;"")"),"")</f>
        <v/>
      </c>
      <c r="W491" s="14" t="str">
        <f t="shared" si="10"/>
        <v>&lt;i&gt;&lt;/i&gt;</v>
      </c>
    </row>
    <row r="492">
      <c r="A492" s="14"/>
      <c r="B492" s="1" t="str">
        <f t="shared" si="11"/>
        <v/>
      </c>
      <c r="C492" s="15"/>
      <c r="D492" s="16" t="str">
        <f>IFERROR(__xludf.DUMMYFUNCTION("IF(ISBLANK(A492),"""",SWITCH(IF(T492="""",0,COUNTA(SPLIT(T492,"" ""))),0,""Generic"",1,TRIM(T492),2,""Multicolor"",3,""Multicolor"",4,""Multicolor"",5,""Multicolor"",6,""Multicolor"",7,""Multicolor"",8,""Multicolor""))"),"")</f>
        <v/>
      </c>
      <c r="E492" s="14"/>
      <c r="F492" s="14"/>
      <c r="H492" s="15"/>
      <c r="I492" s="17"/>
      <c r="J492" s="17"/>
      <c r="O492" s="17"/>
      <c r="Q492" s="1">
        <v>60.0</v>
      </c>
      <c r="R492" s="1">
        <v>50.0</v>
      </c>
      <c r="S492" s="14" t="str">
        <f t="shared" si="9"/>
        <v/>
      </c>
      <c r="T492" s="14" t="str">
        <f>IFERROR(__xludf.DUMMYFUNCTION("CONCATENATE(if(REGEXMATCH(C492,""R""),"" Red"",""""),if(REGEXMATCH(C492,""O""),"" Orange"",""""),if(REGEXMATCH(C492,""Y""),"" Yellow"",""""),if(REGEXMATCH(C492,""G""),"" Green"",""""),if(REGEXMATCH(C492,""B""),"" Blue"",""""),if(REGEXMATCH(C492,""P""),"" "&amp;"Purple"",""""))"),"")</f>
        <v/>
      </c>
      <c r="U492" s="14" t="str">
        <f>IFERROR(__xludf.DUMMYFUNCTION("REGEXREPLACE(C492, ""([ROYGBPXZC_]|1?[0-9])"", ""&lt;icon src='$0.png'/&gt;"")
"),"")</f>
        <v/>
      </c>
      <c r="V492" s="9" t="str">
        <f>IFERROR(__xludf.DUMMYFUNCTION("REGEXREPLACE(SUBSTITUTE(SUBSTITUTE(SUBSTITUTE(SUBSTITUTE(REGEXREPLACE(I492, ""(\[([ROYGBPTQUXZC_]|1?[0-9])\])"", ""&lt;icon src='$2.png'/&gt;""),""--"",""—""),""-&gt;"",""•""),""~@"", CONCATENATE(""&lt;i&gt;"",REGEXEXTRACT(B492,""^([\s\S]*),|$""),""&lt;/i&gt;"")),""~"", CONCA"&amp;"TENATE(""&lt;i&gt;"",B492,""&lt;/i&gt;"")),""(\([\s\S]*?\))"",""&lt;i&gt;&lt;span foreground='#FF34343A'&gt;$0&lt;/span&gt;&lt;/i&gt;"")"),"")</f>
        <v/>
      </c>
      <c r="W492" s="14" t="str">
        <f t="shared" si="10"/>
        <v>&lt;i&gt;&lt;/i&gt;</v>
      </c>
    </row>
    <row r="493">
      <c r="A493" s="14"/>
      <c r="B493" s="1" t="str">
        <f t="shared" si="11"/>
        <v/>
      </c>
      <c r="C493" s="15"/>
      <c r="D493" s="16" t="str">
        <f>IFERROR(__xludf.DUMMYFUNCTION("IF(ISBLANK(A493),"""",SWITCH(IF(T493="""",0,COUNTA(SPLIT(T493,"" ""))),0,""Generic"",1,TRIM(T493),2,""Multicolor"",3,""Multicolor"",4,""Multicolor"",5,""Multicolor"",6,""Multicolor"",7,""Multicolor"",8,""Multicolor""))"),"")</f>
        <v/>
      </c>
      <c r="E493" s="14"/>
      <c r="F493" s="14"/>
      <c r="H493" s="15"/>
      <c r="I493" s="17"/>
      <c r="J493" s="17"/>
      <c r="O493" s="17"/>
      <c r="Q493" s="1">
        <v>60.0</v>
      </c>
      <c r="R493" s="1">
        <v>50.0</v>
      </c>
      <c r="S493" s="14" t="str">
        <f t="shared" si="9"/>
        <v/>
      </c>
      <c r="T493" s="14" t="str">
        <f>IFERROR(__xludf.DUMMYFUNCTION("CONCATENATE(if(REGEXMATCH(C493,""R""),"" Red"",""""),if(REGEXMATCH(C493,""O""),"" Orange"",""""),if(REGEXMATCH(C493,""Y""),"" Yellow"",""""),if(REGEXMATCH(C493,""G""),"" Green"",""""),if(REGEXMATCH(C493,""B""),"" Blue"",""""),if(REGEXMATCH(C493,""P""),"" "&amp;"Purple"",""""))"),"")</f>
        <v/>
      </c>
      <c r="U493" s="14" t="str">
        <f>IFERROR(__xludf.DUMMYFUNCTION("REGEXREPLACE(C493, ""([ROYGBPXZC_]|1?[0-9])"", ""&lt;icon src='$0.png'/&gt;"")
"),"")</f>
        <v/>
      </c>
      <c r="V493" s="9" t="str">
        <f>IFERROR(__xludf.DUMMYFUNCTION("REGEXREPLACE(SUBSTITUTE(SUBSTITUTE(SUBSTITUTE(SUBSTITUTE(REGEXREPLACE(I493, ""(\[([ROYGBPTQUXZC_]|1?[0-9])\])"", ""&lt;icon src='$2.png'/&gt;""),""--"",""—""),""-&gt;"",""•""),""~@"", CONCATENATE(""&lt;i&gt;"",REGEXEXTRACT(B493,""^([\s\S]*),|$""),""&lt;/i&gt;"")),""~"", CONCA"&amp;"TENATE(""&lt;i&gt;"",B493,""&lt;/i&gt;"")),""(\([\s\S]*?\))"",""&lt;i&gt;&lt;span foreground='#FF34343A'&gt;$0&lt;/span&gt;&lt;/i&gt;"")"),"")</f>
        <v/>
      </c>
      <c r="W493" s="14" t="str">
        <f t="shared" si="10"/>
        <v>&lt;i&gt;&lt;/i&gt;</v>
      </c>
    </row>
    <row r="494">
      <c r="A494" s="14"/>
      <c r="B494" s="1" t="str">
        <f t="shared" si="11"/>
        <v/>
      </c>
      <c r="C494" s="15"/>
      <c r="D494" s="16" t="str">
        <f>IFERROR(__xludf.DUMMYFUNCTION("IF(ISBLANK(A494),"""",SWITCH(IF(T494="""",0,COUNTA(SPLIT(T494,"" ""))),0,""Generic"",1,TRIM(T494),2,""Multicolor"",3,""Multicolor"",4,""Multicolor"",5,""Multicolor"",6,""Multicolor"",7,""Multicolor"",8,""Multicolor""))"),"")</f>
        <v/>
      </c>
      <c r="E494" s="14"/>
      <c r="F494" s="14"/>
      <c r="H494" s="15"/>
      <c r="I494" s="17"/>
      <c r="J494" s="17"/>
      <c r="O494" s="17"/>
      <c r="Q494" s="1">
        <v>60.0</v>
      </c>
      <c r="R494" s="1">
        <v>50.0</v>
      </c>
      <c r="S494" s="14" t="str">
        <f t="shared" si="9"/>
        <v/>
      </c>
      <c r="T494" s="14" t="str">
        <f>IFERROR(__xludf.DUMMYFUNCTION("CONCATENATE(if(REGEXMATCH(C494,""R""),"" Red"",""""),if(REGEXMATCH(C494,""O""),"" Orange"",""""),if(REGEXMATCH(C494,""Y""),"" Yellow"",""""),if(REGEXMATCH(C494,""G""),"" Green"",""""),if(REGEXMATCH(C494,""B""),"" Blue"",""""),if(REGEXMATCH(C494,""P""),"" "&amp;"Purple"",""""))"),"")</f>
        <v/>
      </c>
      <c r="U494" s="14" t="str">
        <f>IFERROR(__xludf.DUMMYFUNCTION("REGEXREPLACE(C494, ""([ROYGBPXZC_]|1?[0-9])"", ""&lt;icon src='$0.png'/&gt;"")
"),"")</f>
        <v/>
      </c>
      <c r="V494" s="9" t="str">
        <f>IFERROR(__xludf.DUMMYFUNCTION("REGEXREPLACE(SUBSTITUTE(SUBSTITUTE(SUBSTITUTE(SUBSTITUTE(REGEXREPLACE(I494, ""(\[([ROYGBPTQUXZC_]|1?[0-9])\])"", ""&lt;icon src='$2.png'/&gt;""),""--"",""—""),""-&gt;"",""•""),""~@"", CONCATENATE(""&lt;i&gt;"",REGEXEXTRACT(B494,""^([\s\S]*),|$""),""&lt;/i&gt;"")),""~"", CONCA"&amp;"TENATE(""&lt;i&gt;"",B494,""&lt;/i&gt;"")),""(\([\s\S]*?\))"",""&lt;i&gt;&lt;span foreground='#FF34343A'&gt;$0&lt;/span&gt;&lt;/i&gt;"")"),"")</f>
        <v/>
      </c>
      <c r="W494" s="14" t="str">
        <f t="shared" si="10"/>
        <v>&lt;i&gt;&lt;/i&gt;</v>
      </c>
    </row>
    <row r="495">
      <c r="A495" s="14"/>
      <c r="B495" s="1" t="str">
        <f t="shared" si="11"/>
        <v/>
      </c>
      <c r="C495" s="15"/>
      <c r="D495" s="16" t="str">
        <f>IFERROR(__xludf.DUMMYFUNCTION("IF(ISBLANK(A495),"""",SWITCH(IF(T495="""",0,COUNTA(SPLIT(T495,"" ""))),0,""Generic"",1,TRIM(T495),2,""Multicolor"",3,""Multicolor"",4,""Multicolor"",5,""Multicolor"",6,""Multicolor"",7,""Multicolor"",8,""Multicolor""))"),"")</f>
        <v/>
      </c>
      <c r="E495" s="14"/>
      <c r="F495" s="14"/>
      <c r="H495" s="15"/>
      <c r="I495" s="17"/>
      <c r="J495" s="17"/>
      <c r="O495" s="17"/>
      <c r="Q495" s="1">
        <v>60.0</v>
      </c>
      <c r="R495" s="1">
        <v>50.0</v>
      </c>
      <c r="S495" s="14" t="str">
        <f t="shared" si="9"/>
        <v/>
      </c>
      <c r="T495" s="14" t="str">
        <f>IFERROR(__xludf.DUMMYFUNCTION("CONCATENATE(if(REGEXMATCH(C495,""R""),"" Red"",""""),if(REGEXMATCH(C495,""O""),"" Orange"",""""),if(REGEXMATCH(C495,""Y""),"" Yellow"",""""),if(REGEXMATCH(C495,""G""),"" Green"",""""),if(REGEXMATCH(C495,""B""),"" Blue"",""""),if(REGEXMATCH(C495,""P""),"" "&amp;"Purple"",""""))"),"")</f>
        <v/>
      </c>
      <c r="U495" s="14" t="str">
        <f>IFERROR(__xludf.DUMMYFUNCTION("REGEXREPLACE(C495, ""([ROYGBPXZC_]|1?[0-9])"", ""&lt;icon src='$0.png'/&gt;"")
"),"")</f>
        <v/>
      </c>
      <c r="V495" s="9" t="str">
        <f>IFERROR(__xludf.DUMMYFUNCTION("REGEXREPLACE(SUBSTITUTE(SUBSTITUTE(SUBSTITUTE(SUBSTITUTE(REGEXREPLACE(I495, ""(\[([ROYGBPTQUXZC_]|1?[0-9])\])"", ""&lt;icon src='$2.png'/&gt;""),""--"",""—""),""-&gt;"",""•""),""~@"", CONCATENATE(""&lt;i&gt;"",REGEXEXTRACT(B495,""^([\s\S]*),|$""),""&lt;/i&gt;"")),""~"", CONCA"&amp;"TENATE(""&lt;i&gt;"",B495,""&lt;/i&gt;"")),""(\([\s\S]*?\))"",""&lt;i&gt;&lt;span foreground='#FF34343A'&gt;$0&lt;/span&gt;&lt;/i&gt;"")"),"")</f>
        <v/>
      </c>
      <c r="W495" s="14" t="str">
        <f t="shared" si="10"/>
        <v>&lt;i&gt;&lt;/i&gt;</v>
      </c>
    </row>
    <row r="496">
      <c r="A496" s="14"/>
      <c r="B496" s="1" t="str">
        <f t="shared" si="11"/>
        <v/>
      </c>
      <c r="C496" s="15"/>
      <c r="D496" s="16" t="str">
        <f>IFERROR(__xludf.DUMMYFUNCTION("IF(ISBLANK(A496),"""",SWITCH(IF(T496="""",0,COUNTA(SPLIT(T496,"" ""))),0,""Generic"",1,TRIM(T496),2,""Multicolor"",3,""Multicolor"",4,""Multicolor"",5,""Multicolor"",6,""Multicolor"",7,""Multicolor"",8,""Multicolor""))"),"")</f>
        <v/>
      </c>
      <c r="E496" s="14"/>
      <c r="F496" s="14"/>
      <c r="H496" s="15"/>
      <c r="I496" s="17"/>
      <c r="J496" s="17"/>
      <c r="O496" s="17"/>
      <c r="Q496" s="1">
        <v>60.0</v>
      </c>
      <c r="R496" s="1">
        <v>50.0</v>
      </c>
      <c r="S496" s="14" t="str">
        <f t="shared" si="9"/>
        <v/>
      </c>
      <c r="T496" s="14" t="str">
        <f>IFERROR(__xludf.DUMMYFUNCTION("CONCATENATE(if(REGEXMATCH(C496,""R""),"" Red"",""""),if(REGEXMATCH(C496,""O""),"" Orange"",""""),if(REGEXMATCH(C496,""Y""),"" Yellow"",""""),if(REGEXMATCH(C496,""G""),"" Green"",""""),if(REGEXMATCH(C496,""B""),"" Blue"",""""),if(REGEXMATCH(C496,""P""),"" "&amp;"Purple"",""""))"),"")</f>
        <v/>
      </c>
      <c r="U496" s="14" t="str">
        <f>IFERROR(__xludf.DUMMYFUNCTION("REGEXREPLACE(C496, ""([ROYGBPXZC_]|1?[0-9])"", ""&lt;icon src='$0.png'/&gt;"")
"),"")</f>
        <v/>
      </c>
      <c r="V496" s="9" t="str">
        <f>IFERROR(__xludf.DUMMYFUNCTION("REGEXREPLACE(SUBSTITUTE(SUBSTITUTE(SUBSTITUTE(SUBSTITUTE(REGEXREPLACE(I496, ""(\[([ROYGBPTQUXZC_]|1?[0-9])\])"", ""&lt;icon src='$2.png'/&gt;""),""--"",""—""),""-&gt;"",""•""),""~@"", CONCATENATE(""&lt;i&gt;"",REGEXEXTRACT(B496,""^([\s\S]*),|$""),""&lt;/i&gt;"")),""~"", CONCA"&amp;"TENATE(""&lt;i&gt;"",B496,""&lt;/i&gt;"")),""(\([\s\S]*?\))"",""&lt;i&gt;&lt;span foreground='#FF34343A'&gt;$0&lt;/span&gt;&lt;/i&gt;"")"),"")</f>
        <v/>
      </c>
      <c r="W496" s="14" t="str">
        <f t="shared" si="10"/>
        <v>&lt;i&gt;&lt;/i&gt;</v>
      </c>
    </row>
    <row r="497">
      <c r="A497" s="14"/>
      <c r="B497" s="1" t="str">
        <f t="shared" si="11"/>
        <v/>
      </c>
      <c r="C497" s="15"/>
      <c r="D497" s="16" t="str">
        <f>IFERROR(__xludf.DUMMYFUNCTION("IF(ISBLANK(A497),"""",SWITCH(IF(T497="""",0,COUNTA(SPLIT(T497,"" ""))),0,""Generic"",1,TRIM(T497),2,""Multicolor"",3,""Multicolor"",4,""Multicolor"",5,""Multicolor"",6,""Multicolor"",7,""Multicolor"",8,""Multicolor""))"),"")</f>
        <v/>
      </c>
      <c r="E497" s="14"/>
      <c r="F497" s="14"/>
      <c r="H497" s="15"/>
      <c r="I497" s="17"/>
      <c r="J497" s="17"/>
      <c r="O497" s="17"/>
      <c r="Q497" s="1">
        <v>60.0</v>
      </c>
      <c r="R497" s="1">
        <v>50.0</v>
      </c>
      <c r="S497" s="14" t="str">
        <f t="shared" si="9"/>
        <v/>
      </c>
      <c r="T497" s="14" t="str">
        <f>IFERROR(__xludf.DUMMYFUNCTION("CONCATENATE(if(REGEXMATCH(C497,""R""),"" Red"",""""),if(REGEXMATCH(C497,""O""),"" Orange"",""""),if(REGEXMATCH(C497,""Y""),"" Yellow"",""""),if(REGEXMATCH(C497,""G""),"" Green"",""""),if(REGEXMATCH(C497,""B""),"" Blue"",""""),if(REGEXMATCH(C497,""P""),"" "&amp;"Purple"",""""))"),"")</f>
        <v/>
      </c>
      <c r="U497" s="14" t="str">
        <f>IFERROR(__xludf.DUMMYFUNCTION("REGEXREPLACE(C497, ""([ROYGBPXZC_]|1?[0-9])"", ""&lt;icon src='$0.png'/&gt;"")
"),"")</f>
        <v/>
      </c>
      <c r="V497" s="9" t="str">
        <f>IFERROR(__xludf.DUMMYFUNCTION("REGEXREPLACE(SUBSTITUTE(SUBSTITUTE(SUBSTITUTE(SUBSTITUTE(REGEXREPLACE(I497, ""(\[([ROYGBPTQUXZC_]|1?[0-9])\])"", ""&lt;icon src='$2.png'/&gt;""),""--"",""—""),""-&gt;"",""•""),""~@"", CONCATENATE(""&lt;i&gt;"",REGEXEXTRACT(B497,""^([\s\S]*),|$""),""&lt;/i&gt;"")),""~"", CONCA"&amp;"TENATE(""&lt;i&gt;"",B497,""&lt;/i&gt;"")),""(\([\s\S]*?\))"",""&lt;i&gt;&lt;span foreground='#FF34343A'&gt;$0&lt;/span&gt;&lt;/i&gt;"")"),"")</f>
        <v/>
      </c>
      <c r="W497" s="14" t="str">
        <f t="shared" si="10"/>
        <v>&lt;i&gt;&lt;/i&gt;</v>
      </c>
    </row>
    <row r="498">
      <c r="A498" s="14"/>
      <c r="B498" s="1" t="str">
        <f t="shared" si="11"/>
        <v/>
      </c>
      <c r="C498" s="15"/>
      <c r="D498" s="16" t="str">
        <f>IFERROR(__xludf.DUMMYFUNCTION("IF(ISBLANK(A498),"""",SWITCH(IF(T498="""",0,COUNTA(SPLIT(T498,"" ""))),0,""Generic"",1,TRIM(T498),2,""Multicolor"",3,""Multicolor"",4,""Multicolor"",5,""Multicolor"",6,""Multicolor"",7,""Multicolor"",8,""Multicolor""))"),"")</f>
        <v/>
      </c>
      <c r="E498" s="14"/>
      <c r="F498" s="14"/>
      <c r="H498" s="15"/>
      <c r="I498" s="17"/>
      <c r="J498" s="17"/>
      <c r="O498" s="17"/>
      <c r="Q498" s="1">
        <v>60.0</v>
      </c>
      <c r="R498" s="1">
        <v>50.0</v>
      </c>
      <c r="S498" s="14" t="str">
        <f t="shared" si="9"/>
        <v/>
      </c>
      <c r="T498" s="14" t="str">
        <f>IFERROR(__xludf.DUMMYFUNCTION("CONCATENATE(if(REGEXMATCH(C498,""R""),"" Red"",""""),if(REGEXMATCH(C498,""O""),"" Orange"",""""),if(REGEXMATCH(C498,""Y""),"" Yellow"",""""),if(REGEXMATCH(C498,""G""),"" Green"",""""),if(REGEXMATCH(C498,""B""),"" Blue"",""""),if(REGEXMATCH(C498,""P""),"" "&amp;"Purple"",""""))"),"")</f>
        <v/>
      </c>
      <c r="U498" s="14" t="str">
        <f>IFERROR(__xludf.DUMMYFUNCTION("REGEXREPLACE(C498, ""([ROYGBPXZC_]|1?[0-9])"", ""&lt;icon src='$0.png'/&gt;"")
"),"")</f>
        <v/>
      </c>
      <c r="V498" s="9" t="str">
        <f>IFERROR(__xludf.DUMMYFUNCTION("REGEXREPLACE(SUBSTITUTE(SUBSTITUTE(SUBSTITUTE(SUBSTITUTE(REGEXREPLACE(I498, ""(\[([ROYGBPTQUXZC_]|1?[0-9])\])"", ""&lt;icon src='$2.png'/&gt;""),""--"",""—""),""-&gt;"",""•""),""~@"", CONCATENATE(""&lt;i&gt;"",REGEXEXTRACT(B498,""^([\s\S]*),|$""),""&lt;/i&gt;"")),""~"", CONCA"&amp;"TENATE(""&lt;i&gt;"",B498,""&lt;/i&gt;"")),""(\([\s\S]*?\))"",""&lt;i&gt;&lt;span foreground='#FF34343A'&gt;$0&lt;/span&gt;&lt;/i&gt;"")"),"")</f>
        <v/>
      </c>
      <c r="W498" s="14" t="str">
        <f t="shared" si="10"/>
        <v>&lt;i&gt;&lt;/i&gt;</v>
      </c>
    </row>
    <row r="499">
      <c r="A499" s="14"/>
      <c r="B499" s="1" t="str">
        <f t="shared" si="11"/>
        <v/>
      </c>
      <c r="C499" s="15"/>
      <c r="D499" s="16" t="str">
        <f>IFERROR(__xludf.DUMMYFUNCTION("IF(ISBLANK(A499),"""",SWITCH(IF(T499="""",0,COUNTA(SPLIT(T499,"" ""))),0,""Generic"",1,TRIM(T499),2,""Multicolor"",3,""Multicolor"",4,""Multicolor"",5,""Multicolor"",6,""Multicolor"",7,""Multicolor"",8,""Multicolor""))"),"")</f>
        <v/>
      </c>
      <c r="E499" s="14"/>
      <c r="F499" s="14"/>
      <c r="H499" s="15"/>
      <c r="I499" s="17"/>
      <c r="J499" s="17"/>
      <c r="O499" s="17"/>
      <c r="Q499" s="1">
        <v>60.0</v>
      </c>
      <c r="R499" s="1">
        <v>50.0</v>
      </c>
      <c r="S499" s="14" t="str">
        <f t="shared" si="9"/>
        <v/>
      </c>
      <c r="T499" s="14" t="str">
        <f>IFERROR(__xludf.DUMMYFUNCTION("CONCATENATE(if(REGEXMATCH(C499,""R""),"" Red"",""""),if(REGEXMATCH(C499,""O""),"" Orange"",""""),if(REGEXMATCH(C499,""Y""),"" Yellow"",""""),if(REGEXMATCH(C499,""G""),"" Green"",""""),if(REGEXMATCH(C499,""B""),"" Blue"",""""),if(REGEXMATCH(C499,""P""),"" "&amp;"Purple"",""""))"),"")</f>
        <v/>
      </c>
      <c r="U499" s="14" t="str">
        <f>IFERROR(__xludf.DUMMYFUNCTION("REGEXREPLACE(C499, ""([ROYGBPXZC_]|1?[0-9])"", ""&lt;icon src='$0.png'/&gt;"")
"),"")</f>
        <v/>
      </c>
      <c r="V499" s="9" t="str">
        <f>IFERROR(__xludf.DUMMYFUNCTION("REGEXREPLACE(SUBSTITUTE(SUBSTITUTE(SUBSTITUTE(SUBSTITUTE(REGEXREPLACE(I499, ""(\[([ROYGBPTQUXZC_]|1?[0-9])\])"", ""&lt;icon src='$2.png'/&gt;""),""--"",""—""),""-&gt;"",""•""),""~@"", CONCATENATE(""&lt;i&gt;"",REGEXEXTRACT(B499,""^([\s\S]*),|$""),""&lt;/i&gt;"")),""~"", CONCA"&amp;"TENATE(""&lt;i&gt;"",B499,""&lt;/i&gt;"")),""(\([\s\S]*?\))"",""&lt;i&gt;&lt;span foreground='#FF34343A'&gt;$0&lt;/span&gt;&lt;/i&gt;"")"),"")</f>
        <v/>
      </c>
      <c r="W499" s="14" t="str">
        <f t="shared" si="10"/>
        <v>&lt;i&gt;&lt;/i&gt;</v>
      </c>
    </row>
    <row r="500">
      <c r="A500" s="14"/>
      <c r="B500" s="1" t="str">
        <f t="shared" si="11"/>
        <v/>
      </c>
      <c r="C500" s="15"/>
      <c r="D500" s="16" t="str">
        <f>IFERROR(__xludf.DUMMYFUNCTION("IF(ISBLANK(A500),"""",SWITCH(IF(T500="""",0,COUNTA(SPLIT(T500,"" ""))),0,""Generic"",1,TRIM(T500),2,""Multicolor"",3,""Multicolor"",4,""Multicolor"",5,""Multicolor"",6,""Multicolor"",7,""Multicolor"",8,""Multicolor""))"),"")</f>
        <v/>
      </c>
      <c r="E500" s="14"/>
      <c r="F500" s="14"/>
      <c r="H500" s="15"/>
      <c r="I500" s="17"/>
      <c r="J500" s="17"/>
      <c r="O500" s="17"/>
      <c r="Q500" s="1">
        <v>60.0</v>
      </c>
      <c r="R500" s="1">
        <v>50.0</v>
      </c>
      <c r="S500" s="14" t="str">
        <f t="shared" si="9"/>
        <v/>
      </c>
      <c r="T500" s="14" t="str">
        <f>IFERROR(__xludf.DUMMYFUNCTION("CONCATENATE(if(REGEXMATCH(C500,""R""),"" Red"",""""),if(REGEXMATCH(C500,""O""),"" Orange"",""""),if(REGEXMATCH(C500,""Y""),"" Yellow"",""""),if(REGEXMATCH(C500,""G""),"" Green"",""""),if(REGEXMATCH(C500,""B""),"" Blue"",""""),if(REGEXMATCH(C500,""P""),"" "&amp;"Purple"",""""))"),"")</f>
        <v/>
      </c>
      <c r="U500" s="14" t="str">
        <f>IFERROR(__xludf.DUMMYFUNCTION("REGEXREPLACE(C500, ""([ROYGBPXZC_]|1?[0-9])"", ""&lt;icon src='$0.png'/&gt;"")
"),"")</f>
        <v/>
      </c>
      <c r="V500" s="9" t="str">
        <f>IFERROR(__xludf.DUMMYFUNCTION("REGEXREPLACE(SUBSTITUTE(SUBSTITUTE(SUBSTITUTE(SUBSTITUTE(REGEXREPLACE(I500, ""(\[([ROYGBPTQUXZC_]|1?[0-9])\])"", ""&lt;icon src='$2.png'/&gt;""),""--"",""—""),""-&gt;"",""•""),""~@"", CONCATENATE(""&lt;i&gt;"",REGEXEXTRACT(B500,""^([\s\S]*),|$""),""&lt;/i&gt;"")),""~"", CONCA"&amp;"TENATE(""&lt;i&gt;"",B500,""&lt;/i&gt;"")),""(\([\s\S]*?\))"",""&lt;i&gt;&lt;span foreground='#FF34343A'&gt;$0&lt;/span&gt;&lt;/i&gt;"")"),"")</f>
        <v/>
      </c>
      <c r="W500" s="14" t="str">
        <f t="shared" si="10"/>
        <v>&lt;i&gt;&lt;/i&gt;</v>
      </c>
    </row>
    <row r="501">
      <c r="A501" s="14"/>
      <c r="B501" s="1" t="str">
        <f t="shared" si="11"/>
        <v/>
      </c>
      <c r="C501" s="15"/>
      <c r="D501" s="16" t="str">
        <f>IFERROR(__xludf.DUMMYFUNCTION("IF(ISBLANK(A501),"""",SWITCH(IF(T501="""",0,COUNTA(SPLIT(T501,"" ""))),0,""Generic"",1,TRIM(T501),2,""Multicolor"",3,""Multicolor"",4,""Multicolor"",5,""Multicolor"",6,""Multicolor"",7,""Multicolor"",8,""Multicolor""))"),"")</f>
        <v/>
      </c>
      <c r="E501" s="14"/>
      <c r="F501" s="14"/>
      <c r="H501" s="15"/>
      <c r="I501" s="17"/>
      <c r="J501" s="17"/>
      <c r="O501" s="17"/>
      <c r="Q501" s="1">
        <v>60.0</v>
      </c>
      <c r="R501" s="1">
        <v>50.0</v>
      </c>
      <c r="S501" s="14" t="str">
        <f t="shared" si="9"/>
        <v/>
      </c>
      <c r="T501" s="14" t="str">
        <f>IFERROR(__xludf.DUMMYFUNCTION("CONCATENATE(if(REGEXMATCH(C501,""R""),"" Red"",""""),if(REGEXMATCH(C501,""O""),"" Orange"",""""),if(REGEXMATCH(C501,""Y""),"" Yellow"",""""),if(REGEXMATCH(C501,""G""),"" Green"",""""),if(REGEXMATCH(C501,""B""),"" Blue"",""""),if(REGEXMATCH(C501,""P""),"" "&amp;"Purple"",""""))"),"")</f>
        <v/>
      </c>
      <c r="U501" s="14" t="str">
        <f>IFERROR(__xludf.DUMMYFUNCTION("REGEXREPLACE(C501, ""([ROYGBPXZC_]|1?[0-9])"", ""&lt;icon src='$0.png'/&gt;"")
"),"")</f>
        <v/>
      </c>
      <c r="V501" s="9" t="str">
        <f>IFERROR(__xludf.DUMMYFUNCTION("REGEXREPLACE(SUBSTITUTE(SUBSTITUTE(SUBSTITUTE(SUBSTITUTE(REGEXREPLACE(I501, ""(\[([ROYGBPTQUXZC_]|1?[0-9])\])"", ""&lt;icon src='$2.png'/&gt;""),""--"",""—""),""-&gt;"",""•""),""~@"", CONCATENATE(""&lt;i&gt;"",REGEXEXTRACT(B501,""^([\s\S]*),|$""),""&lt;/i&gt;"")),""~"", CONCA"&amp;"TENATE(""&lt;i&gt;"",B501,""&lt;/i&gt;"")),""(\([\s\S]*?\))"",""&lt;i&gt;&lt;span foreground='#FF34343A'&gt;$0&lt;/span&gt;&lt;/i&gt;"")"),"")</f>
        <v/>
      </c>
      <c r="W501" s="14" t="str">
        <f t="shared" si="10"/>
        <v>&lt;i&gt;&lt;/i&gt;</v>
      </c>
    </row>
    <row r="502">
      <c r="A502" s="14"/>
      <c r="B502" s="1" t="str">
        <f t="shared" si="11"/>
        <v/>
      </c>
      <c r="C502" s="15"/>
      <c r="D502" s="16" t="str">
        <f>IFERROR(__xludf.DUMMYFUNCTION("IF(ISBLANK(A502),"""",SWITCH(IF(T502="""",0,COUNTA(SPLIT(T502,"" ""))),0,""Generic"",1,TRIM(T502),2,""Multicolor"",3,""Multicolor"",4,""Multicolor"",5,""Multicolor"",6,""Multicolor"",7,""Multicolor"",8,""Multicolor""))"),"")</f>
        <v/>
      </c>
      <c r="E502" s="14"/>
      <c r="F502" s="14"/>
      <c r="H502" s="15"/>
      <c r="I502" s="17"/>
      <c r="J502" s="17"/>
      <c r="O502" s="17"/>
      <c r="Q502" s="1">
        <v>60.0</v>
      </c>
      <c r="R502" s="1">
        <v>50.0</v>
      </c>
      <c r="S502" s="14" t="str">
        <f t="shared" si="9"/>
        <v/>
      </c>
      <c r="T502" s="14" t="str">
        <f>IFERROR(__xludf.DUMMYFUNCTION("CONCATENATE(if(REGEXMATCH(C502,""R""),"" Red"",""""),if(REGEXMATCH(C502,""O""),"" Orange"",""""),if(REGEXMATCH(C502,""Y""),"" Yellow"",""""),if(REGEXMATCH(C502,""G""),"" Green"",""""),if(REGEXMATCH(C502,""B""),"" Blue"",""""),if(REGEXMATCH(C502,""P""),"" "&amp;"Purple"",""""))"),"")</f>
        <v/>
      </c>
      <c r="U502" s="14" t="str">
        <f>IFERROR(__xludf.DUMMYFUNCTION("REGEXREPLACE(C502, ""([ROYGBPXZC_]|1?[0-9])"", ""&lt;icon src='$0.png'/&gt;"")
"),"")</f>
        <v/>
      </c>
      <c r="V502" s="9" t="str">
        <f>IFERROR(__xludf.DUMMYFUNCTION("REGEXREPLACE(SUBSTITUTE(SUBSTITUTE(SUBSTITUTE(SUBSTITUTE(REGEXREPLACE(I502, ""(\[([ROYGBPTQUXZC_]|1?[0-9])\])"", ""&lt;icon src='$2.png'/&gt;""),""--"",""—""),""-&gt;"",""•""),""~@"", CONCATENATE(""&lt;i&gt;"",REGEXEXTRACT(B502,""^([\s\S]*),|$""),""&lt;/i&gt;"")),""~"", CONCA"&amp;"TENATE(""&lt;i&gt;"",B502,""&lt;/i&gt;"")),""(\([\s\S]*?\))"",""&lt;i&gt;&lt;span foreground='#FF34343A'&gt;$0&lt;/span&gt;&lt;/i&gt;"")"),"")</f>
        <v/>
      </c>
      <c r="W502" s="14" t="str">
        <f t="shared" si="10"/>
        <v>&lt;i&gt;&lt;/i&gt;</v>
      </c>
    </row>
    <row r="503">
      <c r="A503" s="14"/>
      <c r="B503" s="1" t="str">
        <f t="shared" si="11"/>
        <v/>
      </c>
      <c r="C503" s="15"/>
      <c r="D503" s="16" t="str">
        <f>IFERROR(__xludf.DUMMYFUNCTION("IF(ISBLANK(A503),"""",SWITCH(IF(T503="""",0,COUNTA(SPLIT(T503,"" ""))),0,""Generic"",1,TRIM(T503),2,""Multicolor"",3,""Multicolor"",4,""Multicolor"",5,""Multicolor"",6,""Multicolor"",7,""Multicolor"",8,""Multicolor""))"),"")</f>
        <v/>
      </c>
      <c r="E503" s="14"/>
      <c r="F503" s="14"/>
      <c r="H503" s="15"/>
      <c r="I503" s="17"/>
      <c r="J503" s="17"/>
      <c r="O503" s="17"/>
      <c r="Q503" s="1">
        <v>60.0</v>
      </c>
      <c r="R503" s="1">
        <v>50.0</v>
      </c>
      <c r="S503" s="14" t="str">
        <f t="shared" si="9"/>
        <v/>
      </c>
      <c r="T503" s="14" t="str">
        <f>IFERROR(__xludf.DUMMYFUNCTION("CONCATENATE(if(REGEXMATCH(C503,""R""),"" Red"",""""),if(REGEXMATCH(C503,""O""),"" Orange"",""""),if(REGEXMATCH(C503,""Y""),"" Yellow"",""""),if(REGEXMATCH(C503,""G""),"" Green"",""""),if(REGEXMATCH(C503,""B""),"" Blue"",""""),if(REGEXMATCH(C503,""P""),"" "&amp;"Purple"",""""))"),"")</f>
        <v/>
      </c>
      <c r="U503" s="14" t="str">
        <f>IFERROR(__xludf.DUMMYFUNCTION("REGEXREPLACE(C503, ""([ROYGBPXZC_]|1?[0-9])"", ""&lt;icon src='$0.png'/&gt;"")
"),"")</f>
        <v/>
      </c>
      <c r="V503" s="9" t="str">
        <f>IFERROR(__xludf.DUMMYFUNCTION("REGEXREPLACE(SUBSTITUTE(SUBSTITUTE(SUBSTITUTE(SUBSTITUTE(REGEXREPLACE(I503, ""(\[([ROYGBPTQUXZC_]|1?[0-9])\])"", ""&lt;icon src='$2.png'/&gt;""),""--"",""—""),""-&gt;"",""•""),""~@"", CONCATENATE(""&lt;i&gt;"",REGEXEXTRACT(B503,""^([\s\S]*),|$""),""&lt;/i&gt;"")),""~"", CONCA"&amp;"TENATE(""&lt;i&gt;"",B503,""&lt;/i&gt;"")),""(\([\s\S]*?\))"",""&lt;i&gt;&lt;span foreground='#FF34343A'&gt;$0&lt;/span&gt;&lt;/i&gt;"")"),"")</f>
        <v/>
      </c>
      <c r="W503" s="14" t="str">
        <f t="shared" si="10"/>
        <v>&lt;i&gt;&lt;/i&gt;</v>
      </c>
    </row>
    <row r="504">
      <c r="A504" s="14"/>
      <c r="B504" s="1" t="str">
        <f t="shared" si="11"/>
        <v/>
      </c>
      <c r="C504" s="15"/>
      <c r="D504" s="16" t="str">
        <f>IFERROR(__xludf.DUMMYFUNCTION("IF(ISBLANK(A504),"""",SWITCH(IF(T504="""",0,COUNTA(SPLIT(T504,"" ""))),0,""Generic"",1,TRIM(T504),2,""Multicolor"",3,""Multicolor"",4,""Multicolor"",5,""Multicolor"",6,""Multicolor"",7,""Multicolor"",8,""Multicolor""))"),"")</f>
        <v/>
      </c>
      <c r="E504" s="14"/>
      <c r="F504" s="14"/>
      <c r="H504" s="15"/>
      <c r="I504" s="17"/>
      <c r="J504" s="17"/>
      <c r="O504" s="17"/>
      <c r="Q504" s="1">
        <v>60.0</v>
      </c>
      <c r="R504" s="1">
        <v>50.0</v>
      </c>
      <c r="S504" s="14" t="str">
        <f t="shared" si="9"/>
        <v/>
      </c>
      <c r="T504" s="14" t="str">
        <f>IFERROR(__xludf.DUMMYFUNCTION("CONCATENATE(if(REGEXMATCH(C504,""R""),"" Red"",""""),if(REGEXMATCH(C504,""O""),"" Orange"",""""),if(REGEXMATCH(C504,""Y""),"" Yellow"",""""),if(REGEXMATCH(C504,""G""),"" Green"",""""),if(REGEXMATCH(C504,""B""),"" Blue"",""""),if(REGEXMATCH(C504,""P""),"" "&amp;"Purple"",""""))"),"")</f>
        <v/>
      </c>
      <c r="U504" s="14" t="str">
        <f>IFERROR(__xludf.DUMMYFUNCTION("REGEXREPLACE(C504, ""([ROYGBPXZC_]|1?[0-9])"", ""&lt;icon src='$0.png'/&gt;"")
"),"")</f>
        <v/>
      </c>
      <c r="V504" s="9" t="str">
        <f>IFERROR(__xludf.DUMMYFUNCTION("REGEXREPLACE(SUBSTITUTE(SUBSTITUTE(SUBSTITUTE(SUBSTITUTE(REGEXREPLACE(I504, ""(\[([ROYGBPTQUXZC_]|1?[0-9])\])"", ""&lt;icon src='$2.png'/&gt;""),""--"",""—""),""-&gt;"",""•""),""~@"", CONCATENATE(""&lt;i&gt;"",REGEXEXTRACT(B504,""^([\s\S]*),|$""),""&lt;/i&gt;"")),""~"", CONCA"&amp;"TENATE(""&lt;i&gt;"",B504,""&lt;/i&gt;"")),""(\([\s\S]*?\))"",""&lt;i&gt;&lt;span foreground='#FF34343A'&gt;$0&lt;/span&gt;&lt;/i&gt;"")"),"")</f>
        <v/>
      </c>
      <c r="W504" s="14" t="str">
        <f t="shared" si="10"/>
        <v>&lt;i&gt;&lt;/i&gt;</v>
      </c>
    </row>
    <row r="505">
      <c r="A505" s="14"/>
      <c r="B505" s="1" t="str">
        <f t="shared" si="11"/>
        <v/>
      </c>
      <c r="C505" s="15"/>
      <c r="D505" s="16" t="str">
        <f>IFERROR(__xludf.DUMMYFUNCTION("IF(ISBLANK(A505),"""",SWITCH(IF(T505="""",0,COUNTA(SPLIT(T505,"" ""))),0,""Generic"",1,TRIM(T505),2,""Multicolor"",3,""Multicolor"",4,""Multicolor"",5,""Multicolor"",6,""Multicolor"",7,""Multicolor"",8,""Multicolor""))"),"")</f>
        <v/>
      </c>
      <c r="E505" s="14"/>
      <c r="F505" s="14"/>
      <c r="H505" s="15"/>
      <c r="I505" s="17"/>
      <c r="J505" s="17"/>
      <c r="O505" s="17"/>
      <c r="Q505" s="1">
        <v>60.0</v>
      </c>
      <c r="R505" s="1">
        <v>50.0</v>
      </c>
      <c r="S505" s="14" t="str">
        <f t="shared" si="9"/>
        <v/>
      </c>
      <c r="T505" s="14" t="str">
        <f>IFERROR(__xludf.DUMMYFUNCTION("CONCATENATE(if(REGEXMATCH(C505,""R""),"" Red"",""""),if(REGEXMATCH(C505,""O""),"" Orange"",""""),if(REGEXMATCH(C505,""Y""),"" Yellow"",""""),if(REGEXMATCH(C505,""G""),"" Green"",""""),if(REGEXMATCH(C505,""B""),"" Blue"",""""),if(REGEXMATCH(C505,""P""),"" "&amp;"Purple"",""""))"),"")</f>
        <v/>
      </c>
      <c r="U505" s="14" t="str">
        <f>IFERROR(__xludf.DUMMYFUNCTION("REGEXREPLACE(C505, ""([ROYGBPXZC_]|1?[0-9])"", ""&lt;icon src='$0.png'/&gt;"")
"),"")</f>
        <v/>
      </c>
      <c r="V505" s="9" t="str">
        <f>IFERROR(__xludf.DUMMYFUNCTION("REGEXREPLACE(SUBSTITUTE(SUBSTITUTE(SUBSTITUTE(SUBSTITUTE(REGEXREPLACE(I505, ""(\[([ROYGBPTQUXZC_]|1?[0-9])\])"", ""&lt;icon src='$2.png'/&gt;""),""--"",""—""),""-&gt;"",""•""),""~@"", CONCATENATE(""&lt;i&gt;"",REGEXEXTRACT(B505,""^([\s\S]*),|$""),""&lt;/i&gt;"")),""~"", CONCA"&amp;"TENATE(""&lt;i&gt;"",B505,""&lt;/i&gt;"")),""(\([\s\S]*?\))"",""&lt;i&gt;&lt;span foreground='#FF34343A'&gt;$0&lt;/span&gt;&lt;/i&gt;"")"),"")</f>
        <v/>
      </c>
      <c r="W505" s="14" t="str">
        <f t="shared" si="10"/>
        <v>&lt;i&gt;&lt;/i&gt;</v>
      </c>
    </row>
    <row r="506">
      <c r="A506" s="14"/>
      <c r="B506" s="1" t="str">
        <f t="shared" si="11"/>
        <v/>
      </c>
      <c r="C506" s="15"/>
      <c r="D506" s="16" t="str">
        <f>IFERROR(__xludf.DUMMYFUNCTION("IF(ISBLANK(A506),"""",SWITCH(IF(T506="""",0,COUNTA(SPLIT(T506,"" ""))),0,""Generic"",1,TRIM(T506),2,""Multicolor"",3,""Multicolor"",4,""Multicolor"",5,""Multicolor"",6,""Multicolor"",7,""Multicolor"",8,""Multicolor""))"),"")</f>
        <v/>
      </c>
      <c r="E506" s="14"/>
      <c r="F506" s="14"/>
      <c r="H506" s="15"/>
      <c r="I506" s="17"/>
      <c r="J506" s="17"/>
      <c r="O506" s="17"/>
      <c r="Q506" s="1">
        <v>60.0</v>
      </c>
      <c r="R506" s="1">
        <v>50.0</v>
      </c>
      <c r="S506" s="14" t="str">
        <f t="shared" si="9"/>
        <v/>
      </c>
      <c r="T506" s="14" t="str">
        <f>IFERROR(__xludf.DUMMYFUNCTION("CONCATENATE(if(REGEXMATCH(C506,""R""),"" Red"",""""),if(REGEXMATCH(C506,""O""),"" Orange"",""""),if(REGEXMATCH(C506,""Y""),"" Yellow"",""""),if(REGEXMATCH(C506,""G""),"" Green"",""""),if(REGEXMATCH(C506,""B""),"" Blue"",""""),if(REGEXMATCH(C506,""P""),"" "&amp;"Purple"",""""))"),"")</f>
        <v/>
      </c>
      <c r="U506" s="14" t="str">
        <f>IFERROR(__xludf.DUMMYFUNCTION("REGEXREPLACE(C506, ""([ROYGBPXZC_]|1?[0-9])"", ""&lt;icon src='$0.png'/&gt;"")
"),"")</f>
        <v/>
      </c>
      <c r="V506" s="9" t="str">
        <f>IFERROR(__xludf.DUMMYFUNCTION("REGEXREPLACE(SUBSTITUTE(SUBSTITUTE(SUBSTITUTE(SUBSTITUTE(REGEXREPLACE(I506, ""(\[([ROYGBPTQUXZC_]|1?[0-9])\])"", ""&lt;icon src='$2.png'/&gt;""),""--"",""—""),""-&gt;"",""•""),""~@"", CONCATENATE(""&lt;i&gt;"",REGEXEXTRACT(B506,""^([\s\S]*),|$""),""&lt;/i&gt;"")),""~"", CONCA"&amp;"TENATE(""&lt;i&gt;"",B506,""&lt;/i&gt;"")),""(\([\s\S]*?\))"",""&lt;i&gt;&lt;span foreground='#FF34343A'&gt;$0&lt;/span&gt;&lt;/i&gt;"")"),"")</f>
        <v/>
      </c>
      <c r="W506" s="14" t="str">
        <f t="shared" si="10"/>
        <v>&lt;i&gt;&lt;/i&gt;</v>
      </c>
    </row>
    <row r="507">
      <c r="A507" s="14"/>
      <c r="B507" s="1" t="str">
        <f t="shared" si="11"/>
        <v/>
      </c>
      <c r="C507" s="15"/>
      <c r="D507" s="16" t="str">
        <f>IFERROR(__xludf.DUMMYFUNCTION("IF(ISBLANK(A507),"""",SWITCH(IF(T507="""",0,COUNTA(SPLIT(T507,"" ""))),0,""Generic"",1,TRIM(T507),2,""Multicolor"",3,""Multicolor"",4,""Multicolor"",5,""Multicolor"",6,""Multicolor"",7,""Multicolor"",8,""Multicolor""))"),"")</f>
        <v/>
      </c>
      <c r="E507" s="14"/>
      <c r="F507" s="14"/>
      <c r="H507" s="15"/>
      <c r="I507" s="17"/>
      <c r="J507" s="17"/>
      <c r="O507" s="17"/>
      <c r="Q507" s="1">
        <v>60.0</v>
      </c>
      <c r="R507" s="1">
        <v>50.0</v>
      </c>
      <c r="S507" s="14" t="str">
        <f t="shared" si="9"/>
        <v/>
      </c>
      <c r="T507" s="14" t="str">
        <f>IFERROR(__xludf.DUMMYFUNCTION("CONCATENATE(if(REGEXMATCH(C507,""R""),"" Red"",""""),if(REGEXMATCH(C507,""O""),"" Orange"",""""),if(REGEXMATCH(C507,""Y""),"" Yellow"",""""),if(REGEXMATCH(C507,""G""),"" Green"",""""),if(REGEXMATCH(C507,""B""),"" Blue"",""""),if(REGEXMATCH(C507,""P""),"" "&amp;"Purple"",""""))"),"")</f>
        <v/>
      </c>
      <c r="U507" s="14" t="str">
        <f>IFERROR(__xludf.DUMMYFUNCTION("REGEXREPLACE(C507, ""([ROYGBPXZC_]|1?[0-9])"", ""&lt;icon src='$0.png'/&gt;"")
"),"")</f>
        <v/>
      </c>
      <c r="V507" s="9" t="str">
        <f>IFERROR(__xludf.DUMMYFUNCTION("REGEXREPLACE(SUBSTITUTE(SUBSTITUTE(SUBSTITUTE(SUBSTITUTE(REGEXREPLACE(I507, ""(\[([ROYGBPTQUXZC_]|1?[0-9])\])"", ""&lt;icon src='$2.png'/&gt;""),""--"",""—""),""-&gt;"",""•""),""~@"", CONCATENATE(""&lt;i&gt;"",REGEXEXTRACT(B507,""^([\s\S]*),|$""),""&lt;/i&gt;"")),""~"", CONCA"&amp;"TENATE(""&lt;i&gt;"",B507,""&lt;/i&gt;"")),""(\([\s\S]*?\))"",""&lt;i&gt;&lt;span foreground='#FF34343A'&gt;$0&lt;/span&gt;&lt;/i&gt;"")"),"")</f>
        <v/>
      </c>
      <c r="W507" s="14" t="str">
        <f t="shared" si="10"/>
        <v>&lt;i&gt;&lt;/i&gt;</v>
      </c>
    </row>
    <row r="508">
      <c r="A508" s="14"/>
      <c r="B508" s="1" t="str">
        <f t="shared" si="11"/>
        <v/>
      </c>
      <c r="C508" s="15"/>
      <c r="D508" s="16" t="str">
        <f>IFERROR(__xludf.DUMMYFUNCTION("IF(ISBLANK(A508),"""",SWITCH(IF(T508="""",0,COUNTA(SPLIT(T508,"" ""))),0,""Generic"",1,TRIM(T508),2,""Multicolor"",3,""Multicolor"",4,""Multicolor"",5,""Multicolor"",6,""Multicolor"",7,""Multicolor"",8,""Multicolor""))"),"")</f>
        <v/>
      </c>
      <c r="E508" s="14"/>
      <c r="F508" s="14"/>
      <c r="H508" s="15"/>
      <c r="I508" s="17"/>
      <c r="J508" s="17"/>
      <c r="O508" s="17"/>
      <c r="Q508" s="1">
        <v>60.0</v>
      </c>
      <c r="R508" s="1">
        <v>50.0</v>
      </c>
      <c r="S508" s="14" t="str">
        <f t="shared" si="9"/>
        <v/>
      </c>
      <c r="T508" s="14" t="str">
        <f>IFERROR(__xludf.DUMMYFUNCTION("CONCATENATE(if(REGEXMATCH(C508,""R""),"" Red"",""""),if(REGEXMATCH(C508,""O""),"" Orange"",""""),if(REGEXMATCH(C508,""Y""),"" Yellow"",""""),if(REGEXMATCH(C508,""G""),"" Green"",""""),if(REGEXMATCH(C508,""B""),"" Blue"",""""),if(REGEXMATCH(C508,""P""),"" "&amp;"Purple"",""""))"),"")</f>
        <v/>
      </c>
      <c r="U508" s="14" t="str">
        <f>IFERROR(__xludf.DUMMYFUNCTION("REGEXREPLACE(C508, ""([ROYGBPXZC_]|1?[0-9])"", ""&lt;icon src='$0.png'/&gt;"")
"),"")</f>
        <v/>
      </c>
      <c r="V508" s="9" t="str">
        <f>IFERROR(__xludf.DUMMYFUNCTION("REGEXREPLACE(SUBSTITUTE(SUBSTITUTE(SUBSTITUTE(SUBSTITUTE(REGEXREPLACE(I508, ""(\[([ROYGBPTQUXZC_]|1?[0-9])\])"", ""&lt;icon src='$2.png'/&gt;""),""--"",""—""),""-&gt;"",""•""),""~@"", CONCATENATE(""&lt;i&gt;"",REGEXEXTRACT(B508,""^([\s\S]*),|$""),""&lt;/i&gt;"")),""~"", CONCA"&amp;"TENATE(""&lt;i&gt;"",B508,""&lt;/i&gt;"")),""(\([\s\S]*?\))"",""&lt;i&gt;&lt;span foreground='#FF34343A'&gt;$0&lt;/span&gt;&lt;/i&gt;"")"),"")</f>
        <v/>
      </c>
      <c r="W508" s="14" t="str">
        <f t="shared" si="10"/>
        <v>&lt;i&gt;&lt;/i&gt;</v>
      </c>
    </row>
    <row r="509">
      <c r="A509" s="14"/>
      <c r="B509" s="1" t="str">
        <f t="shared" si="11"/>
        <v/>
      </c>
      <c r="C509" s="15"/>
      <c r="D509" s="16" t="str">
        <f>IFERROR(__xludf.DUMMYFUNCTION("IF(ISBLANK(A509),"""",SWITCH(IF(T509="""",0,COUNTA(SPLIT(T509,"" ""))),0,""Generic"",1,TRIM(T509),2,""Multicolor"",3,""Multicolor"",4,""Multicolor"",5,""Multicolor"",6,""Multicolor"",7,""Multicolor"",8,""Multicolor""))"),"")</f>
        <v/>
      </c>
      <c r="E509" s="14"/>
      <c r="F509" s="14"/>
      <c r="H509" s="15"/>
      <c r="I509" s="17"/>
      <c r="J509" s="17"/>
      <c r="O509" s="17"/>
      <c r="Q509" s="1">
        <v>60.0</v>
      </c>
      <c r="R509" s="1">
        <v>50.0</v>
      </c>
      <c r="S509" s="14" t="str">
        <f t="shared" si="9"/>
        <v/>
      </c>
      <c r="T509" s="14" t="str">
        <f>IFERROR(__xludf.DUMMYFUNCTION("CONCATENATE(if(REGEXMATCH(C509,""R""),"" Red"",""""),if(REGEXMATCH(C509,""O""),"" Orange"",""""),if(REGEXMATCH(C509,""Y""),"" Yellow"",""""),if(REGEXMATCH(C509,""G""),"" Green"",""""),if(REGEXMATCH(C509,""B""),"" Blue"",""""),if(REGEXMATCH(C509,""P""),"" "&amp;"Purple"",""""))"),"")</f>
        <v/>
      </c>
      <c r="U509" s="14" t="str">
        <f>IFERROR(__xludf.DUMMYFUNCTION("REGEXREPLACE(C509, ""([ROYGBPXZC_]|1?[0-9])"", ""&lt;icon src='$0.png'/&gt;"")
"),"")</f>
        <v/>
      </c>
      <c r="V509" s="9" t="str">
        <f>IFERROR(__xludf.DUMMYFUNCTION("REGEXREPLACE(SUBSTITUTE(SUBSTITUTE(SUBSTITUTE(SUBSTITUTE(REGEXREPLACE(I509, ""(\[([ROYGBPTQUXZC_]|1?[0-9])\])"", ""&lt;icon src='$2.png'/&gt;""),""--"",""—""),""-&gt;"",""•""),""~@"", CONCATENATE(""&lt;i&gt;"",REGEXEXTRACT(B509,""^([\s\S]*),|$""),""&lt;/i&gt;"")),""~"", CONCA"&amp;"TENATE(""&lt;i&gt;"",B509,""&lt;/i&gt;"")),""(\([\s\S]*?\))"",""&lt;i&gt;&lt;span foreground='#FF34343A'&gt;$0&lt;/span&gt;&lt;/i&gt;"")"),"")</f>
        <v/>
      </c>
      <c r="W509" s="14" t="str">
        <f t="shared" si="10"/>
        <v>&lt;i&gt;&lt;/i&gt;</v>
      </c>
    </row>
    <row r="510">
      <c r="A510" s="14"/>
      <c r="B510" s="1" t="str">
        <f t="shared" si="11"/>
        <v/>
      </c>
      <c r="C510" s="15"/>
      <c r="D510" s="16" t="str">
        <f>IFERROR(__xludf.DUMMYFUNCTION("IF(ISBLANK(A510),"""",SWITCH(IF(T510="""",0,COUNTA(SPLIT(T510,"" ""))),0,""Generic"",1,TRIM(T510),2,""Multicolor"",3,""Multicolor"",4,""Multicolor"",5,""Multicolor"",6,""Multicolor"",7,""Multicolor"",8,""Multicolor""))"),"")</f>
        <v/>
      </c>
      <c r="E510" s="14"/>
      <c r="F510" s="14"/>
      <c r="H510" s="15"/>
      <c r="I510" s="17"/>
      <c r="J510" s="17"/>
      <c r="O510" s="17"/>
      <c r="Q510" s="1">
        <v>60.0</v>
      </c>
      <c r="R510" s="1">
        <v>50.0</v>
      </c>
      <c r="S510" s="14" t="str">
        <f t="shared" si="9"/>
        <v/>
      </c>
      <c r="T510" s="14" t="str">
        <f>IFERROR(__xludf.DUMMYFUNCTION("CONCATENATE(if(REGEXMATCH(C510,""R""),"" Red"",""""),if(REGEXMATCH(C510,""O""),"" Orange"",""""),if(REGEXMATCH(C510,""Y""),"" Yellow"",""""),if(REGEXMATCH(C510,""G""),"" Green"",""""),if(REGEXMATCH(C510,""B""),"" Blue"",""""),if(REGEXMATCH(C510,""P""),"" "&amp;"Purple"",""""))"),"")</f>
        <v/>
      </c>
      <c r="U510" s="14" t="str">
        <f>IFERROR(__xludf.DUMMYFUNCTION("REGEXREPLACE(C510, ""([ROYGBPXZC_]|1?[0-9])"", ""&lt;icon src='$0.png'/&gt;"")
"),"")</f>
        <v/>
      </c>
      <c r="V510" s="9" t="str">
        <f>IFERROR(__xludf.DUMMYFUNCTION("REGEXREPLACE(SUBSTITUTE(SUBSTITUTE(SUBSTITUTE(SUBSTITUTE(REGEXREPLACE(I510, ""(\[([ROYGBPTQUXZC_]|1?[0-9])\])"", ""&lt;icon src='$2.png'/&gt;""),""--"",""—""),""-&gt;"",""•""),""~@"", CONCATENATE(""&lt;i&gt;"",REGEXEXTRACT(B510,""^([\s\S]*),|$""),""&lt;/i&gt;"")),""~"", CONCA"&amp;"TENATE(""&lt;i&gt;"",B510,""&lt;/i&gt;"")),""(\([\s\S]*?\))"",""&lt;i&gt;&lt;span foreground='#FF34343A'&gt;$0&lt;/span&gt;&lt;/i&gt;"")"),"")</f>
        <v/>
      </c>
      <c r="W510" s="14" t="str">
        <f t="shared" si="10"/>
        <v>&lt;i&gt;&lt;/i&gt;</v>
      </c>
    </row>
    <row r="511">
      <c r="A511" s="14"/>
      <c r="B511" s="1" t="str">
        <f t="shared" si="11"/>
        <v/>
      </c>
      <c r="C511" s="15"/>
      <c r="D511" s="16" t="str">
        <f>IFERROR(__xludf.DUMMYFUNCTION("IF(ISBLANK(A511),"""",SWITCH(IF(T511="""",0,COUNTA(SPLIT(T511,"" ""))),0,""Generic"",1,TRIM(T511),2,""Multicolor"",3,""Multicolor"",4,""Multicolor"",5,""Multicolor"",6,""Multicolor"",7,""Multicolor"",8,""Multicolor""))"),"")</f>
        <v/>
      </c>
      <c r="E511" s="14"/>
      <c r="F511" s="14"/>
      <c r="H511" s="15"/>
      <c r="I511" s="17"/>
      <c r="J511" s="17"/>
      <c r="O511" s="17"/>
      <c r="Q511" s="1">
        <v>60.0</v>
      </c>
      <c r="R511" s="1">
        <v>50.0</v>
      </c>
      <c r="S511" s="14" t="str">
        <f t="shared" si="9"/>
        <v/>
      </c>
      <c r="T511" s="14" t="str">
        <f>IFERROR(__xludf.DUMMYFUNCTION("CONCATENATE(if(REGEXMATCH(C511,""R""),"" Red"",""""),if(REGEXMATCH(C511,""O""),"" Orange"",""""),if(REGEXMATCH(C511,""Y""),"" Yellow"",""""),if(REGEXMATCH(C511,""G""),"" Green"",""""),if(REGEXMATCH(C511,""B""),"" Blue"",""""),if(REGEXMATCH(C511,""P""),"" "&amp;"Purple"",""""))"),"")</f>
        <v/>
      </c>
      <c r="U511" s="14" t="str">
        <f>IFERROR(__xludf.DUMMYFUNCTION("REGEXREPLACE(C511, ""([ROYGBPXZC_]|1?[0-9])"", ""&lt;icon src='$0.png'/&gt;"")
"),"")</f>
        <v/>
      </c>
      <c r="V511" s="9" t="str">
        <f>IFERROR(__xludf.DUMMYFUNCTION("REGEXREPLACE(SUBSTITUTE(SUBSTITUTE(SUBSTITUTE(SUBSTITUTE(REGEXREPLACE(I511, ""(\[([ROYGBPTQUXZC_]|1?[0-9])\])"", ""&lt;icon src='$2.png'/&gt;""),""--"",""—""),""-&gt;"",""•""),""~@"", CONCATENATE(""&lt;i&gt;"",REGEXEXTRACT(B511,""^([\s\S]*),|$""),""&lt;/i&gt;"")),""~"", CONCA"&amp;"TENATE(""&lt;i&gt;"",B511,""&lt;/i&gt;"")),""(\([\s\S]*?\))"",""&lt;i&gt;&lt;span foreground='#FF34343A'&gt;$0&lt;/span&gt;&lt;/i&gt;"")"),"")</f>
        <v/>
      </c>
      <c r="W511" s="14" t="str">
        <f t="shared" si="10"/>
        <v>&lt;i&gt;&lt;/i&gt;</v>
      </c>
    </row>
    <row r="512">
      <c r="A512" s="14"/>
      <c r="B512" s="1" t="str">
        <f t="shared" si="11"/>
        <v/>
      </c>
      <c r="C512" s="15"/>
      <c r="D512" s="16" t="str">
        <f>IFERROR(__xludf.DUMMYFUNCTION("IF(ISBLANK(A512),"""",SWITCH(IF(T512="""",0,COUNTA(SPLIT(T512,"" ""))),0,""Generic"",1,TRIM(T512),2,""Multicolor"",3,""Multicolor"",4,""Multicolor"",5,""Multicolor"",6,""Multicolor"",7,""Multicolor"",8,""Multicolor""))"),"")</f>
        <v/>
      </c>
      <c r="E512" s="14"/>
      <c r="F512" s="14"/>
      <c r="H512" s="15"/>
      <c r="I512" s="17"/>
      <c r="J512" s="17"/>
      <c r="O512" s="17"/>
      <c r="Q512" s="1">
        <v>60.0</v>
      </c>
      <c r="R512" s="1">
        <v>50.0</v>
      </c>
      <c r="S512" s="14" t="str">
        <f t="shared" si="9"/>
        <v/>
      </c>
      <c r="T512" s="14" t="str">
        <f>IFERROR(__xludf.DUMMYFUNCTION("CONCATENATE(if(REGEXMATCH(C512,""R""),"" Red"",""""),if(REGEXMATCH(C512,""O""),"" Orange"",""""),if(REGEXMATCH(C512,""Y""),"" Yellow"",""""),if(REGEXMATCH(C512,""G""),"" Green"",""""),if(REGEXMATCH(C512,""B""),"" Blue"",""""),if(REGEXMATCH(C512,""P""),"" "&amp;"Purple"",""""))"),"")</f>
        <v/>
      </c>
      <c r="U512" s="14" t="str">
        <f>IFERROR(__xludf.DUMMYFUNCTION("REGEXREPLACE(C512, ""([ROYGBPXZC_]|1?[0-9])"", ""&lt;icon src='$0.png'/&gt;"")
"),"")</f>
        <v/>
      </c>
      <c r="V512" s="9" t="str">
        <f>IFERROR(__xludf.DUMMYFUNCTION("REGEXREPLACE(SUBSTITUTE(SUBSTITUTE(SUBSTITUTE(SUBSTITUTE(REGEXREPLACE(I512, ""(\[([ROYGBPTQUXZC_]|1?[0-9])\])"", ""&lt;icon src='$2.png'/&gt;""),""--"",""—""),""-&gt;"",""•""),""~@"", CONCATENATE(""&lt;i&gt;"",REGEXEXTRACT(B512,""^([\s\S]*),|$""),""&lt;/i&gt;"")),""~"", CONCA"&amp;"TENATE(""&lt;i&gt;"",B512,""&lt;/i&gt;"")),""(\([\s\S]*?\))"",""&lt;i&gt;&lt;span foreground='#FF34343A'&gt;$0&lt;/span&gt;&lt;/i&gt;"")"),"")</f>
        <v/>
      </c>
      <c r="W512" s="14" t="str">
        <f t="shared" si="10"/>
        <v>&lt;i&gt;&lt;/i&gt;</v>
      </c>
    </row>
    <row r="513">
      <c r="A513" s="14"/>
      <c r="B513" s="1" t="str">
        <f t="shared" si="11"/>
        <v/>
      </c>
      <c r="C513" s="15"/>
      <c r="D513" s="16" t="str">
        <f>IFERROR(__xludf.DUMMYFUNCTION("IF(ISBLANK(A513),"""",SWITCH(IF(T513="""",0,COUNTA(SPLIT(T513,"" ""))),0,""Generic"",1,TRIM(T513),2,""Multicolor"",3,""Multicolor"",4,""Multicolor"",5,""Multicolor"",6,""Multicolor"",7,""Multicolor"",8,""Multicolor""))"),"")</f>
        <v/>
      </c>
      <c r="E513" s="14"/>
      <c r="F513" s="14"/>
      <c r="H513" s="15"/>
      <c r="I513" s="17"/>
      <c r="J513" s="17"/>
      <c r="O513" s="17"/>
      <c r="Q513" s="1">
        <v>60.0</v>
      </c>
      <c r="R513" s="1">
        <v>50.0</v>
      </c>
      <c r="S513" s="14" t="str">
        <f t="shared" si="9"/>
        <v/>
      </c>
      <c r="T513" s="14" t="str">
        <f>IFERROR(__xludf.DUMMYFUNCTION("CONCATENATE(if(REGEXMATCH(C513,""R""),"" Red"",""""),if(REGEXMATCH(C513,""O""),"" Orange"",""""),if(REGEXMATCH(C513,""Y""),"" Yellow"",""""),if(REGEXMATCH(C513,""G""),"" Green"",""""),if(REGEXMATCH(C513,""B""),"" Blue"",""""),if(REGEXMATCH(C513,""P""),"" "&amp;"Purple"",""""))"),"")</f>
        <v/>
      </c>
      <c r="U513" s="14" t="str">
        <f>IFERROR(__xludf.DUMMYFUNCTION("REGEXREPLACE(C513, ""([ROYGBPXZC_]|1?[0-9])"", ""&lt;icon src='$0.png'/&gt;"")
"),"")</f>
        <v/>
      </c>
      <c r="V513" s="9" t="str">
        <f>IFERROR(__xludf.DUMMYFUNCTION("REGEXREPLACE(SUBSTITUTE(SUBSTITUTE(SUBSTITUTE(SUBSTITUTE(REGEXREPLACE(I513, ""(\[([ROYGBPTQUXZC_]|1?[0-9])\])"", ""&lt;icon src='$2.png'/&gt;""),""--"",""—""),""-&gt;"",""•""),""~@"", CONCATENATE(""&lt;i&gt;"",REGEXEXTRACT(B513,""^([\s\S]*),|$""),""&lt;/i&gt;"")),""~"", CONCA"&amp;"TENATE(""&lt;i&gt;"",B513,""&lt;/i&gt;"")),""(\([\s\S]*?\))"",""&lt;i&gt;&lt;span foreground='#FF34343A'&gt;$0&lt;/span&gt;&lt;/i&gt;"")"),"")</f>
        <v/>
      </c>
      <c r="W513" s="14" t="str">
        <f t="shared" si="10"/>
        <v>&lt;i&gt;&lt;/i&gt;</v>
      </c>
    </row>
    <row r="514">
      <c r="A514" s="14"/>
      <c r="B514" s="1" t="str">
        <f t="shared" si="11"/>
        <v/>
      </c>
      <c r="C514" s="15"/>
      <c r="D514" s="16" t="str">
        <f>IFERROR(__xludf.DUMMYFUNCTION("IF(ISBLANK(A514),"""",SWITCH(IF(T514="""",0,COUNTA(SPLIT(T514,"" ""))),0,""Generic"",1,TRIM(T514),2,""Multicolor"",3,""Multicolor"",4,""Multicolor"",5,""Multicolor"",6,""Multicolor"",7,""Multicolor"",8,""Multicolor""))"),"")</f>
        <v/>
      </c>
      <c r="E514" s="14"/>
      <c r="F514" s="14"/>
      <c r="H514" s="15"/>
      <c r="I514" s="17"/>
      <c r="J514" s="17"/>
      <c r="O514" s="17"/>
      <c r="Q514" s="1">
        <v>60.0</v>
      </c>
      <c r="R514" s="1">
        <v>50.0</v>
      </c>
      <c r="S514" s="14" t="str">
        <f t="shared" si="9"/>
        <v/>
      </c>
      <c r="T514" s="14" t="str">
        <f>IFERROR(__xludf.DUMMYFUNCTION("CONCATENATE(if(REGEXMATCH(C514,""R""),"" Red"",""""),if(REGEXMATCH(C514,""O""),"" Orange"",""""),if(REGEXMATCH(C514,""Y""),"" Yellow"",""""),if(REGEXMATCH(C514,""G""),"" Green"",""""),if(REGEXMATCH(C514,""B""),"" Blue"",""""),if(REGEXMATCH(C514,""P""),"" "&amp;"Purple"",""""))"),"")</f>
        <v/>
      </c>
      <c r="U514" s="14" t="str">
        <f>IFERROR(__xludf.DUMMYFUNCTION("REGEXREPLACE(C514, ""([ROYGBPXZC_]|1?[0-9])"", ""&lt;icon src='$0.png'/&gt;"")
"),"")</f>
        <v/>
      </c>
      <c r="V514" s="9" t="str">
        <f>IFERROR(__xludf.DUMMYFUNCTION("REGEXREPLACE(SUBSTITUTE(SUBSTITUTE(SUBSTITUTE(SUBSTITUTE(REGEXREPLACE(I514, ""(\[([ROYGBPTQUXZC_]|1?[0-9])\])"", ""&lt;icon src='$2.png'/&gt;""),""--"",""—""),""-&gt;"",""•""),""~@"", CONCATENATE(""&lt;i&gt;"",REGEXEXTRACT(B514,""^([\s\S]*),|$""),""&lt;/i&gt;"")),""~"", CONCA"&amp;"TENATE(""&lt;i&gt;"",B514,""&lt;/i&gt;"")),""(\([\s\S]*?\))"",""&lt;i&gt;&lt;span foreground='#FF34343A'&gt;$0&lt;/span&gt;&lt;/i&gt;"")"),"")</f>
        <v/>
      </c>
      <c r="W514" s="14" t="str">
        <f t="shared" si="10"/>
        <v>&lt;i&gt;&lt;/i&gt;</v>
      </c>
    </row>
    <row r="515">
      <c r="A515" s="14"/>
      <c r="B515" s="1" t="str">
        <f t="shared" si="11"/>
        <v/>
      </c>
      <c r="C515" s="15"/>
      <c r="D515" s="16" t="str">
        <f>IFERROR(__xludf.DUMMYFUNCTION("IF(ISBLANK(A515),"""",SWITCH(IF(T515="""",0,COUNTA(SPLIT(T515,"" ""))),0,""Generic"",1,TRIM(T515),2,""Multicolor"",3,""Multicolor"",4,""Multicolor"",5,""Multicolor"",6,""Multicolor"",7,""Multicolor"",8,""Multicolor""))"),"")</f>
        <v/>
      </c>
      <c r="E515" s="14"/>
      <c r="F515" s="14"/>
      <c r="H515" s="15"/>
      <c r="I515" s="17"/>
      <c r="J515" s="17"/>
      <c r="O515" s="17"/>
      <c r="Q515" s="1">
        <v>60.0</v>
      </c>
      <c r="R515" s="1">
        <v>50.0</v>
      </c>
      <c r="S515" s="14" t="str">
        <f t="shared" si="9"/>
        <v/>
      </c>
      <c r="T515" s="14" t="str">
        <f>IFERROR(__xludf.DUMMYFUNCTION("CONCATENATE(if(REGEXMATCH(C515,""R""),"" Red"",""""),if(REGEXMATCH(C515,""O""),"" Orange"",""""),if(REGEXMATCH(C515,""Y""),"" Yellow"",""""),if(REGEXMATCH(C515,""G""),"" Green"",""""),if(REGEXMATCH(C515,""B""),"" Blue"",""""),if(REGEXMATCH(C515,""P""),"" "&amp;"Purple"",""""))"),"")</f>
        <v/>
      </c>
      <c r="U515" s="14" t="str">
        <f>IFERROR(__xludf.DUMMYFUNCTION("REGEXREPLACE(C515, ""([ROYGBPXZC_]|1?[0-9])"", ""&lt;icon src='$0.png'/&gt;"")
"),"")</f>
        <v/>
      </c>
      <c r="V515" s="9" t="str">
        <f>IFERROR(__xludf.DUMMYFUNCTION("REGEXREPLACE(SUBSTITUTE(SUBSTITUTE(SUBSTITUTE(SUBSTITUTE(REGEXREPLACE(I515, ""(\[([ROYGBPTQUXZC_]|1?[0-9])\])"", ""&lt;icon src='$2.png'/&gt;""),""--"",""—""),""-&gt;"",""•""),""~@"", CONCATENATE(""&lt;i&gt;"",REGEXEXTRACT(B515,""^([\s\S]*),|$""),""&lt;/i&gt;"")),""~"", CONCA"&amp;"TENATE(""&lt;i&gt;"",B515,""&lt;/i&gt;"")),""(\([\s\S]*?\))"",""&lt;i&gt;&lt;span foreground='#FF34343A'&gt;$0&lt;/span&gt;&lt;/i&gt;"")"),"")</f>
        <v/>
      </c>
      <c r="W515" s="14" t="str">
        <f t="shared" si="10"/>
        <v>&lt;i&gt;&lt;/i&gt;</v>
      </c>
    </row>
    <row r="516">
      <c r="A516" s="14"/>
      <c r="B516" s="1" t="str">
        <f t="shared" si="11"/>
        <v/>
      </c>
      <c r="C516" s="15"/>
      <c r="D516" s="16" t="str">
        <f>IFERROR(__xludf.DUMMYFUNCTION("IF(ISBLANK(A516),"""",SWITCH(IF(T516="""",0,COUNTA(SPLIT(T516,"" ""))),0,""Generic"",1,TRIM(T516),2,""Multicolor"",3,""Multicolor"",4,""Multicolor"",5,""Multicolor"",6,""Multicolor"",7,""Multicolor"",8,""Multicolor""))"),"")</f>
        <v/>
      </c>
      <c r="E516" s="14"/>
      <c r="F516" s="14"/>
      <c r="H516" s="15"/>
      <c r="I516" s="17"/>
      <c r="J516" s="17"/>
      <c r="O516" s="17"/>
      <c r="Q516" s="1">
        <v>60.0</v>
      </c>
      <c r="R516" s="1">
        <v>50.0</v>
      </c>
      <c r="S516" s="14" t="str">
        <f t="shared" si="9"/>
        <v/>
      </c>
      <c r="T516" s="14" t="str">
        <f>IFERROR(__xludf.DUMMYFUNCTION("CONCATENATE(if(REGEXMATCH(C516,""R""),"" Red"",""""),if(REGEXMATCH(C516,""O""),"" Orange"",""""),if(REGEXMATCH(C516,""Y""),"" Yellow"",""""),if(REGEXMATCH(C516,""G""),"" Green"",""""),if(REGEXMATCH(C516,""B""),"" Blue"",""""),if(REGEXMATCH(C516,""P""),"" "&amp;"Purple"",""""))"),"")</f>
        <v/>
      </c>
      <c r="U516" s="14" t="str">
        <f>IFERROR(__xludf.DUMMYFUNCTION("REGEXREPLACE(C516, ""([ROYGBPXZC_]|1?[0-9])"", ""&lt;icon src='$0.png'/&gt;"")
"),"")</f>
        <v/>
      </c>
      <c r="V516" s="9" t="str">
        <f>IFERROR(__xludf.DUMMYFUNCTION("REGEXREPLACE(SUBSTITUTE(SUBSTITUTE(SUBSTITUTE(SUBSTITUTE(REGEXREPLACE(I516, ""(\[([ROYGBPTQUXZC_]|1?[0-9])\])"", ""&lt;icon src='$2.png'/&gt;""),""--"",""—""),""-&gt;"",""•""),""~@"", CONCATENATE(""&lt;i&gt;"",REGEXEXTRACT(B516,""^([\s\S]*),|$""),""&lt;/i&gt;"")),""~"", CONCA"&amp;"TENATE(""&lt;i&gt;"",B516,""&lt;/i&gt;"")),""(\([\s\S]*?\))"",""&lt;i&gt;&lt;span foreground='#FF34343A'&gt;$0&lt;/span&gt;&lt;/i&gt;"")"),"")</f>
        <v/>
      </c>
      <c r="W516" s="14" t="str">
        <f t="shared" si="10"/>
        <v>&lt;i&gt;&lt;/i&gt;</v>
      </c>
    </row>
    <row r="517">
      <c r="A517" s="14"/>
      <c r="B517" s="1" t="str">
        <f t="shared" si="11"/>
        <v/>
      </c>
      <c r="C517" s="15"/>
      <c r="D517" s="16" t="str">
        <f>IFERROR(__xludf.DUMMYFUNCTION("IF(ISBLANK(A517),"""",SWITCH(IF(T517="""",0,COUNTA(SPLIT(T517,"" ""))),0,""Generic"",1,TRIM(T517),2,""Multicolor"",3,""Multicolor"",4,""Multicolor"",5,""Multicolor"",6,""Multicolor"",7,""Multicolor"",8,""Multicolor""))"),"")</f>
        <v/>
      </c>
      <c r="E517" s="14"/>
      <c r="F517" s="14"/>
      <c r="H517" s="15"/>
      <c r="I517" s="17"/>
      <c r="J517" s="17"/>
      <c r="O517" s="17"/>
      <c r="Q517" s="1">
        <v>60.0</v>
      </c>
      <c r="R517" s="1">
        <v>50.0</v>
      </c>
      <c r="S517" s="14" t="str">
        <f t="shared" si="9"/>
        <v/>
      </c>
      <c r="T517" s="14" t="str">
        <f>IFERROR(__xludf.DUMMYFUNCTION("CONCATENATE(if(REGEXMATCH(C517,""R""),"" Red"",""""),if(REGEXMATCH(C517,""O""),"" Orange"",""""),if(REGEXMATCH(C517,""Y""),"" Yellow"",""""),if(REGEXMATCH(C517,""G""),"" Green"",""""),if(REGEXMATCH(C517,""B""),"" Blue"",""""),if(REGEXMATCH(C517,""P""),"" "&amp;"Purple"",""""))"),"")</f>
        <v/>
      </c>
      <c r="U517" s="14" t="str">
        <f>IFERROR(__xludf.DUMMYFUNCTION("REGEXREPLACE(C517, ""([ROYGBPXZC_]|1?[0-9])"", ""&lt;icon src='$0.png'/&gt;"")
"),"")</f>
        <v/>
      </c>
      <c r="V517" s="9" t="str">
        <f>IFERROR(__xludf.DUMMYFUNCTION("REGEXREPLACE(SUBSTITUTE(SUBSTITUTE(SUBSTITUTE(SUBSTITUTE(REGEXREPLACE(I517, ""(\[([ROYGBPTQUXZC_]|1?[0-9])\])"", ""&lt;icon src='$2.png'/&gt;""),""--"",""—""),""-&gt;"",""•""),""~@"", CONCATENATE(""&lt;i&gt;"",REGEXEXTRACT(B517,""^([\s\S]*),|$""),""&lt;/i&gt;"")),""~"", CONCA"&amp;"TENATE(""&lt;i&gt;"",B517,""&lt;/i&gt;"")),""(\([\s\S]*?\))"",""&lt;i&gt;&lt;span foreground='#FF34343A'&gt;$0&lt;/span&gt;&lt;/i&gt;"")"),"")</f>
        <v/>
      </c>
      <c r="W517" s="14" t="str">
        <f t="shared" si="10"/>
        <v>&lt;i&gt;&lt;/i&gt;</v>
      </c>
    </row>
    <row r="518">
      <c r="A518" s="14"/>
      <c r="B518" s="1" t="str">
        <f t="shared" si="11"/>
        <v/>
      </c>
      <c r="C518" s="15"/>
      <c r="D518" s="16" t="str">
        <f>IFERROR(__xludf.DUMMYFUNCTION("IF(ISBLANK(A518),"""",SWITCH(IF(T518="""",0,COUNTA(SPLIT(T518,"" ""))),0,""Generic"",1,TRIM(T518),2,""Multicolor"",3,""Multicolor"",4,""Multicolor"",5,""Multicolor"",6,""Multicolor"",7,""Multicolor"",8,""Multicolor""))"),"")</f>
        <v/>
      </c>
      <c r="E518" s="14"/>
      <c r="F518" s="14"/>
      <c r="H518" s="15"/>
      <c r="I518" s="17"/>
      <c r="J518" s="17"/>
      <c r="O518" s="17"/>
      <c r="Q518" s="1">
        <v>60.0</v>
      </c>
      <c r="R518" s="1">
        <v>50.0</v>
      </c>
      <c r="S518" s="14" t="str">
        <f t="shared" si="9"/>
        <v/>
      </c>
      <c r="T518" s="14" t="str">
        <f>IFERROR(__xludf.DUMMYFUNCTION("CONCATENATE(if(REGEXMATCH(C518,""R""),"" Red"",""""),if(REGEXMATCH(C518,""O""),"" Orange"",""""),if(REGEXMATCH(C518,""Y""),"" Yellow"",""""),if(REGEXMATCH(C518,""G""),"" Green"",""""),if(REGEXMATCH(C518,""B""),"" Blue"",""""),if(REGEXMATCH(C518,""P""),"" "&amp;"Purple"",""""))"),"")</f>
        <v/>
      </c>
      <c r="U518" s="14" t="str">
        <f>IFERROR(__xludf.DUMMYFUNCTION("REGEXREPLACE(C518, ""([ROYGBPXZC_]|1?[0-9])"", ""&lt;icon src='$0.png'/&gt;"")
"),"")</f>
        <v/>
      </c>
      <c r="V518" s="9" t="str">
        <f>IFERROR(__xludf.DUMMYFUNCTION("REGEXREPLACE(SUBSTITUTE(SUBSTITUTE(SUBSTITUTE(SUBSTITUTE(REGEXREPLACE(I518, ""(\[([ROYGBPTQUXZC_]|1?[0-9])\])"", ""&lt;icon src='$2.png'/&gt;""),""--"",""—""),""-&gt;"",""•""),""~@"", CONCATENATE(""&lt;i&gt;"",REGEXEXTRACT(B518,""^([\s\S]*),|$""),""&lt;/i&gt;"")),""~"", CONCA"&amp;"TENATE(""&lt;i&gt;"",B518,""&lt;/i&gt;"")),""(\([\s\S]*?\))"",""&lt;i&gt;&lt;span foreground='#FF34343A'&gt;$0&lt;/span&gt;&lt;/i&gt;"")"),"")</f>
        <v/>
      </c>
      <c r="W518" s="14" t="str">
        <f t="shared" si="10"/>
        <v>&lt;i&gt;&lt;/i&gt;</v>
      </c>
    </row>
    <row r="519">
      <c r="A519" s="14"/>
      <c r="B519" s="1" t="str">
        <f t="shared" si="11"/>
        <v/>
      </c>
      <c r="C519" s="15"/>
      <c r="D519" s="16" t="str">
        <f>IFERROR(__xludf.DUMMYFUNCTION("IF(ISBLANK(A519),"""",SWITCH(IF(T519="""",0,COUNTA(SPLIT(T519,"" ""))),0,""Generic"",1,TRIM(T519),2,""Multicolor"",3,""Multicolor"",4,""Multicolor"",5,""Multicolor"",6,""Multicolor"",7,""Multicolor"",8,""Multicolor""))"),"")</f>
        <v/>
      </c>
      <c r="E519" s="14"/>
      <c r="F519" s="14"/>
      <c r="H519" s="15"/>
      <c r="I519" s="17"/>
      <c r="J519" s="17"/>
      <c r="O519" s="17"/>
      <c r="Q519" s="1">
        <v>60.0</v>
      </c>
      <c r="R519" s="1">
        <v>50.0</v>
      </c>
      <c r="S519" s="14" t="str">
        <f t="shared" si="9"/>
        <v/>
      </c>
      <c r="T519" s="14" t="str">
        <f>IFERROR(__xludf.DUMMYFUNCTION("CONCATENATE(if(REGEXMATCH(C519,""R""),"" Red"",""""),if(REGEXMATCH(C519,""O""),"" Orange"",""""),if(REGEXMATCH(C519,""Y""),"" Yellow"",""""),if(REGEXMATCH(C519,""G""),"" Green"",""""),if(REGEXMATCH(C519,""B""),"" Blue"",""""),if(REGEXMATCH(C519,""P""),"" "&amp;"Purple"",""""))"),"")</f>
        <v/>
      </c>
      <c r="U519" s="14" t="str">
        <f>IFERROR(__xludf.DUMMYFUNCTION("REGEXREPLACE(C519, ""([ROYGBPXZC_]|1?[0-9])"", ""&lt;icon src='$0.png'/&gt;"")
"),"")</f>
        <v/>
      </c>
      <c r="V519" s="9" t="str">
        <f>IFERROR(__xludf.DUMMYFUNCTION("REGEXREPLACE(SUBSTITUTE(SUBSTITUTE(SUBSTITUTE(SUBSTITUTE(REGEXREPLACE(I519, ""(\[([ROYGBPTQUXZC_]|1?[0-9])\])"", ""&lt;icon src='$2.png'/&gt;""),""--"",""—""),""-&gt;"",""•""),""~@"", CONCATENATE(""&lt;i&gt;"",REGEXEXTRACT(B519,""^([\s\S]*),|$""),""&lt;/i&gt;"")),""~"", CONCA"&amp;"TENATE(""&lt;i&gt;"",B519,""&lt;/i&gt;"")),""(\([\s\S]*?\))"",""&lt;i&gt;&lt;span foreground='#FF34343A'&gt;$0&lt;/span&gt;&lt;/i&gt;"")"),"")</f>
        <v/>
      </c>
      <c r="W519" s="14" t="str">
        <f t="shared" si="10"/>
        <v>&lt;i&gt;&lt;/i&gt;</v>
      </c>
    </row>
    <row r="520">
      <c r="A520" s="14"/>
      <c r="B520" s="1" t="str">
        <f t="shared" si="11"/>
        <v/>
      </c>
      <c r="C520" s="15"/>
      <c r="D520" s="16" t="str">
        <f>IFERROR(__xludf.DUMMYFUNCTION("IF(ISBLANK(A520),"""",SWITCH(IF(T520="""",0,COUNTA(SPLIT(T520,"" ""))),0,""Generic"",1,TRIM(T520),2,""Multicolor"",3,""Multicolor"",4,""Multicolor"",5,""Multicolor"",6,""Multicolor"",7,""Multicolor"",8,""Multicolor""))"),"")</f>
        <v/>
      </c>
      <c r="E520" s="14"/>
      <c r="F520" s="14"/>
      <c r="H520" s="15"/>
      <c r="I520" s="17"/>
      <c r="J520" s="17"/>
      <c r="O520" s="17"/>
      <c r="Q520" s="1">
        <v>60.0</v>
      </c>
      <c r="R520" s="1">
        <v>50.0</v>
      </c>
      <c r="S520" s="14" t="str">
        <f t="shared" si="9"/>
        <v/>
      </c>
      <c r="T520" s="14" t="str">
        <f>IFERROR(__xludf.DUMMYFUNCTION("CONCATENATE(if(REGEXMATCH(C520,""R""),"" Red"",""""),if(REGEXMATCH(C520,""O""),"" Orange"",""""),if(REGEXMATCH(C520,""Y""),"" Yellow"",""""),if(REGEXMATCH(C520,""G""),"" Green"",""""),if(REGEXMATCH(C520,""B""),"" Blue"",""""),if(REGEXMATCH(C520,""P""),"" "&amp;"Purple"",""""))"),"")</f>
        <v/>
      </c>
      <c r="U520" s="14" t="str">
        <f>IFERROR(__xludf.DUMMYFUNCTION("REGEXREPLACE(C520, ""([ROYGBPXZC_]|1?[0-9])"", ""&lt;icon src='$0.png'/&gt;"")
"),"")</f>
        <v/>
      </c>
      <c r="V520" s="9" t="str">
        <f>IFERROR(__xludf.DUMMYFUNCTION("REGEXREPLACE(SUBSTITUTE(SUBSTITUTE(SUBSTITUTE(SUBSTITUTE(REGEXREPLACE(I520, ""(\[([ROYGBPTQUXZC_]|1?[0-9])\])"", ""&lt;icon src='$2.png'/&gt;""),""--"",""—""),""-&gt;"",""•""),""~@"", CONCATENATE(""&lt;i&gt;"",REGEXEXTRACT(B520,""^([\s\S]*),|$""),""&lt;/i&gt;"")),""~"", CONCA"&amp;"TENATE(""&lt;i&gt;"",B520,""&lt;/i&gt;"")),""(\([\s\S]*?\))"",""&lt;i&gt;&lt;span foreground='#FF34343A'&gt;$0&lt;/span&gt;&lt;/i&gt;"")"),"")</f>
        <v/>
      </c>
      <c r="W520" s="14" t="str">
        <f t="shared" si="10"/>
        <v>&lt;i&gt;&lt;/i&gt;</v>
      </c>
    </row>
    <row r="521">
      <c r="A521" s="14"/>
      <c r="B521" s="1" t="str">
        <f t="shared" si="11"/>
        <v/>
      </c>
      <c r="C521" s="15"/>
      <c r="D521" s="16" t="str">
        <f>IFERROR(__xludf.DUMMYFUNCTION("IF(ISBLANK(A521),"""",SWITCH(IF(T521="""",0,COUNTA(SPLIT(T521,"" ""))),0,""Generic"",1,TRIM(T521),2,""Multicolor"",3,""Multicolor"",4,""Multicolor"",5,""Multicolor"",6,""Multicolor"",7,""Multicolor"",8,""Multicolor""))"),"")</f>
        <v/>
      </c>
      <c r="E521" s="14"/>
      <c r="F521" s="14"/>
      <c r="H521" s="15"/>
      <c r="I521" s="17"/>
      <c r="J521" s="17"/>
      <c r="O521" s="17"/>
      <c r="Q521" s="1">
        <v>60.0</v>
      </c>
      <c r="R521" s="1">
        <v>50.0</v>
      </c>
      <c r="S521" s="14" t="str">
        <f t="shared" si="9"/>
        <v/>
      </c>
      <c r="T521" s="14" t="str">
        <f>IFERROR(__xludf.DUMMYFUNCTION("CONCATENATE(if(REGEXMATCH(C521,""R""),"" Red"",""""),if(REGEXMATCH(C521,""O""),"" Orange"",""""),if(REGEXMATCH(C521,""Y""),"" Yellow"",""""),if(REGEXMATCH(C521,""G""),"" Green"",""""),if(REGEXMATCH(C521,""B""),"" Blue"",""""),if(REGEXMATCH(C521,""P""),"" "&amp;"Purple"",""""))"),"")</f>
        <v/>
      </c>
      <c r="U521" s="14" t="str">
        <f>IFERROR(__xludf.DUMMYFUNCTION("REGEXREPLACE(C521, ""([ROYGBPXZC_]|1?[0-9])"", ""&lt;icon src='$0.png'/&gt;"")
"),"")</f>
        <v/>
      </c>
      <c r="V521" s="9" t="str">
        <f>IFERROR(__xludf.DUMMYFUNCTION("REGEXREPLACE(SUBSTITUTE(SUBSTITUTE(SUBSTITUTE(SUBSTITUTE(REGEXREPLACE(I521, ""(\[([ROYGBPTQUXZC_]|1?[0-9])\])"", ""&lt;icon src='$2.png'/&gt;""),""--"",""—""),""-&gt;"",""•""),""~@"", CONCATENATE(""&lt;i&gt;"",REGEXEXTRACT(B521,""^([\s\S]*),|$""),""&lt;/i&gt;"")),""~"", CONCA"&amp;"TENATE(""&lt;i&gt;"",B521,""&lt;/i&gt;"")),""(\([\s\S]*?\))"",""&lt;i&gt;&lt;span foreground='#FF34343A'&gt;$0&lt;/span&gt;&lt;/i&gt;"")"),"")</f>
        <v/>
      </c>
      <c r="W521" s="14" t="str">
        <f t="shared" si="10"/>
        <v>&lt;i&gt;&lt;/i&gt;</v>
      </c>
    </row>
    <row r="522">
      <c r="A522" s="14"/>
      <c r="B522" s="1" t="str">
        <f t="shared" si="11"/>
        <v/>
      </c>
      <c r="C522" s="15"/>
      <c r="D522" s="16" t="str">
        <f>IFERROR(__xludf.DUMMYFUNCTION("IF(ISBLANK(A522),"""",SWITCH(IF(T522="""",0,COUNTA(SPLIT(T522,"" ""))),0,""Generic"",1,TRIM(T522),2,""Multicolor"",3,""Multicolor"",4,""Multicolor"",5,""Multicolor"",6,""Multicolor"",7,""Multicolor"",8,""Multicolor""))"),"")</f>
        <v/>
      </c>
      <c r="E522" s="14"/>
      <c r="F522" s="14"/>
      <c r="H522" s="15"/>
      <c r="I522" s="17"/>
      <c r="J522" s="17"/>
      <c r="O522" s="17"/>
      <c r="Q522" s="1">
        <v>60.0</v>
      </c>
      <c r="R522" s="1">
        <v>50.0</v>
      </c>
      <c r="S522" s="14" t="str">
        <f t="shared" si="9"/>
        <v/>
      </c>
      <c r="T522" s="14" t="str">
        <f>IFERROR(__xludf.DUMMYFUNCTION("CONCATENATE(if(REGEXMATCH(C522,""R""),"" Red"",""""),if(REGEXMATCH(C522,""O""),"" Orange"",""""),if(REGEXMATCH(C522,""Y""),"" Yellow"",""""),if(REGEXMATCH(C522,""G""),"" Green"",""""),if(REGEXMATCH(C522,""B""),"" Blue"",""""),if(REGEXMATCH(C522,""P""),"" "&amp;"Purple"",""""))"),"")</f>
        <v/>
      </c>
      <c r="U522" s="14" t="str">
        <f>IFERROR(__xludf.DUMMYFUNCTION("REGEXREPLACE(C522, ""([ROYGBPXZC_]|1?[0-9])"", ""&lt;icon src='$0.png'/&gt;"")
"),"")</f>
        <v/>
      </c>
      <c r="V522" s="9" t="str">
        <f>IFERROR(__xludf.DUMMYFUNCTION("REGEXREPLACE(SUBSTITUTE(SUBSTITUTE(SUBSTITUTE(SUBSTITUTE(REGEXREPLACE(I522, ""(\[([ROYGBPTQUXZC_]|1?[0-9])\])"", ""&lt;icon src='$2.png'/&gt;""),""--"",""—""),""-&gt;"",""•""),""~@"", CONCATENATE(""&lt;i&gt;"",REGEXEXTRACT(B522,""^([\s\S]*),|$""),""&lt;/i&gt;"")),""~"", CONCA"&amp;"TENATE(""&lt;i&gt;"",B522,""&lt;/i&gt;"")),""(\([\s\S]*?\))"",""&lt;i&gt;&lt;span foreground='#FF34343A'&gt;$0&lt;/span&gt;&lt;/i&gt;"")"),"")</f>
        <v/>
      </c>
      <c r="W522" s="14" t="str">
        <f t="shared" si="10"/>
        <v>&lt;i&gt;&lt;/i&gt;</v>
      </c>
    </row>
    <row r="523">
      <c r="A523" s="14"/>
      <c r="B523" s="1" t="str">
        <f t="shared" si="11"/>
        <v/>
      </c>
      <c r="C523" s="15"/>
      <c r="D523" s="16" t="str">
        <f>IFERROR(__xludf.DUMMYFUNCTION("IF(ISBLANK(A523),"""",SWITCH(IF(T523="""",0,COUNTA(SPLIT(T523,"" ""))),0,""Generic"",1,TRIM(T523),2,""Multicolor"",3,""Multicolor"",4,""Multicolor"",5,""Multicolor"",6,""Multicolor"",7,""Multicolor"",8,""Multicolor""))"),"")</f>
        <v/>
      </c>
      <c r="E523" s="14"/>
      <c r="F523" s="14"/>
      <c r="H523" s="15"/>
      <c r="I523" s="17"/>
      <c r="J523" s="17"/>
      <c r="O523" s="17"/>
      <c r="Q523" s="1">
        <v>60.0</v>
      </c>
      <c r="R523" s="1">
        <v>50.0</v>
      </c>
      <c r="S523" s="14" t="str">
        <f t="shared" si="9"/>
        <v/>
      </c>
      <c r="T523" s="14" t="str">
        <f>IFERROR(__xludf.DUMMYFUNCTION("CONCATENATE(if(REGEXMATCH(C523,""R""),"" Red"",""""),if(REGEXMATCH(C523,""O""),"" Orange"",""""),if(REGEXMATCH(C523,""Y""),"" Yellow"",""""),if(REGEXMATCH(C523,""G""),"" Green"",""""),if(REGEXMATCH(C523,""B""),"" Blue"",""""),if(REGEXMATCH(C523,""P""),"" "&amp;"Purple"",""""))"),"")</f>
        <v/>
      </c>
      <c r="U523" s="14" t="str">
        <f>IFERROR(__xludf.DUMMYFUNCTION("REGEXREPLACE(C523, ""([ROYGBPXZC_]|1?[0-9])"", ""&lt;icon src='$0.png'/&gt;"")
"),"")</f>
        <v/>
      </c>
      <c r="V523" s="9" t="str">
        <f>IFERROR(__xludf.DUMMYFUNCTION("REGEXREPLACE(SUBSTITUTE(SUBSTITUTE(SUBSTITUTE(SUBSTITUTE(REGEXREPLACE(I523, ""(\[([ROYGBPTQUXZC_]|1?[0-9])\])"", ""&lt;icon src='$2.png'/&gt;""),""--"",""—""),""-&gt;"",""•""),""~@"", CONCATENATE(""&lt;i&gt;"",REGEXEXTRACT(B523,""^([\s\S]*),|$""),""&lt;/i&gt;"")),""~"", CONCA"&amp;"TENATE(""&lt;i&gt;"",B523,""&lt;/i&gt;"")),""(\([\s\S]*?\))"",""&lt;i&gt;&lt;span foreground='#FF34343A'&gt;$0&lt;/span&gt;&lt;/i&gt;"")"),"")</f>
        <v/>
      </c>
      <c r="W523" s="14" t="str">
        <f t="shared" si="10"/>
        <v>&lt;i&gt;&lt;/i&gt;</v>
      </c>
    </row>
    <row r="524">
      <c r="A524" s="14"/>
      <c r="B524" s="1" t="str">
        <f t="shared" si="11"/>
        <v/>
      </c>
      <c r="C524" s="15"/>
      <c r="D524" s="16" t="str">
        <f>IFERROR(__xludf.DUMMYFUNCTION("IF(ISBLANK(A524),"""",SWITCH(IF(T524="""",0,COUNTA(SPLIT(T524,"" ""))),0,""Generic"",1,TRIM(T524),2,""Multicolor"",3,""Multicolor"",4,""Multicolor"",5,""Multicolor"",6,""Multicolor"",7,""Multicolor"",8,""Multicolor""))"),"")</f>
        <v/>
      </c>
      <c r="E524" s="14"/>
      <c r="F524" s="14"/>
      <c r="H524" s="15"/>
      <c r="I524" s="17"/>
      <c r="J524" s="17"/>
      <c r="O524" s="17"/>
      <c r="Q524" s="1">
        <v>60.0</v>
      </c>
      <c r="R524" s="1">
        <v>50.0</v>
      </c>
      <c r="S524" s="14" t="str">
        <f t="shared" si="9"/>
        <v/>
      </c>
      <c r="T524" s="14" t="str">
        <f>IFERROR(__xludf.DUMMYFUNCTION("CONCATENATE(if(REGEXMATCH(C524,""R""),"" Red"",""""),if(REGEXMATCH(C524,""O""),"" Orange"",""""),if(REGEXMATCH(C524,""Y""),"" Yellow"",""""),if(REGEXMATCH(C524,""G""),"" Green"",""""),if(REGEXMATCH(C524,""B""),"" Blue"",""""),if(REGEXMATCH(C524,""P""),"" "&amp;"Purple"",""""))"),"")</f>
        <v/>
      </c>
      <c r="U524" s="14" t="str">
        <f>IFERROR(__xludf.DUMMYFUNCTION("REGEXREPLACE(C524, ""([ROYGBPXZC_]|1?[0-9])"", ""&lt;icon src='$0.png'/&gt;"")
"),"")</f>
        <v/>
      </c>
      <c r="V524" s="9" t="str">
        <f>IFERROR(__xludf.DUMMYFUNCTION("REGEXREPLACE(SUBSTITUTE(SUBSTITUTE(SUBSTITUTE(SUBSTITUTE(REGEXREPLACE(I524, ""(\[([ROYGBPTQUXZC_]|1?[0-9])\])"", ""&lt;icon src='$2.png'/&gt;""),""--"",""—""),""-&gt;"",""•""),""~@"", CONCATENATE(""&lt;i&gt;"",REGEXEXTRACT(B524,""^([\s\S]*),|$""),""&lt;/i&gt;"")),""~"", CONCA"&amp;"TENATE(""&lt;i&gt;"",B524,""&lt;/i&gt;"")),""(\([\s\S]*?\))"",""&lt;i&gt;&lt;span foreground='#FF34343A'&gt;$0&lt;/span&gt;&lt;/i&gt;"")"),"")</f>
        <v/>
      </c>
      <c r="W524" s="14" t="str">
        <f t="shared" si="10"/>
        <v>&lt;i&gt;&lt;/i&gt;</v>
      </c>
    </row>
    <row r="525">
      <c r="A525" s="14"/>
      <c r="B525" s="1" t="str">
        <f t="shared" si="11"/>
        <v/>
      </c>
      <c r="C525" s="15"/>
      <c r="D525" s="16" t="str">
        <f>IFERROR(__xludf.DUMMYFUNCTION("IF(ISBLANK(A525),"""",SWITCH(IF(T525="""",0,COUNTA(SPLIT(T525,"" ""))),0,""Generic"",1,TRIM(T525),2,""Multicolor"",3,""Multicolor"",4,""Multicolor"",5,""Multicolor"",6,""Multicolor"",7,""Multicolor"",8,""Multicolor""))"),"")</f>
        <v/>
      </c>
      <c r="E525" s="14"/>
      <c r="F525" s="14"/>
      <c r="H525" s="15"/>
      <c r="I525" s="17"/>
      <c r="J525" s="17"/>
      <c r="O525" s="17"/>
      <c r="Q525" s="1">
        <v>60.0</v>
      </c>
      <c r="R525" s="1">
        <v>50.0</v>
      </c>
      <c r="S525" s="14" t="str">
        <f t="shared" si="9"/>
        <v/>
      </c>
      <c r="T525" s="14" t="str">
        <f>IFERROR(__xludf.DUMMYFUNCTION("CONCATENATE(if(REGEXMATCH(C525,""R""),"" Red"",""""),if(REGEXMATCH(C525,""O""),"" Orange"",""""),if(REGEXMATCH(C525,""Y""),"" Yellow"",""""),if(REGEXMATCH(C525,""G""),"" Green"",""""),if(REGEXMATCH(C525,""B""),"" Blue"",""""),if(REGEXMATCH(C525,""P""),"" "&amp;"Purple"",""""))"),"")</f>
        <v/>
      </c>
      <c r="U525" s="14" t="str">
        <f>IFERROR(__xludf.DUMMYFUNCTION("REGEXREPLACE(C525, ""([ROYGBPXZC_]|1?[0-9])"", ""&lt;icon src='$0.png'/&gt;"")
"),"")</f>
        <v/>
      </c>
      <c r="V525" s="9" t="str">
        <f>IFERROR(__xludf.DUMMYFUNCTION("REGEXREPLACE(SUBSTITUTE(SUBSTITUTE(SUBSTITUTE(SUBSTITUTE(REGEXREPLACE(I525, ""(\[([ROYGBPTQUXZC_]|1?[0-9])\])"", ""&lt;icon src='$2.png'/&gt;""),""--"",""—""),""-&gt;"",""•""),""~@"", CONCATENATE(""&lt;i&gt;"",REGEXEXTRACT(B525,""^([\s\S]*),|$""),""&lt;/i&gt;"")),""~"", CONCA"&amp;"TENATE(""&lt;i&gt;"",B525,""&lt;/i&gt;"")),""(\([\s\S]*?\))"",""&lt;i&gt;&lt;span foreground='#FF34343A'&gt;$0&lt;/span&gt;&lt;/i&gt;"")"),"")</f>
        <v/>
      </c>
      <c r="W525" s="14" t="str">
        <f t="shared" si="10"/>
        <v>&lt;i&gt;&lt;/i&gt;</v>
      </c>
    </row>
    <row r="526">
      <c r="A526" s="14"/>
      <c r="B526" s="1" t="str">
        <f t="shared" si="11"/>
        <v/>
      </c>
      <c r="C526" s="15"/>
      <c r="D526" s="16" t="str">
        <f>IFERROR(__xludf.DUMMYFUNCTION("IF(ISBLANK(A526),"""",SWITCH(IF(T526="""",0,COUNTA(SPLIT(T526,"" ""))),0,""Generic"",1,TRIM(T526),2,""Multicolor"",3,""Multicolor"",4,""Multicolor"",5,""Multicolor"",6,""Multicolor"",7,""Multicolor"",8,""Multicolor""))"),"")</f>
        <v/>
      </c>
      <c r="E526" s="14"/>
      <c r="F526" s="14"/>
      <c r="H526" s="15"/>
      <c r="I526" s="17"/>
      <c r="J526" s="17"/>
      <c r="O526" s="17"/>
      <c r="Q526" s="1">
        <v>60.0</v>
      </c>
      <c r="R526" s="1">
        <v>50.0</v>
      </c>
      <c r="S526" s="14" t="str">
        <f t="shared" si="9"/>
        <v/>
      </c>
      <c r="T526" s="14" t="str">
        <f>IFERROR(__xludf.DUMMYFUNCTION("CONCATENATE(if(REGEXMATCH(C526,""R""),"" Red"",""""),if(REGEXMATCH(C526,""O""),"" Orange"",""""),if(REGEXMATCH(C526,""Y""),"" Yellow"",""""),if(REGEXMATCH(C526,""G""),"" Green"",""""),if(REGEXMATCH(C526,""B""),"" Blue"",""""),if(REGEXMATCH(C526,""P""),"" "&amp;"Purple"",""""))"),"")</f>
        <v/>
      </c>
      <c r="U526" s="14" t="str">
        <f>IFERROR(__xludf.DUMMYFUNCTION("REGEXREPLACE(C526, ""([ROYGBPXZC_]|1?[0-9])"", ""&lt;icon src='$0.png'/&gt;"")
"),"")</f>
        <v/>
      </c>
      <c r="V526" s="9" t="str">
        <f>IFERROR(__xludf.DUMMYFUNCTION("REGEXREPLACE(SUBSTITUTE(SUBSTITUTE(SUBSTITUTE(SUBSTITUTE(REGEXREPLACE(I526, ""(\[([ROYGBPTQUXZC_]|1?[0-9])\])"", ""&lt;icon src='$2.png'/&gt;""),""--"",""—""),""-&gt;"",""•""),""~@"", CONCATENATE(""&lt;i&gt;"",REGEXEXTRACT(B526,""^([\s\S]*),|$""),""&lt;/i&gt;"")),""~"", CONCA"&amp;"TENATE(""&lt;i&gt;"",B526,""&lt;/i&gt;"")),""(\([\s\S]*?\))"",""&lt;i&gt;&lt;span foreground='#FF34343A'&gt;$0&lt;/span&gt;&lt;/i&gt;"")"),"")</f>
        <v/>
      </c>
      <c r="W526" s="14" t="str">
        <f t="shared" si="10"/>
        <v>&lt;i&gt;&lt;/i&gt;</v>
      </c>
    </row>
    <row r="527">
      <c r="A527" s="14"/>
      <c r="B527" s="1" t="str">
        <f t="shared" si="11"/>
        <v/>
      </c>
      <c r="C527" s="15"/>
      <c r="D527" s="16" t="str">
        <f>IFERROR(__xludf.DUMMYFUNCTION("IF(ISBLANK(A527),"""",SWITCH(IF(T527="""",0,COUNTA(SPLIT(T527,"" ""))),0,""Generic"",1,TRIM(T527),2,""Multicolor"",3,""Multicolor"",4,""Multicolor"",5,""Multicolor"",6,""Multicolor"",7,""Multicolor"",8,""Multicolor""))"),"")</f>
        <v/>
      </c>
      <c r="E527" s="14"/>
      <c r="F527" s="14"/>
      <c r="H527" s="15"/>
      <c r="I527" s="17"/>
      <c r="J527" s="17"/>
      <c r="O527" s="17"/>
      <c r="Q527" s="1">
        <v>60.0</v>
      </c>
      <c r="R527" s="1">
        <v>50.0</v>
      </c>
      <c r="S527" s="14" t="str">
        <f t="shared" si="9"/>
        <v/>
      </c>
      <c r="T527" s="14" t="str">
        <f>IFERROR(__xludf.DUMMYFUNCTION("CONCATENATE(if(REGEXMATCH(C527,""R""),"" Red"",""""),if(REGEXMATCH(C527,""O""),"" Orange"",""""),if(REGEXMATCH(C527,""Y""),"" Yellow"",""""),if(REGEXMATCH(C527,""G""),"" Green"",""""),if(REGEXMATCH(C527,""B""),"" Blue"",""""),if(REGEXMATCH(C527,""P""),"" "&amp;"Purple"",""""))"),"")</f>
        <v/>
      </c>
      <c r="U527" s="14" t="str">
        <f>IFERROR(__xludf.DUMMYFUNCTION("REGEXREPLACE(C527, ""([ROYGBPXZC_]|1?[0-9])"", ""&lt;icon src='$0.png'/&gt;"")
"),"")</f>
        <v/>
      </c>
      <c r="V527" s="9" t="str">
        <f>IFERROR(__xludf.DUMMYFUNCTION("REGEXREPLACE(SUBSTITUTE(SUBSTITUTE(SUBSTITUTE(SUBSTITUTE(REGEXREPLACE(I527, ""(\[([ROYGBPTQUXZC_]|1?[0-9])\])"", ""&lt;icon src='$2.png'/&gt;""),""--"",""—""),""-&gt;"",""•""),""~@"", CONCATENATE(""&lt;i&gt;"",REGEXEXTRACT(B527,""^([\s\S]*),|$""),""&lt;/i&gt;"")),""~"", CONCA"&amp;"TENATE(""&lt;i&gt;"",B527,""&lt;/i&gt;"")),""(\([\s\S]*?\))"",""&lt;i&gt;&lt;span foreground='#FF34343A'&gt;$0&lt;/span&gt;&lt;/i&gt;"")"),"")</f>
        <v/>
      </c>
      <c r="W527" s="14" t="str">
        <f t="shared" si="10"/>
        <v>&lt;i&gt;&lt;/i&gt;</v>
      </c>
    </row>
    <row r="528">
      <c r="A528" s="14"/>
      <c r="B528" s="1" t="str">
        <f t="shared" si="11"/>
        <v/>
      </c>
      <c r="C528" s="15"/>
      <c r="D528" s="16" t="str">
        <f>IFERROR(__xludf.DUMMYFUNCTION("IF(ISBLANK(A528),"""",SWITCH(IF(T528="""",0,COUNTA(SPLIT(T528,"" ""))),0,""Generic"",1,TRIM(T528),2,""Multicolor"",3,""Multicolor"",4,""Multicolor"",5,""Multicolor"",6,""Multicolor"",7,""Multicolor"",8,""Multicolor""))"),"")</f>
        <v/>
      </c>
      <c r="E528" s="14"/>
      <c r="F528" s="14"/>
      <c r="H528" s="15"/>
      <c r="I528" s="17"/>
      <c r="J528" s="17"/>
      <c r="O528" s="17"/>
      <c r="Q528" s="1">
        <v>60.0</v>
      </c>
      <c r="R528" s="1">
        <v>50.0</v>
      </c>
      <c r="S528" s="14" t="str">
        <f t="shared" si="9"/>
        <v/>
      </c>
      <c r="T528" s="14" t="str">
        <f>IFERROR(__xludf.DUMMYFUNCTION("CONCATENATE(if(REGEXMATCH(C528,""R""),"" Red"",""""),if(REGEXMATCH(C528,""O""),"" Orange"",""""),if(REGEXMATCH(C528,""Y""),"" Yellow"",""""),if(REGEXMATCH(C528,""G""),"" Green"",""""),if(REGEXMATCH(C528,""B""),"" Blue"",""""),if(REGEXMATCH(C528,""P""),"" "&amp;"Purple"",""""))"),"")</f>
        <v/>
      </c>
      <c r="U528" s="14" t="str">
        <f>IFERROR(__xludf.DUMMYFUNCTION("REGEXREPLACE(C528, ""([ROYGBPXZC_]|1?[0-9])"", ""&lt;icon src='$0.png'/&gt;"")
"),"")</f>
        <v/>
      </c>
      <c r="V528" s="9" t="str">
        <f>IFERROR(__xludf.DUMMYFUNCTION("REGEXREPLACE(SUBSTITUTE(SUBSTITUTE(SUBSTITUTE(SUBSTITUTE(REGEXREPLACE(I528, ""(\[([ROYGBPTQUXZC_]|1?[0-9])\])"", ""&lt;icon src='$2.png'/&gt;""),""--"",""—""),""-&gt;"",""•""),""~@"", CONCATENATE(""&lt;i&gt;"",REGEXEXTRACT(B528,""^([\s\S]*),|$""),""&lt;/i&gt;"")),""~"", CONCA"&amp;"TENATE(""&lt;i&gt;"",B528,""&lt;/i&gt;"")),""(\([\s\S]*?\))"",""&lt;i&gt;&lt;span foreground='#FF34343A'&gt;$0&lt;/span&gt;&lt;/i&gt;"")"),"")</f>
        <v/>
      </c>
      <c r="W528" s="14" t="str">
        <f t="shared" si="10"/>
        <v>&lt;i&gt;&lt;/i&gt;</v>
      </c>
    </row>
    <row r="529">
      <c r="A529" s="14"/>
      <c r="B529" s="1" t="str">
        <f t="shared" si="11"/>
        <v/>
      </c>
      <c r="C529" s="15"/>
      <c r="D529" s="16" t="str">
        <f>IFERROR(__xludf.DUMMYFUNCTION("IF(ISBLANK(A529),"""",SWITCH(IF(T529="""",0,COUNTA(SPLIT(T529,"" ""))),0,""Generic"",1,TRIM(T529),2,""Multicolor"",3,""Multicolor"",4,""Multicolor"",5,""Multicolor"",6,""Multicolor"",7,""Multicolor"",8,""Multicolor""))"),"")</f>
        <v/>
      </c>
      <c r="E529" s="14"/>
      <c r="F529" s="14"/>
      <c r="H529" s="15"/>
      <c r="I529" s="17"/>
      <c r="J529" s="17"/>
      <c r="O529" s="17"/>
      <c r="Q529" s="1">
        <v>60.0</v>
      </c>
      <c r="R529" s="1">
        <v>50.0</v>
      </c>
      <c r="S529" s="14" t="str">
        <f t="shared" si="9"/>
        <v/>
      </c>
      <c r="T529" s="14" t="str">
        <f>IFERROR(__xludf.DUMMYFUNCTION("CONCATENATE(if(REGEXMATCH(C529,""R""),"" Red"",""""),if(REGEXMATCH(C529,""O""),"" Orange"",""""),if(REGEXMATCH(C529,""Y""),"" Yellow"",""""),if(REGEXMATCH(C529,""G""),"" Green"",""""),if(REGEXMATCH(C529,""B""),"" Blue"",""""),if(REGEXMATCH(C529,""P""),"" "&amp;"Purple"",""""))"),"")</f>
        <v/>
      </c>
      <c r="U529" s="14" t="str">
        <f>IFERROR(__xludf.DUMMYFUNCTION("REGEXREPLACE(C529, ""([ROYGBPXZC_]|1?[0-9])"", ""&lt;icon src='$0.png'/&gt;"")
"),"")</f>
        <v/>
      </c>
      <c r="V529" s="9" t="str">
        <f>IFERROR(__xludf.DUMMYFUNCTION("REGEXREPLACE(SUBSTITUTE(SUBSTITUTE(SUBSTITUTE(SUBSTITUTE(REGEXREPLACE(I529, ""(\[([ROYGBPTQUXZC_]|1?[0-9])\])"", ""&lt;icon src='$2.png'/&gt;""),""--"",""—""),""-&gt;"",""•""),""~@"", CONCATENATE(""&lt;i&gt;"",REGEXEXTRACT(B529,""^([\s\S]*),|$""),""&lt;/i&gt;"")),""~"", CONCA"&amp;"TENATE(""&lt;i&gt;"",B529,""&lt;/i&gt;"")),""(\([\s\S]*?\))"",""&lt;i&gt;&lt;span foreground='#FF34343A'&gt;$0&lt;/span&gt;&lt;/i&gt;"")"),"")</f>
        <v/>
      </c>
      <c r="W529" s="14" t="str">
        <f t="shared" si="10"/>
        <v>&lt;i&gt;&lt;/i&gt;</v>
      </c>
    </row>
    <row r="530">
      <c r="A530" s="14"/>
      <c r="B530" s="1" t="str">
        <f t="shared" si="11"/>
        <v/>
      </c>
      <c r="C530" s="15"/>
      <c r="D530" s="16" t="str">
        <f>IFERROR(__xludf.DUMMYFUNCTION("IF(ISBLANK(A530),"""",SWITCH(IF(T530="""",0,COUNTA(SPLIT(T530,"" ""))),0,""Generic"",1,TRIM(T530),2,""Multicolor"",3,""Multicolor"",4,""Multicolor"",5,""Multicolor"",6,""Multicolor"",7,""Multicolor"",8,""Multicolor""))"),"")</f>
        <v/>
      </c>
      <c r="E530" s="14"/>
      <c r="F530" s="14"/>
      <c r="H530" s="15"/>
      <c r="I530" s="17"/>
      <c r="J530" s="17"/>
      <c r="O530" s="17"/>
      <c r="Q530" s="1">
        <v>60.0</v>
      </c>
      <c r="R530" s="1">
        <v>50.0</v>
      </c>
      <c r="S530" s="14" t="str">
        <f t="shared" si="9"/>
        <v/>
      </c>
      <c r="T530" s="14" t="str">
        <f>IFERROR(__xludf.DUMMYFUNCTION("CONCATENATE(if(REGEXMATCH(C530,""R""),"" Red"",""""),if(REGEXMATCH(C530,""O""),"" Orange"",""""),if(REGEXMATCH(C530,""Y""),"" Yellow"",""""),if(REGEXMATCH(C530,""G""),"" Green"",""""),if(REGEXMATCH(C530,""B""),"" Blue"",""""),if(REGEXMATCH(C530,""P""),"" "&amp;"Purple"",""""))"),"")</f>
        <v/>
      </c>
      <c r="U530" s="14" t="str">
        <f>IFERROR(__xludf.DUMMYFUNCTION("REGEXREPLACE(C530, ""([ROYGBPXZC_]|1?[0-9])"", ""&lt;icon src='$0.png'/&gt;"")
"),"")</f>
        <v/>
      </c>
      <c r="V530" s="9" t="str">
        <f>IFERROR(__xludf.DUMMYFUNCTION("REGEXREPLACE(SUBSTITUTE(SUBSTITUTE(SUBSTITUTE(SUBSTITUTE(REGEXREPLACE(I530, ""(\[([ROYGBPTQUXZC_]|1?[0-9])\])"", ""&lt;icon src='$2.png'/&gt;""),""--"",""—""),""-&gt;"",""•""),""~@"", CONCATENATE(""&lt;i&gt;"",REGEXEXTRACT(B530,""^([\s\S]*),|$""),""&lt;/i&gt;"")),""~"", CONCA"&amp;"TENATE(""&lt;i&gt;"",B530,""&lt;/i&gt;"")),""(\([\s\S]*?\))"",""&lt;i&gt;&lt;span foreground='#FF34343A'&gt;$0&lt;/span&gt;&lt;/i&gt;"")"),"")</f>
        <v/>
      </c>
      <c r="W530" s="14" t="str">
        <f t="shared" si="10"/>
        <v>&lt;i&gt;&lt;/i&gt;</v>
      </c>
    </row>
    <row r="531">
      <c r="A531" s="14"/>
      <c r="B531" s="1" t="str">
        <f t="shared" si="11"/>
        <v/>
      </c>
      <c r="C531" s="15"/>
      <c r="D531" s="16" t="str">
        <f>IFERROR(__xludf.DUMMYFUNCTION("IF(ISBLANK(A531),"""",SWITCH(IF(T531="""",0,COUNTA(SPLIT(T531,"" ""))),0,""Generic"",1,TRIM(T531),2,""Multicolor"",3,""Multicolor"",4,""Multicolor"",5,""Multicolor"",6,""Multicolor"",7,""Multicolor"",8,""Multicolor""))"),"")</f>
        <v/>
      </c>
      <c r="E531" s="14"/>
      <c r="F531" s="14"/>
      <c r="H531" s="15"/>
      <c r="I531" s="17"/>
      <c r="J531" s="17"/>
      <c r="O531" s="17"/>
      <c r="Q531" s="1">
        <v>60.0</v>
      </c>
      <c r="R531" s="1">
        <v>50.0</v>
      </c>
      <c r="S531" s="14" t="str">
        <f t="shared" si="9"/>
        <v/>
      </c>
      <c r="T531" s="14" t="str">
        <f>IFERROR(__xludf.DUMMYFUNCTION("CONCATENATE(if(REGEXMATCH(C531,""R""),"" Red"",""""),if(REGEXMATCH(C531,""O""),"" Orange"",""""),if(REGEXMATCH(C531,""Y""),"" Yellow"",""""),if(REGEXMATCH(C531,""G""),"" Green"",""""),if(REGEXMATCH(C531,""B""),"" Blue"",""""),if(REGEXMATCH(C531,""P""),"" "&amp;"Purple"",""""))"),"")</f>
        <v/>
      </c>
      <c r="U531" s="14" t="str">
        <f>IFERROR(__xludf.DUMMYFUNCTION("REGEXREPLACE(C531, ""([ROYGBPXZC_]|1?[0-9])"", ""&lt;icon src='$0.png'/&gt;"")
"),"")</f>
        <v/>
      </c>
      <c r="V531" s="9" t="str">
        <f>IFERROR(__xludf.DUMMYFUNCTION("REGEXREPLACE(SUBSTITUTE(SUBSTITUTE(SUBSTITUTE(SUBSTITUTE(REGEXREPLACE(I531, ""(\[([ROYGBPTQUXZC_]|1?[0-9])\])"", ""&lt;icon src='$2.png'/&gt;""),""--"",""—""),""-&gt;"",""•""),""~@"", CONCATENATE(""&lt;i&gt;"",REGEXEXTRACT(B531,""^([\s\S]*),|$""),""&lt;/i&gt;"")),""~"", CONCA"&amp;"TENATE(""&lt;i&gt;"",B531,""&lt;/i&gt;"")),""(\([\s\S]*?\))"",""&lt;i&gt;&lt;span foreground='#FF34343A'&gt;$0&lt;/span&gt;&lt;/i&gt;"")"),"")</f>
        <v/>
      </c>
      <c r="W531" s="14" t="str">
        <f t="shared" si="10"/>
        <v>&lt;i&gt;&lt;/i&gt;</v>
      </c>
    </row>
    <row r="532">
      <c r="A532" s="14"/>
      <c r="B532" s="1" t="str">
        <f t="shared" si="11"/>
        <v/>
      </c>
      <c r="C532" s="15"/>
      <c r="D532" s="16" t="str">
        <f>IFERROR(__xludf.DUMMYFUNCTION("IF(ISBLANK(A532),"""",SWITCH(IF(T532="""",0,COUNTA(SPLIT(T532,"" ""))),0,""Generic"",1,TRIM(T532),2,""Multicolor"",3,""Multicolor"",4,""Multicolor"",5,""Multicolor"",6,""Multicolor"",7,""Multicolor"",8,""Multicolor""))"),"")</f>
        <v/>
      </c>
      <c r="E532" s="14"/>
      <c r="F532" s="14"/>
      <c r="H532" s="15"/>
      <c r="I532" s="17"/>
      <c r="J532" s="17"/>
      <c r="O532" s="17"/>
      <c r="Q532" s="1">
        <v>60.0</v>
      </c>
      <c r="R532" s="1">
        <v>50.0</v>
      </c>
      <c r="S532" s="14" t="str">
        <f t="shared" si="9"/>
        <v/>
      </c>
      <c r="T532" s="14" t="str">
        <f>IFERROR(__xludf.DUMMYFUNCTION("CONCATENATE(if(REGEXMATCH(C532,""R""),"" Red"",""""),if(REGEXMATCH(C532,""O""),"" Orange"",""""),if(REGEXMATCH(C532,""Y""),"" Yellow"",""""),if(REGEXMATCH(C532,""G""),"" Green"",""""),if(REGEXMATCH(C532,""B""),"" Blue"",""""),if(REGEXMATCH(C532,""P""),"" "&amp;"Purple"",""""))"),"")</f>
        <v/>
      </c>
      <c r="U532" s="14" t="str">
        <f>IFERROR(__xludf.DUMMYFUNCTION("REGEXREPLACE(C532, ""([ROYGBPXZC_]|1?[0-9])"", ""&lt;icon src='$0.png'/&gt;"")
"),"")</f>
        <v/>
      </c>
      <c r="V532" s="9" t="str">
        <f>IFERROR(__xludf.DUMMYFUNCTION("REGEXREPLACE(SUBSTITUTE(SUBSTITUTE(SUBSTITUTE(SUBSTITUTE(REGEXREPLACE(I532, ""(\[([ROYGBPTQUXZC_]|1?[0-9])\])"", ""&lt;icon src='$2.png'/&gt;""),""--"",""—""),""-&gt;"",""•""),""~@"", CONCATENATE(""&lt;i&gt;"",REGEXEXTRACT(B532,""^([\s\S]*),|$""),""&lt;/i&gt;"")),""~"", CONCA"&amp;"TENATE(""&lt;i&gt;"",B532,""&lt;/i&gt;"")),""(\([\s\S]*?\))"",""&lt;i&gt;&lt;span foreground='#FF34343A'&gt;$0&lt;/span&gt;&lt;/i&gt;"")"),"")</f>
        <v/>
      </c>
      <c r="W532" s="14" t="str">
        <f t="shared" si="10"/>
        <v>&lt;i&gt;&lt;/i&gt;</v>
      </c>
    </row>
    <row r="533">
      <c r="A533" s="14"/>
      <c r="B533" s="1" t="str">
        <f t="shared" si="11"/>
        <v/>
      </c>
      <c r="C533" s="15"/>
      <c r="D533" s="16" t="str">
        <f>IFERROR(__xludf.DUMMYFUNCTION("IF(ISBLANK(A533),"""",SWITCH(IF(T533="""",0,COUNTA(SPLIT(T533,"" ""))),0,""Generic"",1,TRIM(T533),2,""Multicolor"",3,""Multicolor"",4,""Multicolor"",5,""Multicolor"",6,""Multicolor"",7,""Multicolor"",8,""Multicolor""))"),"")</f>
        <v/>
      </c>
      <c r="E533" s="14"/>
      <c r="F533" s="14"/>
      <c r="H533" s="15"/>
      <c r="I533" s="17"/>
      <c r="J533" s="17"/>
      <c r="O533" s="17"/>
      <c r="Q533" s="1">
        <v>60.0</v>
      </c>
      <c r="R533" s="1">
        <v>50.0</v>
      </c>
      <c r="S533" s="14" t="str">
        <f t="shared" si="9"/>
        <v/>
      </c>
      <c r="T533" s="14" t="str">
        <f>IFERROR(__xludf.DUMMYFUNCTION("CONCATENATE(if(REGEXMATCH(C533,""R""),"" Red"",""""),if(REGEXMATCH(C533,""O""),"" Orange"",""""),if(REGEXMATCH(C533,""Y""),"" Yellow"",""""),if(REGEXMATCH(C533,""G""),"" Green"",""""),if(REGEXMATCH(C533,""B""),"" Blue"",""""),if(REGEXMATCH(C533,""P""),"" "&amp;"Purple"",""""))"),"")</f>
        <v/>
      </c>
      <c r="U533" s="14" t="str">
        <f>IFERROR(__xludf.DUMMYFUNCTION("REGEXREPLACE(C533, ""([ROYGBPXZC_]|1?[0-9])"", ""&lt;icon src='$0.png'/&gt;"")
"),"")</f>
        <v/>
      </c>
      <c r="V533" s="9" t="str">
        <f>IFERROR(__xludf.DUMMYFUNCTION("REGEXREPLACE(SUBSTITUTE(SUBSTITUTE(SUBSTITUTE(SUBSTITUTE(REGEXREPLACE(I533, ""(\[([ROYGBPTQUXZC_]|1?[0-9])\])"", ""&lt;icon src='$2.png'/&gt;""),""--"",""—""),""-&gt;"",""•""),""~@"", CONCATENATE(""&lt;i&gt;"",REGEXEXTRACT(B533,""^([\s\S]*),|$""),""&lt;/i&gt;"")),""~"", CONCA"&amp;"TENATE(""&lt;i&gt;"",B533,""&lt;/i&gt;"")),""(\([\s\S]*?\))"",""&lt;i&gt;&lt;span foreground='#FF34343A'&gt;$0&lt;/span&gt;&lt;/i&gt;"")"),"")</f>
        <v/>
      </c>
      <c r="W533" s="14" t="str">
        <f t="shared" si="10"/>
        <v>&lt;i&gt;&lt;/i&gt;</v>
      </c>
    </row>
    <row r="534">
      <c r="A534" s="14"/>
      <c r="B534" s="1" t="str">
        <f t="shared" si="11"/>
        <v/>
      </c>
      <c r="C534" s="15"/>
      <c r="D534" s="16" t="str">
        <f>IFERROR(__xludf.DUMMYFUNCTION("IF(ISBLANK(A534),"""",SWITCH(IF(T534="""",0,COUNTA(SPLIT(T534,"" ""))),0,""Generic"",1,TRIM(T534),2,""Multicolor"",3,""Multicolor"",4,""Multicolor"",5,""Multicolor"",6,""Multicolor"",7,""Multicolor"",8,""Multicolor""))"),"")</f>
        <v/>
      </c>
      <c r="E534" s="14"/>
      <c r="F534" s="14"/>
      <c r="H534" s="15"/>
      <c r="I534" s="17"/>
      <c r="J534" s="17"/>
      <c r="O534" s="17"/>
      <c r="Q534" s="1">
        <v>60.0</v>
      </c>
      <c r="R534" s="1">
        <v>50.0</v>
      </c>
      <c r="S534" s="14" t="str">
        <f t="shared" si="9"/>
        <v/>
      </c>
      <c r="T534" s="14" t="str">
        <f>IFERROR(__xludf.DUMMYFUNCTION("CONCATENATE(if(REGEXMATCH(C534,""R""),"" Red"",""""),if(REGEXMATCH(C534,""O""),"" Orange"",""""),if(REGEXMATCH(C534,""Y""),"" Yellow"",""""),if(REGEXMATCH(C534,""G""),"" Green"",""""),if(REGEXMATCH(C534,""B""),"" Blue"",""""),if(REGEXMATCH(C534,""P""),"" "&amp;"Purple"",""""))"),"")</f>
        <v/>
      </c>
      <c r="U534" s="14" t="str">
        <f>IFERROR(__xludf.DUMMYFUNCTION("REGEXREPLACE(C534, ""([ROYGBPXZC_]|1?[0-9])"", ""&lt;icon src='$0.png'/&gt;"")
"),"")</f>
        <v/>
      </c>
      <c r="V534" s="9" t="str">
        <f>IFERROR(__xludf.DUMMYFUNCTION("REGEXREPLACE(SUBSTITUTE(SUBSTITUTE(SUBSTITUTE(SUBSTITUTE(REGEXREPLACE(I534, ""(\[([ROYGBPTQUXZC_]|1?[0-9])\])"", ""&lt;icon src='$2.png'/&gt;""),""--"",""—""),""-&gt;"",""•""),""~@"", CONCATENATE(""&lt;i&gt;"",REGEXEXTRACT(B534,""^([\s\S]*),|$""),""&lt;/i&gt;"")),""~"", CONCA"&amp;"TENATE(""&lt;i&gt;"",B534,""&lt;/i&gt;"")),""(\([\s\S]*?\))"",""&lt;i&gt;&lt;span foreground='#FF34343A'&gt;$0&lt;/span&gt;&lt;/i&gt;"")"),"")</f>
        <v/>
      </c>
      <c r="W534" s="14" t="str">
        <f t="shared" si="10"/>
        <v>&lt;i&gt;&lt;/i&gt;</v>
      </c>
    </row>
    <row r="535">
      <c r="A535" s="14"/>
      <c r="B535" s="1" t="str">
        <f t="shared" si="11"/>
        <v/>
      </c>
      <c r="C535" s="15"/>
      <c r="D535" s="16" t="str">
        <f>IFERROR(__xludf.DUMMYFUNCTION("IF(ISBLANK(A535),"""",SWITCH(IF(T535="""",0,COUNTA(SPLIT(T535,"" ""))),0,""Generic"",1,TRIM(T535),2,""Multicolor"",3,""Multicolor"",4,""Multicolor"",5,""Multicolor"",6,""Multicolor"",7,""Multicolor"",8,""Multicolor""))"),"")</f>
        <v/>
      </c>
      <c r="E535" s="14"/>
      <c r="F535" s="14"/>
      <c r="H535" s="15"/>
      <c r="I535" s="17"/>
      <c r="J535" s="17"/>
      <c r="O535" s="17"/>
      <c r="Q535" s="1">
        <v>60.0</v>
      </c>
      <c r="R535" s="1">
        <v>50.0</v>
      </c>
      <c r="S535" s="14" t="str">
        <f t="shared" si="9"/>
        <v/>
      </c>
      <c r="T535" s="14" t="str">
        <f>IFERROR(__xludf.DUMMYFUNCTION("CONCATENATE(if(REGEXMATCH(C535,""R""),"" Red"",""""),if(REGEXMATCH(C535,""O""),"" Orange"",""""),if(REGEXMATCH(C535,""Y""),"" Yellow"",""""),if(REGEXMATCH(C535,""G""),"" Green"",""""),if(REGEXMATCH(C535,""B""),"" Blue"",""""),if(REGEXMATCH(C535,""P""),"" "&amp;"Purple"",""""))"),"")</f>
        <v/>
      </c>
      <c r="U535" s="14" t="str">
        <f>IFERROR(__xludf.DUMMYFUNCTION("REGEXREPLACE(C535, ""([ROYGBPXZC_]|1?[0-9])"", ""&lt;icon src='$0.png'/&gt;"")
"),"")</f>
        <v/>
      </c>
      <c r="V535" s="9" t="str">
        <f>IFERROR(__xludf.DUMMYFUNCTION("REGEXREPLACE(SUBSTITUTE(SUBSTITUTE(SUBSTITUTE(SUBSTITUTE(REGEXREPLACE(I535, ""(\[([ROYGBPTQUXZC_]|1?[0-9])\])"", ""&lt;icon src='$2.png'/&gt;""),""--"",""—""),""-&gt;"",""•""),""~@"", CONCATENATE(""&lt;i&gt;"",REGEXEXTRACT(B535,""^([\s\S]*),|$""),""&lt;/i&gt;"")),""~"", CONCA"&amp;"TENATE(""&lt;i&gt;"",B535,""&lt;/i&gt;"")),""(\([\s\S]*?\))"",""&lt;i&gt;&lt;span foreground='#FF34343A'&gt;$0&lt;/span&gt;&lt;/i&gt;"")"),"")</f>
        <v/>
      </c>
      <c r="W535" s="14" t="str">
        <f t="shared" si="10"/>
        <v>&lt;i&gt;&lt;/i&gt;</v>
      </c>
    </row>
    <row r="536">
      <c r="A536" s="14"/>
      <c r="B536" s="1" t="str">
        <f t="shared" si="11"/>
        <v/>
      </c>
      <c r="C536" s="15"/>
      <c r="D536" s="16" t="str">
        <f>IFERROR(__xludf.DUMMYFUNCTION("IF(ISBLANK(A536),"""",SWITCH(IF(T536="""",0,COUNTA(SPLIT(T536,"" ""))),0,""Generic"",1,TRIM(T536),2,""Multicolor"",3,""Multicolor"",4,""Multicolor"",5,""Multicolor"",6,""Multicolor"",7,""Multicolor"",8,""Multicolor""))"),"")</f>
        <v/>
      </c>
      <c r="E536" s="14"/>
      <c r="F536" s="14"/>
      <c r="H536" s="15"/>
      <c r="I536" s="17"/>
      <c r="J536" s="17"/>
      <c r="O536" s="17"/>
      <c r="Q536" s="1">
        <v>60.0</v>
      </c>
      <c r="R536" s="1">
        <v>50.0</v>
      </c>
      <c r="S536" s="14" t="str">
        <f t="shared" si="9"/>
        <v/>
      </c>
      <c r="T536" s="14" t="str">
        <f>IFERROR(__xludf.DUMMYFUNCTION("CONCATENATE(if(REGEXMATCH(C536,""R""),"" Red"",""""),if(REGEXMATCH(C536,""O""),"" Orange"",""""),if(REGEXMATCH(C536,""Y""),"" Yellow"",""""),if(REGEXMATCH(C536,""G""),"" Green"",""""),if(REGEXMATCH(C536,""B""),"" Blue"",""""),if(REGEXMATCH(C536,""P""),"" "&amp;"Purple"",""""))"),"")</f>
        <v/>
      </c>
      <c r="U536" s="14" t="str">
        <f>IFERROR(__xludf.DUMMYFUNCTION("REGEXREPLACE(C536, ""([ROYGBPXZC_]|1?[0-9])"", ""&lt;icon src='$0.png'/&gt;"")
"),"")</f>
        <v/>
      </c>
      <c r="V536" s="9" t="str">
        <f>IFERROR(__xludf.DUMMYFUNCTION("REGEXREPLACE(SUBSTITUTE(SUBSTITUTE(SUBSTITUTE(SUBSTITUTE(REGEXREPLACE(I536, ""(\[([ROYGBPTQUXZC_]|1?[0-9])\])"", ""&lt;icon src='$2.png'/&gt;""),""--"",""—""),""-&gt;"",""•""),""~@"", CONCATENATE(""&lt;i&gt;"",REGEXEXTRACT(B536,""^([\s\S]*),|$""),""&lt;/i&gt;"")),""~"", CONCA"&amp;"TENATE(""&lt;i&gt;"",B536,""&lt;/i&gt;"")),""(\([\s\S]*?\))"",""&lt;i&gt;&lt;span foreground='#FF34343A'&gt;$0&lt;/span&gt;&lt;/i&gt;"")"),"")</f>
        <v/>
      </c>
      <c r="W536" s="14" t="str">
        <f t="shared" si="10"/>
        <v>&lt;i&gt;&lt;/i&gt;</v>
      </c>
    </row>
    <row r="537">
      <c r="A537" s="14"/>
      <c r="B537" s="1" t="str">
        <f t="shared" si="11"/>
        <v/>
      </c>
      <c r="C537" s="15"/>
      <c r="D537" s="16" t="str">
        <f>IFERROR(__xludf.DUMMYFUNCTION("IF(ISBLANK(A537),"""",SWITCH(IF(T537="""",0,COUNTA(SPLIT(T537,"" ""))),0,""Generic"",1,TRIM(T537),2,""Multicolor"",3,""Multicolor"",4,""Multicolor"",5,""Multicolor"",6,""Multicolor"",7,""Multicolor"",8,""Multicolor""))"),"")</f>
        <v/>
      </c>
      <c r="E537" s="14"/>
      <c r="F537" s="14"/>
      <c r="H537" s="15"/>
      <c r="I537" s="17"/>
      <c r="J537" s="17"/>
      <c r="O537" s="17"/>
      <c r="Q537" s="1">
        <v>60.0</v>
      </c>
      <c r="R537" s="1">
        <v>50.0</v>
      </c>
      <c r="S537" s="14" t="str">
        <f t="shared" si="9"/>
        <v/>
      </c>
      <c r="T537" s="14" t="str">
        <f>IFERROR(__xludf.DUMMYFUNCTION("CONCATENATE(if(REGEXMATCH(C537,""R""),"" Red"",""""),if(REGEXMATCH(C537,""O""),"" Orange"",""""),if(REGEXMATCH(C537,""Y""),"" Yellow"",""""),if(REGEXMATCH(C537,""G""),"" Green"",""""),if(REGEXMATCH(C537,""B""),"" Blue"",""""),if(REGEXMATCH(C537,""P""),"" "&amp;"Purple"",""""))"),"")</f>
        <v/>
      </c>
      <c r="U537" s="14" t="str">
        <f>IFERROR(__xludf.DUMMYFUNCTION("REGEXREPLACE(C537, ""([ROYGBPXZC_]|1?[0-9])"", ""&lt;icon src='$0.png'/&gt;"")
"),"")</f>
        <v/>
      </c>
      <c r="V537" s="9" t="str">
        <f>IFERROR(__xludf.DUMMYFUNCTION("REGEXREPLACE(SUBSTITUTE(SUBSTITUTE(SUBSTITUTE(SUBSTITUTE(REGEXREPLACE(I537, ""(\[([ROYGBPTQUXZC_]|1?[0-9])\])"", ""&lt;icon src='$2.png'/&gt;""),""--"",""—""),""-&gt;"",""•""),""~@"", CONCATENATE(""&lt;i&gt;"",REGEXEXTRACT(B537,""^([\s\S]*),|$""),""&lt;/i&gt;"")),""~"", CONCA"&amp;"TENATE(""&lt;i&gt;"",B537,""&lt;/i&gt;"")),""(\([\s\S]*?\))"",""&lt;i&gt;&lt;span foreground='#FF34343A'&gt;$0&lt;/span&gt;&lt;/i&gt;"")"),"")</f>
        <v/>
      </c>
      <c r="W537" s="14" t="str">
        <f t="shared" si="10"/>
        <v>&lt;i&gt;&lt;/i&gt;</v>
      </c>
    </row>
    <row r="538">
      <c r="A538" s="14"/>
      <c r="B538" s="1" t="str">
        <f t="shared" si="11"/>
        <v/>
      </c>
      <c r="C538" s="15"/>
      <c r="D538" s="16" t="str">
        <f>IFERROR(__xludf.DUMMYFUNCTION("IF(ISBLANK(A538),"""",SWITCH(IF(T538="""",0,COUNTA(SPLIT(T538,"" ""))),0,""Generic"",1,TRIM(T538),2,""Multicolor"",3,""Multicolor"",4,""Multicolor"",5,""Multicolor"",6,""Multicolor"",7,""Multicolor"",8,""Multicolor""))"),"")</f>
        <v/>
      </c>
      <c r="E538" s="14"/>
      <c r="F538" s="14"/>
      <c r="H538" s="15"/>
      <c r="I538" s="17"/>
      <c r="J538" s="17"/>
      <c r="O538" s="17"/>
      <c r="Q538" s="1">
        <v>60.0</v>
      </c>
      <c r="R538" s="1">
        <v>50.0</v>
      </c>
      <c r="S538" s="14" t="str">
        <f t="shared" si="9"/>
        <v/>
      </c>
      <c r="T538" s="14" t="str">
        <f>IFERROR(__xludf.DUMMYFUNCTION("CONCATENATE(if(REGEXMATCH(C538,""R""),"" Red"",""""),if(REGEXMATCH(C538,""O""),"" Orange"",""""),if(REGEXMATCH(C538,""Y""),"" Yellow"",""""),if(REGEXMATCH(C538,""G""),"" Green"",""""),if(REGEXMATCH(C538,""B""),"" Blue"",""""),if(REGEXMATCH(C538,""P""),"" "&amp;"Purple"",""""))"),"")</f>
        <v/>
      </c>
      <c r="U538" s="14" t="str">
        <f>IFERROR(__xludf.DUMMYFUNCTION("REGEXREPLACE(C538, ""([ROYGBPXZC_]|1?[0-9])"", ""&lt;icon src='$0.png'/&gt;"")
"),"")</f>
        <v/>
      </c>
      <c r="V538" s="9" t="str">
        <f>IFERROR(__xludf.DUMMYFUNCTION("REGEXREPLACE(SUBSTITUTE(SUBSTITUTE(SUBSTITUTE(SUBSTITUTE(REGEXREPLACE(I538, ""(\[([ROYGBPTQUXZC_]|1?[0-9])\])"", ""&lt;icon src='$2.png'/&gt;""),""--"",""—""),""-&gt;"",""•""),""~@"", CONCATENATE(""&lt;i&gt;"",REGEXEXTRACT(B538,""^([\s\S]*),|$""),""&lt;/i&gt;"")),""~"", CONCA"&amp;"TENATE(""&lt;i&gt;"",B538,""&lt;/i&gt;"")),""(\([\s\S]*?\))"",""&lt;i&gt;&lt;span foreground='#FF34343A'&gt;$0&lt;/span&gt;&lt;/i&gt;"")"),"")</f>
        <v/>
      </c>
      <c r="W538" s="14" t="str">
        <f t="shared" si="10"/>
        <v>&lt;i&gt;&lt;/i&gt;</v>
      </c>
    </row>
    <row r="539">
      <c r="A539" s="14"/>
      <c r="B539" s="1" t="str">
        <f t="shared" si="11"/>
        <v/>
      </c>
      <c r="C539" s="15"/>
      <c r="D539" s="16" t="str">
        <f>IFERROR(__xludf.DUMMYFUNCTION("IF(ISBLANK(A539),"""",SWITCH(IF(T539="""",0,COUNTA(SPLIT(T539,"" ""))),0,""Generic"",1,TRIM(T539),2,""Multicolor"",3,""Multicolor"",4,""Multicolor"",5,""Multicolor"",6,""Multicolor"",7,""Multicolor"",8,""Multicolor""))"),"")</f>
        <v/>
      </c>
      <c r="E539" s="14"/>
      <c r="F539" s="14"/>
      <c r="H539" s="15"/>
      <c r="I539" s="17"/>
      <c r="J539" s="17"/>
      <c r="O539" s="17"/>
      <c r="Q539" s="1">
        <v>60.0</v>
      </c>
      <c r="R539" s="1">
        <v>50.0</v>
      </c>
      <c r="S539" s="14" t="str">
        <f t="shared" si="9"/>
        <v/>
      </c>
      <c r="T539" s="14" t="str">
        <f>IFERROR(__xludf.DUMMYFUNCTION("CONCATENATE(if(REGEXMATCH(C539,""R""),"" Red"",""""),if(REGEXMATCH(C539,""O""),"" Orange"",""""),if(REGEXMATCH(C539,""Y""),"" Yellow"",""""),if(REGEXMATCH(C539,""G""),"" Green"",""""),if(REGEXMATCH(C539,""B""),"" Blue"",""""),if(REGEXMATCH(C539,""P""),"" "&amp;"Purple"",""""))"),"")</f>
        <v/>
      </c>
      <c r="U539" s="14" t="str">
        <f>IFERROR(__xludf.DUMMYFUNCTION("REGEXREPLACE(C539, ""([ROYGBPXZC_]|1?[0-9])"", ""&lt;icon src='$0.png'/&gt;"")
"),"")</f>
        <v/>
      </c>
      <c r="V539" s="9" t="str">
        <f>IFERROR(__xludf.DUMMYFUNCTION("REGEXREPLACE(SUBSTITUTE(SUBSTITUTE(SUBSTITUTE(SUBSTITUTE(REGEXREPLACE(I539, ""(\[([ROYGBPTQUXZC_]|1?[0-9])\])"", ""&lt;icon src='$2.png'/&gt;""),""--"",""—""),""-&gt;"",""•""),""~@"", CONCATENATE(""&lt;i&gt;"",REGEXEXTRACT(B539,""^([\s\S]*),|$""),""&lt;/i&gt;"")),""~"", CONCA"&amp;"TENATE(""&lt;i&gt;"",B539,""&lt;/i&gt;"")),""(\([\s\S]*?\))"",""&lt;i&gt;&lt;span foreground='#FF34343A'&gt;$0&lt;/span&gt;&lt;/i&gt;"")"),"")</f>
        <v/>
      </c>
      <c r="W539" s="14" t="str">
        <f t="shared" si="10"/>
        <v>&lt;i&gt;&lt;/i&gt;</v>
      </c>
    </row>
    <row r="540">
      <c r="A540" s="14"/>
      <c r="B540" s="1" t="str">
        <f t="shared" si="11"/>
        <v/>
      </c>
      <c r="C540" s="15"/>
      <c r="D540" s="16" t="str">
        <f>IFERROR(__xludf.DUMMYFUNCTION("IF(ISBLANK(A540),"""",SWITCH(IF(T540="""",0,COUNTA(SPLIT(T540,"" ""))),0,""Generic"",1,TRIM(T540),2,""Multicolor"",3,""Multicolor"",4,""Multicolor"",5,""Multicolor"",6,""Multicolor"",7,""Multicolor"",8,""Multicolor""))"),"")</f>
        <v/>
      </c>
      <c r="E540" s="14"/>
      <c r="F540" s="14"/>
      <c r="H540" s="15"/>
      <c r="I540" s="17"/>
      <c r="J540" s="17"/>
      <c r="O540" s="17"/>
      <c r="Q540" s="1">
        <v>60.0</v>
      </c>
      <c r="R540" s="1">
        <v>50.0</v>
      </c>
      <c r="S540" s="14" t="str">
        <f t="shared" si="9"/>
        <v/>
      </c>
      <c r="T540" s="14" t="str">
        <f>IFERROR(__xludf.DUMMYFUNCTION("CONCATENATE(if(REGEXMATCH(C540,""R""),"" Red"",""""),if(REGEXMATCH(C540,""O""),"" Orange"",""""),if(REGEXMATCH(C540,""Y""),"" Yellow"",""""),if(REGEXMATCH(C540,""G""),"" Green"",""""),if(REGEXMATCH(C540,""B""),"" Blue"",""""),if(REGEXMATCH(C540,""P""),"" "&amp;"Purple"",""""))"),"")</f>
        <v/>
      </c>
      <c r="U540" s="14" t="str">
        <f>IFERROR(__xludf.DUMMYFUNCTION("REGEXREPLACE(C540, ""([ROYGBPXZC_]|1?[0-9])"", ""&lt;icon src='$0.png'/&gt;"")
"),"")</f>
        <v/>
      </c>
      <c r="V540" s="9" t="str">
        <f>IFERROR(__xludf.DUMMYFUNCTION("REGEXREPLACE(SUBSTITUTE(SUBSTITUTE(SUBSTITUTE(SUBSTITUTE(REGEXREPLACE(I540, ""(\[([ROYGBPTQUXZC_]|1?[0-9])\])"", ""&lt;icon src='$2.png'/&gt;""),""--"",""—""),""-&gt;"",""•""),""~@"", CONCATENATE(""&lt;i&gt;"",REGEXEXTRACT(B540,""^([\s\S]*),|$""),""&lt;/i&gt;"")),""~"", CONCA"&amp;"TENATE(""&lt;i&gt;"",B540,""&lt;/i&gt;"")),""(\([\s\S]*?\))"",""&lt;i&gt;&lt;span foreground='#FF34343A'&gt;$0&lt;/span&gt;&lt;/i&gt;"")"),"")</f>
        <v/>
      </c>
      <c r="W540" s="14" t="str">
        <f t="shared" si="10"/>
        <v>&lt;i&gt;&lt;/i&gt;</v>
      </c>
    </row>
    <row r="541">
      <c r="A541" s="14"/>
      <c r="B541" s="1" t="str">
        <f t="shared" si="11"/>
        <v/>
      </c>
      <c r="C541" s="15"/>
      <c r="D541" s="16" t="str">
        <f>IFERROR(__xludf.DUMMYFUNCTION("IF(ISBLANK(A541),"""",SWITCH(IF(T541="""",0,COUNTA(SPLIT(T541,"" ""))),0,""Generic"",1,TRIM(T541),2,""Multicolor"",3,""Multicolor"",4,""Multicolor"",5,""Multicolor"",6,""Multicolor"",7,""Multicolor"",8,""Multicolor""))"),"")</f>
        <v/>
      </c>
      <c r="E541" s="14"/>
      <c r="F541" s="14"/>
      <c r="H541" s="15"/>
      <c r="I541" s="17"/>
      <c r="J541" s="17"/>
      <c r="O541" s="17"/>
      <c r="Q541" s="1">
        <v>60.0</v>
      </c>
      <c r="R541" s="1">
        <v>50.0</v>
      </c>
      <c r="S541" s="14" t="str">
        <f t="shared" si="9"/>
        <v/>
      </c>
      <c r="T541" s="14" t="str">
        <f>IFERROR(__xludf.DUMMYFUNCTION("CONCATENATE(if(REGEXMATCH(C541,""R""),"" Red"",""""),if(REGEXMATCH(C541,""O""),"" Orange"",""""),if(REGEXMATCH(C541,""Y""),"" Yellow"",""""),if(REGEXMATCH(C541,""G""),"" Green"",""""),if(REGEXMATCH(C541,""B""),"" Blue"",""""),if(REGEXMATCH(C541,""P""),"" "&amp;"Purple"",""""))"),"")</f>
        <v/>
      </c>
      <c r="U541" s="14" t="str">
        <f>IFERROR(__xludf.DUMMYFUNCTION("REGEXREPLACE(C541, ""([ROYGBPXZC_]|1?[0-9])"", ""&lt;icon src='$0.png'/&gt;"")
"),"")</f>
        <v/>
      </c>
      <c r="V541" s="9" t="str">
        <f>IFERROR(__xludf.DUMMYFUNCTION("REGEXREPLACE(SUBSTITUTE(SUBSTITUTE(SUBSTITUTE(SUBSTITUTE(REGEXREPLACE(I541, ""(\[([ROYGBPTQUXZC_]|1?[0-9])\])"", ""&lt;icon src='$2.png'/&gt;""),""--"",""—""),""-&gt;"",""•""),""~@"", CONCATENATE(""&lt;i&gt;"",REGEXEXTRACT(B541,""^([\s\S]*),|$""),""&lt;/i&gt;"")),""~"", CONCA"&amp;"TENATE(""&lt;i&gt;"",B541,""&lt;/i&gt;"")),""(\([\s\S]*?\))"",""&lt;i&gt;&lt;span foreground='#FF34343A'&gt;$0&lt;/span&gt;&lt;/i&gt;"")"),"")</f>
        <v/>
      </c>
      <c r="W541" s="14" t="str">
        <f t="shared" si="10"/>
        <v>&lt;i&gt;&lt;/i&gt;</v>
      </c>
    </row>
    <row r="542">
      <c r="A542" s="14"/>
      <c r="B542" s="1" t="str">
        <f t="shared" si="11"/>
        <v/>
      </c>
      <c r="C542" s="15"/>
      <c r="D542" s="16" t="str">
        <f>IFERROR(__xludf.DUMMYFUNCTION("IF(ISBLANK(A542),"""",SWITCH(IF(T542="""",0,COUNTA(SPLIT(T542,"" ""))),0,""Generic"",1,TRIM(T542),2,""Multicolor"",3,""Multicolor"",4,""Multicolor"",5,""Multicolor"",6,""Multicolor"",7,""Multicolor"",8,""Multicolor""))"),"")</f>
        <v/>
      </c>
      <c r="E542" s="14"/>
      <c r="F542" s="14"/>
      <c r="H542" s="15"/>
      <c r="I542" s="17"/>
      <c r="J542" s="17"/>
      <c r="O542" s="17"/>
      <c r="Q542" s="1">
        <v>60.0</v>
      </c>
      <c r="R542" s="1">
        <v>50.0</v>
      </c>
      <c r="S542" s="14" t="str">
        <f t="shared" si="9"/>
        <v/>
      </c>
      <c r="T542" s="14" t="str">
        <f>IFERROR(__xludf.DUMMYFUNCTION("CONCATENATE(if(REGEXMATCH(C542,""R""),"" Red"",""""),if(REGEXMATCH(C542,""O""),"" Orange"",""""),if(REGEXMATCH(C542,""Y""),"" Yellow"",""""),if(REGEXMATCH(C542,""G""),"" Green"",""""),if(REGEXMATCH(C542,""B""),"" Blue"",""""),if(REGEXMATCH(C542,""P""),"" "&amp;"Purple"",""""))"),"")</f>
        <v/>
      </c>
      <c r="U542" s="14" t="str">
        <f>IFERROR(__xludf.DUMMYFUNCTION("REGEXREPLACE(C542, ""([ROYGBPXZC_]|1?[0-9])"", ""&lt;icon src='$0.png'/&gt;"")
"),"")</f>
        <v/>
      </c>
      <c r="V542" s="9" t="str">
        <f>IFERROR(__xludf.DUMMYFUNCTION("REGEXREPLACE(SUBSTITUTE(SUBSTITUTE(SUBSTITUTE(SUBSTITUTE(REGEXREPLACE(I542, ""(\[([ROYGBPTQUXZC_]|1?[0-9])\])"", ""&lt;icon src='$2.png'/&gt;""),""--"",""—""),""-&gt;"",""•""),""~@"", CONCATENATE(""&lt;i&gt;"",REGEXEXTRACT(B542,""^([\s\S]*),|$""),""&lt;/i&gt;"")),""~"", CONCA"&amp;"TENATE(""&lt;i&gt;"",B542,""&lt;/i&gt;"")),""(\([\s\S]*?\))"",""&lt;i&gt;&lt;span foreground='#FF34343A'&gt;$0&lt;/span&gt;&lt;/i&gt;"")"),"")</f>
        <v/>
      </c>
      <c r="W542" s="14" t="str">
        <f t="shared" si="10"/>
        <v>&lt;i&gt;&lt;/i&gt;</v>
      </c>
    </row>
    <row r="543">
      <c r="A543" s="14"/>
      <c r="B543" s="1" t="str">
        <f t="shared" si="11"/>
        <v/>
      </c>
      <c r="C543" s="15"/>
      <c r="D543" s="16" t="str">
        <f>IFERROR(__xludf.DUMMYFUNCTION("IF(ISBLANK(A543),"""",SWITCH(IF(T543="""",0,COUNTA(SPLIT(T543,"" ""))),0,""Generic"",1,TRIM(T543),2,""Multicolor"",3,""Multicolor"",4,""Multicolor"",5,""Multicolor"",6,""Multicolor"",7,""Multicolor"",8,""Multicolor""))"),"")</f>
        <v/>
      </c>
      <c r="E543" s="14"/>
      <c r="F543" s="14"/>
      <c r="H543" s="15"/>
      <c r="I543" s="17"/>
      <c r="J543" s="17"/>
      <c r="O543" s="17"/>
      <c r="Q543" s="1">
        <v>60.0</v>
      </c>
      <c r="R543" s="1">
        <v>50.0</v>
      </c>
      <c r="S543" s="14" t="str">
        <f t="shared" si="9"/>
        <v/>
      </c>
      <c r="T543" s="14" t="str">
        <f>IFERROR(__xludf.DUMMYFUNCTION("CONCATENATE(if(REGEXMATCH(C543,""R""),"" Red"",""""),if(REGEXMATCH(C543,""O""),"" Orange"",""""),if(REGEXMATCH(C543,""Y""),"" Yellow"",""""),if(REGEXMATCH(C543,""G""),"" Green"",""""),if(REGEXMATCH(C543,""B""),"" Blue"",""""),if(REGEXMATCH(C543,""P""),"" "&amp;"Purple"",""""))"),"")</f>
        <v/>
      </c>
      <c r="U543" s="14" t="str">
        <f>IFERROR(__xludf.DUMMYFUNCTION("REGEXREPLACE(C543, ""([ROYGBPXZC_]|1?[0-9])"", ""&lt;icon src='$0.png'/&gt;"")
"),"")</f>
        <v/>
      </c>
      <c r="V543" s="9" t="str">
        <f>IFERROR(__xludf.DUMMYFUNCTION("REGEXREPLACE(SUBSTITUTE(SUBSTITUTE(SUBSTITUTE(SUBSTITUTE(REGEXREPLACE(I543, ""(\[([ROYGBPTQUXZC_]|1?[0-9])\])"", ""&lt;icon src='$2.png'/&gt;""),""--"",""—""),""-&gt;"",""•""),""~@"", CONCATENATE(""&lt;i&gt;"",REGEXEXTRACT(B543,""^([\s\S]*),|$""),""&lt;/i&gt;"")),""~"", CONCA"&amp;"TENATE(""&lt;i&gt;"",B543,""&lt;/i&gt;"")),""(\([\s\S]*?\))"",""&lt;i&gt;&lt;span foreground='#FF34343A'&gt;$0&lt;/span&gt;&lt;/i&gt;"")"),"")</f>
        <v/>
      </c>
      <c r="W543" s="14" t="str">
        <f t="shared" si="10"/>
        <v>&lt;i&gt;&lt;/i&gt;</v>
      </c>
    </row>
    <row r="544">
      <c r="A544" s="14"/>
      <c r="B544" s="1" t="str">
        <f t="shared" si="11"/>
        <v/>
      </c>
      <c r="C544" s="15"/>
      <c r="D544" s="16" t="str">
        <f>IFERROR(__xludf.DUMMYFUNCTION("IF(ISBLANK(A544),"""",SWITCH(IF(T544="""",0,COUNTA(SPLIT(T544,"" ""))),0,""Generic"",1,TRIM(T544),2,""Multicolor"",3,""Multicolor"",4,""Multicolor"",5,""Multicolor"",6,""Multicolor"",7,""Multicolor"",8,""Multicolor""))"),"")</f>
        <v/>
      </c>
      <c r="E544" s="14"/>
      <c r="F544" s="14"/>
      <c r="H544" s="15"/>
      <c r="I544" s="17"/>
      <c r="J544" s="17"/>
      <c r="O544" s="17"/>
      <c r="Q544" s="1">
        <v>60.0</v>
      </c>
      <c r="R544" s="1">
        <v>50.0</v>
      </c>
      <c r="S544" s="14" t="str">
        <f t="shared" si="9"/>
        <v/>
      </c>
      <c r="T544" s="14" t="str">
        <f>IFERROR(__xludf.DUMMYFUNCTION("CONCATENATE(if(REGEXMATCH(C544,""R""),"" Red"",""""),if(REGEXMATCH(C544,""O""),"" Orange"",""""),if(REGEXMATCH(C544,""Y""),"" Yellow"",""""),if(REGEXMATCH(C544,""G""),"" Green"",""""),if(REGEXMATCH(C544,""B""),"" Blue"",""""),if(REGEXMATCH(C544,""P""),"" "&amp;"Purple"",""""))"),"")</f>
        <v/>
      </c>
      <c r="U544" s="14" t="str">
        <f>IFERROR(__xludf.DUMMYFUNCTION("REGEXREPLACE(C544, ""([ROYGBPXZC_]|1?[0-9])"", ""&lt;icon src='$0.png'/&gt;"")
"),"")</f>
        <v/>
      </c>
      <c r="V544" s="9" t="str">
        <f>IFERROR(__xludf.DUMMYFUNCTION("REGEXREPLACE(SUBSTITUTE(SUBSTITUTE(SUBSTITUTE(SUBSTITUTE(REGEXREPLACE(I544, ""(\[([ROYGBPTQUXZC_]|1?[0-9])\])"", ""&lt;icon src='$2.png'/&gt;""),""--"",""—""),""-&gt;"",""•""),""~@"", CONCATENATE(""&lt;i&gt;"",REGEXEXTRACT(B544,""^([\s\S]*),|$""),""&lt;/i&gt;"")),""~"", CONCA"&amp;"TENATE(""&lt;i&gt;"",B544,""&lt;/i&gt;"")),""(\([\s\S]*?\))"",""&lt;i&gt;&lt;span foreground='#FF34343A'&gt;$0&lt;/span&gt;&lt;/i&gt;"")"),"")</f>
        <v/>
      </c>
      <c r="W544" s="14" t="str">
        <f t="shared" si="10"/>
        <v>&lt;i&gt;&lt;/i&gt;</v>
      </c>
    </row>
    <row r="545">
      <c r="A545" s="14"/>
      <c r="B545" s="1" t="str">
        <f t="shared" si="11"/>
        <v/>
      </c>
      <c r="C545" s="15"/>
      <c r="D545" s="16" t="str">
        <f>IFERROR(__xludf.DUMMYFUNCTION("IF(ISBLANK(A545),"""",SWITCH(IF(T545="""",0,COUNTA(SPLIT(T545,"" ""))),0,""Generic"",1,TRIM(T545),2,""Multicolor"",3,""Multicolor"",4,""Multicolor"",5,""Multicolor"",6,""Multicolor"",7,""Multicolor"",8,""Multicolor""))"),"")</f>
        <v/>
      </c>
      <c r="E545" s="14"/>
      <c r="F545" s="14"/>
      <c r="H545" s="15"/>
      <c r="I545" s="17"/>
      <c r="J545" s="17"/>
      <c r="O545" s="17"/>
      <c r="Q545" s="1">
        <v>60.0</v>
      </c>
      <c r="R545" s="1">
        <v>50.0</v>
      </c>
      <c r="S545" s="14" t="str">
        <f t="shared" si="9"/>
        <v/>
      </c>
      <c r="T545" s="14" t="str">
        <f>IFERROR(__xludf.DUMMYFUNCTION("CONCATENATE(if(REGEXMATCH(C545,""R""),"" Red"",""""),if(REGEXMATCH(C545,""O""),"" Orange"",""""),if(REGEXMATCH(C545,""Y""),"" Yellow"",""""),if(REGEXMATCH(C545,""G""),"" Green"",""""),if(REGEXMATCH(C545,""B""),"" Blue"",""""),if(REGEXMATCH(C545,""P""),"" "&amp;"Purple"",""""))"),"")</f>
        <v/>
      </c>
      <c r="U545" s="14" t="str">
        <f>IFERROR(__xludf.DUMMYFUNCTION("REGEXREPLACE(C545, ""([ROYGBPXZC_]|1?[0-9])"", ""&lt;icon src='$0.png'/&gt;"")
"),"")</f>
        <v/>
      </c>
      <c r="V545" s="9" t="str">
        <f>IFERROR(__xludf.DUMMYFUNCTION("REGEXREPLACE(SUBSTITUTE(SUBSTITUTE(SUBSTITUTE(SUBSTITUTE(REGEXREPLACE(I545, ""(\[([ROYGBPTQUXZC_]|1?[0-9])\])"", ""&lt;icon src='$2.png'/&gt;""),""--"",""—""),""-&gt;"",""•""),""~@"", CONCATENATE(""&lt;i&gt;"",REGEXEXTRACT(B545,""^([\s\S]*),|$""),""&lt;/i&gt;"")),""~"", CONCA"&amp;"TENATE(""&lt;i&gt;"",B545,""&lt;/i&gt;"")),""(\([\s\S]*?\))"",""&lt;i&gt;&lt;span foreground='#FF34343A'&gt;$0&lt;/span&gt;&lt;/i&gt;"")"),"")</f>
        <v/>
      </c>
      <c r="W545" s="14" t="str">
        <f t="shared" si="10"/>
        <v>&lt;i&gt;&lt;/i&gt;</v>
      </c>
    </row>
    <row r="546">
      <c r="A546" s="14"/>
      <c r="B546" s="1" t="str">
        <f t="shared" si="11"/>
        <v/>
      </c>
      <c r="C546" s="15"/>
      <c r="D546" s="16" t="str">
        <f>IFERROR(__xludf.DUMMYFUNCTION("IF(ISBLANK(A546),"""",SWITCH(IF(T546="""",0,COUNTA(SPLIT(T546,"" ""))),0,""Generic"",1,TRIM(T546),2,""Multicolor"",3,""Multicolor"",4,""Multicolor"",5,""Multicolor"",6,""Multicolor"",7,""Multicolor"",8,""Multicolor""))"),"")</f>
        <v/>
      </c>
      <c r="E546" s="14"/>
      <c r="F546" s="14"/>
      <c r="H546" s="15"/>
      <c r="I546" s="17"/>
      <c r="J546" s="17"/>
      <c r="O546" s="17"/>
      <c r="Q546" s="1">
        <v>60.0</v>
      </c>
      <c r="R546" s="1">
        <v>50.0</v>
      </c>
      <c r="S546" s="14" t="str">
        <f t="shared" si="9"/>
        <v/>
      </c>
      <c r="T546" s="14" t="str">
        <f>IFERROR(__xludf.DUMMYFUNCTION("CONCATENATE(if(REGEXMATCH(C546,""R""),"" Red"",""""),if(REGEXMATCH(C546,""O""),"" Orange"",""""),if(REGEXMATCH(C546,""Y""),"" Yellow"",""""),if(REGEXMATCH(C546,""G""),"" Green"",""""),if(REGEXMATCH(C546,""B""),"" Blue"",""""),if(REGEXMATCH(C546,""P""),"" "&amp;"Purple"",""""))"),"")</f>
        <v/>
      </c>
      <c r="U546" s="14" t="str">
        <f>IFERROR(__xludf.DUMMYFUNCTION("REGEXREPLACE(C546, ""([ROYGBPXZC_]|1?[0-9])"", ""&lt;icon src='$0.png'/&gt;"")
"),"")</f>
        <v/>
      </c>
      <c r="V546" s="9" t="str">
        <f>IFERROR(__xludf.DUMMYFUNCTION("REGEXREPLACE(SUBSTITUTE(SUBSTITUTE(SUBSTITUTE(SUBSTITUTE(REGEXREPLACE(I546, ""(\[([ROYGBPTQUXZC_]|1?[0-9])\])"", ""&lt;icon src='$2.png'/&gt;""),""--"",""—""),""-&gt;"",""•""),""~@"", CONCATENATE(""&lt;i&gt;"",REGEXEXTRACT(B546,""^([\s\S]*),|$""),""&lt;/i&gt;"")),""~"", CONCA"&amp;"TENATE(""&lt;i&gt;"",B546,""&lt;/i&gt;"")),""(\([\s\S]*?\))"",""&lt;i&gt;&lt;span foreground='#FF34343A'&gt;$0&lt;/span&gt;&lt;/i&gt;"")"),"")</f>
        <v/>
      </c>
      <c r="W546" s="14" t="str">
        <f t="shared" si="10"/>
        <v>&lt;i&gt;&lt;/i&gt;</v>
      </c>
    </row>
    <row r="547">
      <c r="A547" s="14"/>
      <c r="B547" s="1" t="str">
        <f t="shared" si="11"/>
        <v/>
      </c>
      <c r="C547" s="15"/>
      <c r="D547" s="16" t="str">
        <f>IFERROR(__xludf.DUMMYFUNCTION("IF(ISBLANK(A547),"""",SWITCH(IF(T547="""",0,COUNTA(SPLIT(T547,"" ""))),0,""Generic"",1,TRIM(T547),2,""Multicolor"",3,""Multicolor"",4,""Multicolor"",5,""Multicolor"",6,""Multicolor"",7,""Multicolor"",8,""Multicolor""))"),"")</f>
        <v/>
      </c>
      <c r="E547" s="14"/>
      <c r="F547" s="14"/>
      <c r="H547" s="15"/>
      <c r="I547" s="17"/>
      <c r="J547" s="17"/>
      <c r="O547" s="17"/>
      <c r="Q547" s="1">
        <v>60.0</v>
      </c>
      <c r="R547" s="1">
        <v>50.0</v>
      </c>
      <c r="S547" s="14" t="str">
        <f t="shared" si="9"/>
        <v/>
      </c>
      <c r="T547" s="14" t="str">
        <f>IFERROR(__xludf.DUMMYFUNCTION("CONCATENATE(if(REGEXMATCH(C547,""R""),"" Red"",""""),if(REGEXMATCH(C547,""O""),"" Orange"",""""),if(REGEXMATCH(C547,""Y""),"" Yellow"",""""),if(REGEXMATCH(C547,""G""),"" Green"",""""),if(REGEXMATCH(C547,""B""),"" Blue"",""""),if(REGEXMATCH(C547,""P""),"" "&amp;"Purple"",""""))"),"")</f>
        <v/>
      </c>
      <c r="U547" s="14" t="str">
        <f>IFERROR(__xludf.DUMMYFUNCTION("REGEXREPLACE(C547, ""([ROYGBPXZC_]|1?[0-9])"", ""&lt;icon src='$0.png'/&gt;"")
"),"")</f>
        <v/>
      </c>
      <c r="V547" s="9" t="str">
        <f>IFERROR(__xludf.DUMMYFUNCTION("REGEXREPLACE(SUBSTITUTE(SUBSTITUTE(SUBSTITUTE(SUBSTITUTE(REGEXREPLACE(I547, ""(\[([ROYGBPTQUXZC_]|1?[0-9])\])"", ""&lt;icon src='$2.png'/&gt;""),""--"",""—""),""-&gt;"",""•""),""~@"", CONCATENATE(""&lt;i&gt;"",REGEXEXTRACT(B547,""^([\s\S]*),|$""),""&lt;/i&gt;"")),""~"", CONCA"&amp;"TENATE(""&lt;i&gt;"",B547,""&lt;/i&gt;"")),""(\([\s\S]*?\))"",""&lt;i&gt;&lt;span foreground='#FF34343A'&gt;$0&lt;/span&gt;&lt;/i&gt;"")"),"")</f>
        <v/>
      </c>
      <c r="W547" s="14" t="str">
        <f t="shared" si="10"/>
        <v>&lt;i&gt;&lt;/i&gt;</v>
      </c>
    </row>
    <row r="548">
      <c r="A548" s="14"/>
      <c r="B548" s="1" t="str">
        <f t="shared" si="11"/>
        <v/>
      </c>
      <c r="C548" s="15"/>
      <c r="D548" s="16" t="str">
        <f>IFERROR(__xludf.DUMMYFUNCTION("IF(ISBLANK(A548),"""",SWITCH(IF(T548="""",0,COUNTA(SPLIT(T548,"" ""))),0,""Generic"",1,TRIM(T548),2,""Multicolor"",3,""Multicolor"",4,""Multicolor"",5,""Multicolor"",6,""Multicolor"",7,""Multicolor"",8,""Multicolor""))"),"")</f>
        <v/>
      </c>
      <c r="E548" s="14"/>
      <c r="F548" s="14"/>
      <c r="H548" s="15"/>
      <c r="I548" s="17"/>
      <c r="J548" s="17"/>
      <c r="O548" s="17"/>
      <c r="Q548" s="1">
        <v>60.0</v>
      </c>
      <c r="R548" s="1">
        <v>50.0</v>
      </c>
      <c r="S548" s="14" t="str">
        <f t="shared" si="9"/>
        <v/>
      </c>
      <c r="T548" s="14" t="str">
        <f>IFERROR(__xludf.DUMMYFUNCTION("CONCATENATE(if(REGEXMATCH(C548,""R""),"" Red"",""""),if(REGEXMATCH(C548,""O""),"" Orange"",""""),if(REGEXMATCH(C548,""Y""),"" Yellow"",""""),if(REGEXMATCH(C548,""G""),"" Green"",""""),if(REGEXMATCH(C548,""B""),"" Blue"",""""),if(REGEXMATCH(C548,""P""),"" "&amp;"Purple"",""""))"),"")</f>
        <v/>
      </c>
      <c r="U548" s="14" t="str">
        <f>IFERROR(__xludf.DUMMYFUNCTION("REGEXREPLACE(C548, ""([ROYGBPXZC_]|1?[0-9])"", ""&lt;icon src='$0.png'/&gt;"")
"),"")</f>
        <v/>
      </c>
      <c r="V548" s="9" t="str">
        <f>IFERROR(__xludf.DUMMYFUNCTION("REGEXREPLACE(SUBSTITUTE(SUBSTITUTE(SUBSTITUTE(SUBSTITUTE(REGEXREPLACE(I548, ""(\[([ROYGBPTQUXZC_]|1?[0-9])\])"", ""&lt;icon src='$2.png'/&gt;""),""--"",""—""),""-&gt;"",""•""),""~@"", CONCATENATE(""&lt;i&gt;"",REGEXEXTRACT(B548,""^([\s\S]*),|$""),""&lt;/i&gt;"")),""~"", CONCA"&amp;"TENATE(""&lt;i&gt;"",B548,""&lt;/i&gt;"")),""(\([\s\S]*?\))"",""&lt;i&gt;&lt;span foreground='#FF34343A'&gt;$0&lt;/span&gt;&lt;/i&gt;"")"),"")</f>
        <v/>
      </c>
      <c r="W548" s="14" t="str">
        <f t="shared" si="10"/>
        <v>&lt;i&gt;&lt;/i&gt;</v>
      </c>
    </row>
    <row r="549">
      <c r="A549" s="14"/>
      <c r="B549" s="1" t="str">
        <f t="shared" si="11"/>
        <v/>
      </c>
      <c r="C549" s="15"/>
      <c r="D549" s="16" t="str">
        <f>IFERROR(__xludf.DUMMYFUNCTION("IF(ISBLANK(A549),"""",SWITCH(IF(T549="""",0,COUNTA(SPLIT(T549,"" ""))),0,""Generic"",1,TRIM(T549),2,""Multicolor"",3,""Multicolor"",4,""Multicolor"",5,""Multicolor"",6,""Multicolor"",7,""Multicolor"",8,""Multicolor""))"),"")</f>
        <v/>
      </c>
      <c r="E549" s="14"/>
      <c r="F549" s="14"/>
      <c r="H549" s="15"/>
      <c r="I549" s="17"/>
      <c r="J549" s="17"/>
      <c r="O549" s="17"/>
      <c r="Q549" s="1">
        <v>60.0</v>
      </c>
      <c r="R549" s="1">
        <v>50.0</v>
      </c>
      <c r="S549" s="14" t="str">
        <f t="shared" si="9"/>
        <v/>
      </c>
      <c r="T549" s="14" t="str">
        <f>IFERROR(__xludf.DUMMYFUNCTION("CONCATENATE(if(REGEXMATCH(C549,""R""),"" Red"",""""),if(REGEXMATCH(C549,""O""),"" Orange"",""""),if(REGEXMATCH(C549,""Y""),"" Yellow"",""""),if(REGEXMATCH(C549,""G""),"" Green"",""""),if(REGEXMATCH(C549,""B""),"" Blue"",""""),if(REGEXMATCH(C549,""P""),"" "&amp;"Purple"",""""))"),"")</f>
        <v/>
      </c>
      <c r="U549" s="14" t="str">
        <f>IFERROR(__xludf.DUMMYFUNCTION("REGEXREPLACE(C549, ""([ROYGBPXZC_]|1?[0-9])"", ""&lt;icon src='$0.png'/&gt;"")
"),"")</f>
        <v/>
      </c>
      <c r="V549" s="9" t="str">
        <f>IFERROR(__xludf.DUMMYFUNCTION("REGEXREPLACE(SUBSTITUTE(SUBSTITUTE(SUBSTITUTE(SUBSTITUTE(REGEXREPLACE(I549, ""(\[([ROYGBPTQUXZC_]|1?[0-9])\])"", ""&lt;icon src='$2.png'/&gt;""),""--"",""—""),""-&gt;"",""•""),""~@"", CONCATENATE(""&lt;i&gt;"",REGEXEXTRACT(B549,""^([\s\S]*),|$""),""&lt;/i&gt;"")),""~"", CONCA"&amp;"TENATE(""&lt;i&gt;"",B549,""&lt;/i&gt;"")),""(\([\s\S]*?\))"",""&lt;i&gt;&lt;span foreground='#FF34343A'&gt;$0&lt;/span&gt;&lt;/i&gt;"")"),"")</f>
        <v/>
      </c>
      <c r="W549" s="14" t="str">
        <f t="shared" si="10"/>
        <v>&lt;i&gt;&lt;/i&gt;</v>
      </c>
    </row>
    <row r="550">
      <c r="A550" s="14"/>
      <c r="B550" s="1" t="str">
        <f t="shared" si="11"/>
        <v/>
      </c>
      <c r="C550" s="15"/>
      <c r="D550" s="16" t="str">
        <f>IFERROR(__xludf.DUMMYFUNCTION("IF(ISBLANK(A550),"""",SWITCH(IF(T550="""",0,COUNTA(SPLIT(T550,"" ""))),0,""Generic"",1,TRIM(T550),2,""Multicolor"",3,""Multicolor"",4,""Multicolor"",5,""Multicolor"",6,""Multicolor"",7,""Multicolor"",8,""Multicolor""))"),"")</f>
        <v/>
      </c>
      <c r="E550" s="14"/>
      <c r="F550" s="14"/>
      <c r="H550" s="15"/>
      <c r="I550" s="17"/>
      <c r="J550" s="17"/>
      <c r="O550" s="17"/>
      <c r="Q550" s="1">
        <v>60.0</v>
      </c>
      <c r="R550" s="1">
        <v>50.0</v>
      </c>
      <c r="S550" s="14" t="str">
        <f t="shared" si="9"/>
        <v/>
      </c>
      <c r="T550" s="14" t="str">
        <f>IFERROR(__xludf.DUMMYFUNCTION("CONCATENATE(if(REGEXMATCH(C550,""R""),"" Red"",""""),if(REGEXMATCH(C550,""O""),"" Orange"",""""),if(REGEXMATCH(C550,""Y""),"" Yellow"",""""),if(REGEXMATCH(C550,""G""),"" Green"",""""),if(REGEXMATCH(C550,""B""),"" Blue"",""""),if(REGEXMATCH(C550,""P""),"" "&amp;"Purple"",""""))"),"")</f>
        <v/>
      </c>
      <c r="U550" s="14" t="str">
        <f>IFERROR(__xludf.DUMMYFUNCTION("REGEXREPLACE(C550, ""([ROYGBPXZC_]|1?[0-9])"", ""&lt;icon src='$0.png'/&gt;"")
"),"")</f>
        <v/>
      </c>
      <c r="V550" s="9" t="str">
        <f>IFERROR(__xludf.DUMMYFUNCTION("REGEXREPLACE(SUBSTITUTE(SUBSTITUTE(SUBSTITUTE(SUBSTITUTE(REGEXREPLACE(I550, ""(\[([ROYGBPTQUXZC_]|1?[0-9])\])"", ""&lt;icon src='$2.png'/&gt;""),""--"",""—""),""-&gt;"",""•""),""~@"", CONCATENATE(""&lt;i&gt;"",REGEXEXTRACT(B550,""^([\s\S]*),|$""),""&lt;/i&gt;"")),""~"", CONCA"&amp;"TENATE(""&lt;i&gt;"",B550,""&lt;/i&gt;"")),""(\([\s\S]*?\))"",""&lt;i&gt;&lt;span foreground='#FF34343A'&gt;$0&lt;/span&gt;&lt;/i&gt;"")"),"")</f>
        <v/>
      </c>
      <c r="W550" s="14" t="str">
        <f t="shared" si="10"/>
        <v>&lt;i&gt;&lt;/i&gt;</v>
      </c>
    </row>
    <row r="551">
      <c r="A551" s="14"/>
      <c r="B551" s="1" t="str">
        <f t="shared" si="11"/>
        <v/>
      </c>
      <c r="C551" s="15"/>
      <c r="D551" s="16" t="str">
        <f>IFERROR(__xludf.DUMMYFUNCTION("IF(ISBLANK(A551),"""",SWITCH(IF(T551="""",0,COUNTA(SPLIT(T551,"" ""))),0,""Generic"",1,TRIM(T551),2,""Multicolor"",3,""Multicolor"",4,""Multicolor"",5,""Multicolor"",6,""Multicolor"",7,""Multicolor"",8,""Multicolor""))"),"")</f>
        <v/>
      </c>
      <c r="E551" s="14"/>
      <c r="F551" s="14"/>
      <c r="H551" s="15"/>
      <c r="I551" s="17"/>
      <c r="J551" s="17"/>
      <c r="O551" s="17"/>
      <c r="Q551" s="1">
        <v>60.0</v>
      </c>
      <c r="R551" s="1">
        <v>50.0</v>
      </c>
      <c r="S551" s="14" t="str">
        <f t="shared" si="9"/>
        <v/>
      </c>
      <c r="T551" s="14" t="str">
        <f>IFERROR(__xludf.DUMMYFUNCTION("CONCATENATE(if(REGEXMATCH(C551,""R""),"" Red"",""""),if(REGEXMATCH(C551,""O""),"" Orange"",""""),if(REGEXMATCH(C551,""Y""),"" Yellow"",""""),if(REGEXMATCH(C551,""G""),"" Green"",""""),if(REGEXMATCH(C551,""B""),"" Blue"",""""),if(REGEXMATCH(C551,""P""),"" "&amp;"Purple"",""""))"),"")</f>
        <v/>
      </c>
      <c r="U551" s="14" t="str">
        <f>IFERROR(__xludf.DUMMYFUNCTION("REGEXREPLACE(C551, ""([ROYGBPXZC_]|1?[0-9])"", ""&lt;icon src='$0.png'/&gt;"")
"),"")</f>
        <v/>
      </c>
      <c r="V551" s="9" t="str">
        <f>IFERROR(__xludf.DUMMYFUNCTION("REGEXREPLACE(SUBSTITUTE(SUBSTITUTE(SUBSTITUTE(SUBSTITUTE(REGEXREPLACE(I551, ""(\[([ROYGBPTQUXZC_]|1?[0-9])\])"", ""&lt;icon src='$2.png'/&gt;""),""--"",""—""),""-&gt;"",""•""),""~@"", CONCATENATE(""&lt;i&gt;"",REGEXEXTRACT(B551,""^([\s\S]*),|$""),""&lt;/i&gt;"")),""~"", CONCA"&amp;"TENATE(""&lt;i&gt;"",B551,""&lt;/i&gt;"")),""(\([\s\S]*?\))"",""&lt;i&gt;&lt;span foreground='#FF34343A'&gt;$0&lt;/span&gt;&lt;/i&gt;"")"),"")</f>
        <v/>
      </c>
      <c r="W551" s="14" t="str">
        <f t="shared" si="10"/>
        <v>&lt;i&gt;&lt;/i&gt;</v>
      </c>
    </row>
    <row r="552">
      <c r="A552" s="14"/>
      <c r="B552" s="1" t="str">
        <f t="shared" si="11"/>
        <v/>
      </c>
      <c r="C552" s="15"/>
      <c r="D552" s="16" t="str">
        <f>IFERROR(__xludf.DUMMYFUNCTION("IF(ISBLANK(A552),"""",SWITCH(IF(T552="""",0,COUNTA(SPLIT(T552,"" ""))),0,""Generic"",1,TRIM(T552),2,""Multicolor"",3,""Multicolor"",4,""Multicolor"",5,""Multicolor"",6,""Multicolor"",7,""Multicolor"",8,""Multicolor""))"),"")</f>
        <v/>
      </c>
      <c r="E552" s="14"/>
      <c r="F552" s="14"/>
      <c r="H552" s="15"/>
      <c r="I552" s="17"/>
      <c r="J552" s="17"/>
      <c r="O552" s="17"/>
      <c r="Q552" s="1">
        <v>60.0</v>
      </c>
      <c r="R552" s="1">
        <v>50.0</v>
      </c>
      <c r="S552" s="14" t="str">
        <f t="shared" si="9"/>
        <v/>
      </c>
      <c r="T552" s="14" t="str">
        <f>IFERROR(__xludf.DUMMYFUNCTION("CONCATENATE(if(REGEXMATCH(C552,""R""),"" Red"",""""),if(REGEXMATCH(C552,""O""),"" Orange"",""""),if(REGEXMATCH(C552,""Y""),"" Yellow"",""""),if(REGEXMATCH(C552,""G""),"" Green"",""""),if(REGEXMATCH(C552,""B""),"" Blue"",""""),if(REGEXMATCH(C552,""P""),"" "&amp;"Purple"",""""))"),"")</f>
        <v/>
      </c>
      <c r="U552" s="14" t="str">
        <f>IFERROR(__xludf.DUMMYFUNCTION("REGEXREPLACE(C552, ""([ROYGBPXZC_]|1?[0-9])"", ""&lt;icon src='$0.png'/&gt;"")
"),"")</f>
        <v/>
      </c>
      <c r="V552" s="9" t="str">
        <f>IFERROR(__xludf.DUMMYFUNCTION("REGEXREPLACE(SUBSTITUTE(SUBSTITUTE(SUBSTITUTE(SUBSTITUTE(REGEXREPLACE(I552, ""(\[([ROYGBPTQUXZC_]|1?[0-9])\])"", ""&lt;icon src='$2.png'/&gt;""),""--"",""—""),""-&gt;"",""•""),""~@"", CONCATENATE(""&lt;i&gt;"",REGEXEXTRACT(B552,""^([\s\S]*),|$""),""&lt;/i&gt;"")),""~"", CONCA"&amp;"TENATE(""&lt;i&gt;"",B552,""&lt;/i&gt;"")),""(\([\s\S]*?\))"",""&lt;i&gt;&lt;span foreground='#FF34343A'&gt;$0&lt;/span&gt;&lt;/i&gt;"")"),"")</f>
        <v/>
      </c>
      <c r="W552" s="14" t="str">
        <f t="shared" si="10"/>
        <v>&lt;i&gt;&lt;/i&gt;</v>
      </c>
    </row>
    <row r="553">
      <c r="A553" s="14"/>
      <c r="B553" s="1" t="str">
        <f t="shared" si="11"/>
        <v/>
      </c>
      <c r="C553" s="15"/>
      <c r="D553" s="16" t="str">
        <f>IFERROR(__xludf.DUMMYFUNCTION("IF(ISBLANK(A553),"""",SWITCH(IF(T553="""",0,COUNTA(SPLIT(T553,"" ""))),0,""Generic"",1,TRIM(T553),2,""Multicolor"",3,""Multicolor"",4,""Multicolor"",5,""Multicolor"",6,""Multicolor"",7,""Multicolor"",8,""Multicolor""))"),"")</f>
        <v/>
      </c>
      <c r="E553" s="14"/>
      <c r="F553" s="14"/>
      <c r="H553" s="15"/>
      <c r="I553" s="17"/>
      <c r="J553" s="17"/>
      <c r="O553" s="17"/>
      <c r="Q553" s="1">
        <v>60.0</v>
      </c>
      <c r="R553" s="1">
        <v>50.0</v>
      </c>
      <c r="S553" s="14" t="str">
        <f t="shared" si="9"/>
        <v/>
      </c>
      <c r="T553" s="14" t="str">
        <f>IFERROR(__xludf.DUMMYFUNCTION("CONCATENATE(if(REGEXMATCH(C553,""R""),"" Red"",""""),if(REGEXMATCH(C553,""O""),"" Orange"",""""),if(REGEXMATCH(C553,""Y""),"" Yellow"",""""),if(REGEXMATCH(C553,""G""),"" Green"",""""),if(REGEXMATCH(C553,""B""),"" Blue"",""""),if(REGEXMATCH(C553,""P""),"" "&amp;"Purple"",""""))"),"")</f>
        <v/>
      </c>
      <c r="U553" s="14" t="str">
        <f>IFERROR(__xludf.DUMMYFUNCTION("REGEXREPLACE(C553, ""([ROYGBPXZC_]|1?[0-9])"", ""&lt;icon src='$0.png'/&gt;"")
"),"")</f>
        <v/>
      </c>
      <c r="V553" s="9" t="str">
        <f>IFERROR(__xludf.DUMMYFUNCTION("REGEXREPLACE(SUBSTITUTE(SUBSTITUTE(SUBSTITUTE(SUBSTITUTE(REGEXREPLACE(I553, ""(\[([ROYGBPTQUXZC_]|1?[0-9])\])"", ""&lt;icon src='$2.png'/&gt;""),""--"",""—""),""-&gt;"",""•""),""~@"", CONCATENATE(""&lt;i&gt;"",REGEXEXTRACT(B553,""^([\s\S]*),|$""),""&lt;/i&gt;"")),""~"", CONCA"&amp;"TENATE(""&lt;i&gt;"",B553,""&lt;/i&gt;"")),""(\([\s\S]*?\))"",""&lt;i&gt;&lt;span foreground='#FF34343A'&gt;$0&lt;/span&gt;&lt;/i&gt;"")"),"")</f>
        <v/>
      </c>
      <c r="W553" s="14" t="str">
        <f t="shared" si="10"/>
        <v>&lt;i&gt;&lt;/i&gt;</v>
      </c>
    </row>
    <row r="554">
      <c r="A554" s="14"/>
      <c r="B554" s="1" t="str">
        <f t="shared" si="11"/>
        <v/>
      </c>
      <c r="C554" s="15"/>
      <c r="D554" s="16" t="str">
        <f>IFERROR(__xludf.DUMMYFUNCTION("IF(ISBLANK(A554),"""",SWITCH(IF(T554="""",0,COUNTA(SPLIT(T554,"" ""))),0,""Generic"",1,TRIM(T554),2,""Multicolor"",3,""Multicolor"",4,""Multicolor"",5,""Multicolor"",6,""Multicolor"",7,""Multicolor"",8,""Multicolor""))"),"")</f>
        <v/>
      </c>
      <c r="E554" s="14"/>
      <c r="F554" s="14"/>
      <c r="H554" s="15"/>
      <c r="I554" s="17"/>
      <c r="J554" s="17"/>
      <c r="O554" s="17"/>
      <c r="Q554" s="1">
        <v>60.0</v>
      </c>
      <c r="R554" s="1">
        <v>50.0</v>
      </c>
      <c r="S554" s="14" t="str">
        <f t="shared" si="9"/>
        <v/>
      </c>
      <c r="T554" s="14" t="str">
        <f>IFERROR(__xludf.DUMMYFUNCTION("CONCATENATE(if(REGEXMATCH(C554,""R""),"" Red"",""""),if(REGEXMATCH(C554,""O""),"" Orange"",""""),if(REGEXMATCH(C554,""Y""),"" Yellow"",""""),if(REGEXMATCH(C554,""G""),"" Green"",""""),if(REGEXMATCH(C554,""B""),"" Blue"",""""),if(REGEXMATCH(C554,""P""),"" "&amp;"Purple"",""""))"),"")</f>
        <v/>
      </c>
      <c r="U554" s="14" t="str">
        <f>IFERROR(__xludf.DUMMYFUNCTION("REGEXREPLACE(C554, ""([ROYGBPXZC_]|1?[0-9])"", ""&lt;icon src='$0.png'/&gt;"")
"),"")</f>
        <v/>
      </c>
      <c r="V554" s="9" t="str">
        <f>IFERROR(__xludf.DUMMYFUNCTION("REGEXREPLACE(SUBSTITUTE(SUBSTITUTE(SUBSTITUTE(SUBSTITUTE(REGEXREPLACE(I554, ""(\[([ROYGBPTQUXZC_]|1?[0-9])\])"", ""&lt;icon src='$2.png'/&gt;""),""--"",""—""),""-&gt;"",""•""),""~@"", CONCATENATE(""&lt;i&gt;"",REGEXEXTRACT(B554,""^([\s\S]*),|$""),""&lt;/i&gt;"")),""~"", CONCA"&amp;"TENATE(""&lt;i&gt;"",B554,""&lt;/i&gt;"")),""(\([\s\S]*?\))"",""&lt;i&gt;&lt;span foreground='#FF34343A'&gt;$0&lt;/span&gt;&lt;/i&gt;"")"),"")</f>
        <v/>
      </c>
      <c r="W554" s="14" t="str">
        <f t="shared" si="10"/>
        <v>&lt;i&gt;&lt;/i&gt;</v>
      </c>
    </row>
    <row r="555">
      <c r="A555" s="14"/>
      <c r="B555" s="1" t="str">
        <f t="shared" si="11"/>
        <v/>
      </c>
      <c r="C555" s="15"/>
      <c r="D555" s="16" t="str">
        <f>IFERROR(__xludf.DUMMYFUNCTION("IF(ISBLANK(A555),"""",SWITCH(IF(T555="""",0,COUNTA(SPLIT(T555,"" ""))),0,""Generic"",1,TRIM(T555),2,""Multicolor"",3,""Multicolor"",4,""Multicolor"",5,""Multicolor"",6,""Multicolor"",7,""Multicolor"",8,""Multicolor""))"),"")</f>
        <v/>
      </c>
      <c r="E555" s="14"/>
      <c r="F555" s="14"/>
      <c r="H555" s="15"/>
      <c r="I555" s="17"/>
      <c r="J555" s="17"/>
      <c r="O555" s="17"/>
      <c r="Q555" s="1">
        <v>60.0</v>
      </c>
      <c r="R555" s="1">
        <v>50.0</v>
      </c>
      <c r="S555" s="14" t="str">
        <f t="shared" si="9"/>
        <v/>
      </c>
      <c r="T555" s="14" t="str">
        <f>IFERROR(__xludf.DUMMYFUNCTION("CONCATENATE(if(REGEXMATCH(C555,""R""),"" Red"",""""),if(REGEXMATCH(C555,""O""),"" Orange"",""""),if(REGEXMATCH(C555,""Y""),"" Yellow"",""""),if(REGEXMATCH(C555,""G""),"" Green"",""""),if(REGEXMATCH(C555,""B""),"" Blue"",""""),if(REGEXMATCH(C555,""P""),"" "&amp;"Purple"",""""))"),"")</f>
        <v/>
      </c>
      <c r="U555" s="14" t="str">
        <f>IFERROR(__xludf.DUMMYFUNCTION("REGEXREPLACE(C555, ""([ROYGBPXZC_]|1?[0-9])"", ""&lt;icon src='$0.png'/&gt;"")
"),"")</f>
        <v/>
      </c>
      <c r="V555" s="9" t="str">
        <f>IFERROR(__xludf.DUMMYFUNCTION("REGEXREPLACE(SUBSTITUTE(SUBSTITUTE(SUBSTITUTE(SUBSTITUTE(REGEXREPLACE(I555, ""(\[([ROYGBPTQUXZC_]|1?[0-9])\])"", ""&lt;icon src='$2.png'/&gt;""),""--"",""—""),""-&gt;"",""•""),""~@"", CONCATENATE(""&lt;i&gt;"",REGEXEXTRACT(B555,""^([\s\S]*),|$""),""&lt;/i&gt;"")),""~"", CONCA"&amp;"TENATE(""&lt;i&gt;"",B555,""&lt;/i&gt;"")),""(\([\s\S]*?\))"",""&lt;i&gt;&lt;span foreground='#FF34343A'&gt;$0&lt;/span&gt;&lt;/i&gt;"")"),"")</f>
        <v/>
      </c>
      <c r="W555" s="14" t="str">
        <f t="shared" si="10"/>
        <v>&lt;i&gt;&lt;/i&gt;</v>
      </c>
    </row>
    <row r="556">
      <c r="A556" s="14"/>
      <c r="B556" s="1" t="str">
        <f t="shared" si="11"/>
        <v/>
      </c>
      <c r="C556" s="15"/>
      <c r="D556" s="16" t="str">
        <f>IFERROR(__xludf.DUMMYFUNCTION("IF(ISBLANK(A556),"""",SWITCH(IF(T556="""",0,COUNTA(SPLIT(T556,"" ""))),0,""Generic"",1,TRIM(T556),2,""Multicolor"",3,""Multicolor"",4,""Multicolor"",5,""Multicolor"",6,""Multicolor"",7,""Multicolor"",8,""Multicolor""))"),"")</f>
        <v/>
      </c>
      <c r="E556" s="14"/>
      <c r="F556" s="14"/>
      <c r="H556" s="15"/>
      <c r="I556" s="17"/>
      <c r="J556" s="17"/>
      <c r="O556" s="17"/>
      <c r="Q556" s="1">
        <v>60.0</v>
      </c>
      <c r="R556" s="1">
        <v>50.0</v>
      </c>
      <c r="S556" s="14" t="str">
        <f t="shared" si="9"/>
        <v/>
      </c>
      <c r="T556" s="14" t="str">
        <f>IFERROR(__xludf.DUMMYFUNCTION("CONCATENATE(if(REGEXMATCH(C556,""R""),"" Red"",""""),if(REGEXMATCH(C556,""O""),"" Orange"",""""),if(REGEXMATCH(C556,""Y""),"" Yellow"",""""),if(REGEXMATCH(C556,""G""),"" Green"",""""),if(REGEXMATCH(C556,""B""),"" Blue"",""""),if(REGEXMATCH(C556,""P""),"" "&amp;"Purple"",""""))"),"")</f>
        <v/>
      </c>
      <c r="U556" s="14" t="str">
        <f>IFERROR(__xludf.DUMMYFUNCTION("REGEXREPLACE(C556, ""([ROYGBPXZC_]|1?[0-9])"", ""&lt;icon src='$0.png'/&gt;"")
"),"")</f>
        <v/>
      </c>
      <c r="V556" s="9" t="str">
        <f>IFERROR(__xludf.DUMMYFUNCTION("REGEXREPLACE(SUBSTITUTE(SUBSTITUTE(SUBSTITUTE(SUBSTITUTE(REGEXREPLACE(I556, ""(\[([ROYGBPTQUXZC_]|1?[0-9])\])"", ""&lt;icon src='$2.png'/&gt;""),""--"",""—""),""-&gt;"",""•""),""~@"", CONCATENATE(""&lt;i&gt;"",REGEXEXTRACT(B556,""^([\s\S]*),|$""),""&lt;/i&gt;"")),""~"", CONCA"&amp;"TENATE(""&lt;i&gt;"",B556,""&lt;/i&gt;"")),""(\([\s\S]*?\))"",""&lt;i&gt;&lt;span foreground='#FF34343A'&gt;$0&lt;/span&gt;&lt;/i&gt;"")"),"")</f>
        <v/>
      </c>
      <c r="W556" s="14" t="str">
        <f t="shared" si="10"/>
        <v>&lt;i&gt;&lt;/i&gt;</v>
      </c>
    </row>
    <row r="557">
      <c r="A557" s="14"/>
      <c r="B557" s="1" t="str">
        <f t="shared" si="11"/>
        <v/>
      </c>
      <c r="C557" s="15"/>
      <c r="D557" s="16" t="str">
        <f>IFERROR(__xludf.DUMMYFUNCTION("IF(ISBLANK(A557),"""",SWITCH(IF(T557="""",0,COUNTA(SPLIT(T557,"" ""))),0,""Generic"",1,TRIM(T557),2,""Multicolor"",3,""Multicolor"",4,""Multicolor"",5,""Multicolor"",6,""Multicolor"",7,""Multicolor"",8,""Multicolor""))"),"")</f>
        <v/>
      </c>
      <c r="E557" s="14"/>
      <c r="F557" s="14"/>
      <c r="H557" s="15"/>
      <c r="I557" s="17"/>
      <c r="J557" s="17"/>
      <c r="O557" s="17"/>
      <c r="Q557" s="1">
        <v>60.0</v>
      </c>
      <c r="R557" s="1">
        <v>50.0</v>
      </c>
      <c r="S557" s="14" t="str">
        <f t="shared" si="9"/>
        <v/>
      </c>
      <c r="T557" s="14" t="str">
        <f>IFERROR(__xludf.DUMMYFUNCTION("CONCATENATE(if(REGEXMATCH(C557,""R""),"" Red"",""""),if(REGEXMATCH(C557,""O""),"" Orange"",""""),if(REGEXMATCH(C557,""Y""),"" Yellow"",""""),if(REGEXMATCH(C557,""G""),"" Green"",""""),if(REGEXMATCH(C557,""B""),"" Blue"",""""),if(REGEXMATCH(C557,""P""),"" "&amp;"Purple"",""""))"),"")</f>
        <v/>
      </c>
      <c r="U557" s="14" t="str">
        <f>IFERROR(__xludf.DUMMYFUNCTION("REGEXREPLACE(C557, ""([ROYGBPXZC_]|1?[0-9])"", ""&lt;icon src='$0.png'/&gt;"")
"),"")</f>
        <v/>
      </c>
      <c r="V557" s="9" t="str">
        <f>IFERROR(__xludf.DUMMYFUNCTION("REGEXREPLACE(SUBSTITUTE(SUBSTITUTE(SUBSTITUTE(SUBSTITUTE(REGEXREPLACE(I557, ""(\[([ROYGBPTQUXZC_]|1?[0-9])\])"", ""&lt;icon src='$2.png'/&gt;""),""--"",""—""),""-&gt;"",""•""),""~@"", CONCATENATE(""&lt;i&gt;"",REGEXEXTRACT(B557,""^([\s\S]*),|$""),""&lt;/i&gt;"")),""~"", CONCA"&amp;"TENATE(""&lt;i&gt;"",B557,""&lt;/i&gt;"")),""(\([\s\S]*?\))"",""&lt;i&gt;&lt;span foreground='#FF34343A'&gt;$0&lt;/span&gt;&lt;/i&gt;"")"),"")</f>
        <v/>
      </c>
      <c r="W557" s="14" t="str">
        <f t="shared" si="10"/>
        <v>&lt;i&gt;&lt;/i&gt;</v>
      </c>
    </row>
    <row r="558">
      <c r="A558" s="14"/>
      <c r="B558" s="1" t="str">
        <f t="shared" si="11"/>
        <v/>
      </c>
      <c r="C558" s="15"/>
      <c r="D558" s="16" t="str">
        <f>IFERROR(__xludf.DUMMYFUNCTION("IF(ISBLANK(A558),"""",SWITCH(IF(T558="""",0,COUNTA(SPLIT(T558,"" ""))),0,""Generic"",1,TRIM(T558),2,""Multicolor"",3,""Multicolor"",4,""Multicolor"",5,""Multicolor"",6,""Multicolor"",7,""Multicolor"",8,""Multicolor""))"),"")</f>
        <v/>
      </c>
      <c r="E558" s="14"/>
      <c r="F558" s="14"/>
      <c r="H558" s="15"/>
      <c r="I558" s="17"/>
      <c r="J558" s="17"/>
      <c r="O558" s="17"/>
      <c r="Q558" s="1">
        <v>60.0</v>
      </c>
      <c r="R558" s="1">
        <v>50.0</v>
      </c>
      <c r="S558" s="14" t="str">
        <f t="shared" si="9"/>
        <v/>
      </c>
      <c r="T558" s="14" t="str">
        <f>IFERROR(__xludf.DUMMYFUNCTION("CONCATENATE(if(REGEXMATCH(C558,""R""),"" Red"",""""),if(REGEXMATCH(C558,""O""),"" Orange"",""""),if(REGEXMATCH(C558,""Y""),"" Yellow"",""""),if(REGEXMATCH(C558,""G""),"" Green"",""""),if(REGEXMATCH(C558,""B""),"" Blue"",""""),if(REGEXMATCH(C558,""P""),"" "&amp;"Purple"",""""))"),"")</f>
        <v/>
      </c>
      <c r="U558" s="14" t="str">
        <f>IFERROR(__xludf.DUMMYFUNCTION("REGEXREPLACE(C558, ""([ROYGBPXZC_]|1?[0-9])"", ""&lt;icon src='$0.png'/&gt;"")
"),"")</f>
        <v/>
      </c>
      <c r="V558" s="9" t="str">
        <f>IFERROR(__xludf.DUMMYFUNCTION("REGEXREPLACE(SUBSTITUTE(SUBSTITUTE(SUBSTITUTE(SUBSTITUTE(REGEXREPLACE(I558, ""(\[([ROYGBPTQUXZC_]|1?[0-9])\])"", ""&lt;icon src='$2.png'/&gt;""),""--"",""—""),""-&gt;"",""•""),""~@"", CONCATENATE(""&lt;i&gt;"",REGEXEXTRACT(B558,""^([\s\S]*),|$""),""&lt;/i&gt;"")),""~"", CONCA"&amp;"TENATE(""&lt;i&gt;"",B558,""&lt;/i&gt;"")),""(\([\s\S]*?\))"",""&lt;i&gt;&lt;span foreground='#FF34343A'&gt;$0&lt;/span&gt;&lt;/i&gt;"")"),"")</f>
        <v/>
      </c>
      <c r="W558" s="14" t="str">
        <f t="shared" si="10"/>
        <v>&lt;i&gt;&lt;/i&gt;</v>
      </c>
    </row>
    <row r="559">
      <c r="A559" s="14"/>
      <c r="B559" s="1" t="str">
        <f t="shared" si="11"/>
        <v/>
      </c>
      <c r="C559" s="15"/>
      <c r="D559" s="16" t="str">
        <f>IFERROR(__xludf.DUMMYFUNCTION("IF(ISBLANK(A559),"""",SWITCH(IF(T559="""",0,COUNTA(SPLIT(T559,"" ""))),0,""Generic"",1,TRIM(T559),2,""Multicolor"",3,""Multicolor"",4,""Multicolor"",5,""Multicolor"",6,""Multicolor"",7,""Multicolor"",8,""Multicolor""))"),"")</f>
        <v/>
      </c>
      <c r="E559" s="14"/>
      <c r="F559" s="14"/>
      <c r="H559" s="15"/>
      <c r="I559" s="17"/>
      <c r="J559" s="17"/>
      <c r="O559" s="17"/>
      <c r="Q559" s="1">
        <v>60.0</v>
      </c>
      <c r="R559" s="1">
        <v>50.0</v>
      </c>
      <c r="S559" s="14" t="str">
        <f t="shared" si="9"/>
        <v/>
      </c>
      <c r="T559" s="14" t="str">
        <f>IFERROR(__xludf.DUMMYFUNCTION("CONCATENATE(if(REGEXMATCH(C559,""R""),"" Red"",""""),if(REGEXMATCH(C559,""O""),"" Orange"",""""),if(REGEXMATCH(C559,""Y""),"" Yellow"",""""),if(REGEXMATCH(C559,""G""),"" Green"",""""),if(REGEXMATCH(C559,""B""),"" Blue"",""""),if(REGEXMATCH(C559,""P""),"" "&amp;"Purple"",""""))"),"")</f>
        <v/>
      </c>
      <c r="U559" s="14" t="str">
        <f>IFERROR(__xludf.DUMMYFUNCTION("REGEXREPLACE(C559, ""([ROYGBPXZC_]|1?[0-9])"", ""&lt;icon src='$0.png'/&gt;"")
"),"")</f>
        <v/>
      </c>
      <c r="V559" s="9" t="str">
        <f>IFERROR(__xludf.DUMMYFUNCTION("REGEXREPLACE(SUBSTITUTE(SUBSTITUTE(SUBSTITUTE(SUBSTITUTE(REGEXREPLACE(I559, ""(\[([ROYGBPTQUXZC_]|1?[0-9])\])"", ""&lt;icon src='$2.png'/&gt;""),""--"",""—""),""-&gt;"",""•""),""~@"", CONCATENATE(""&lt;i&gt;"",REGEXEXTRACT(B559,""^([\s\S]*),|$""),""&lt;/i&gt;"")),""~"", CONCA"&amp;"TENATE(""&lt;i&gt;"",B559,""&lt;/i&gt;"")),""(\([\s\S]*?\))"",""&lt;i&gt;&lt;span foreground='#FF34343A'&gt;$0&lt;/span&gt;&lt;/i&gt;"")"),"")</f>
        <v/>
      </c>
      <c r="W559" s="14" t="str">
        <f t="shared" si="10"/>
        <v>&lt;i&gt;&lt;/i&gt;</v>
      </c>
    </row>
    <row r="560">
      <c r="A560" s="14"/>
      <c r="B560" s="1" t="str">
        <f t="shared" si="11"/>
        <v/>
      </c>
      <c r="C560" s="15"/>
      <c r="D560" s="16" t="str">
        <f>IFERROR(__xludf.DUMMYFUNCTION("IF(ISBLANK(A560),"""",SWITCH(IF(T560="""",0,COUNTA(SPLIT(T560,"" ""))),0,""Generic"",1,TRIM(T560),2,""Multicolor"",3,""Multicolor"",4,""Multicolor"",5,""Multicolor"",6,""Multicolor"",7,""Multicolor"",8,""Multicolor""))"),"")</f>
        <v/>
      </c>
      <c r="E560" s="14"/>
      <c r="F560" s="14"/>
      <c r="H560" s="15"/>
      <c r="I560" s="17"/>
      <c r="J560" s="17"/>
      <c r="O560" s="17"/>
      <c r="Q560" s="1">
        <v>60.0</v>
      </c>
      <c r="R560" s="1">
        <v>50.0</v>
      </c>
      <c r="S560" s="14" t="str">
        <f t="shared" si="9"/>
        <v/>
      </c>
      <c r="T560" s="14" t="str">
        <f>IFERROR(__xludf.DUMMYFUNCTION("CONCATENATE(if(REGEXMATCH(C560,""R""),"" Red"",""""),if(REGEXMATCH(C560,""O""),"" Orange"",""""),if(REGEXMATCH(C560,""Y""),"" Yellow"",""""),if(REGEXMATCH(C560,""G""),"" Green"",""""),if(REGEXMATCH(C560,""B""),"" Blue"",""""),if(REGEXMATCH(C560,""P""),"" "&amp;"Purple"",""""))"),"")</f>
        <v/>
      </c>
      <c r="U560" s="14" t="str">
        <f>IFERROR(__xludf.DUMMYFUNCTION("REGEXREPLACE(C560, ""([ROYGBPXZC_]|1?[0-9])"", ""&lt;icon src='$0.png'/&gt;"")
"),"")</f>
        <v/>
      </c>
      <c r="V560" s="9" t="str">
        <f>IFERROR(__xludf.DUMMYFUNCTION("REGEXREPLACE(SUBSTITUTE(SUBSTITUTE(SUBSTITUTE(SUBSTITUTE(REGEXREPLACE(I560, ""(\[([ROYGBPTQUXZC_]|1?[0-9])\])"", ""&lt;icon src='$2.png'/&gt;""),""--"",""—""),""-&gt;"",""•""),""~@"", CONCATENATE(""&lt;i&gt;"",REGEXEXTRACT(B560,""^([\s\S]*),|$""),""&lt;/i&gt;"")),""~"", CONCA"&amp;"TENATE(""&lt;i&gt;"",B560,""&lt;/i&gt;"")),""(\([\s\S]*?\))"",""&lt;i&gt;&lt;span foreground='#FF34343A'&gt;$0&lt;/span&gt;&lt;/i&gt;"")"),"")</f>
        <v/>
      </c>
      <c r="W560" s="14" t="str">
        <f t="shared" si="10"/>
        <v>&lt;i&gt;&lt;/i&gt;</v>
      </c>
    </row>
    <row r="561">
      <c r="A561" s="14"/>
      <c r="B561" s="1" t="str">
        <f t="shared" si="11"/>
        <v/>
      </c>
      <c r="C561" s="15"/>
      <c r="D561" s="16" t="str">
        <f>IFERROR(__xludf.DUMMYFUNCTION("IF(ISBLANK(A561),"""",SWITCH(IF(T561="""",0,COUNTA(SPLIT(T561,"" ""))),0,""Generic"",1,TRIM(T561),2,""Multicolor"",3,""Multicolor"",4,""Multicolor"",5,""Multicolor"",6,""Multicolor"",7,""Multicolor"",8,""Multicolor""))"),"")</f>
        <v/>
      </c>
      <c r="E561" s="14"/>
      <c r="F561" s="14"/>
      <c r="H561" s="15"/>
      <c r="I561" s="17"/>
      <c r="J561" s="17"/>
      <c r="O561" s="17"/>
      <c r="Q561" s="1">
        <v>60.0</v>
      </c>
      <c r="R561" s="1">
        <v>50.0</v>
      </c>
      <c r="S561" s="14" t="str">
        <f t="shared" si="9"/>
        <v/>
      </c>
      <c r="T561" s="14" t="str">
        <f>IFERROR(__xludf.DUMMYFUNCTION("CONCATENATE(if(REGEXMATCH(C561,""R""),"" Red"",""""),if(REGEXMATCH(C561,""O""),"" Orange"",""""),if(REGEXMATCH(C561,""Y""),"" Yellow"",""""),if(REGEXMATCH(C561,""G""),"" Green"",""""),if(REGEXMATCH(C561,""B""),"" Blue"",""""),if(REGEXMATCH(C561,""P""),"" "&amp;"Purple"",""""))"),"")</f>
        <v/>
      </c>
      <c r="U561" s="14" t="str">
        <f>IFERROR(__xludf.DUMMYFUNCTION("REGEXREPLACE(C561, ""([ROYGBPXZC_]|1?[0-9])"", ""&lt;icon src='$0.png'/&gt;"")
"),"")</f>
        <v/>
      </c>
      <c r="V561" s="9" t="str">
        <f>IFERROR(__xludf.DUMMYFUNCTION("REGEXREPLACE(SUBSTITUTE(SUBSTITUTE(SUBSTITUTE(SUBSTITUTE(REGEXREPLACE(I561, ""(\[([ROYGBPTQUXZC_]|1?[0-9])\])"", ""&lt;icon src='$2.png'/&gt;""),""--"",""—""),""-&gt;"",""•""),""~@"", CONCATENATE(""&lt;i&gt;"",REGEXEXTRACT(B561,""^([\s\S]*),|$""),""&lt;/i&gt;"")),""~"", CONCA"&amp;"TENATE(""&lt;i&gt;"",B561,""&lt;/i&gt;"")),""(\([\s\S]*?\))"",""&lt;i&gt;&lt;span foreground='#FF34343A'&gt;$0&lt;/span&gt;&lt;/i&gt;"")"),"")</f>
        <v/>
      </c>
      <c r="W561" s="14" t="str">
        <f t="shared" si="10"/>
        <v>&lt;i&gt;&lt;/i&gt;</v>
      </c>
    </row>
    <row r="562">
      <c r="A562" s="14"/>
      <c r="B562" s="1" t="str">
        <f t="shared" si="11"/>
        <v/>
      </c>
      <c r="C562" s="15"/>
      <c r="D562" s="16" t="str">
        <f>IFERROR(__xludf.DUMMYFUNCTION("IF(ISBLANK(A562),"""",SWITCH(IF(T562="""",0,COUNTA(SPLIT(T562,"" ""))),0,""Generic"",1,TRIM(T562),2,""Multicolor"",3,""Multicolor"",4,""Multicolor"",5,""Multicolor"",6,""Multicolor"",7,""Multicolor"",8,""Multicolor""))"),"")</f>
        <v/>
      </c>
      <c r="E562" s="14"/>
      <c r="F562" s="14"/>
      <c r="H562" s="15"/>
      <c r="I562" s="17"/>
      <c r="J562" s="17"/>
      <c r="O562" s="17"/>
      <c r="Q562" s="1">
        <v>60.0</v>
      </c>
      <c r="R562" s="1">
        <v>50.0</v>
      </c>
      <c r="S562" s="14" t="str">
        <f t="shared" si="9"/>
        <v/>
      </c>
      <c r="T562" s="14" t="str">
        <f>IFERROR(__xludf.DUMMYFUNCTION("CONCATENATE(if(REGEXMATCH(C562,""R""),"" Red"",""""),if(REGEXMATCH(C562,""O""),"" Orange"",""""),if(REGEXMATCH(C562,""Y""),"" Yellow"",""""),if(REGEXMATCH(C562,""G""),"" Green"",""""),if(REGEXMATCH(C562,""B""),"" Blue"",""""),if(REGEXMATCH(C562,""P""),"" "&amp;"Purple"",""""))"),"")</f>
        <v/>
      </c>
      <c r="U562" s="14" t="str">
        <f>IFERROR(__xludf.DUMMYFUNCTION("REGEXREPLACE(C562, ""([ROYGBPXZC_]|1?[0-9])"", ""&lt;icon src='$0.png'/&gt;"")
"),"")</f>
        <v/>
      </c>
      <c r="V562" s="9" t="str">
        <f>IFERROR(__xludf.DUMMYFUNCTION("REGEXREPLACE(SUBSTITUTE(SUBSTITUTE(SUBSTITUTE(SUBSTITUTE(REGEXREPLACE(I562, ""(\[([ROYGBPTQUXZC_]|1?[0-9])\])"", ""&lt;icon src='$2.png'/&gt;""),""--"",""—""),""-&gt;"",""•""),""~@"", CONCATENATE(""&lt;i&gt;"",REGEXEXTRACT(B562,""^([\s\S]*),|$""),""&lt;/i&gt;"")),""~"", CONCA"&amp;"TENATE(""&lt;i&gt;"",B562,""&lt;/i&gt;"")),""(\([\s\S]*?\))"",""&lt;i&gt;&lt;span foreground='#FF34343A'&gt;$0&lt;/span&gt;&lt;/i&gt;"")"),"")</f>
        <v/>
      </c>
      <c r="W562" s="14" t="str">
        <f t="shared" si="10"/>
        <v>&lt;i&gt;&lt;/i&gt;</v>
      </c>
    </row>
    <row r="563">
      <c r="A563" s="14"/>
      <c r="B563" s="1" t="str">
        <f t="shared" si="11"/>
        <v/>
      </c>
      <c r="C563" s="15"/>
      <c r="D563" s="16" t="str">
        <f>IFERROR(__xludf.DUMMYFUNCTION("IF(ISBLANK(A563),"""",SWITCH(IF(T563="""",0,COUNTA(SPLIT(T563,"" ""))),0,""Generic"",1,TRIM(T563),2,""Multicolor"",3,""Multicolor"",4,""Multicolor"",5,""Multicolor"",6,""Multicolor"",7,""Multicolor"",8,""Multicolor""))"),"")</f>
        <v/>
      </c>
      <c r="E563" s="14"/>
      <c r="F563" s="14"/>
      <c r="H563" s="15"/>
      <c r="I563" s="17"/>
      <c r="J563" s="17"/>
      <c r="O563" s="17"/>
      <c r="Q563" s="1">
        <v>60.0</v>
      </c>
      <c r="R563" s="1">
        <v>50.0</v>
      </c>
      <c r="S563" s="14" t="str">
        <f t="shared" si="9"/>
        <v/>
      </c>
      <c r="T563" s="14" t="str">
        <f>IFERROR(__xludf.DUMMYFUNCTION("CONCATENATE(if(REGEXMATCH(C563,""R""),"" Red"",""""),if(REGEXMATCH(C563,""O""),"" Orange"",""""),if(REGEXMATCH(C563,""Y""),"" Yellow"",""""),if(REGEXMATCH(C563,""G""),"" Green"",""""),if(REGEXMATCH(C563,""B""),"" Blue"",""""),if(REGEXMATCH(C563,""P""),"" "&amp;"Purple"",""""))"),"")</f>
        <v/>
      </c>
      <c r="U563" s="14" t="str">
        <f>IFERROR(__xludf.DUMMYFUNCTION("REGEXREPLACE(C563, ""([ROYGBPXZC_]|1?[0-9])"", ""&lt;icon src='$0.png'/&gt;"")
"),"")</f>
        <v/>
      </c>
      <c r="V563" s="9" t="str">
        <f>IFERROR(__xludf.DUMMYFUNCTION("REGEXREPLACE(SUBSTITUTE(SUBSTITUTE(SUBSTITUTE(SUBSTITUTE(REGEXREPLACE(I563, ""(\[([ROYGBPTQUXZC_]|1?[0-9])\])"", ""&lt;icon src='$2.png'/&gt;""),""--"",""—""),""-&gt;"",""•""),""~@"", CONCATENATE(""&lt;i&gt;"",REGEXEXTRACT(B563,""^([\s\S]*),|$""),""&lt;/i&gt;"")),""~"", CONCA"&amp;"TENATE(""&lt;i&gt;"",B563,""&lt;/i&gt;"")),""(\([\s\S]*?\))"",""&lt;i&gt;&lt;span foreground='#FF34343A'&gt;$0&lt;/span&gt;&lt;/i&gt;"")"),"")</f>
        <v/>
      </c>
      <c r="W563" s="14" t="str">
        <f t="shared" si="10"/>
        <v>&lt;i&gt;&lt;/i&gt;</v>
      </c>
    </row>
    <row r="564">
      <c r="A564" s="14"/>
      <c r="B564" s="1" t="str">
        <f t="shared" si="11"/>
        <v/>
      </c>
      <c r="C564" s="15"/>
      <c r="D564" s="16" t="str">
        <f>IFERROR(__xludf.DUMMYFUNCTION("IF(ISBLANK(A564),"""",SWITCH(IF(T564="""",0,COUNTA(SPLIT(T564,"" ""))),0,""Generic"",1,TRIM(T564),2,""Multicolor"",3,""Multicolor"",4,""Multicolor"",5,""Multicolor"",6,""Multicolor"",7,""Multicolor"",8,""Multicolor""))"),"")</f>
        <v/>
      </c>
      <c r="E564" s="14"/>
      <c r="F564" s="14"/>
      <c r="H564" s="15"/>
      <c r="I564" s="17"/>
      <c r="J564" s="17"/>
      <c r="O564" s="17"/>
      <c r="Q564" s="1">
        <v>60.0</v>
      </c>
      <c r="R564" s="1">
        <v>50.0</v>
      </c>
      <c r="S564" s="14" t="str">
        <f t="shared" si="9"/>
        <v/>
      </c>
      <c r="T564" s="14" t="str">
        <f>IFERROR(__xludf.DUMMYFUNCTION("CONCATENATE(if(REGEXMATCH(C564,""R""),"" Red"",""""),if(REGEXMATCH(C564,""O""),"" Orange"",""""),if(REGEXMATCH(C564,""Y""),"" Yellow"",""""),if(REGEXMATCH(C564,""G""),"" Green"",""""),if(REGEXMATCH(C564,""B""),"" Blue"",""""),if(REGEXMATCH(C564,""P""),"" "&amp;"Purple"",""""))"),"")</f>
        <v/>
      </c>
      <c r="U564" s="14" t="str">
        <f>IFERROR(__xludf.DUMMYFUNCTION("REGEXREPLACE(C564, ""([ROYGBPXZC_]|1?[0-9])"", ""&lt;icon src='$0.png'/&gt;"")
"),"")</f>
        <v/>
      </c>
      <c r="V564" s="9" t="str">
        <f>IFERROR(__xludf.DUMMYFUNCTION("REGEXREPLACE(SUBSTITUTE(SUBSTITUTE(SUBSTITUTE(SUBSTITUTE(REGEXREPLACE(I564, ""(\[([ROYGBPTQUXZC_]|1?[0-9])\])"", ""&lt;icon src='$2.png'/&gt;""),""--"",""—""),""-&gt;"",""•""),""~@"", CONCATENATE(""&lt;i&gt;"",REGEXEXTRACT(B564,""^([\s\S]*),|$""),""&lt;/i&gt;"")),""~"", CONCA"&amp;"TENATE(""&lt;i&gt;"",B564,""&lt;/i&gt;"")),""(\([\s\S]*?\))"",""&lt;i&gt;&lt;span foreground='#FF34343A'&gt;$0&lt;/span&gt;&lt;/i&gt;"")"),"")</f>
        <v/>
      </c>
      <c r="W564" s="14" t="str">
        <f t="shared" si="10"/>
        <v>&lt;i&gt;&lt;/i&gt;</v>
      </c>
    </row>
    <row r="565">
      <c r="A565" s="14"/>
      <c r="B565" s="1" t="str">
        <f t="shared" si="11"/>
        <v/>
      </c>
      <c r="C565" s="15"/>
      <c r="D565" s="16" t="str">
        <f>IFERROR(__xludf.DUMMYFUNCTION("IF(ISBLANK(A565),"""",SWITCH(IF(T565="""",0,COUNTA(SPLIT(T565,"" ""))),0,""Generic"",1,TRIM(T565),2,""Multicolor"",3,""Multicolor"",4,""Multicolor"",5,""Multicolor"",6,""Multicolor"",7,""Multicolor"",8,""Multicolor""))"),"")</f>
        <v/>
      </c>
      <c r="E565" s="14"/>
      <c r="F565" s="14"/>
      <c r="H565" s="15"/>
      <c r="I565" s="17"/>
      <c r="J565" s="17"/>
      <c r="O565" s="17"/>
      <c r="Q565" s="1">
        <v>60.0</v>
      </c>
      <c r="R565" s="1">
        <v>50.0</v>
      </c>
      <c r="S565" s="14" t="str">
        <f t="shared" si="9"/>
        <v/>
      </c>
      <c r="T565" s="14" t="str">
        <f>IFERROR(__xludf.DUMMYFUNCTION("CONCATENATE(if(REGEXMATCH(C565,""R""),"" Red"",""""),if(REGEXMATCH(C565,""O""),"" Orange"",""""),if(REGEXMATCH(C565,""Y""),"" Yellow"",""""),if(REGEXMATCH(C565,""G""),"" Green"",""""),if(REGEXMATCH(C565,""B""),"" Blue"",""""),if(REGEXMATCH(C565,""P""),"" "&amp;"Purple"",""""))"),"")</f>
        <v/>
      </c>
      <c r="U565" s="14" t="str">
        <f>IFERROR(__xludf.DUMMYFUNCTION("REGEXREPLACE(C565, ""([ROYGBPXZC_]|1?[0-9])"", ""&lt;icon src='$0.png'/&gt;"")
"),"")</f>
        <v/>
      </c>
      <c r="V565" s="9" t="str">
        <f>IFERROR(__xludf.DUMMYFUNCTION("REGEXREPLACE(SUBSTITUTE(SUBSTITUTE(SUBSTITUTE(SUBSTITUTE(REGEXREPLACE(I565, ""(\[([ROYGBPTQUXZC_]|1?[0-9])\])"", ""&lt;icon src='$2.png'/&gt;""),""--"",""—""),""-&gt;"",""•""),""~@"", CONCATENATE(""&lt;i&gt;"",REGEXEXTRACT(B565,""^([\s\S]*),|$""),""&lt;/i&gt;"")),""~"", CONCA"&amp;"TENATE(""&lt;i&gt;"",B565,""&lt;/i&gt;"")),""(\([\s\S]*?\))"",""&lt;i&gt;&lt;span foreground='#FF34343A'&gt;$0&lt;/span&gt;&lt;/i&gt;"")"),"")</f>
        <v/>
      </c>
      <c r="W565" s="14" t="str">
        <f t="shared" si="10"/>
        <v>&lt;i&gt;&lt;/i&gt;</v>
      </c>
    </row>
    <row r="566">
      <c r="A566" s="14"/>
      <c r="B566" s="1" t="str">
        <f t="shared" si="11"/>
        <v/>
      </c>
      <c r="C566" s="15"/>
      <c r="D566" s="16" t="str">
        <f>IFERROR(__xludf.DUMMYFUNCTION("IF(ISBLANK(A566),"""",SWITCH(IF(T566="""",0,COUNTA(SPLIT(T566,"" ""))),0,""Generic"",1,TRIM(T566),2,""Multicolor"",3,""Multicolor"",4,""Multicolor"",5,""Multicolor"",6,""Multicolor"",7,""Multicolor"",8,""Multicolor""))"),"")</f>
        <v/>
      </c>
      <c r="E566" s="14"/>
      <c r="F566" s="14"/>
      <c r="H566" s="15"/>
      <c r="I566" s="17"/>
      <c r="J566" s="17"/>
      <c r="O566" s="17"/>
      <c r="Q566" s="1">
        <v>60.0</v>
      </c>
      <c r="R566" s="1">
        <v>50.0</v>
      </c>
      <c r="S566" s="14" t="str">
        <f t="shared" si="9"/>
        <v/>
      </c>
      <c r="T566" s="14" t="str">
        <f>IFERROR(__xludf.DUMMYFUNCTION("CONCATENATE(if(REGEXMATCH(C566,""R""),"" Red"",""""),if(REGEXMATCH(C566,""O""),"" Orange"",""""),if(REGEXMATCH(C566,""Y""),"" Yellow"",""""),if(REGEXMATCH(C566,""G""),"" Green"",""""),if(REGEXMATCH(C566,""B""),"" Blue"",""""),if(REGEXMATCH(C566,""P""),"" "&amp;"Purple"",""""))"),"")</f>
        <v/>
      </c>
      <c r="U566" s="14" t="str">
        <f>IFERROR(__xludf.DUMMYFUNCTION("REGEXREPLACE(C566, ""([ROYGBPXZC_]|1?[0-9])"", ""&lt;icon src='$0.png'/&gt;"")
"),"")</f>
        <v/>
      </c>
      <c r="V566" s="9" t="str">
        <f>IFERROR(__xludf.DUMMYFUNCTION("REGEXREPLACE(SUBSTITUTE(SUBSTITUTE(SUBSTITUTE(SUBSTITUTE(REGEXREPLACE(I566, ""(\[([ROYGBPTQUXZC_]|1?[0-9])\])"", ""&lt;icon src='$2.png'/&gt;""),""--"",""—""),""-&gt;"",""•""),""~@"", CONCATENATE(""&lt;i&gt;"",REGEXEXTRACT(B566,""^([\s\S]*),|$""),""&lt;/i&gt;"")),""~"", CONCA"&amp;"TENATE(""&lt;i&gt;"",B566,""&lt;/i&gt;"")),""(\([\s\S]*?\))"",""&lt;i&gt;&lt;span foreground='#FF34343A'&gt;$0&lt;/span&gt;&lt;/i&gt;"")"),"")</f>
        <v/>
      </c>
      <c r="W566" s="14" t="str">
        <f t="shared" si="10"/>
        <v>&lt;i&gt;&lt;/i&gt;</v>
      </c>
    </row>
    <row r="567">
      <c r="A567" s="14"/>
      <c r="B567" s="1" t="str">
        <f t="shared" si="11"/>
        <v/>
      </c>
      <c r="C567" s="15"/>
      <c r="D567" s="16" t="str">
        <f>IFERROR(__xludf.DUMMYFUNCTION("IF(ISBLANK(A567),"""",SWITCH(IF(T567="""",0,COUNTA(SPLIT(T567,"" ""))),0,""Generic"",1,TRIM(T567),2,""Multicolor"",3,""Multicolor"",4,""Multicolor"",5,""Multicolor"",6,""Multicolor"",7,""Multicolor"",8,""Multicolor""))"),"")</f>
        <v/>
      </c>
      <c r="E567" s="14"/>
      <c r="F567" s="14"/>
      <c r="H567" s="15"/>
      <c r="I567" s="17"/>
      <c r="J567" s="17"/>
      <c r="O567" s="17"/>
      <c r="Q567" s="1">
        <v>60.0</v>
      </c>
      <c r="R567" s="1">
        <v>50.0</v>
      </c>
      <c r="S567" s="14" t="str">
        <f t="shared" si="9"/>
        <v/>
      </c>
      <c r="T567" s="14" t="str">
        <f>IFERROR(__xludf.DUMMYFUNCTION("CONCATENATE(if(REGEXMATCH(C567,""R""),"" Red"",""""),if(REGEXMATCH(C567,""O""),"" Orange"",""""),if(REGEXMATCH(C567,""Y""),"" Yellow"",""""),if(REGEXMATCH(C567,""G""),"" Green"",""""),if(REGEXMATCH(C567,""B""),"" Blue"",""""),if(REGEXMATCH(C567,""P""),"" "&amp;"Purple"",""""))"),"")</f>
        <v/>
      </c>
      <c r="U567" s="14" t="str">
        <f>IFERROR(__xludf.DUMMYFUNCTION("REGEXREPLACE(C567, ""([ROYGBPXZC_]|1?[0-9])"", ""&lt;icon src='$0.png'/&gt;"")
"),"")</f>
        <v/>
      </c>
      <c r="V567" s="9" t="str">
        <f>IFERROR(__xludf.DUMMYFUNCTION("REGEXREPLACE(SUBSTITUTE(SUBSTITUTE(SUBSTITUTE(SUBSTITUTE(REGEXREPLACE(I567, ""(\[([ROYGBPTQUXZC_]|1?[0-9])\])"", ""&lt;icon src='$2.png'/&gt;""),""--"",""—""),""-&gt;"",""•""),""~@"", CONCATENATE(""&lt;i&gt;"",REGEXEXTRACT(B567,""^([\s\S]*),|$""),""&lt;/i&gt;"")),""~"", CONCA"&amp;"TENATE(""&lt;i&gt;"",B567,""&lt;/i&gt;"")),""(\([\s\S]*?\))"",""&lt;i&gt;&lt;span foreground='#FF34343A'&gt;$0&lt;/span&gt;&lt;/i&gt;"")"),"")</f>
        <v/>
      </c>
      <c r="W567" s="14" t="str">
        <f t="shared" si="10"/>
        <v>&lt;i&gt;&lt;/i&gt;</v>
      </c>
    </row>
    <row r="568">
      <c r="A568" s="14"/>
      <c r="B568" s="1" t="str">
        <f t="shared" si="11"/>
        <v/>
      </c>
      <c r="C568" s="15"/>
      <c r="D568" s="16" t="str">
        <f>IFERROR(__xludf.DUMMYFUNCTION("IF(ISBLANK(A568),"""",SWITCH(IF(T568="""",0,COUNTA(SPLIT(T568,"" ""))),0,""Generic"",1,TRIM(T568),2,""Multicolor"",3,""Multicolor"",4,""Multicolor"",5,""Multicolor"",6,""Multicolor"",7,""Multicolor"",8,""Multicolor""))"),"")</f>
        <v/>
      </c>
      <c r="E568" s="14"/>
      <c r="F568" s="14"/>
      <c r="H568" s="15"/>
      <c r="I568" s="17"/>
      <c r="J568" s="17"/>
      <c r="O568" s="17"/>
      <c r="Q568" s="1">
        <v>60.0</v>
      </c>
      <c r="R568" s="1">
        <v>50.0</v>
      </c>
      <c r="S568" s="14" t="str">
        <f t="shared" si="9"/>
        <v/>
      </c>
      <c r="T568" s="14" t="str">
        <f>IFERROR(__xludf.DUMMYFUNCTION("CONCATENATE(if(REGEXMATCH(C568,""R""),"" Red"",""""),if(REGEXMATCH(C568,""O""),"" Orange"",""""),if(REGEXMATCH(C568,""Y""),"" Yellow"",""""),if(REGEXMATCH(C568,""G""),"" Green"",""""),if(REGEXMATCH(C568,""B""),"" Blue"",""""),if(REGEXMATCH(C568,""P""),"" "&amp;"Purple"",""""))"),"")</f>
        <v/>
      </c>
      <c r="U568" s="14" t="str">
        <f>IFERROR(__xludf.DUMMYFUNCTION("REGEXREPLACE(C568, ""([ROYGBPXZC_]|1?[0-9])"", ""&lt;icon src='$0.png'/&gt;"")
"),"")</f>
        <v/>
      </c>
      <c r="V568" s="9" t="str">
        <f>IFERROR(__xludf.DUMMYFUNCTION("REGEXREPLACE(SUBSTITUTE(SUBSTITUTE(SUBSTITUTE(SUBSTITUTE(REGEXREPLACE(I568, ""(\[([ROYGBPTQUXZC_]|1?[0-9])\])"", ""&lt;icon src='$2.png'/&gt;""),""--"",""—""),""-&gt;"",""•""),""~@"", CONCATENATE(""&lt;i&gt;"",REGEXEXTRACT(B568,""^([\s\S]*),|$""),""&lt;/i&gt;"")),""~"", CONCA"&amp;"TENATE(""&lt;i&gt;"",B568,""&lt;/i&gt;"")),""(\([\s\S]*?\))"",""&lt;i&gt;&lt;span foreground='#FF34343A'&gt;$0&lt;/span&gt;&lt;/i&gt;"")"),"")</f>
        <v/>
      </c>
      <c r="W568" s="14" t="str">
        <f t="shared" si="10"/>
        <v>&lt;i&gt;&lt;/i&gt;</v>
      </c>
    </row>
    <row r="569">
      <c r="A569" s="14"/>
      <c r="B569" s="1" t="str">
        <f t="shared" si="11"/>
        <v/>
      </c>
      <c r="C569" s="15"/>
      <c r="D569" s="16" t="str">
        <f>IFERROR(__xludf.DUMMYFUNCTION("IF(ISBLANK(A569),"""",SWITCH(IF(T569="""",0,COUNTA(SPLIT(T569,"" ""))),0,""Generic"",1,TRIM(T569),2,""Multicolor"",3,""Multicolor"",4,""Multicolor"",5,""Multicolor"",6,""Multicolor"",7,""Multicolor"",8,""Multicolor""))"),"")</f>
        <v/>
      </c>
      <c r="E569" s="14"/>
      <c r="F569" s="14"/>
      <c r="H569" s="15"/>
      <c r="I569" s="17"/>
      <c r="J569" s="17"/>
      <c r="O569" s="17"/>
      <c r="Q569" s="1">
        <v>60.0</v>
      </c>
      <c r="R569" s="1">
        <v>50.0</v>
      </c>
      <c r="S569" s="14" t="str">
        <f t="shared" si="9"/>
        <v/>
      </c>
      <c r="T569" s="14" t="str">
        <f>IFERROR(__xludf.DUMMYFUNCTION("CONCATENATE(if(REGEXMATCH(C569,""R""),"" Red"",""""),if(REGEXMATCH(C569,""O""),"" Orange"",""""),if(REGEXMATCH(C569,""Y""),"" Yellow"",""""),if(REGEXMATCH(C569,""G""),"" Green"",""""),if(REGEXMATCH(C569,""B""),"" Blue"",""""),if(REGEXMATCH(C569,""P""),"" "&amp;"Purple"",""""))"),"")</f>
        <v/>
      </c>
      <c r="U569" s="14" t="str">
        <f>IFERROR(__xludf.DUMMYFUNCTION("REGEXREPLACE(C569, ""([ROYGBPXZC_]|1?[0-9])"", ""&lt;icon src='$0.png'/&gt;"")
"),"")</f>
        <v/>
      </c>
      <c r="V569" s="9" t="str">
        <f>IFERROR(__xludf.DUMMYFUNCTION("REGEXREPLACE(SUBSTITUTE(SUBSTITUTE(SUBSTITUTE(SUBSTITUTE(REGEXREPLACE(I569, ""(\[([ROYGBPTQUXZC_]|1?[0-9])\])"", ""&lt;icon src='$2.png'/&gt;""),""--"",""—""),""-&gt;"",""•""),""~@"", CONCATENATE(""&lt;i&gt;"",REGEXEXTRACT(B569,""^([\s\S]*),|$""),""&lt;/i&gt;"")),""~"", CONCA"&amp;"TENATE(""&lt;i&gt;"",B569,""&lt;/i&gt;"")),""(\([\s\S]*?\))"",""&lt;i&gt;&lt;span foreground='#FF34343A'&gt;$0&lt;/span&gt;&lt;/i&gt;"")"),"")</f>
        <v/>
      </c>
      <c r="W569" s="14" t="str">
        <f t="shared" si="10"/>
        <v>&lt;i&gt;&lt;/i&gt;</v>
      </c>
    </row>
    <row r="570">
      <c r="A570" s="14"/>
      <c r="B570" s="1" t="str">
        <f t="shared" si="11"/>
        <v/>
      </c>
      <c r="C570" s="15"/>
      <c r="D570" s="16" t="str">
        <f>IFERROR(__xludf.DUMMYFUNCTION("IF(ISBLANK(A570),"""",SWITCH(IF(T570="""",0,COUNTA(SPLIT(T570,"" ""))),0,""Generic"",1,TRIM(T570),2,""Multicolor"",3,""Multicolor"",4,""Multicolor"",5,""Multicolor"",6,""Multicolor"",7,""Multicolor"",8,""Multicolor""))"),"")</f>
        <v/>
      </c>
      <c r="E570" s="14"/>
      <c r="F570" s="14"/>
      <c r="H570" s="15"/>
      <c r="I570" s="17"/>
      <c r="J570" s="17"/>
      <c r="O570" s="17"/>
      <c r="Q570" s="1">
        <v>60.0</v>
      </c>
      <c r="R570" s="1">
        <v>50.0</v>
      </c>
      <c r="S570" s="14" t="str">
        <f t="shared" si="9"/>
        <v/>
      </c>
      <c r="T570" s="14" t="str">
        <f>IFERROR(__xludf.DUMMYFUNCTION("CONCATENATE(if(REGEXMATCH(C570,""R""),"" Red"",""""),if(REGEXMATCH(C570,""O""),"" Orange"",""""),if(REGEXMATCH(C570,""Y""),"" Yellow"",""""),if(REGEXMATCH(C570,""G""),"" Green"",""""),if(REGEXMATCH(C570,""B""),"" Blue"",""""),if(REGEXMATCH(C570,""P""),"" "&amp;"Purple"",""""))"),"")</f>
        <v/>
      </c>
      <c r="U570" s="14" t="str">
        <f>IFERROR(__xludf.DUMMYFUNCTION("REGEXREPLACE(C570, ""([ROYGBPXZC_]|1?[0-9])"", ""&lt;icon src='$0.png'/&gt;"")
"),"")</f>
        <v/>
      </c>
      <c r="V570" s="9" t="str">
        <f>IFERROR(__xludf.DUMMYFUNCTION("REGEXREPLACE(SUBSTITUTE(SUBSTITUTE(SUBSTITUTE(SUBSTITUTE(REGEXREPLACE(I570, ""(\[([ROYGBPTQUXZC_]|1?[0-9])\])"", ""&lt;icon src='$2.png'/&gt;""),""--"",""—""),""-&gt;"",""•""),""~@"", CONCATENATE(""&lt;i&gt;"",REGEXEXTRACT(B570,""^([\s\S]*),|$""),""&lt;/i&gt;"")),""~"", CONCA"&amp;"TENATE(""&lt;i&gt;"",B570,""&lt;/i&gt;"")),""(\([\s\S]*?\))"",""&lt;i&gt;&lt;span foreground='#FF34343A'&gt;$0&lt;/span&gt;&lt;/i&gt;"")"),"")</f>
        <v/>
      </c>
      <c r="W570" s="14" t="str">
        <f t="shared" si="10"/>
        <v>&lt;i&gt;&lt;/i&gt;</v>
      </c>
    </row>
    <row r="571">
      <c r="A571" s="14"/>
      <c r="B571" s="1" t="str">
        <f t="shared" si="11"/>
        <v/>
      </c>
      <c r="C571" s="15"/>
      <c r="D571" s="16" t="str">
        <f>IFERROR(__xludf.DUMMYFUNCTION("IF(ISBLANK(A571),"""",SWITCH(IF(T571="""",0,COUNTA(SPLIT(T571,"" ""))),0,""Generic"",1,TRIM(T571),2,""Multicolor"",3,""Multicolor"",4,""Multicolor"",5,""Multicolor"",6,""Multicolor"",7,""Multicolor"",8,""Multicolor""))"),"")</f>
        <v/>
      </c>
      <c r="E571" s="14"/>
      <c r="F571" s="14"/>
      <c r="H571" s="15"/>
      <c r="I571" s="17"/>
      <c r="J571" s="17"/>
      <c r="O571" s="17"/>
      <c r="Q571" s="1">
        <v>60.0</v>
      </c>
      <c r="R571" s="1">
        <v>50.0</v>
      </c>
      <c r="S571" s="14" t="str">
        <f t="shared" si="9"/>
        <v/>
      </c>
      <c r="T571" s="14" t="str">
        <f>IFERROR(__xludf.DUMMYFUNCTION("CONCATENATE(if(REGEXMATCH(C571,""R""),"" Red"",""""),if(REGEXMATCH(C571,""O""),"" Orange"",""""),if(REGEXMATCH(C571,""Y""),"" Yellow"",""""),if(REGEXMATCH(C571,""G""),"" Green"",""""),if(REGEXMATCH(C571,""B""),"" Blue"",""""),if(REGEXMATCH(C571,""P""),"" "&amp;"Purple"",""""))"),"")</f>
        <v/>
      </c>
      <c r="U571" s="14" t="str">
        <f>IFERROR(__xludf.DUMMYFUNCTION("REGEXREPLACE(C571, ""([ROYGBPXZC_]|1?[0-9])"", ""&lt;icon src='$0.png'/&gt;"")
"),"")</f>
        <v/>
      </c>
      <c r="V571" s="9" t="str">
        <f>IFERROR(__xludf.DUMMYFUNCTION("REGEXREPLACE(SUBSTITUTE(SUBSTITUTE(SUBSTITUTE(SUBSTITUTE(REGEXREPLACE(I571, ""(\[([ROYGBPTQUXZC_]|1?[0-9])\])"", ""&lt;icon src='$2.png'/&gt;""),""--"",""—""),""-&gt;"",""•""),""~@"", CONCATENATE(""&lt;i&gt;"",REGEXEXTRACT(B571,""^([\s\S]*),|$""),""&lt;/i&gt;"")),""~"", CONCA"&amp;"TENATE(""&lt;i&gt;"",B571,""&lt;/i&gt;"")),""(\([\s\S]*?\))"",""&lt;i&gt;&lt;span foreground='#FF34343A'&gt;$0&lt;/span&gt;&lt;/i&gt;"")"),"")</f>
        <v/>
      </c>
      <c r="W571" s="14" t="str">
        <f t="shared" si="10"/>
        <v>&lt;i&gt;&lt;/i&gt;</v>
      </c>
    </row>
    <row r="572">
      <c r="A572" s="14"/>
      <c r="B572" s="1" t="str">
        <f t="shared" si="11"/>
        <v/>
      </c>
      <c r="C572" s="15"/>
      <c r="D572" s="16" t="str">
        <f>IFERROR(__xludf.DUMMYFUNCTION("IF(ISBLANK(A572),"""",SWITCH(IF(T572="""",0,COUNTA(SPLIT(T572,"" ""))),0,""Generic"",1,TRIM(T572),2,""Multicolor"",3,""Multicolor"",4,""Multicolor"",5,""Multicolor"",6,""Multicolor"",7,""Multicolor"",8,""Multicolor""))"),"")</f>
        <v/>
      </c>
      <c r="E572" s="14"/>
      <c r="F572" s="14"/>
      <c r="H572" s="15"/>
      <c r="I572" s="17"/>
      <c r="J572" s="17"/>
      <c r="O572" s="17"/>
      <c r="Q572" s="1">
        <v>60.0</v>
      </c>
      <c r="R572" s="1">
        <v>50.0</v>
      </c>
      <c r="S572" s="14" t="str">
        <f t="shared" si="9"/>
        <v/>
      </c>
      <c r="T572" s="14" t="str">
        <f>IFERROR(__xludf.DUMMYFUNCTION("CONCATENATE(if(REGEXMATCH(C572,""R""),"" Red"",""""),if(REGEXMATCH(C572,""O""),"" Orange"",""""),if(REGEXMATCH(C572,""Y""),"" Yellow"",""""),if(REGEXMATCH(C572,""G""),"" Green"",""""),if(REGEXMATCH(C572,""B""),"" Blue"",""""),if(REGEXMATCH(C572,""P""),"" "&amp;"Purple"",""""))"),"")</f>
        <v/>
      </c>
      <c r="U572" s="14" t="str">
        <f>IFERROR(__xludf.DUMMYFUNCTION("REGEXREPLACE(C572, ""([ROYGBPXZC_]|1?[0-9])"", ""&lt;icon src='$0.png'/&gt;"")
"),"")</f>
        <v/>
      </c>
      <c r="V572" s="9" t="str">
        <f>IFERROR(__xludf.DUMMYFUNCTION("REGEXREPLACE(SUBSTITUTE(SUBSTITUTE(SUBSTITUTE(SUBSTITUTE(REGEXREPLACE(I572, ""(\[([ROYGBPTQUXZC_]|1?[0-9])\])"", ""&lt;icon src='$2.png'/&gt;""),""--"",""—""),""-&gt;"",""•""),""~@"", CONCATENATE(""&lt;i&gt;"",REGEXEXTRACT(B572,""^([\s\S]*),|$""),""&lt;/i&gt;"")),""~"", CONCA"&amp;"TENATE(""&lt;i&gt;"",B572,""&lt;/i&gt;"")),""(\([\s\S]*?\))"",""&lt;i&gt;&lt;span foreground='#FF34343A'&gt;$0&lt;/span&gt;&lt;/i&gt;"")"),"")</f>
        <v/>
      </c>
      <c r="W572" s="14" t="str">
        <f t="shared" si="10"/>
        <v>&lt;i&gt;&lt;/i&gt;</v>
      </c>
    </row>
    <row r="573">
      <c r="A573" s="14"/>
      <c r="B573" s="1" t="str">
        <f t="shared" si="11"/>
        <v/>
      </c>
      <c r="C573" s="15"/>
      <c r="D573" s="16" t="str">
        <f>IFERROR(__xludf.DUMMYFUNCTION("IF(ISBLANK(A573),"""",SWITCH(IF(T573="""",0,COUNTA(SPLIT(T573,"" ""))),0,""Generic"",1,TRIM(T573),2,""Multicolor"",3,""Multicolor"",4,""Multicolor"",5,""Multicolor"",6,""Multicolor"",7,""Multicolor"",8,""Multicolor""))"),"")</f>
        <v/>
      </c>
      <c r="E573" s="14"/>
      <c r="F573" s="14"/>
      <c r="H573" s="15"/>
      <c r="I573" s="17"/>
      <c r="J573" s="17"/>
      <c r="O573" s="17"/>
      <c r="Q573" s="1">
        <v>60.0</v>
      </c>
      <c r="R573" s="1">
        <v>50.0</v>
      </c>
      <c r="S573" s="14" t="str">
        <f t="shared" si="9"/>
        <v/>
      </c>
      <c r="T573" s="14" t="str">
        <f>IFERROR(__xludf.DUMMYFUNCTION("CONCATENATE(if(REGEXMATCH(C573,""R""),"" Red"",""""),if(REGEXMATCH(C573,""O""),"" Orange"",""""),if(REGEXMATCH(C573,""Y""),"" Yellow"",""""),if(REGEXMATCH(C573,""G""),"" Green"",""""),if(REGEXMATCH(C573,""B""),"" Blue"",""""),if(REGEXMATCH(C573,""P""),"" "&amp;"Purple"",""""))"),"")</f>
        <v/>
      </c>
      <c r="U573" s="14" t="str">
        <f>IFERROR(__xludf.DUMMYFUNCTION("REGEXREPLACE(C573, ""([ROYGBPXZC_]|1?[0-9])"", ""&lt;icon src='$0.png'/&gt;"")
"),"")</f>
        <v/>
      </c>
      <c r="V573" s="9" t="str">
        <f>IFERROR(__xludf.DUMMYFUNCTION("REGEXREPLACE(SUBSTITUTE(SUBSTITUTE(SUBSTITUTE(SUBSTITUTE(REGEXREPLACE(I573, ""(\[([ROYGBPTQUXZC_]|1?[0-9])\])"", ""&lt;icon src='$2.png'/&gt;""),""--"",""—""),""-&gt;"",""•""),""~@"", CONCATENATE(""&lt;i&gt;"",REGEXEXTRACT(B573,""^([\s\S]*),|$""),""&lt;/i&gt;"")),""~"", CONCA"&amp;"TENATE(""&lt;i&gt;"",B573,""&lt;/i&gt;"")),""(\([\s\S]*?\))"",""&lt;i&gt;&lt;span foreground='#FF34343A'&gt;$0&lt;/span&gt;&lt;/i&gt;"")"),"")</f>
        <v/>
      </c>
      <c r="W573" s="14" t="str">
        <f t="shared" si="10"/>
        <v>&lt;i&gt;&lt;/i&gt;</v>
      </c>
    </row>
    <row r="574">
      <c r="A574" s="14"/>
      <c r="B574" s="1" t="str">
        <f t="shared" si="11"/>
        <v/>
      </c>
      <c r="C574" s="15"/>
      <c r="D574" s="16" t="str">
        <f>IFERROR(__xludf.DUMMYFUNCTION("IF(ISBLANK(A574),"""",SWITCH(IF(T574="""",0,COUNTA(SPLIT(T574,"" ""))),0,""Generic"",1,TRIM(T574),2,""Multicolor"",3,""Multicolor"",4,""Multicolor"",5,""Multicolor"",6,""Multicolor"",7,""Multicolor"",8,""Multicolor""))"),"")</f>
        <v/>
      </c>
      <c r="E574" s="14"/>
      <c r="F574" s="14"/>
      <c r="H574" s="15"/>
      <c r="I574" s="17"/>
      <c r="J574" s="17"/>
      <c r="O574" s="17"/>
      <c r="Q574" s="1">
        <v>60.0</v>
      </c>
      <c r="R574" s="1">
        <v>50.0</v>
      </c>
      <c r="S574" s="14" t="str">
        <f t="shared" si="9"/>
        <v/>
      </c>
      <c r="T574" s="14" t="str">
        <f>IFERROR(__xludf.DUMMYFUNCTION("CONCATENATE(if(REGEXMATCH(C574,""R""),"" Red"",""""),if(REGEXMATCH(C574,""O""),"" Orange"",""""),if(REGEXMATCH(C574,""Y""),"" Yellow"",""""),if(REGEXMATCH(C574,""G""),"" Green"",""""),if(REGEXMATCH(C574,""B""),"" Blue"",""""),if(REGEXMATCH(C574,""P""),"" "&amp;"Purple"",""""))"),"")</f>
        <v/>
      </c>
      <c r="U574" s="14" t="str">
        <f>IFERROR(__xludf.DUMMYFUNCTION("REGEXREPLACE(C574, ""([ROYGBPXZC_]|1?[0-9])"", ""&lt;icon src='$0.png'/&gt;"")
"),"")</f>
        <v/>
      </c>
      <c r="V574" s="9" t="str">
        <f>IFERROR(__xludf.DUMMYFUNCTION("REGEXREPLACE(SUBSTITUTE(SUBSTITUTE(SUBSTITUTE(SUBSTITUTE(REGEXREPLACE(I574, ""(\[([ROYGBPTQUXZC_]|1?[0-9])\])"", ""&lt;icon src='$2.png'/&gt;""),""--"",""—""),""-&gt;"",""•""),""~@"", CONCATENATE(""&lt;i&gt;"",REGEXEXTRACT(B574,""^([\s\S]*),|$""),""&lt;/i&gt;"")),""~"", CONCA"&amp;"TENATE(""&lt;i&gt;"",B574,""&lt;/i&gt;"")),""(\([\s\S]*?\))"",""&lt;i&gt;&lt;span foreground='#FF34343A'&gt;$0&lt;/span&gt;&lt;/i&gt;"")"),"")</f>
        <v/>
      </c>
      <c r="W574" s="14" t="str">
        <f t="shared" si="10"/>
        <v>&lt;i&gt;&lt;/i&gt;</v>
      </c>
    </row>
    <row r="575">
      <c r="A575" s="14"/>
      <c r="B575" s="1" t="str">
        <f t="shared" si="11"/>
        <v/>
      </c>
      <c r="C575" s="15"/>
      <c r="D575" s="16" t="str">
        <f>IFERROR(__xludf.DUMMYFUNCTION("IF(ISBLANK(A575),"""",SWITCH(IF(T575="""",0,COUNTA(SPLIT(T575,"" ""))),0,""Generic"",1,TRIM(T575),2,""Multicolor"",3,""Multicolor"",4,""Multicolor"",5,""Multicolor"",6,""Multicolor"",7,""Multicolor"",8,""Multicolor""))"),"")</f>
        <v/>
      </c>
      <c r="E575" s="14"/>
      <c r="F575" s="14"/>
      <c r="H575" s="15"/>
      <c r="I575" s="17"/>
      <c r="J575" s="17"/>
      <c r="O575" s="17"/>
      <c r="Q575" s="1">
        <v>60.0</v>
      </c>
      <c r="R575" s="1">
        <v>50.0</v>
      </c>
      <c r="S575" s="14" t="str">
        <f t="shared" si="9"/>
        <v/>
      </c>
      <c r="T575" s="14" t="str">
        <f>IFERROR(__xludf.DUMMYFUNCTION("CONCATENATE(if(REGEXMATCH(C575,""R""),"" Red"",""""),if(REGEXMATCH(C575,""O""),"" Orange"",""""),if(REGEXMATCH(C575,""Y""),"" Yellow"",""""),if(REGEXMATCH(C575,""G""),"" Green"",""""),if(REGEXMATCH(C575,""B""),"" Blue"",""""),if(REGEXMATCH(C575,""P""),"" "&amp;"Purple"",""""))"),"")</f>
        <v/>
      </c>
      <c r="U575" s="14" t="str">
        <f>IFERROR(__xludf.DUMMYFUNCTION("REGEXREPLACE(C575, ""([ROYGBPXZC_]|1?[0-9])"", ""&lt;icon src='$0.png'/&gt;"")
"),"")</f>
        <v/>
      </c>
      <c r="V575" s="9" t="str">
        <f>IFERROR(__xludf.DUMMYFUNCTION("REGEXREPLACE(SUBSTITUTE(SUBSTITUTE(SUBSTITUTE(SUBSTITUTE(REGEXREPLACE(I575, ""(\[([ROYGBPTQUXZC_]|1?[0-9])\])"", ""&lt;icon src='$2.png'/&gt;""),""--"",""—""),""-&gt;"",""•""),""~@"", CONCATENATE(""&lt;i&gt;"",REGEXEXTRACT(B575,""^([\s\S]*),|$""),""&lt;/i&gt;"")),""~"", CONCA"&amp;"TENATE(""&lt;i&gt;"",B575,""&lt;/i&gt;"")),""(\([\s\S]*?\))"",""&lt;i&gt;&lt;span foreground='#FF34343A'&gt;$0&lt;/span&gt;&lt;/i&gt;"")"),"")</f>
        <v/>
      </c>
      <c r="W575" s="14" t="str">
        <f t="shared" si="10"/>
        <v>&lt;i&gt;&lt;/i&gt;</v>
      </c>
    </row>
    <row r="576">
      <c r="A576" s="14"/>
      <c r="B576" s="1" t="str">
        <f t="shared" si="11"/>
        <v/>
      </c>
      <c r="C576" s="15"/>
      <c r="D576" s="16" t="str">
        <f>IFERROR(__xludf.DUMMYFUNCTION("IF(ISBLANK(A576),"""",SWITCH(IF(T576="""",0,COUNTA(SPLIT(T576,"" ""))),0,""Generic"",1,TRIM(T576),2,""Multicolor"",3,""Multicolor"",4,""Multicolor"",5,""Multicolor"",6,""Multicolor"",7,""Multicolor"",8,""Multicolor""))"),"")</f>
        <v/>
      </c>
      <c r="E576" s="14"/>
      <c r="F576" s="14"/>
      <c r="H576" s="15"/>
      <c r="I576" s="17"/>
      <c r="J576" s="17"/>
      <c r="O576" s="17"/>
      <c r="Q576" s="1">
        <v>60.0</v>
      </c>
      <c r="R576" s="1">
        <v>50.0</v>
      </c>
      <c r="S576" s="14" t="str">
        <f t="shared" si="9"/>
        <v/>
      </c>
      <c r="T576" s="14" t="str">
        <f>IFERROR(__xludf.DUMMYFUNCTION("CONCATENATE(if(REGEXMATCH(C576,""R""),"" Red"",""""),if(REGEXMATCH(C576,""O""),"" Orange"",""""),if(REGEXMATCH(C576,""Y""),"" Yellow"",""""),if(REGEXMATCH(C576,""G""),"" Green"",""""),if(REGEXMATCH(C576,""B""),"" Blue"",""""),if(REGEXMATCH(C576,""P""),"" "&amp;"Purple"",""""))"),"")</f>
        <v/>
      </c>
      <c r="U576" s="14" t="str">
        <f>IFERROR(__xludf.DUMMYFUNCTION("REGEXREPLACE(C576, ""([ROYGBPXZC_]|1?[0-9])"", ""&lt;icon src='$0.png'/&gt;"")
"),"")</f>
        <v/>
      </c>
      <c r="V576" s="9" t="str">
        <f>IFERROR(__xludf.DUMMYFUNCTION("REGEXREPLACE(SUBSTITUTE(SUBSTITUTE(SUBSTITUTE(SUBSTITUTE(REGEXREPLACE(I576, ""(\[([ROYGBPTQUXZC_]|1?[0-9])\])"", ""&lt;icon src='$2.png'/&gt;""),""--"",""—""),""-&gt;"",""•""),""~@"", CONCATENATE(""&lt;i&gt;"",REGEXEXTRACT(B576,""^([\s\S]*),|$""),""&lt;/i&gt;"")),""~"", CONCA"&amp;"TENATE(""&lt;i&gt;"",B576,""&lt;/i&gt;"")),""(\([\s\S]*?\))"",""&lt;i&gt;&lt;span foreground='#FF34343A'&gt;$0&lt;/span&gt;&lt;/i&gt;"")"),"")</f>
        <v/>
      </c>
      <c r="W576" s="14" t="str">
        <f t="shared" si="10"/>
        <v>&lt;i&gt;&lt;/i&gt;</v>
      </c>
    </row>
    <row r="577">
      <c r="A577" s="14"/>
      <c r="B577" s="1" t="str">
        <f t="shared" si="11"/>
        <v/>
      </c>
      <c r="C577" s="15"/>
      <c r="D577" s="16" t="str">
        <f>IFERROR(__xludf.DUMMYFUNCTION("IF(ISBLANK(A577),"""",SWITCH(IF(T577="""",0,COUNTA(SPLIT(T577,"" ""))),0,""Generic"",1,TRIM(T577),2,""Multicolor"",3,""Multicolor"",4,""Multicolor"",5,""Multicolor"",6,""Multicolor"",7,""Multicolor"",8,""Multicolor""))"),"")</f>
        <v/>
      </c>
      <c r="E577" s="14"/>
      <c r="F577" s="14"/>
      <c r="H577" s="15"/>
      <c r="I577" s="17"/>
      <c r="J577" s="17"/>
      <c r="O577" s="17"/>
      <c r="Q577" s="1">
        <v>60.0</v>
      </c>
      <c r="R577" s="1">
        <v>50.0</v>
      </c>
      <c r="S577" s="14" t="str">
        <f t="shared" si="9"/>
        <v/>
      </c>
      <c r="T577" s="14" t="str">
        <f>IFERROR(__xludf.DUMMYFUNCTION("CONCATENATE(if(REGEXMATCH(C577,""R""),"" Red"",""""),if(REGEXMATCH(C577,""O""),"" Orange"",""""),if(REGEXMATCH(C577,""Y""),"" Yellow"",""""),if(REGEXMATCH(C577,""G""),"" Green"",""""),if(REGEXMATCH(C577,""B""),"" Blue"",""""),if(REGEXMATCH(C577,""P""),"" "&amp;"Purple"",""""))"),"")</f>
        <v/>
      </c>
      <c r="U577" s="14" t="str">
        <f>IFERROR(__xludf.DUMMYFUNCTION("REGEXREPLACE(C577, ""([ROYGBPXZC_]|1?[0-9])"", ""&lt;icon src='$0.png'/&gt;"")
"),"")</f>
        <v/>
      </c>
      <c r="V577" s="9" t="str">
        <f>IFERROR(__xludf.DUMMYFUNCTION("REGEXREPLACE(SUBSTITUTE(SUBSTITUTE(SUBSTITUTE(SUBSTITUTE(REGEXREPLACE(I577, ""(\[([ROYGBPTQUXZC_]|1?[0-9])\])"", ""&lt;icon src='$2.png'/&gt;""),""--"",""—""),""-&gt;"",""•""),""~@"", CONCATENATE(""&lt;i&gt;"",REGEXEXTRACT(B577,""^([\s\S]*),|$""),""&lt;/i&gt;"")),""~"", CONCA"&amp;"TENATE(""&lt;i&gt;"",B577,""&lt;/i&gt;"")),""(\([\s\S]*?\))"",""&lt;i&gt;&lt;span foreground='#FF34343A'&gt;$0&lt;/span&gt;&lt;/i&gt;"")"),"")</f>
        <v/>
      </c>
      <c r="W577" s="14" t="str">
        <f t="shared" si="10"/>
        <v>&lt;i&gt;&lt;/i&gt;</v>
      </c>
    </row>
    <row r="578">
      <c r="A578" s="14"/>
      <c r="B578" s="1" t="str">
        <f t="shared" si="11"/>
        <v/>
      </c>
      <c r="C578" s="15"/>
      <c r="D578" s="16" t="str">
        <f>IFERROR(__xludf.DUMMYFUNCTION("IF(ISBLANK(A578),"""",SWITCH(IF(T578="""",0,COUNTA(SPLIT(T578,"" ""))),0,""Generic"",1,TRIM(T578),2,""Multicolor"",3,""Multicolor"",4,""Multicolor"",5,""Multicolor"",6,""Multicolor"",7,""Multicolor"",8,""Multicolor""))"),"")</f>
        <v/>
      </c>
      <c r="E578" s="14"/>
      <c r="F578" s="14"/>
      <c r="H578" s="15"/>
      <c r="I578" s="17"/>
      <c r="J578" s="17"/>
      <c r="O578" s="17"/>
      <c r="Q578" s="1">
        <v>60.0</v>
      </c>
      <c r="R578" s="1">
        <v>50.0</v>
      </c>
      <c r="S578" s="14" t="str">
        <f t="shared" si="9"/>
        <v/>
      </c>
      <c r="T578" s="14" t="str">
        <f>IFERROR(__xludf.DUMMYFUNCTION("CONCATENATE(if(REGEXMATCH(C578,""R""),"" Red"",""""),if(REGEXMATCH(C578,""O""),"" Orange"",""""),if(REGEXMATCH(C578,""Y""),"" Yellow"",""""),if(REGEXMATCH(C578,""G""),"" Green"",""""),if(REGEXMATCH(C578,""B""),"" Blue"",""""),if(REGEXMATCH(C578,""P""),"" "&amp;"Purple"",""""))"),"")</f>
        <v/>
      </c>
      <c r="U578" s="14" t="str">
        <f>IFERROR(__xludf.DUMMYFUNCTION("REGEXREPLACE(C578, ""([ROYGBPXZC_]|1?[0-9])"", ""&lt;icon src='$0.png'/&gt;"")
"),"")</f>
        <v/>
      </c>
      <c r="V578" s="9" t="str">
        <f>IFERROR(__xludf.DUMMYFUNCTION("REGEXREPLACE(SUBSTITUTE(SUBSTITUTE(SUBSTITUTE(SUBSTITUTE(REGEXREPLACE(I578, ""(\[([ROYGBPTQUXZC_]|1?[0-9])\])"", ""&lt;icon src='$2.png'/&gt;""),""--"",""—""),""-&gt;"",""•""),""~@"", CONCATENATE(""&lt;i&gt;"",REGEXEXTRACT(B578,""^([\s\S]*),|$""),""&lt;/i&gt;"")),""~"", CONCA"&amp;"TENATE(""&lt;i&gt;"",B578,""&lt;/i&gt;"")),""(\([\s\S]*?\))"",""&lt;i&gt;&lt;span foreground='#FF34343A'&gt;$0&lt;/span&gt;&lt;/i&gt;"")"),"")</f>
        <v/>
      </c>
      <c r="W578" s="14" t="str">
        <f t="shared" si="10"/>
        <v>&lt;i&gt;&lt;/i&gt;</v>
      </c>
    </row>
    <row r="579">
      <c r="A579" s="14"/>
      <c r="B579" s="1" t="str">
        <f t="shared" si="11"/>
        <v/>
      </c>
      <c r="C579" s="15"/>
      <c r="D579" s="16" t="str">
        <f>IFERROR(__xludf.DUMMYFUNCTION("IF(ISBLANK(A579),"""",SWITCH(IF(T579="""",0,COUNTA(SPLIT(T579,"" ""))),0,""Generic"",1,TRIM(T579),2,""Multicolor"",3,""Multicolor"",4,""Multicolor"",5,""Multicolor"",6,""Multicolor"",7,""Multicolor"",8,""Multicolor""))"),"")</f>
        <v/>
      </c>
      <c r="E579" s="14"/>
      <c r="F579" s="14"/>
      <c r="H579" s="15"/>
      <c r="I579" s="17"/>
      <c r="J579" s="17"/>
      <c r="O579" s="17"/>
      <c r="Q579" s="1">
        <v>60.0</v>
      </c>
      <c r="R579" s="1">
        <v>50.0</v>
      </c>
      <c r="S579" s="14" t="str">
        <f t="shared" si="9"/>
        <v/>
      </c>
      <c r="T579" s="14" t="str">
        <f>IFERROR(__xludf.DUMMYFUNCTION("CONCATENATE(if(REGEXMATCH(C579,""R""),"" Red"",""""),if(REGEXMATCH(C579,""O""),"" Orange"",""""),if(REGEXMATCH(C579,""Y""),"" Yellow"",""""),if(REGEXMATCH(C579,""G""),"" Green"",""""),if(REGEXMATCH(C579,""B""),"" Blue"",""""),if(REGEXMATCH(C579,""P""),"" "&amp;"Purple"",""""))"),"")</f>
        <v/>
      </c>
      <c r="U579" s="14" t="str">
        <f>IFERROR(__xludf.DUMMYFUNCTION("REGEXREPLACE(C579, ""([ROYGBPXZC_]|1?[0-9])"", ""&lt;icon src='$0.png'/&gt;"")
"),"")</f>
        <v/>
      </c>
      <c r="V579" s="9" t="str">
        <f>IFERROR(__xludf.DUMMYFUNCTION("REGEXREPLACE(SUBSTITUTE(SUBSTITUTE(SUBSTITUTE(SUBSTITUTE(REGEXREPLACE(I579, ""(\[([ROYGBPTQUXZC_]|1?[0-9])\])"", ""&lt;icon src='$2.png'/&gt;""),""--"",""—""),""-&gt;"",""•""),""~@"", CONCATENATE(""&lt;i&gt;"",REGEXEXTRACT(B579,""^([\s\S]*),|$""),""&lt;/i&gt;"")),""~"", CONCA"&amp;"TENATE(""&lt;i&gt;"",B579,""&lt;/i&gt;"")),""(\([\s\S]*?\))"",""&lt;i&gt;&lt;span foreground='#FF34343A'&gt;$0&lt;/span&gt;&lt;/i&gt;"")"),"")</f>
        <v/>
      </c>
      <c r="W579" s="14" t="str">
        <f t="shared" si="10"/>
        <v>&lt;i&gt;&lt;/i&gt;</v>
      </c>
    </row>
    <row r="580">
      <c r="A580" s="14"/>
      <c r="B580" s="1" t="str">
        <f t="shared" si="11"/>
        <v/>
      </c>
      <c r="C580" s="15"/>
      <c r="D580" s="16" t="str">
        <f>IFERROR(__xludf.DUMMYFUNCTION("IF(ISBLANK(A580),"""",SWITCH(IF(T580="""",0,COUNTA(SPLIT(T580,"" ""))),0,""Generic"",1,TRIM(T580),2,""Multicolor"",3,""Multicolor"",4,""Multicolor"",5,""Multicolor"",6,""Multicolor"",7,""Multicolor"",8,""Multicolor""))"),"")</f>
        <v/>
      </c>
      <c r="E580" s="14"/>
      <c r="F580" s="14"/>
      <c r="H580" s="15"/>
      <c r="I580" s="17"/>
      <c r="J580" s="17"/>
      <c r="O580" s="17"/>
      <c r="Q580" s="1">
        <v>60.0</v>
      </c>
      <c r="R580" s="1">
        <v>50.0</v>
      </c>
      <c r="S580" s="14" t="str">
        <f t="shared" si="9"/>
        <v/>
      </c>
      <c r="T580" s="14" t="str">
        <f>IFERROR(__xludf.DUMMYFUNCTION("CONCATENATE(if(REGEXMATCH(C580,""R""),"" Red"",""""),if(REGEXMATCH(C580,""O""),"" Orange"",""""),if(REGEXMATCH(C580,""Y""),"" Yellow"",""""),if(REGEXMATCH(C580,""G""),"" Green"",""""),if(REGEXMATCH(C580,""B""),"" Blue"",""""),if(REGEXMATCH(C580,""P""),"" "&amp;"Purple"",""""))"),"")</f>
        <v/>
      </c>
      <c r="U580" s="14" t="str">
        <f>IFERROR(__xludf.DUMMYFUNCTION("REGEXREPLACE(C580, ""([ROYGBPXZC_]|1?[0-9])"", ""&lt;icon src='$0.png'/&gt;"")
"),"")</f>
        <v/>
      </c>
      <c r="V580" s="9" t="str">
        <f>IFERROR(__xludf.DUMMYFUNCTION("REGEXREPLACE(SUBSTITUTE(SUBSTITUTE(SUBSTITUTE(SUBSTITUTE(REGEXREPLACE(I580, ""(\[([ROYGBPTQUXZC_]|1?[0-9])\])"", ""&lt;icon src='$2.png'/&gt;""),""--"",""—""),""-&gt;"",""•""),""~@"", CONCATENATE(""&lt;i&gt;"",REGEXEXTRACT(B580,""^([\s\S]*),|$""),""&lt;/i&gt;"")),""~"", CONCA"&amp;"TENATE(""&lt;i&gt;"",B580,""&lt;/i&gt;"")),""(\([\s\S]*?\))"",""&lt;i&gt;&lt;span foreground='#FF34343A'&gt;$0&lt;/span&gt;&lt;/i&gt;"")"),"")</f>
        <v/>
      </c>
      <c r="W580" s="14" t="str">
        <f t="shared" si="10"/>
        <v>&lt;i&gt;&lt;/i&gt;</v>
      </c>
    </row>
    <row r="581">
      <c r="A581" s="14"/>
      <c r="B581" s="1" t="str">
        <f t="shared" si="11"/>
        <v/>
      </c>
      <c r="C581" s="15"/>
      <c r="D581" s="16" t="str">
        <f>IFERROR(__xludf.DUMMYFUNCTION("IF(ISBLANK(A581),"""",SWITCH(IF(T581="""",0,COUNTA(SPLIT(T581,"" ""))),0,""Generic"",1,TRIM(T581),2,""Multicolor"",3,""Multicolor"",4,""Multicolor"",5,""Multicolor"",6,""Multicolor"",7,""Multicolor"",8,""Multicolor""))"),"")</f>
        <v/>
      </c>
      <c r="E581" s="14"/>
      <c r="F581" s="14"/>
      <c r="H581" s="15"/>
      <c r="I581" s="17"/>
      <c r="J581" s="17"/>
      <c r="O581" s="17"/>
      <c r="Q581" s="1">
        <v>60.0</v>
      </c>
      <c r="R581" s="1">
        <v>50.0</v>
      </c>
      <c r="S581" s="14" t="str">
        <f t="shared" si="9"/>
        <v/>
      </c>
      <c r="T581" s="14" t="str">
        <f>IFERROR(__xludf.DUMMYFUNCTION("CONCATENATE(if(REGEXMATCH(C581,""R""),"" Red"",""""),if(REGEXMATCH(C581,""O""),"" Orange"",""""),if(REGEXMATCH(C581,""Y""),"" Yellow"",""""),if(REGEXMATCH(C581,""G""),"" Green"",""""),if(REGEXMATCH(C581,""B""),"" Blue"",""""),if(REGEXMATCH(C581,""P""),"" "&amp;"Purple"",""""))"),"")</f>
        <v/>
      </c>
      <c r="U581" s="14" t="str">
        <f>IFERROR(__xludf.DUMMYFUNCTION("REGEXREPLACE(C581, ""([ROYGBPXZC_]|1?[0-9])"", ""&lt;icon src='$0.png'/&gt;"")
"),"")</f>
        <v/>
      </c>
      <c r="V581" s="9" t="str">
        <f>IFERROR(__xludf.DUMMYFUNCTION("REGEXREPLACE(SUBSTITUTE(SUBSTITUTE(SUBSTITUTE(SUBSTITUTE(REGEXREPLACE(I581, ""(\[([ROYGBPTQUXZC_]|1?[0-9])\])"", ""&lt;icon src='$2.png'/&gt;""),""--"",""—""),""-&gt;"",""•""),""~@"", CONCATENATE(""&lt;i&gt;"",REGEXEXTRACT(B581,""^([\s\S]*),|$""),""&lt;/i&gt;"")),""~"", CONCA"&amp;"TENATE(""&lt;i&gt;"",B581,""&lt;/i&gt;"")),""(\([\s\S]*?\))"",""&lt;i&gt;&lt;span foreground='#FF34343A'&gt;$0&lt;/span&gt;&lt;/i&gt;"")"),"")</f>
        <v/>
      </c>
      <c r="W581" s="14" t="str">
        <f t="shared" si="10"/>
        <v>&lt;i&gt;&lt;/i&gt;</v>
      </c>
    </row>
    <row r="582">
      <c r="A582" s="14"/>
      <c r="B582" s="1" t="str">
        <f t="shared" si="11"/>
        <v/>
      </c>
      <c r="C582" s="15"/>
      <c r="D582" s="16" t="str">
        <f>IFERROR(__xludf.DUMMYFUNCTION("IF(ISBLANK(A582),"""",SWITCH(IF(T582="""",0,COUNTA(SPLIT(T582,"" ""))),0,""Generic"",1,TRIM(T582),2,""Multicolor"",3,""Multicolor"",4,""Multicolor"",5,""Multicolor"",6,""Multicolor"",7,""Multicolor"",8,""Multicolor""))"),"")</f>
        <v/>
      </c>
      <c r="E582" s="14"/>
      <c r="F582" s="14"/>
      <c r="H582" s="15"/>
      <c r="I582" s="17"/>
      <c r="J582" s="17"/>
      <c r="O582" s="17"/>
      <c r="Q582" s="1">
        <v>60.0</v>
      </c>
      <c r="R582" s="1">
        <v>50.0</v>
      </c>
      <c r="S582" s="14" t="str">
        <f t="shared" si="9"/>
        <v/>
      </c>
      <c r="T582" s="14" t="str">
        <f>IFERROR(__xludf.DUMMYFUNCTION("CONCATENATE(if(REGEXMATCH(C582,""R""),"" Red"",""""),if(REGEXMATCH(C582,""O""),"" Orange"",""""),if(REGEXMATCH(C582,""Y""),"" Yellow"",""""),if(REGEXMATCH(C582,""G""),"" Green"",""""),if(REGEXMATCH(C582,""B""),"" Blue"",""""),if(REGEXMATCH(C582,""P""),"" "&amp;"Purple"",""""))"),"")</f>
        <v/>
      </c>
      <c r="U582" s="14" t="str">
        <f>IFERROR(__xludf.DUMMYFUNCTION("REGEXREPLACE(C582, ""([ROYGBPXZC_]|1?[0-9])"", ""&lt;icon src='$0.png'/&gt;"")
"),"")</f>
        <v/>
      </c>
      <c r="V582" s="9" t="str">
        <f>IFERROR(__xludf.DUMMYFUNCTION("REGEXREPLACE(SUBSTITUTE(SUBSTITUTE(SUBSTITUTE(SUBSTITUTE(REGEXREPLACE(I582, ""(\[([ROYGBPTQUXZC_]|1?[0-9])\])"", ""&lt;icon src='$2.png'/&gt;""),""--"",""—""),""-&gt;"",""•""),""~@"", CONCATENATE(""&lt;i&gt;"",REGEXEXTRACT(B582,""^([\s\S]*),|$""),""&lt;/i&gt;"")),""~"", CONCA"&amp;"TENATE(""&lt;i&gt;"",B582,""&lt;/i&gt;"")),""(\([\s\S]*?\))"",""&lt;i&gt;&lt;span foreground='#FF34343A'&gt;$0&lt;/span&gt;&lt;/i&gt;"")"),"")</f>
        <v/>
      </c>
      <c r="W582" s="14" t="str">
        <f t="shared" si="10"/>
        <v>&lt;i&gt;&lt;/i&gt;</v>
      </c>
    </row>
    <row r="583">
      <c r="A583" s="14"/>
      <c r="B583" s="1" t="str">
        <f t="shared" si="11"/>
        <v/>
      </c>
      <c r="C583" s="15"/>
      <c r="D583" s="16" t="str">
        <f>IFERROR(__xludf.DUMMYFUNCTION("IF(ISBLANK(A583),"""",SWITCH(IF(T583="""",0,COUNTA(SPLIT(T583,"" ""))),0,""Generic"",1,TRIM(T583),2,""Multicolor"",3,""Multicolor"",4,""Multicolor"",5,""Multicolor"",6,""Multicolor"",7,""Multicolor"",8,""Multicolor""))"),"")</f>
        <v/>
      </c>
      <c r="E583" s="14"/>
      <c r="F583" s="14"/>
      <c r="H583" s="15"/>
      <c r="I583" s="17"/>
      <c r="J583" s="17"/>
      <c r="O583" s="17"/>
      <c r="Q583" s="1">
        <v>60.0</v>
      </c>
      <c r="R583" s="1">
        <v>50.0</v>
      </c>
      <c r="S583" s="14" t="str">
        <f t="shared" si="9"/>
        <v/>
      </c>
      <c r="T583" s="14" t="str">
        <f>IFERROR(__xludf.DUMMYFUNCTION("CONCATENATE(if(REGEXMATCH(C583,""R""),"" Red"",""""),if(REGEXMATCH(C583,""O""),"" Orange"",""""),if(REGEXMATCH(C583,""Y""),"" Yellow"",""""),if(REGEXMATCH(C583,""G""),"" Green"",""""),if(REGEXMATCH(C583,""B""),"" Blue"",""""),if(REGEXMATCH(C583,""P""),"" "&amp;"Purple"",""""))"),"")</f>
        <v/>
      </c>
      <c r="U583" s="14" t="str">
        <f>IFERROR(__xludf.DUMMYFUNCTION("REGEXREPLACE(C583, ""([ROYGBPXZC_]|1?[0-9])"", ""&lt;icon src='$0.png'/&gt;"")
"),"")</f>
        <v/>
      </c>
      <c r="V583" s="9" t="str">
        <f>IFERROR(__xludf.DUMMYFUNCTION("REGEXREPLACE(SUBSTITUTE(SUBSTITUTE(SUBSTITUTE(SUBSTITUTE(REGEXREPLACE(I583, ""(\[([ROYGBPTQUXZC_]|1?[0-9])\])"", ""&lt;icon src='$2.png'/&gt;""),""--"",""—""),""-&gt;"",""•""),""~@"", CONCATENATE(""&lt;i&gt;"",REGEXEXTRACT(B583,""^([\s\S]*),|$""),""&lt;/i&gt;"")),""~"", CONCA"&amp;"TENATE(""&lt;i&gt;"",B583,""&lt;/i&gt;"")),""(\([\s\S]*?\))"",""&lt;i&gt;&lt;span foreground='#FF34343A'&gt;$0&lt;/span&gt;&lt;/i&gt;"")"),"")</f>
        <v/>
      </c>
      <c r="W583" s="14" t="str">
        <f t="shared" si="10"/>
        <v>&lt;i&gt;&lt;/i&gt;</v>
      </c>
    </row>
    <row r="584">
      <c r="A584" s="14"/>
      <c r="B584" s="1" t="str">
        <f t="shared" si="11"/>
        <v/>
      </c>
      <c r="C584" s="15"/>
      <c r="D584" s="16" t="str">
        <f>IFERROR(__xludf.DUMMYFUNCTION("IF(ISBLANK(A584),"""",SWITCH(IF(T584="""",0,COUNTA(SPLIT(T584,"" ""))),0,""Generic"",1,TRIM(T584),2,""Multicolor"",3,""Multicolor"",4,""Multicolor"",5,""Multicolor"",6,""Multicolor"",7,""Multicolor"",8,""Multicolor""))"),"")</f>
        <v/>
      </c>
      <c r="E584" s="14"/>
      <c r="F584" s="14"/>
      <c r="H584" s="15"/>
      <c r="I584" s="17"/>
      <c r="J584" s="17"/>
      <c r="O584" s="17"/>
      <c r="Q584" s="1">
        <v>60.0</v>
      </c>
      <c r="R584" s="1">
        <v>50.0</v>
      </c>
      <c r="S584" s="14" t="str">
        <f t="shared" si="9"/>
        <v/>
      </c>
      <c r="T584" s="14" t="str">
        <f>IFERROR(__xludf.DUMMYFUNCTION("CONCATENATE(if(REGEXMATCH(C584,""R""),"" Red"",""""),if(REGEXMATCH(C584,""O""),"" Orange"",""""),if(REGEXMATCH(C584,""Y""),"" Yellow"",""""),if(REGEXMATCH(C584,""G""),"" Green"",""""),if(REGEXMATCH(C584,""B""),"" Blue"",""""),if(REGEXMATCH(C584,""P""),"" "&amp;"Purple"",""""))"),"")</f>
        <v/>
      </c>
      <c r="U584" s="14" t="str">
        <f>IFERROR(__xludf.DUMMYFUNCTION("REGEXREPLACE(C584, ""([ROYGBPXZC_]|1?[0-9])"", ""&lt;icon src='$0.png'/&gt;"")
"),"")</f>
        <v/>
      </c>
      <c r="V584" s="9" t="str">
        <f>IFERROR(__xludf.DUMMYFUNCTION("REGEXREPLACE(SUBSTITUTE(SUBSTITUTE(SUBSTITUTE(SUBSTITUTE(REGEXREPLACE(I584, ""(\[([ROYGBPTQUXZC_]|1?[0-9])\])"", ""&lt;icon src='$2.png'/&gt;""),""--"",""—""),""-&gt;"",""•""),""~@"", CONCATENATE(""&lt;i&gt;"",REGEXEXTRACT(B584,""^([\s\S]*),|$""),""&lt;/i&gt;"")),""~"", CONCA"&amp;"TENATE(""&lt;i&gt;"",B584,""&lt;/i&gt;"")),""(\([\s\S]*?\))"",""&lt;i&gt;&lt;span foreground='#FF34343A'&gt;$0&lt;/span&gt;&lt;/i&gt;"")"),"")</f>
        <v/>
      </c>
      <c r="W584" s="14" t="str">
        <f t="shared" si="10"/>
        <v>&lt;i&gt;&lt;/i&gt;</v>
      </c>
    </row>
    <row r="585">
      <c r="A585" s="14"/>
      <c r="B585" s="1" t="str">
        <f t="shared" si="11"/>
        <v/>
      </c>
      <c r="C585" s="15"/>
      <c r="D585" s="16" t="str">
        <f>IFERROR(__xludf.DUMMYFUNCTION("IF(ISBLANK(A585),"""",SWITCH(IF(T585="""",0,COUNTA(SPLIT(T585,"" ""))),0,""Generic"",1,TRIM(T585),2,""Multicolor"",3,""Multicolor"",4,""Multicolor"",5,""Multicolor"",6,""Multicolor"",7,""Multicolor"",8,""Multicolor""))"),"")</f>
        <v/>
      </c>
      <c r="E585" s="14"/>
      <c r="F585" s="14"/>
      <c r="H585" s="15"/>
      <c r="I585" s="17"/>
      <c r="J585" s="17"/>
      <c r="O585" s="17"/>
      <c r="Q585" s="1">
        <v>60.0</v>
      </c>
      <c r="R585" s="1">
        <v>50.0</v>
      </c>
      <c r="S585" s="14" t="str">
        <f t="shared" si="9"/>
        <v/>
      </c>
      <c r="T585" s="14" t="str">
        <f>IFERROR(__xludf.DUMMYFUNCTION("CONCATENATE(if(REGEXMATCH(C585,""R""),"" Red"",""""),if(REGEXMATCH(C585,""O""),"" Orange"",""""),if(REGEXMATCH(C585,""Y""),"" Yellow"",""""),if(REGEXMATCH(C585,""G""),"" Green"",""""),if(REGEXMATCH(C585,""B""),"" Blue"",""""),if(REGEXMATCH(C585,""P""),"" "&amp;"Purple"",""""))"),"")</f>
        <v/>
      </c>
      <c r="U585" s="14" t="str">
        <f>IFERROR(__xludf.DUMMYFUNCTION("REGEXREPLACE(C585, ""([ROYGBPXZC_]|1?[0-9])"", ""&lt;icon src='$0.png'/&gt;"")
"),"")</f>
        <v/>
      </c>
      <c r="V585" s="9" t="str">
        <f>IFERROR(__xludf.DUMMYFUNCTION("REGEXREPLACE(SUBSTITUTE(SUBSTITUTE(SUBSTITUTE(SUBSTITUTE(REGEXREPLACE(I585, ""(\[([ROYGBPTQUXZC_]|1?[0-9])\])"", ""&lt;icon src='$2.png'/&gt;""),""--"",""—""),""-&gt;"",""•""),""~@"", CONCATENATE(""&lt;i&gt;"",REGEXEXTRACT(B585,""^([\s\S]*),|$""),""&lt;/i&gt;"")),""~"", CONCA"&amp;"TENATE(""&lt;i&gt;"",B585,""&lt;/i&gt;"")),""(\([\s\S]*?\))"",""&lt;i&gt;&lt;span foreground='#FF34343A'&gt;$0&lt;/span&gt;&lt;/i&gt;"")"),"")</f>
        <v/>
      </c>
      <c r="W585" s="14" t="str">
        <f t="shared" si="10"/>
        <v>&lt;i&gt;&lt;/i&gt;</v>
      </c>
    </row>
    <row r="586">
      <c r="A586" s="14"/>
      <c r="B586" s="1" t="str">
        <f t="shared" si="11"/>
        <v/>
      </c>
      <c r="C586" s="15"/>
      <c r="D586" s="16" t="str">
        <f>IFERROR(__xludf.DUMMYFUNCTION("IF(ISBLANK(A586),"""",SWITCH(IF(T586="""",0,COUNTA(SPLIT(T586,"" ""))),0,""Generic"",1,TRIM(T586),2,""Multicolor"",3,""Multicolor"",4,""Multicolor"",5,""Multicolor"",6,""Multicolor"",7,""Multicolor"",8,""Multicolor""))"),"")</f>
        <v/>
      </c>
      <c r="E586" s="14"/>
      <c r="F586" s="14"/>
      <c r="H586" s="15"/>
      <c r="I586" s="17"/>
      <c r="J586" s="17"/>
      <c r="O586" s="17"/>
      <c r="Q586" s="1">
        <v>60.0</v>
      </c>
      <c r="R586" s="1">
        <v>50.0</v>
      </c>
      <c r="S586" s="14" t="str">
        <f t="shared" si="9"/>
        <v/>
      </c>
      <c r="T586" s="14" t="str">
        <f>IFERROR(__xludf.DUMMYFUNCTION("CONCATENATE(if(REGEXMATCH(C586,""R""),"" Red"",""""),if(REGEXMATCH(C586,""O""),"" Orange"",""""),if(REGEXMATCH(C586,""Y""),"" Yellow"",""""),if(REGEXMATCH(C586,""G""),"" Green"",""""),if(REGEXMATCH(C586,""B""),"" Blue"",""""),if(REGEXMATCH(C586,""P""),"" "&amp;"Purple"",""""))"),"")</f>
        <v/>
      </c>
      <c r="U586" s="14" t="str">
        <f>IFERROR(__xludf.DUMMYFUNCTION("REGEXREPLACE(C586, ""([ROYGBPXZC_]|1?[0-9])"", ""&lt;icon src='$0.png'/&gt;"")
"),"")</f>
        <v/>
      </c>
      <c r="V586" s="9" t="str">
        <f>IFERROR(__xludf.DUMMYFUNCTION("REGEXREPLACE(SUBSTITUTE(SUBSTITUTE(SUBSTITUTE(SUBSTITUTE(REGEXREPLACE(I586, ""(\[([ROYGBPTQUXZC_]|1?[0-9])\])"", ""&lt;icon src='$2.png'/&gt;""),""--"",""—""),""-&gt;"",""•""),""~@"", CONCATENATE(""&lt;i&gt;"",REGEXEXTRACT(B586,""^([\s\S]*),|$""),""&lt;/i&gt;"")),""~"", CONCA"&amp;"TENATE(""&lt;i&gt;"",B586,""&lt;/i&gt;"")),""(\([\s\S]*?\))"",""&lt;i&gt;&lt;span foreground='#FF34343A'&gt;$0&lt;/span&gt;&lt;/i&gt;"")"),"")</f>
        <v/>
      </c>
      <c r="W586" s="14" t="str">
        <f t="shared" si="10"/>
        <v>&lt;i&gt;&lt;/i&gt;</v>
      </c>
    </row>
    <row r="587">
      <c r="A587" s="14"/>
      <c r="B587" s="1" t="str">
        <f t="shared" si="11"/>
        <v/>
      </c>
      <c r="C587" s="15"/>
      <c r="D587" s="16" t="str">
        <f>IFERROR(__xludf.DUMMYFUNCTION("IF(ISBLANK(A587),"""",SWITCH(IF(T587="""",0,COUNTA(SPLIT(T587,"" ""))),0,""Generic"",1,TRIM(T587),2,""Multicolor"",3,""Multicolor"",4,""Multicolor"",5,""Multicolor"",6,""Multicolor"",7,""Multicolor"",8,""Multicolor""))"),"")</f>
        <v/>
      </c>
      <c r="E587" s="14"/>
      <c r="F587" s="14"/>
      <c r="H587" s="15"/>
      <c r="I587" s="17"/>
      <c r="J587" s="17"/>
      <c r="O587" s="17"/>
      <c r="Q587" s="1">
        <v>60.0</v>
      </c>
      <c r="R587" s="1">
        <v>50.0</v>
      </c>
      <c r="S587" s="14" t="str">
        <f t="shared" si="9"/>
        <v/>
      </c>
      <c r="T587" s="14" t="str">
        <f>IFERROR(__xludf.DUMMYFUNCTION("CONCATENATE(if(REGEXMATCH(C587,""R""),"" Red"",""""),if(REGEXMATCH(C587,""O""),"" Orange"",""""),if(REGEXMATCH(C587,""Y""),"" Yellow"",""""),if(REGEXMATCH(C587,""G""),"" Green"",""""),if(REGEXMATCH(C587,""B""),"" Blue"",""""),if(REGEXMATCH(C587,""P""),"" "&amp;"Purple"",""""))"),"")</f>
        <v/>
      </c>
      <c r="U587" s="14" t="str">
        <f>IFERROR(__xludf.DUMMYFUNCTION("REGEXREPLACE(C587, ""([ROYGBPXZC_]|1?[0-9])"", ""&lt;icon src='$0.png'/&gt;"")
"),"")</f>
        <v/>
      </c>
      <c r="V587" s="9" t="str">
        <f>IFERROR(__xludf.DUMMYFUNCTION("REGEXREPLACE(SUBSTITUTE(SUBSTITUTE(SUBSTITUTE(SUBSTITUTE(REGEXREPLACE(I587, ""(\[([ROYGBPTQUXZC_]|1?[0-9])\])"", ""&lt;icon src='$2.png'/&gt;""),""--"",""—""),""-&gt;"",""•""),""~@"", CONCATENATE(""&lt;i&gt;"",REGEXEXTRACT(B587,""^([\s\S]*),|$""),""&lt;/i&gt;"")),""~"", CONCA"&amp;"TENATE(""&lt;i&gt;"",B587,""&lt;/i&gt;"")),""(\([\s\S]*?\))"",""&lt;i&gt;&lt;span foreground='#FF34343A'&gt;$0&lt;/span&gt;&lt;/i&gt;"")"),"")</f>
        <v/>
      </c>
      <c r="W587" s="14" t="str">
        <f t="shared" si="10"/>
        <v>&lt;i&gt;&lt;/i&gt;</v>
      </c>
    </row>
    <row r="588">
      <c r="A588" s="14"/>
      <c r="B588" s="1" t="str">
        <f t="shared" si="11"/>
        <v/>
      </c>
      <c r="C588" s="15"/>
      <c r="D588" s="16" t="str">
        <f>IFERROR(__xludf.DUMMYFUNCTION("IF(ISBLANK(A588),"""",SWITCH(IF(T588="""",0,COUNTA(SPLIT(T588,"" ""))),0,""Generic"",1,TRIM(T588),2,""Multicolor"",3,""Multicolor"",4,""Multicolor"",5,""Multicolor"",6,""Multicolor"",7,""Multicolor"",8,""Multicolor""))"),"")</f>
        <v/>
      </c>
      <c r="E588" s="14"/>
      <c r="F588" s="14"/>
      <c r="H588" s="15"/>
      <c r="I588" s="17"/>
      <c r="J588" s="17"/>
      <c r="O588" s="17"/>
      <c r="Q588" s="1">
        <v>60.0</v>
      </c>
      <c r="R588" s="1">
        <v>50.0</v>
      </c>
      <c r="S588" s="14" t="str">
        <f t="shared" si="9"/>
        <v/>
      </c>
      <c r="T588" s="14" t="str">
        <f>IFERROR(__xludf.DUMMYFUNCTION("CONCATENATE(if(REGEXMATCH(C588,""R""),"" Red"",""""),if(REGEXMATCH(C588,""O""),"" Orange"",""""),if(REGEXMATCH(C588,""Y""),"" Yellow"",""""),if(REGEXMATCH(C588,""G""),"" Green"",""""),if(REGEXMATCH(C588,""B""),"" Blue"",""""),if(REGEXMATCH(C588,""P""),"" "&amp;"Purple"",""""))"),"")</f>
        <v/>
      </c>
      <c r="U588" s="14" t="str">
        <f>IFERROR(__xludf.DUMMYFUNCTION("REGEXREPLACE(C588, ""([ROYGBPXZC_]|1?[0-9])"", ""&lt;icon src='$0.png'/&gt;"")
"),"")</f>
        <v/>
      </c>
      <c r="V588" s="9" t="str">
        <f>IFERROR(__xludf.DUMMYFUNCTION("REGEXREPLACE(SUBSTITUTE(SUBSTITUTE(SUBSTITUTE(SUBSTITUTE(REGEXREPLACE(I588, ""(\[([ROYGBPTQUXZC_]|1?[0-9])\])"", ""&lt;icon src='$2.png'/&gt;""),""--"",""—""),""-&gt;"",""•""),""~@"", CONCATENATE(""&lt;i&gt;"",REGEXEXTRACT(B588,""^([\s\S]*),|$""),""&lt;/i&gt;"")),""~"", CONCA"&amp;"TENATE(""&lt;i&gt;"",B588,""&lt;/i&gt;"")),""(\([\s\S]*?\))"",""&lt;i&gt;&lt;span foreground='#FF34343A'&gt;$0&lt;/span&gt;&lt;/i&gt;"")"),"")</f>
        <v/>
      </c>
      <c r="W588" s="14" t="str">
        <f t="shared" si="10"/>
        <v>&lt;i&gt;&lt;/i&gt;</v>
      </c>
    </row>
    <row r="589">
      <c r="A589" s="14"/>
      <c r="B589" s="1" t="str">
        <f t="shared" si="11"/>
        <v/>
      </c>
      <c r="C589" s="15"/>
      <c r="D589" s="16" t="str">
        <f>IFERROR(__xludf.DUMMYFUNCTION("IF(ISBLANK(A589),"""",SWITCH(IF(T589="""",0,COUNTA(SPLIT(T589,"" ""))),0,""Generic"",1,TRIM(T589),2,""Multicolor"",3,""Multicolor"",4,""Multicolor"",5,""Multicolor"",6,""Multicolor"",7,""Multicolor"",8,""Multicolor""))"),"")</f>
        <v/>
      </c>
      <c r="E589" s="14"/>
      <c r="F589" s="14"/>
      <c r="H589" s="15"/>
      <c r="I589" s="17"/>
      <c r="J589" s="17"/>
      <c r="O589" s="17"/>
      <c r="Q589" s="1">
        <v>60.0</v>
      </c>
      <c r="R589" s="1">
        <v>50.0</v>
      </c>
      <c r="S589" s="14" t="str">
        <f t="shared" si="9"/>
        <v/>
      </c>
      <c r="T589" s="14" t="str">
        <f>IFERROR(__xludf.DUMMYFUNCTION("CONCATENATE(if(REGEXMATCH(C589,""R""),"" Red"",""""),if(REGEXMATCH(C589,""O""),"" Orange"",""""),if(REGEXMATCH(C589,""Y""),"" Yellow"",""""),if(REGEXMATCH(C589,""G""),"" Green"",""""),if(REGEXMATCH(C589,""B""),"" Blue"",""""),if(REGEXMATCH(C589,""P""),"" "&amp;"Purple"",""""))"),"")</f>
        <v/>
      </c>
      <c r="U589" s="14" t="str">
        <f>IFERROR(__xludf.DUMMYFUNCTION("REGEXREPLACE(C589, ""([ROYGBPXZC_]|1?[0-9])"", ""&lt;icon src='$0.png'/&gt;"")
"),"")</f>
        <v/>
      </c>
      <c r="V589" s="9" t="str">
        <f>IFERROR(__xludf.DUMMYFUNCTION("REGEXREPLACE(SUBSTITUTE(SUBSTITUTE(SUBSTITUTE(SUBSTITUTE(REGEXREPLACE(I589, ""(\[([ROYGBPTQUXZC_]|1?[0-9])\])"", ""&lt;icon src='$2.png'/&gt;""),""--"",""—""),""-&gt;"",""•""),""~@"", CONCATENATE(""&lt;i&gt;"",REGEXEXTRACT(B589,""^([\s\S]*),|$""),""&lt;/i&gt;"")),""~"", CONCA"&amp;"TENATE(""&lt;i&gt;"",B589,""&lt;/i&gt;"")),""(\([\s\S]*?\))"",""&lt;i&gt;&lt;span foreground='#FF34343A'&gt;$0&lt;/span&gt;&lt;/i&gt;"")"),"")</f>
        <v/>
      </c>
      <c r="W589" s="14" t="str">
        <f t="shared" si="10"/>
        <v>&lt;i&gt;&lt;/i&gt;</v>
      </c>
    </row>
    <row r="590">
      <c r="A590" s="14"/>
      <c r="B590" s="1" t="str">
        <f t="shared" si="11"/>
        <v/>
      </c>
      <c r="C590" s="15"/>
      <c r="D590" s="16" t="str">
        <f>IFERROR(__xludf.DUMMYFUNCTION("IF(ISBLANK(A590),"""",SWITCH(IF(T590="""",0,COUNTA(SPLIT(T590,"" ""))),0,""Generic"",1,TRIM(T590),2,""Multicolor"",3,""Multicolor"",4,""Multicolor"",5,""Multicolor"",6,""Multicolor"",7,""Multicolor"",8,""Multicolor""))"),"")</f>
        <v/>
      </c>
      <c r="E590" s="14"/>
      <c r="F590" s="14"/>
      <c r="H590" s="15"/>
      <c r="I590" s="17"/>
      <c r="J590" s="17"/>
      <c r="O590" s="17"/>
      <c r="Q590" s="1">
        <v>60.0</v>
      </c>
      <c r="R590" s="1">
        <v>50.0</v>
      </c>
      <c r="S590" s="14" t="str">
        <f t="shared" si="9"/>
        <v/>
      </c>
      <c r="T590" s="14" t="str">
        <f>IFERROR(__xludf.DUMMYFUNCTION("CONCATENATE(if(REGEXMATCH(C590,""R""),"" Red"",""""),if(REGEXMATCH(C590,""O""),"" Orange"",""""),if(REGEXMATCH(C590,""Y""),"" Yellow"",""""),if(REGEXMATCH(C590,""G""),"" Green"",""""),if(REGEXMATCH(C590,""B""),"" Blue"",""""),if(REGEXMATCH(C590,""P""),"" "&amp;"Purple"",""""))"),"")</f>
        <v/>
      </c>
      <c r="U590" s="14" t="str">
        <f>IFERROR(__xludf.DUMMYFUNCTION("REGEXREPLACE(C590, ""([ROYGBPXZC_]|1?[0-9])"", ""&lt;icon src='$0.png'/&gt;"")
"),"")</f>
        <v/>
      </c>
      <c r="V590" s="9" t="str">
        <f>IFERROR(__xludf.DUMMYFUNCTION("REGEXREPLACE(SUBSTITUTE(SUBSTITUTE(SUBSTITUTE(SUBSTITUTE(REGEXREPLACE(I590, ""(\[([ROYGBPTQUXZC_]|1?[0-9])\])"", ""&lt;icon src='$2.png'/&gt;""),""--"",""—""),""-&gt;"",""•""),""~@"", CONCATENATE(""&lt;i&gt;"",REGEXEXTRACT(B590,""^([\s\S]*),|$""),""&lt;/i&gt;"")),""~"", CONCA"&amp;"TENATE(""&lt;i&gt;"",B590,""&lt;/i&gt;"")),""(\([\s\S]*?\))"",""&lt;i&gt;&lt;span foreground='#FF34343A'&gt;$0&lt;/span&gt;&lt;/i&gt;"")"),"")</f>
        <v/>
      </c>
      <c r="W590" s="14" t="str">
        <f t="shared" si="10"/>
        <v>&lt;i&gt;&lt;/i&gt;</v>
      </c>
    </row>
    <row r="591">
      <c r="A591" s="14"/>
      <c r="B591" s="1" t="str">
        <f t="shared" si="11"/>
        <v/>
      </c>
      <c r="C591" s="15"/>
      <c r="D591" s="16" t="str">
        <f>IFERROR(__xludf.DUMMYFUNCTION("IF(ISBLANK(A591),"""",SWITCH(IF(T591="""",0,COUNTA(SPLIT(T591,"" ""))),0,""Generic"",1,TRIM(T591),2,""Multicolor"",3,""Multicolor"",4,""Multicolor"",5,""Multicolor"",6,""Multicolor"",7,""Multicolor"",8,""Multicolor""))"),"")</f>
        <v/>
      </c>
      <c r="E591" s="14"/>
      <c r="F591" s="14"/>
      <c r="H591" s="15"/>
      <c r="I591" s="17"/>
      <c r="J591" s="17"/>
      <c r="O591" s="17"/>
      <c r="Q591" s="1">
        <v>60.0</v>
      </c>
      <c r="R591" s="1">
        <v>50.0</v>
      </c>
      <c r="S591" s="14" t="str">
        <f t="shared" si="9"/>
        <v/>
      </c>
      <c r="T591" s="14" t="str">
        <f>IFERROR(__xludf.DUMMYFUNCTION("CONCATENATE(if(REGEXMATCH(C591,""R""),"" Red"",""""),if(REGEXMATCH(C591,""O""),"" Orange"",""""),if(REGEXMATCH(C591,""Y""),"" Yellow"",""""),if(REGEXMATCH(C591,""G""),"" Green"",""""),if(REGEXMATCH(C591,""B""),"" Blue"",""""),if(REGEXMATCH(C591,""P""),"" "&amp;"Purple"",""""))"),"")</f>
        <v/>
      </c>
      <c r="U591" s="14" t="str">
        <f>IFERROR(__xludf.DUMMYFUNCTION("REGEXREPLACE(C591, ""([ROYGBPXZC_]|1?[0-9])"", ""&lt;icon src='$0.png'/&gt;"")
"),"")</f>
        <v/>
      </c>
      <c r="V591" s="9" t="str">
        <f>IFERROR(__xludf.DUMMYFUNCTION("REGEXREPLACE(SUBSTITUTE(SUBSTITUTE(SUBSTITUTE(SUBSTITUTE(REGEXREPLACE(I591, ""(\[([ROYGBPTQUXZC_]|1?[0-9])\])"", ""&lt;icon src='$2.png'/&gt;""),""--"",""—""),""-&gt;"",""•""),""~@"", CONCATENATE(""&lt;i&gt;"",REGEXEXTRACT(B591,""^([\s\S]*),|$""),""&lt;/i&gt;"")),""~"", CONCA"&amp;"TENATE(""&lt;i&gt;"",B591,""&lt;/i&gt;"")),""(\([\s\S]*?\))"",""&lt;i&gt;&lt;span foreground='#FF34343A'&gt;$0&lt;/span&gt;&lt;/i&gt;"")"),"")</f>
        <v/>
      </c>
      <c r="W591" s="14" t="str">
        <f t="shared" si="10"/>
        <v>&lt;i&gt;&lt;/i&gt;</v>
      </c>
    </row>
    <row r="592">
      <c r="A592" s="14"/>
      <c r="B592" s="1" t="str">
        <f t="shared" si="11"/>
        <v/>
      </c>
      <c r="C592" s="15"/>
      <c r="D592" s="16" t="str">
        <f>IFERROR(__xludf.DUMMYFUNCTION("IF(ISBLANK(A592),"""",SWITCH(IF(T592="""",0,COUNTA(SPLIT(T592,"" ""))),0,""Generic"",1,TRIM(T592),2,""Multicolor"",3,""Multicolor"",4,""Multicolor"",5,""Multicolor"",6,""Multicolor"",7,""Multicolor"",8,""Multicolor""))"),"")</f>
        <v/>
      </c>
      <c r="E592" s="14"/>
      <c r="F592" s="14"/>
      <c r="H592" s="15"/>
      <c r="I592" s="17"/>
      <c r="J592" s="17"/>
      <c r="O592" s="17"/>
      <c r="Q592" s="1">
        <v>60.0</v>
      </c>
      <c r="R592" s="1">
        <v>50.0</v>
      </c>
      <c r="S592" s="14" t="str">
        <f t="shared" si="9"/>
        <v/>
      </c>
      <c r="T592" s="14" t="str">
        <f>IFERROR(__xludf.DUMMYFUNCTION("CONCATENATE(if(REGEXMATCH(C592,""R""),"" Red"",""""),if(REGEXMATCH(C592,""O""),"" Orange"",""""),if(REGEXMATCH(C592,""Y""),"" Yellow"",""""),if(REGEXMATCH(C592,""G""),"" Green"",""""),if(REGEXMATCH(C592,""B""),"" Blue"",""""),if(REGEXMATCH(C592,""P""),"" "&amp;"Purple"",""""))"),"")</f>
        <v/>
      </c>
      <c r="U592" s="14" t="str">
        <f>IFERROR(__xludf.DUMMYFUNCTION("REGEXREPLACE(C592, ""([ROYGBPXZC_]|1?[0-9])"", ""&lt;icon src='$0.png'/&gt;"")
"),"")</f>
        <v/>
      </c>
      <c r="V592" s="9" t="str">
        <f>IFERROR(__xludf.DUMMYFUNCTION("REGEXREPLACE(SUBSTITUTE(SUBSTITUTE(SUBSTITUTE(SUBSTITUTE(REGEXREPLACE(I592, ""(\[([ROYGBPTQUXZC_]|1?[0-9])\])"", ""&lt;icon src='$2.png'/&gt;""),""--"",""—""),""-&gt;"",""•""),""~@"", CONCATENATE(""&lt;i&gt;"",REGEXEXTRACT(B592,""^([\s\S]*),|$""),""&lt;/i&gt;"")),""~"", CONCA"&amp;"TENATE(""&lt;i&gt;"",B592,""&lt;/i&gt;"")),""(\([\s\S]*?\))"",""&lt;i&gt;&lt;span foreground='#FF34343A'&gt;$0&lt;/span&gt;&lt;/i&gt;"")"),"")</f>
        <v/>
      </c>
      <c r="W592" s="14" t="str">
        <f t="shared" si="10"/>
        <v>&lt;i&gt;&lt;/i&gt;</v>
      </c>
    </row>
    <row r="593">
      <c r="A593" s="14"/>
      <c r="B593" s="1" t="str">
        <f t="shared" si="11"/>
        <v/>
      </c>
      <c r="C593" s="15"/>
      <c r="D593" s="16" t="str">
        <f>IFERROR(__xludf.DUMMYFUNCTION("IF(ISBLANK(A593),"""",SWITCH(IF(T593="""",0,COUNTA(SPLIT(T593,"" ""))),0,""Generic"",1,TRIM(T593),2,""Multicolor"",3,""Multicolor"",4,""Multicolor"",5,""Multicolor"",6,""Multicolor"",7,""Multicolor"",8,""Multicolor""))"),"")</f>
        <v/>
      </c>
      <c r="E593" s="14"/>
      <c r="F593" s="14"/>
      <c r="H593" s="15"/>
      <c r="I593" s="17"/>
      <c r="J593" s="17"/>
      <c r="O593" s="17"/>
      <c r="Q593" s="1">
        <v>60.0</v>
      </c>
      <c r="R593" s="1">
        <v>50.0</v>
      </c>
      <c r="S593" s="14" t="str">
        <f t="shared" si="9"/>
        <v/>
      </c>
      <c r="T593" s="14" t="str">
        <f>IFERROR(__xludf.DUMMYFUNCTION("CONCATENATE(if(REGEXMATCH(C593,""R""),"" Red"",""""),if(REGEXMATCH(C593,""O""),"" Orange"",""""),if(REGEXMATCH(C593,""Y""),"" Yellow"",""""),if(REGEXMATCH(C593,""G""),"" Green"",""""),if(REGEXMATCH(C593,""B""),"" Blue"",""""),if(REGEXMATCH(C593,""P""),"" "&amp;"Purple"",""""))"),"")</f>
        <v/>
      </c>
      <c r="U593" s="14" t="str">
        <f>IFERROR(__xludf.DUMMYFUNCTION("REGEXREPLACE(C593, ""([ROYGBPXZC_]|1?[0-9])"", ""&lt;icon src='$0.png'/&gt;"")
"),"")</f>
        <v/>
      </c>
      <c r="V593" s="9" t="str">
        <f>IFERROR(__xludf.DUMMYFUNCTION("REGEXREPLACE(SUBSTITUTE(SUBSTITUTE(SUBSTITUTE(SUBSTITUTE(REGEXREPLACE(I593, ""(\[([ROYGBPTQUXZC_]|1?[0-9])\])"", ""&lt;icon src='$2.png'/&gt;""),""--"",""—""),""-&gt;"",""•""),""~@"", CONCATENATE(""&lt;i&gt;"",REGEXEXTRACT(B593,""^([\s\S]*),|$""),""&lt;/i&gt;"")),""~"", CONCA"&amp;"TENATE(""&lt;i&gt;"",B593,""&lt;/i&gt;"")),""(\([\s\S]*?\))"",""&lt;i&gt;&lt;span foreground='#FF34343A'&gt;$0&lt;/span&gt;&lt;/i&gt;"")"),"")</f>
        <v/>
      </c>
      <c r="W593" s="14" t="str">
        <f t="shared" si="10"/>
        <v>&lt;i&gt;&lt;/i&gt;</v>
      </c>
    </row>
    <row r="594">
      <c r="A594" s="14"/>
      <c r="B594" s="1" t="str">
        <f t="shared" si="11"/>
        <v/>
      </c>
      <c r="C594" s="15"/>
      <c r="D594" s="16" t="str">
        <f>IFERROR(__xludf.DUMMYFUNCTION("IF(ISBLANK(A594),"""",SWITCH(IF(T594="""",0,COUNTA(SPLIT(T594,"" ""))),0,""Generic"",1,TRIM(T594),2,""Multicolor"",3,""Multicolor"",4,""Multicolor"",5,""Multicolor"",6,""Multicolor"",7,""Multicolor"",8,""Multicolor""))"),"")</f>
        <v/>
      </c>
      <c r="E594" s="14"/>
      <c r="F594" s="14"/>
      <c r="H594" s="15"/>
      <c r="I594" s="17"/>
      <c r="J594" s="17"/>
      <c r="O594" s="17"/>
      <c r="Q594" s="1">
        <v>60.0</v>
      </c>
      <c r="R594" s="1">
        <v>50.0</v>
      </c>
      <c r="S594" s="14" t="str">
        <f t="shared" si="9"/>
        <v/>
      </c>
      <c r="T594" s="14" t="str">
        <f>IFERROR(__xludf.DUMMYFUNCTION("CONCATENATE(if(REGEXMATCH(C594,""R""),"" Red"",""""),if(REGEXMATCH(C594,""O""),"" Orange"",""""),if(REGEXMATCH(C594,""Y""),"" Yellow"",""""),if(REGEXMATCH(C594,""G""),"" Green"",""""),if(REGEXMATCH(C594,""B""),"" Blue"",""""),if(REGEXMATCH(C594,""P""),"" "&amp;"Purple"",""""))"),"")</f>
        <v/>
      </c>
      <c r="U594" s="14" t="str">
        <f>IFERROR(__xludf.DUMMYFUNCTION("REGEXREPLACE(C594, ""([ROYGBPXZC_]|1?[0-9])"", ""&lt;icon src='$0.png'/&gt;"")
"),"")</f>
        <v/>
      </c>
      <c r="V594" s="9" t="str">
        <f>IFERROR(__xludf.DUMMYFUNCTION("REGEXREPLACE(SUBSTITUTE(SUBSTITUTE(SUBSTITUTE(SUBSTITUTE(REGEXREPLACE(I594, ""(\[([ROYGBPTQUXZC_]|1?[0-9])\])"", ""&lt;icon src='$2.png'/&gt;""),""--"",""—""),""-&gt;"",""•""),""~@"", CONCATENATE(""&lt;i&gt;"",REGEXEXTRACT(B594,""^([\s\S]*),|$""),""&lt;/i&gt;"")),""~"", CONCA"&amp;"TENATE(""&lt;i&gt;"",B594,""&lt;/i&gt;"")),""(\([\s\S]*?\))"",""&lt;i&gt;&lt;span foreground='#FF34343A'&gt;$0&lt;/span&gt;&lt;/i&gt;"")"),"")</f>
        <v/>
      </c>
      <c r="W594" s="14" t="str">
        <f t="shared" si="10"/>
        <v>&lt;i&gt;&lt;/i&gt;</v>
      </c>
    </row>
    <row r="595">
      <c r="A595" s="14"/>
      <c r="B595" s="1" t="str">
        <f t="shared" si="11"/>
        <v/>
      </c>
      <c r="C595" s="15"/>
      <c r="D595" s="16" t="str">
        <f>IFERROR(__xludf.DUMMYFUNCTION("IF(ISBLANK(A595),"""",SWITCH(IF(T595="""",0,COUNTA(SPLIT(T595,"" ""))),0,""Generic"",1,TRIM(T595),2,""Multicolor"",3,""Multicolor"",4,""Multicolor"",5,""Multicolor"",6,""Multicolor"",7,""Multicolor"",8,""Multicolor""))"),"")</f>
        <v/>
      </c>
      <c r="E595" s="14"/>
      <c r="F595" s="14"/>
      <c r="H595" s="15"/>
      <c r="I595" s="17"/>
      <c r="J595" s="17"/>
      <c r="O595" s="17"/>
      <c r="Q595" s="1">
        <v>60.0</v>
      </c>
      <c r="R595" s="1">
        <v>50.0</v>
      </c>
      <c r="S595" s="14" t="str">
        <f t="shared" si="9"/>
        <v/>
      </c>
      <c r="T595" s="14" t="str">
        <f>IFERROR(__xludf.DUMMYFUNCTION("CONCATENATE(if(REGEXMATCH(C595,""R""),"" Red"",""""),if(REGEXMATCH(C595,""O""),"" Orange"",""""),if(REGEXMATCH(C595,""Y""),"" Yellow"",""""),if(REGEXMATCH(C595,""G""),"" Green"",""""),if(REGEXMATCH(C595,""B""),"" Blue"",""""),if(REGEXMATCH(C595,""P""),"" "&amp;"Purple"",""""))"),"")</f>
        <v/>
      </c>
      <c r="U595" s="14" t="str">
        <f>IFERROR(__xludf.DUMMYFUNCTION("REGEXREPLACE(C595, ""([ROYGBPXZC_]|1?[0-9])"", ""&lt;icon src='$0.png'/&gt;"")
"),"")</f>
        <v/>
      </c>
      <c r="V595" s="9" t="str">
        <f>IFERROR(__xludf.DUMMYFUNCTION("REGEXREPLACE(SUBSTITUTE(SUBSTITUTE(SUBSTITUTE(SUBSTITUTE(REGEXREPLACE(I595, ""(\[([ROYGBPTQUXZC_]|1?[0-9])\])"", ""&lt;icon src='$2.png'/&gt;""),""--"",""—""),""-&gt;"",""•""),""~@"", CONCATENATE(""&lt;i&gt;"",REGEXEXTRACT(B595,""^([\s\S]*),|$""),""&lt;/i&gt;"")),""~"", CONCA"&amp;"TENATE(""&lt;i&gt;"",B595,""&lt;/i&gt;"")),""(\([\s\S]*?\))"",""&lt;i&gt;&lt;span foreground='#FF34343A'&gt;$0&lt;/span&gt;&lt;/i&gt;"")"),"")</f>
        <v/>
      </c>
      <c r="W595" s="14" t="str">
        <f t="shared" si="10"/>
        <v>&lt;i&gt;&lt;/i&gt;</v>
      </c>
    </row>
    <row r="596">
      <c r="A596" s="14"/>
      <c r="B596" s="1" t="str">
        <f t="shared" si="11"/>
        <v/>
      </c>
      <c r="C596" s="15"/>
      <c r="D596" s="16" t="str">
        <f>IFERROR(__xludf.DUMMYFUNCTION("IF(ISBLANK(A596),"""",SWITCH(IF(T596="""",0,COUNTA(SPLIT(T596,"" ""))),0,""Generic"",1,TRIM(T596),2,""Multicolor"",3,""Multicolor"",4,""Multicolor"",5,""Multicolor"",6,""Multicolor"",7,""Multicolor"",8,""Multicolor""))"),"")</f>
        <v/>
      </c>
      <c r="E596" s="14"/>
      <c r="F596" s="14"/>
      <c r="H596" s="15"/>
      <c r="I596" s="17"/>
      <c r="J596" s="17"/>
      <c r="O596" s="17"/>
      <c r="Q596" s="1">
        <v>60.0</v>
      </c>
      <c r="R596" s="1">
        <v>50.0</v>
      </c>
      <c r="S596" s="14" t="str">
        <f t="shared" si="9"/>
        <v/>
      </c>
      <c r="T596" s="14" t="str">
        <f>IFERROR(__xludf.DUMMYFUNCTION("CONCATENATE(if(REGEXMATCH(C596,""R""),"" Red"",""""),if(REGEXMATCH(C596,""O""),"" Orange"",""""),if(REGEXMATCH(C596,""Y""),"" Yellow"",""""),if(REGEXMATCH(C596,""G""),"" Green"",""""),if(REGEXMATCH(C596,""B""),"" Blue"",""""),if(REGEXMATCH(C596,""P""),"" "&amp;"Purple"",""""))"),"")</f>
        <v/>
      </c>
      <c r="U596" s="14" t="str">
        <f>IFERROR(__xludf.DUMMYFUNCTION("REGEXREPLACE(C596, ""([ROYGBPXZC_]|1?[0-9])"", ""&lt;icon src='$0.png'/&gt;"")
"),"")</f>
        <v/>
      </c>
      <c r="V596" s="9" t="str">
        <f>IFERROR(__xludf.DUMMYFUNCTION("REGEXREPLACE(SUBSTITUTE(SUBSTITUTE(SUBSTITUTE(SUBSTITUTE(REGEXREPLACE(I596, ""(\[([ROYGBPTQUXZC_]|1?[0-9])\])"", ""&lt;icon src='$2.png'/&gt;""),""--"",""—""),""-&gt;"",""•""),""~@"", CONCATENATE(""&lt;i&gt;"",REGEXEXTRACT(B596,""^([\s\S]*),|$""),""&lt;/i&gt;"")),""~"", CONCA"&amp;"TENATE(""&lt;i&gt;"",B596,""&lt;/i&gt;"")),""(\([\s\S]*?\))"",""&lt;i&gt;&lt;span foreground='#FF34343A'&gt;$0&lt;/span&gt;&lt;/i&gt;"")"),"")</f>
        <v/>
      </c>
      <c r="W596" s="14" t="str">
        <f t="shared" si="10"/>
        <v>&lt;i&gt;&lt;/i&gt;</v>
      </c>
    </row>
    <row r="597">
      <c r="A597" s="14"/>
      <c r="B597" s="1" t="str">
        <f t="shared" si="11"/>
        <v/>
      </c>
      <c r="C597" s="15"/>
      <c r="D597" s="16" t="str">
        <f>IFERROR(__xludf.DUMMYFUNCTION("IF(ISBLANK(A597),"""",SWITCH(IF(T597="""",0,COUNTA(SPLIT(T597,"" ""))),0,""Generic"",1,TRIM(T597),2,""Multicolor"",3,""Multicolor"",4,""Multicolor"",5,""Multicolor"",6,""Multicolor"",7,""Multicolor"",8,""Multicolor""))"),"")</f>
        <v/>
      </c>
      <c r="E597" s="14"/>
      <c r="F597" s="14"/>
      <c r="H597" s="15"/>
      <c r="I597" s="17"/>
      <c r="J597" s="17"/>
      <c r="O597" s="17"/>
      <c r="Q597" s="1">
        <v>60.0</v>
      </c>
      <c r="R597" s="1">
        <v>50.0</v>
      </c>
      <c r="S597" s="14" t="str">
        <f t="shared" si="9"/>
        <v/>
      </c>
      <c r="T597" s="14" t="str">
        <f>IFERROR(__xludf.DUMMYFUNCTION("CONCATENATE(if(REGEXMATCH(C597,""R""),"" Red"",""""),if(REGEXMATCH(C597,""O""),"" Orange"",""""),if(REGEXMATCH(C597,""Y""),"" Yellow"",""""),if(REGEXMATCH(C597,""G""),"" Green"",""""),if(REGEXMATCH(C597,""B""),"" Blue"",""""),if(REGEXMATCH(C597,""P""),"" "&amp;"Purple"",""""))"),"")</f>
        <v/>
      </c>
      <c r="U597" s="14" t="str">
        <f>IFERROR(__xludf.DUMMYFUNCTION("REGEXREPLACE(C597, ""([ROYGBPXZC_]|1?[0-9])"", ""&lt;icon src='$0.png'/&gt;"")
"),"")</f>
        <v/>
      </c>
      <c r="V597" s="9" t="str">
        <f>IFERROR(__xludf.DUMMYFUNCTION("REGEXREPLACE(SUBSTITUTE(SUBSTITUTE(SUBSTITUTE(SUBSTITUTE(REGEXREPLACE(I597, ""(\[([ROYGBPTQUXZC_]|1?[0-9])\])"", ""&lt;icon src='$2.png'/&gt;""),""--"",""—""),""-&gt;"",""•""),""~@"", CONCATENATE(""&lt;i&gt;"",REGEXEXTRACT(B597,""^([\s\S]*),|$""),""&lt;/i&gt;"")),""~"", CONCA"&amp;"TENATE(""&lt;i&gt;"",B597,""&lt;/i&gt;"")),""(\([\s\S]*?\))"",""&lt;i&gt;&lt;span foreground='#FF34343A'&gt;$0&lt;/span&gt;&lt;/i&gt;"")"),"")</f>
        <v/>
      </c>
      <c r="W597" s="14" t="str">
        <f t="shared" si="10"/>
        <v>&lt;i&gt;&lt;/i&gt;</v>
      </c>
    </row>
    <row r="598">
      <c r="A598" s="14"/>
      <c r="B598" s="1" t="str">
        <f t="shared" si="11"/>
        <v/>
      </c>
      <c r="C598" s="15"/>
      <c r="D598" s="16" t="str">
        <f>IFERROR(__xludf.DUMMYFUNCTION("IF(ISBLANK(A598),"""",SWITCH(IF(T598="""",0,COUNTA(SPLIT(T598,"" ""))),0,""Generic"",1,TRIM(T598),2,""Multicolor"",3,""Multicolor"",4,""Multicolor"",5,""Multicolor"",6,""Multicolor"",7,""Multicolor"",8,""Multicolor""))"),"")</f>
        <v/>
      </c>
      <c r="E598" s="14"/>
      <c r="F598" s="14"/>
      <c r="H598" s="15"/>
      <c r="I598" s="17"/>
      <c r="J598" s="17"/>
      <c r="O598" s="17"/>
      <c r="Q598" s="1">
        <v>60.0</v>
      </c>
      <c r="R598" s="1">
        <v>50.0</v>
      </c>
      <c r="S598" s="14" t="str">
        <f t="shared" si="9"/>
        <v/>
      </c>
      <c r="T598" s="14" t="str">
        <f>IFERROR(__xludf.DUMMYFUNCTION("CONCATENATE(if(REGEXMATCH(C598,""R""),"" Red"",""""),if(REGEXMATCH(C598,""O""),"" Orange"",""""),if(REGEXMATCH(C598,""Y""),"" Yellow"",""""),if(REGEXMATCH(C598,""G""),"" Green"",""""),if(REGEXMATCH(C598,""B""),"" Blue"",""""),if(REGEXMATCH(C598,""P""),"" "&amp;"Purple"",""""))"),"")</f>
        <v/>
      </c>
      <c r="U598" s="14" t="str">
        <f>IFERROR(__xludf.DUMMYFUNCTION("REGEXREPLACE(C598, ""([ROYGBPXZC_]|1?[0-9])"", ""&lt;icon src='$0.png'/&gt;"")
"),"")</f>
        <v/>
      </c>
      <c r="V598" s="9" t="str">
        <f>IFERROR(__xludf.DUMMYFUNCTION("REGEXREPLACE(SUBSTITUTE(SUBSTITUTE(SUBSTITUTE(SUBSTITUTE(REGEXREPLACE(I598, ""(\[([ROYGBPTQUXZC_]|1?[0-9])\])"", ""&lt;icon src='$2.png'/&gt;""),""--"",""—""),""-&gt;"",""•""),""~@"", CONCATENATE(""&lt;i&gt;"",REGEXEXTRACT(B598,""^([\s\S]*),|$""),""&lt;/i&gt;"")),""~"", CONCA"&amp;"TENATE(""&lt;i&gt;"",B598,""&lt;/i&gt;"")),""(\([\s\S]*?\))"",""&lt;i&gt;&lt;span foreground='#FF34343A'&gt;$0&lt;/span&gt;&lt;/i&gt;"")"),"")</f>
        <v/>
      </c>
      <c r="W598" s="14" t="str">
        <f t="shared" si="10"/>
        <v>&lt;i&gt;&lt;/i&gt;</v>
      </c>
    </row>
    <row r="599">
      <c r="A599" s="14"/>
      <c r="B599" s="1" t="str">
        <f t="shared" si="11"/>
        <v/>
      </c>
      <c r="C599" s="15"/>
      <c r="D599" s="16" t="str">
        <f>IFERROR(__xludf.DUMMYFUNCTION("IF(ISBLANK(A599),"""",SWITCH(IF(T599="""",0,COUNTA(SPLIT(T599,"" ""))),0,""Generic"",1,TRIM(T599),2,""Multicolor"",3,""Multicolor"",4,""Multicolor"",5,""Multicolor"",6,""Multicolor"",7,""Multicolor"",8,""Multicolor""))"),"")</f>
        <v/>
      </c>
      <c r="E599" s="14"/>
      <c r="F599" s="14"/>
      <c r="H599" s="15"/>
      <c r="I599" s="17"/>
      <c r="J599" s="17"/>
      <c r="O599" s="17"/>
      <c r="Q599" s="1">
        <v>60.0</v>
      </c>
      <c r="R599" s="1">
        <v>50.0</v>
      </c>
      <c r="S599" s="14" t="str">
        <f t="shared" si="9"/>
        <v/>
      </c>
      <c r="T599" s="14" t="str">
        <f>IFERROR(__xludf.DUMMYFUNCTION("CONCATENATE(if(REGEXMATCH(C599,""R""),"" Red"",""""),if(REGEXMATCH(C599,""O""),"" Orange"",""""),if(REGEXMATCH(C599,""Y""),"" Yellow"",""""),if(REGEXMATCH(C599,""G""),"" Green"",""""),if(REGEXMATCH(C599,""B""),"" Blue"",""""),if(REGEXMATCH(C599,""P""),"" "&amp;"Purple"",""""))"),"")</f>
        <v/>
      </c>
      <c r="U599" s="14" t="str">
        <f>IFERROR(__xludf.DUMMYFUNCTION("REGEXREPLACE(C599, ""([ROYGBPXZC_]|1?[0-9])"", ""&lt;icon src='$0.png'/&gt;"")
"),"")</f>
        <v/>
      </c>
      <c r="V599" s="9" t="str">
        <f>IFERROR(__xludf.DUMMYFUNCTION("REGEXREPLACE(SUBSTITUTE(SUBSTITUTE(SUBSTITUTE(SUBSTITUTE(REGEXREPLACE(I599, ""(\[([ROYGBPTQUXZC_]|1?[0-9])\])"", ""&lt;icon src='$2.png'/&gt;""),""--"",""—""),""-&gt;"",""•""),""~@"", CONCATENATE(""&lt;i&gt;"",REGEXEXTRACT(B599,""^([\s\S]*),|$""),""&lt;/i&gt;"")),""~"", CONCA"&amp;"TENATE(""&lt;i&gt;"",B599,""&lt;/i&gt;"")),""(\([\s\S]*?\))"",""&lt;i&gt;&lt;span foreground='#FF34343A'&gt;$0&lt;/span&gt;&lt;/i&gt;"")"),"")</f>
        <v/>
      </c>
      <c r="W599" s="14" t="str">
        <f t="shared" si="10"/>
        <v>&lt;i&gt;&lt;/i&gt;</v>
      </c>
    </row>
    <row r="600">
      <c r="A600" s="14"/>
      <c r="B600" s="1" t="str">
        <f t="shared" si="11"/>
        <v/>
      </c>
      <c r="C600" s="15"/>
      <c r="D600" s="16" t="str">
        <f>IFERROR(__xludf.DUMMYFUNCTION("IF(ISBLANK(A600),"""",SWITCH(IF(T600="""",0,COUNTA(SPLIT(T600,"" ""))),0,""Generic"",1,TRIM(T600),2,""Multicolor"",3,""Multicolor"",4,""Multicolor"",5,""Multicolor"",6,""Multicolor"",7,""Multicolor"",8,""Multicolor""))"),"")</f>
        <v/>
      </c>
      <c r="E600" s="14"/>
      <c r="F600" s="14"/>
      <c r="H600" s="15"/>
      <c r="I600" s="17"/>
      <c r="J600" s="17"/>
      <c r="O600" s="17"/>
      <c r="Q600" s="1">
        <v>60.0</v>
      </c>
      <c r="R600" s="1">
        <v>50.0</v>
      </c>
      <c r="S600" s="14" t="str">
        <f t="shared" si="9"/>
        <v/>
      </c>
      <c r="T600" s="14" t="str">
        <f>IFERROR(__xludf.DUMMYFUNCTION("CONCATENATE(if(REGEXMATCH(C600,""R""),"" Red"",""""),if(REGEXMATCH(C600,""O""),"" Orange"",""""),if(REGEXMATCH(C600,""Y""),"" Yellow"",""""),if(REGEXMATCH(C600,""G""),"" Green"",""""),if(REGEXMATCH(C600,""B""),"" Blue"",""""),if(REGEXMATCH(C600,""P""),"" "&amp;"Purple"",""""))"),"")</f>
        <v/>
      </c>
      <c r="U600" s="14" t="str">
        <f>IFERROR(__xludf.DUMMYFUNCTION("REGEXREPLACE(C600, ""([ROYGBPXZC_]|1?[0-9])"", ""&lt;icon src='$0.png'/&gt;"")
"),"")</f>
        <v/>
      </c>
      <c r="V600" s="9" t="str">
        <f>IFERROR(__xludf.DUMMYFUNCTION("REGEXREPLACE(SUBSTITUTE(SUBSTITUTE(SUBSTITUTE(SUBSTITUTE(REGEXREPLACE(I600, ""(\[([ROYGBPTQUXZC_]|1?[0-9])\])"", ""&lt;icon src='$2.png'/&gt;""),""--"",""—""),""-&gt;"",""•""),""~@"", CONCATENATE(""&lt;i&gt;"",REGEXEXTRACT(B600,""^([\s\S]*),|$""),""&lt;/i&gt;"")),""~"", CONCA"&amp;"TENATE(""&lt;i&gt;"",B600,""&lt;/i&gt;"")),""(\([\s\S]*?\))"",""&lt;i&gt;&lt;span foreground='#FF34343A'&gt;$0&lt;/span&gt;&lt;/i&gt;"")"),"")</f>
        <v/>
      </c>
      <c r="W600" s="14" t="str">
        <f t="shared" si="10"/>
        <v>&lt;i&gt;&lt;/i&gt;</v>
      </c>
    </row>
    <row r="601">
      <c r="A601" s="14"/>
      <c r="B601" s="1" t="str">
        <f t="shared" si="11"/>
        <v/>
      </c>
      <c r="C601" s="15"/>
      <c r="D601" s="16" t="str">
        <f>IFERROR(__xludf.DUMMYFUNCTION("IF(ISBLANK(A601),"""",SWITCH(IF(T601="""",0,COUNTA(SPLIT(T601,"" ""))),0,""Generic"",1,TRIM(T601),2,""Multicolor"",3,""Multicolor"",4,""Multicolor"",5,""Multicolor"",6,""Multicolor"",7,""Multicolor"",8,""Multicolor""))"),"")</f>
        <v/>
      </c>
      <c r="E601" s="14"/>
      <c r="F601" s="14"/>
      <c r="H601" s="15"/>
      <c r="I601" s="17"/>
      <c r="J601" s="17"/>
      <c r="O601" s="17"/>
      <c r="Q601" s="1">
        <v>60.0</v>
      </c>
      <c r="R601" s="1">
        <v>50.0</v>
      </c>
      <c r="S601" s="14" t="str">
        <f t="shared" si="9"/>
        <v/>
      </c>
      <c r="T601" s="14" t="str">
        <f>IFERROR(__xludf.DUMMYFUNCTION("CONCATENATE(if(REGEXMATCH(C601,""R""),"" Red"",""""),if(REGEXMATCH(C601,""O""),"" Orange"",""""),if(REGEXMATCH(C601,""Y""),"" Yellow"",""""),if(REGEXMATCH(C601,""G""),"" Green"",""""),if(REGEXMATCH(C601,""B""),"" Blue"",""""),if(REGEXMATCH(C601,""P""),"" "&amp;"Purple"",""""))"),"")</f>
        <v/>
      </c>
      <c r="U601" s="14" t="str">
        <f>IFERROR(__xludf.DUMMYFUNCTION("REGEXREPLACE(C601, ""([ROYGBPXZC_]|1?[0-9])"", ""&lt;icon src='$0.png'/&gt;"")
"),"")</f>
        <v/>
      </c>
      <c r="V601" s="9" t="str">
        <f>IFERROR(__xludf.DUMMYFUNCTION("REGEXREPLACE(SUBSTITUTE(SUBSTITUTE(SUBSTITUTE(SUBSTITUTE(REGEXREPLACE(I601, ""(\[([ROYGBPTQUXZC_]|1?[0-9])\])"", ""&lt;icon src='$2.png'/&gt;""),""--"",""—""),""-&gt;"",""•""),""~@"", CONCATENATE(""&lt;i&gt;"",REGEXEXTRACT(B601,""^([\s\S]*),|$""),""&lt;/i&gt;"")),""~"", CONCA"&amp;"TENATE(""&lt;i&gt;"",B601,""&lt;/i&gt;"")),""(\([\s\S]*?\))"",""&lt;i&gt;&lt;span foreground='#FF34343A'&gt;$0&lt;/span&gt;&lt;/i&gt;"")"),"")</f>
        <v/>
      </c>
      <c r="W601" s="14" t="str">
        <f t="shared" si="10"/>
        <v>&lt;i&gt;&lt;/i&gt;</v>
      </c>
    </row>
    <row r="602">
      <c r="A602" s="14"/>
      <c r="B602" s="1" t="str">
        <f t="shared" si="11"/>
        <v/>
      </c>
      <c r="C602" s="15"/>
      <c r="D602" s="16" t="str">
        <f>IFERROR(__xludf.DUMMYFUNCTION("IF(ISBLANK(A602),"""",SWITCH(IF(T602="""",0,COUNTA(SPLIT(T602,"" ""))),0,""Generic"",1,TRIM(T602),2,""Multicolor"",3,""Multicolor"",4,""Multicolor"",5,""Multicolor"",6,""Multicolor"",7,""Multicolor"",8,""Multicolor""))"),"")</f>
        <v/>
      </c>
      <c r="E602" s="14"/>
      <c r="F602" s="14"/>
      <c r="H602" s="15"/>
      <c r="I602" s="17"/>
      <c r="J602" s="17"/>
      <c r="O602" s="17"/>
      <c r="Q602" s="1">
        <v>60.0</v>
      </c>
      <c r="R602" s="1">
        <v>50.0</v>
      </c>
      <c r="S602" s="14" t="str">
        <f t="shared" si="9"/>
        <v/>
      </c>
      <c r="T602" s="14" t="str">
        <f>IFERROR(__xludf.DUMMYFUNCTION("CONCATENATE(if(REGEXMATCH(C602,""R""),"" Red"",""""),if(REGEXMATCH(C602,""O""),"" Orange"",""""),if(REGEXMATCH(C602,""Y""),"" Yellow"",""""),if(REGEXMATCH(C602,""G""),"" Green"",""""),if(REGEXMATCH(C602,""B""),"" Blue"",""""),if(REGEXMATCH(C602,""P""),"" "&amp;"Purple"",""""))"),"")</f>
        <v/>
      </c>
      <c r="U602" s="14" t="str">
        <f>IFERROR(__xludf.DUMMYFUNCTION("REGEXREPLACE(C602, ""([ROYGBPXZC_]|1?[0-9])"", ""&lt;icon src='$0.png'/&gt;"")
"),"")</f>
        <v/>
      </c>
      <c r="V602" s="9" t="str">
        <f>IFERROR(__xludf.DUMMYFUNCTION("REGEXREPLACE(SUBSTITUTE(SUBSTITUTE(SUBSTITUTE(SUBSTITUTE(REGEXREPLACE(I602, ""(\[([ROYGBPTQUXZC_]|1?[0-9])\])"", ""&lt;icon src='$2.png'/&gt;""),""--"",""—""),""-&gt;"",""•""),""~@"", CONCATENATE(""&lt;i&gt;"",REGEXEXTRACT(B602,""^([\s\S]*),|$""),""&lt;/i&gt;"")),""~"", CONCA"&amp;"TENATE(""&lt;i&gt;"",B602,""&lt;/i&gt;"")),""(\([\s\S]*?\))"",""&lt;i&gt;&lt;span foreground='#FF34343A'&gt;$0&lt;/span&gt;&lt;/i&gt;"")"),"")</f>
        <v/>
      </c>
      <c r="W602" s="14" t="str">
        <f t="shared" si="10"/>
        <v>&lt;i&gt;&lt;/i&gt;</v>
      </c>
    </row>
    <row r="603">
      <c r="A603" s="14"/>
      <c r="B603" s="1" t="str">
        <f t="shared" si="11"/>
        <v/>
      </c>
      <c r="C603" s="15"/>
      <c r="D603" s="16" t="str">
        <f>IFERROR(__xludf.DUMMYFUNCTION("IF(ISBLANK(A603),"""",SWITCH(IF(T603="""",0,COUNTA(SPLIT(T603,"" ""))),0,""Generic"",1,TRIM(T603),2,""Multicolor"",3,""Multicolor"",4,""Multicolor"",5,""Multicolor"",6,""Multicolor"",7,""Multicolor"",8,""Multicolor""))"),"")</f>
        <v/>
      </c>
      <c r="E603" s="14"/>
      <c r="F603" s="14"/>
      <c r="H603" s="15"/>
      <c r="I603" s="17"/>
      <c r="J603" s="17"/>
      <c r="O603" s="17"/>
      <c r="Q603" s="1">
        <v>60.0</v>
      </c>
      <c r="R603" s="1">
        <v>50.0</v>
      </c>
      <c r="S603" s="14" t="str">
        <f t="shared" si="9"/>
        <v/>
      </c>
      <c r="T603" s="14" t="str">
        <f>IFERROR(__xludf.DUMMYFUNCTION("CONCATENATE(if(REGEXMATCH(C603,""R""),"" Red"",""""),if(REGEXMATCH(C603,""O""),"" Orange"",""""),if(REGEXMATCH(C603,""Y""),"" Yellow"",""""),if(REGEXMATCH(C603,""G""),"" Green"",""""),if(REGEXMATCH(C603,""B""),"" Blue"",""""),if(REGEXMATCH(C603,""P""),"" "&amp;"Purple"",""""))"),"")</f>
        <v/>
      </c>
      <c r="U603" s="14" t="str">
        <f>IFERROR(__xludf.DUMMYFUNCTION("REGEXREPLACE(C603, ""([ROYGBPXZC_]|1?[0-9])"", ""&lt;icon src='$0.png'/&gt;"")
"),"")</f>
        <v/>
      </c>
      <c r="V603" s="9" t="str">
        <f>IFERROR(__xludf.DUMMYFUNCTION("REGEXREPLACE(SUBSTITUTE(SUBSTITUTE(SUBSTITUTE(SUBSTITUTE(REGEXREPLACE(I603, ""(\[([ROYGBPTQUXZC_]|1?[0-9])\])"", ""&lt;icon src='$2.png'/&gt;""),""--"",""—""),""-&gt;"",""•""),""~@"", CONCATENATE(""&lt;i&gt;"",REGEXEXTRACT(B603,""^([\s\S]*),|$""),""&lt;/i&gt;"")),""~"", CONCA"&amp;"TENATE(""&lt;i&gt;"",B603,""&lt;/i&gt;"")),""(\([\s\S]*?\))"",""&lt;i&gt;&lt;span foreground='#FF34343A'&gt;$0&lt;/span&gt;&lt;/i&gt;"")"),"")</f>
        <v/>
      </c>
      <c r="W603" s="14" t="str">
        <f t="shared" si="10"/>
        <v>&lt;i&gt;&lt;/i&gt;</v>
      </c>
    </row>
    <row r="604">
      <c r="A604" s="14"/>
      <c r="B604" s="1" t="str">
        <f t="shared" si="11"/>
        <v/>
      </c>
      <c r="C604" s="15"/>
      <c r="D604" s="16" t="str">
        <f>IFERROR(__xludf.DUMMYFUNCTION("IF(ISBLANK(A604),"""",SWITCH(IF(T604="""",0,COUNTA(SPLIT(T604,"" ""))),0,""Generic"",1,TRIM(T604),2,""Multicolor"",3,""Multicolor"",4,""Multicolor"",5,""Multicolor"",6,""Multicolor"",7,""Multicolor"",8,""Multicolor""))"),"")</f>
        <v/>
      </c>
      <c r="E604" s="14"/>
      <c r="F604" s="14"/>
      <c r="H604" s="15"/>
      <c r="I604" s="17"/>
      <c r="J604" s="17"/>
      <c r="O604" s="17"/>
      <c r="Q604" s="1">
        <v>60.0</v>
      </c>
      <c r="R604" s="1">
        <v>50.0</v>
      </c>
      <c r="S604" s="14" t="str">
        <f t="shared" si="9"/>
        <v/>
      </c>
      <c r="T604" s="14" t="str">
        <f>IFERROR(__xludf.DUMMYFUNCTION("CONCATENATE(if(REGEXMATCH(C604,""R""),"" Red"",""""),if(REGEXMATCH(C604,""O""),"" Orange"",""""),if(REGEXMATCH(C604,""Y""),"" Yellow"",""""),if(REGEXMATCH(C604,""G""),"" Green"",""""),if(REGEXMATCH(C604,""B""),"" Blue"",""""),if(REGEXMATCH(C604,""P""),"" "&amp;"Purple"",""""))"),"")</f>
        <v/>
      </c>
      <c r="U604" s="14" t="str">
        <f>IFERROR(__xludf.DUMMYFUNCTION("REGEXREPLACE(C604, ""([ROYGBPXZC_]|1?[0-9])"", ""&lt;icon src='$0.png'/&gt;"")
"),"")</f>
        <v/>
      </c>
      <c r="V604" s="9" t="str">
        <f>IFERROR(__xludf.DUMMYFUNCTION("REGEXREPLACE(SUBSTITUTE(SUBSTITUTE(SUBSTITUTE(SUBSTITUTE(REGEXREPLACE(I604, ""(\[([ROYGBPTQUXZC_]|1?[0-9])\])"", ""&lt;icon src='$2.png'/&gt;""),""--"",""—""),""-&gt;"",""•""),""~@"", CONCATENATE(""&lt;i&gt;"",REGEXEXTRACT(B604,""^([\s\S]*),|$""),""&lt;/i&gt;"")),""~"", CONCA"&amp;"TENATE(""&lt;i&gt;"",B604,""&lt;/i&gt;"")),""(\([\s\S]*?\))"",""&lt;i&gt;&lt;span foreground='#FF34343A'&gt;$0&lt;/span&gt;&lt;/i&gt;"")"),"")</f>
        <v/>
      </c>
      <c r="W604" s="14" t="str">
        <f t="shared" si="10"/>
        <v>&lt;i&gt;&lt;/i&gt;</v>
      </c>
    </row>
    <row r="605">
      <c r="A605" s="14"/>
      <c r="B605" s="1" t="str">
        <f t="shared" si="11"/>
        <v/>
      </c>
      <c r="C605" s="15"/>
      <c r="D605" s="16" t="str">
        <f>IFERROR(__xludf.DUMMYFUNCTION("IF(ISBLANK(A605),"""",SWITCH(IF(T605="""",0,COUNTA(SPLIT(T605,"" ""))),0,""Generic"",1,TRIM(T605),2,""Multicolor"",3,""Multicolor"",4,""Multicolor"",5,""Multicolor"",6,""Multicolor"",7,""Multicolor"",8,""Multicolor""))"),"")</f>
        <v/>
      </c>
      <c r="E605" s="14"/>
      <c r="F605" s="14"/>
      <c r="H605" s="15"/>
      <c r="I605" s="17"/>
      <c r="J605" s="17"/>
      <c r="O605" s="17"/>
      <c r="Q605" s="1">
        <v>60.0</v>
      </c>
      <c r="R605" s="1">
        <v>50.0</v>
      </c>
      <c r="S605" s="14" t="str">
        <f t="shared" si="9"/>
        <v/>
      </c>
      <c r="T605" s="14" t="str">
        <f>IFERROR(__xludf.DUMMYFUNCTION("CONCATENATE(if(REGEXMATCH(C605,""R""),"" Red"",""""),if(REGEXMATCH(C605,""O""),"" Orange"",""""),if(REGEXMATCH(C605,""Y""),"" Yellow"",""""),if(REGEXMATCH(C605,""G""),"" Green"",""""),if(REGEXMATCH(C605,""B""),"" Blue"",""""),if(REGEXMATCH(C605,""P""),"" "&amp;"Purple"",""""))"),"")</f>
        <v/>
      </c>
      <c r="U605" s="14" t="str">
        <f>IFERROR(__xludf.DUMMYFUNCTION("REGEXREPLACE(C605, ""([ROYGBPXZC_]|1?[0-9])"", ""&lt;icon src='$0.png'/&gt;"")
"),"")</f>
        <v/>
      </c>
      <c r="V605" s="9" t="str">
        <f>IFERROR(__xludf.DUMMYFUNCTION("REGEXREPLACE(SUBSTITUTE(SUBSTITUTE(SUBSTITUTE(SUBSTITUTE(REGEXREPLACE(I605, ""(\[([ROYGBPTQUXZC_]|1?[0-9])\])"", ""&lt;icon src='$2.png'/&gt;""),""--"",""—""),""-&gt;"",""•""),""~@"", CONCATENATE(""&lt;i&gt;"",REGEXEXTRACT(B605,""^([\s\S]*),|$""),""&lt;/i&gt;"")),""~"", CONCA"&amp;"TENATE(""&lt;i&gt;"",B605,""&lt;/i&gt;"")),""(\([\s\S]*?\))"",""&lt;i&gt;&lt;span foreground='#FF34343A'&gt;$0&lt;/span&gt;&lt;/i&gt;"")"),"")</f>
        <v/>
      </c>
      <c r="W605" s="14" t="str">
        <f t="shared" si="10"/>
        <v>&lt;i&gt;&lt;/i&gt;</v>
      </c>
    </row>
    <row r="606">
      <c r="A606" s="14"/>
      <c r="B606" s="1" t="str">
        <f t="shared" si="11"/>
        <v/>
      </c>
      <c r="C606" s="15"/>
      <c r="D606" s="16" t="str">
        <f>IFERROR(__xludf.DUMMYFUNCTION("IF(ISBLANK(A606),"""",SWITCH(IF(T606="""",0,COUNTA(SPLIT(T606,"" ""))),0,""Generic"",1,TRIM(T606),2,""Multicolor"",3,""Multicolor"",4,""Multicolor"",5,""Multicolor"",6,""Multicolor"",7,""Multicolor"",8,""Multicolor""))"),"")</f>
        <v/>
      </c>
      <c r="E606" s="14"/>
      <c r="F606" s="14"/>
      <c r="H606" s="15"/>
      <c r="I606" s="17"/>
      <c r="J606" s="17"/>
      <c r="O606" s="17"/>
      <c r="Q606" s="1">
        <v>60.0</v>
      </c>
      <c r="R606" s="1">
        <v>50.0</v>
      </c>
      <c r="S606" s="14" t="str">
        <f t="shared" si="9"/>
        <v/>
      </c>
      <c r="T606" s="14" t="str">
        <f>IFERROR(__xludf.DUMMYFUNCTION("CONCATENATE(if(REGEXMATCH(C606,""R""),"" Red"",""""),if(REGEXMATCH(C606,""O""),"" Orange"",""""),if(REGEXMATCH(C606,""Y""),"" Yellow"",""""),if(REGEXMATCH(C606,""G""),"" Green"",""""),if(REGEXMATCH(C606,""B""),"" Blue"",""""),if(REGEXMATCH(C606,""P""),"" "&amp;"Purple"",""""))"),"")</f>
        <v/>
      </c>
      <c r="U606" s="14" t="str">
        <f>IFERROR(__xludf.DUMMYFUNCTION("REGEXREPLACE(C606, ""([ROYGBPXZC_]|1?[0-9])"", ""&lt;icon src='$0.png'/&gt;"")
"),"")</f>
        <v/>
      </c>
      <c r="V606" s="9" t="str">
        <f>IFERROR(__xludf.DUMMYFUNCTION("REGEXREPLACE(SUBSTITUTE(SUBSTITUTE(SUBSTITUTE(SUBSTITUTE(REGEXREPLACE(I606, ""(\[([ROYGBPTQUXZC_]|1?[0-9])\])"", ""&lt;icon src='$2.png'/&gt;""),""--"",""—""),""-&gt;"",""•""),""~@"", CONCATENATE(""&lt;i&gt;"",REGEXEXTRACT(B606,""^([\s\S]*),|$""),""&lt;/i&gt;"")),""~"", CONCA"&amp;"TENATE(""&lt;i&gt;"",B606,""&lt;/i&gt;"")),""(\([\s\S]*?\))"",""&lt;i&gt;&lt;span foreground='#FF34343A'&gt;$0&lt;/span&gt;&lt;/i&gt;"")"),"")</f>
        <v/>
      </c>
      <c r="W606" s="14" t="str">
        <f t="shared" si="10"/>
        <v>&lt;i&gt;&lt;/i&gt;</v>
      </c>
    </row>
    <row r="607">
      <c r="A607" s="14"/>
      <c r="B607" s="1" t="str">
        <f t="shared" si="11"/>
        <v/>
      </c>
      <c r="C607" s="15"/>
      <c r="D607" s="16" t="str">
        <f>IFERROR(__xludf.DUMMYFUNCTION("IF(ISBLANK(A607),"""",SWITCH(IF(T607="""",0,COUNTA(SPLIT(T607,"" ""))),0,""Generic"",1,TRIM(T607),2,""Multicolor"",3,""Multicolor"",4,""Multicolor"",5,""Multicolor"",6,""Multicolor"",7,""Multicolor"",8,""Multicolor""))"),"")</f>
        <v/>
      </c>
      <c r="E607" s="14"/>
      <c r="F607" s="14"/>
      <c r="H607" s="15"/>
      <c r="I607" s="17"/>
      <c r="J607" s="17"/>
      <c r="O607" s="17"/>
      <c r="Q607" s="1">
        <v>60.0</v>
      </c>
      <c r="R607" s="1">
        <v>50.0</v>
      </c>
      <c r="S607" s="14" t="str">
        <f t="shared" si="9"/>
        <v/>
      </c>
      <c r="T607" s="14" t="str">
        <f>IFERROR(__xludf.DUMMYFUNCTION("CONCATENATE(if(REGEXMATCH(C607,""R""),"" Red"",""""),if(REGEXMATCH(C607,""O""),"" Orange"",""""),if(REGEXMATCH(C607,""Y""),"" Yellow"",""""),if(REGEXMATCH(C607,""G""),"" Green"",""""),if(REGEXMATCH(C607,""B""),"" Blue"",""""),if(REGEXMATCH(C607,""P""),"" "&amp;"Purple"",""""))"),"")</f>
        <v/>
      </c>
      <c r="U607" s="14" t="str">
        <f>IFERROR(__xludf.DUMMYFUNCTION("REGEXREPLACE(C607, ""([ROYGBPXZC_]|1?[0-9])"", ""&lt;icon src='$0.png'/&gt;"")
"),"")</f>
        <v/>
      </c>
      <c r="V607" s="9" t="str">
        <f>IFERROR(__xludf.DUMMYFUNCTION("REGEXREPLACE(SUBSTITUTE(SUBSTITUTE(SUBSTITUTE(SUBSTITUTE(REGEXREPLACE(I607, ""(\[([ROYGBPTQUXZC_]|1?[0-9])\])"", ""&lt;icon src='$2.png'/&gt;""),""--"",""—""),""-&gt;"",""•""),""~@"", CONCATENATE(""&lt;i&gt;"",REGEXEXTRACT(B607,""^([\s\S]*),|$""),""&lt;/i&gt;"")),""~"", CONCA"&amp;"TENATE(""&lt;i&gt;"",B607,""&lt;/i&gt;"")),""(\([\s\S]*?\))"",""&lt;i&gt;&lt;span foreground='#FF34343A'&gt;$0&lt;/span&gt;&lt;/i&gt;"")"),"")</f>
        <v/>
      </c>
      <c r="W607" s="14" t="str">
        <f t="shared" si="10"/>
        <v>&lt;i&gt;&lt;/i&gt;</v>
      </c>
    </row>
    <row r="608">
      <c r="A608" s="14"/>
      <c r="B608" s="1" t="str">
        <f t="shared" si="11"/>
        <v/>
      </c>
      <c r="C608" s="15"/>
      <c r="D608" s="16" t="str">
        <f>IFERROR(__xludf.DUMMYFUNCTION("IF(ISBLANK(A608),"""",SWITCH(IF(T608="""",0,COUNTA(SPLIT(T608,"" ""))),0,""Generic"",1,TRIM(T608),2,""Multicolor"",3,""Multicolor"",4,""Multicolor"",5,""Multicolor"",6,""Multicolor"",7,""Multicolor"",8,""Multicolor""))"),"")</f>
        <v/>
      </c>
      <c r="E608" s="14"/>
      <c r="F608" s="14"/>
      <c r="H608" s="15"/>
      <c r="I608" s="17"/>
      <c r="J608" s="17"/>
      <c r="O608" s="17"/>
      <c r="Q608" s="1">
        <v>60.0</v>
      </c>
      <c r="R608" s="1">
        <v>50.0</v>
      </c>
      <c r="S608" s="14" t="str">
        <f t="shared" si="9"/>
        <v/>
      </c>
      <c r="T608" s="14" t="str">
        <f>IFERROR(__xludf.DUMMYFUNCTION("CONCATENATE(if(REGEXMATCH(C608,""R""),"" Red"",""""),if(REGEXMATCH(C608,""O""),"" Orange"",""""),if(REGEXMATCH(C608,""Y""),"" Yellow"",""""),if(REGEXMATCH(C608,""G""),"" Green"",""""),if(REGEXMATCH(C608,""B""),"" Blue"",""""),if(REGEXMATCH(C608,""P""),"" "&amp;"Purple"",""""))"),"")</f>
        <v/>
      </c>
      <c r="U608" s="14" t="str">
        <f>IFERROR(__xludf.DUMMYFUNCTION("REGEXREPLACE(C608, ""([ROYGBPXZC_]|1?[0-9])"", ""&lt;icon src='$0.png'/&gt;"")
"),"")</f>
        <v/>
      </c>
      <c r="V608" s="9" t="str">
        <f>IFERROR(__xludf.DUMMYFUNCTION("REGEXREPLACE(SUBSTITUTE(SUBSTITUTE(SUBSTITUTE(SUBSTITUTE(REGEXREPLACE(I608, ""(\[([ROYGBPTQUXZC_]|1?[0-9])\])"", ""&lt;icon src='$2.png'/&gt;""),""--"",""—""),""-&gt;"",""•""),""~@"", CONCATENATE(""&lt;i&gt;"",REGEXEXTRACT(B608,""^([\s\S]*),|$""),""&lt;/i&gt;"")),""~"", CONCA"&amp;"TENATE(""&lt;i&gt;"",B608,""&lt;/i&gt;"")),""(\([\s\S]*?\))"",""&lt;i&gt;&lt;span foreground='#FF34343A'&gt;$0&lt;/span&gt;&lt;/i&gt;"")"),"")</f>
        <v/>
      </c>
      <c r="W608" s="14" t="str">
        <f t="shared" si="10"/>
        <v>&lt;i&gt;&lt;/i&gt;</v>
      </c>
    </row>
    <row r="609">
      <c r="A609" s="14"/>
      <c r="B609" s="1" t="str">
        <f t="shared" si="11"/>
        <v/>
      </c>
      <c r="C609" s="15"/>
      <c r="D609" s="16" t="str">
        <f>IFERROR(__xludf.DUMMYFUNCTION("IF(ISBLANK(A609),"""",SWITCH(IF(T609="""",0,COUNTA(SPLIT(T609,"" ""))),0,""Generic"",1,TRIM(T609),2,""Multicolor"",3,""Multicolor"",4,""Multicolor"",5,""Multicolor"",6,""Multicolor"",7,""Multicolor"",8,""Multicolor""))"),"")</f>
        <v/>
      </c>
      <c r="E609" s="14"/>
      <c r="F609" s="14"/>
      <c r="H609" s="15"/>
      <c r="I609" s="17"/>
      <c r="J609" s="17"/>
      <c r="O609" s="17"/>
      <c r="Q609" s="1">
        <v>60.0</v>
      </c>
      <c r="R609" s="1">
        <v>50.0</v>
      </c>
      <c r="S609" s="14" t="str">
        <f t="shared" si="9"/>
        <v/>
      </c>
      <c r="T609" s="14" t="str">
        <f>IFERROR(__xludf.DUMMYFUNCTION("CONCATENATE(if(REGEXMATCH(C609,""R""),"" Red"",""""),if(REGEXMATCH(C609,""O""),"" Orange"",""""),if(REGEXMATCH(C609,""Y""),"" Yellow"",""""),if(REGEXMATCH(C609,""G""),"" Green"",""""),if(REGEXMATCH(C609,""B""),"" Blue"",""""),if(REGEXMATCH(C609,""P""),"" "&amp;"Purple"",""""))"),"")</f>
        <v/>
      </c>
      <c r="U609" s="14" t="str">
        <f>IFERROR(__xludf.DUMMYFUNCTION("REGEXREPLACE(C609, ""([ROYGBPXZC_]|1?[0-9])"", ""&lt;icon src='$0.png'/&gt;"")
"),"")</f>
        <v/>
      </c>
      <c r="V609" s="9" t="str">
        <f>IFERROR(__xludf.DUMMYFUNCTION("REGEXREPLACE(SUBSTITUTE(SUBSTITUTE(SUBSTITUTE(SUBSTITUTE(REGEXREPLACE(I609, ""(\[([ROYGBPTQUXZC_]|1?[0-9])\])"", ""&lt;icon src='$2.png'/&gt;""),""--"",""—""),""-&gt;"",""•""),""~@"", CONCATENATE(""&lt;i&gt;"",REGEXEXTRACT(B609,""^([\s\S]*),|$""),""&lt;/i&gt;"")),""~"", CONCA"&amp;"TENATE(""&lt;i&gt;"",B609,""&lt;/i&gt;"")),""(\([\s\S]*?\))"",""&lt;i&gt;&lt;span foreground='#FF34343A'&gt;$0&lt;/span&gt;&lt;/i&gt;"")"),"")</f>
        <v/>
      </c>
      <c r="W609" s="14" t="str">
        <f t="shared" si="10"/>
        <v>&lt;i&gt;&lt;/i&gt;</v>
      </c>
    </row>
    <row r="610">
      <c r="A610" s="14"/>
      <c r="B610" s="1" t="str">
        <f t="shared" si="11"/>
        <v/>
      </c>
      <c r="C610" s="15"/>
      <c r="D610" s="16" t="str">
        <f>IFERROR(__xludf.DUMMYFUNCTION("IF(ISBLANK(A610),"""",SWITCH(IF(T610="""",0,COUNTA(SPLIT(T610,"" ""))),0,""Generic"",1,TRIM(T610),2,""Multicolor"",3,""Multicolor"",4,""Multicolor"",5,""Multicolor"",6,""Multicolor"",7,""Multicolor"",8,""Multicolor""))"),"")</f>
        <v/>
      </c>
      <c r="E610" s="14"/>
      <c r="F610" s="14"/>
      <c r="H610" s="15"/>
      <c r="I610" s="17"/>
      <c r="J610" s="17"/>
      <c r="O610" s="17"/>
      <c r="Q610" s="1">
        <v>60.0</v>
      </c>
      <c r="R610" s="1">
        <v>50.0</v>
      </c>
      <c r="S610" s="14" t="str">
        <f t="shared" si="9"/>
        <v/>
      </c>
      <c r="T610" s="14" t="str">
        <f>IFERROR(__xludf.DUMMYFUNCTION("CONCATENATE(if(REGEXMATCH(C610,""R""),"" Red"",""""),if(REGEXMATCH(C610,""O""),"" Orange"",""""),if(REGEXMATCH(C610,""Y""),"" Yellow"",""""),if(REGEXMATCH(C610,""G""),"" Green"",""""),if(REGEXMATCH(C610,""B""),"" Blue"",""""),if(REGEXMATCH(C610,""P""),"" "&amp;"Purple"",""""))"),"")</f>
        <v/>
      </c>
      <c r="U610" s="14" t="str">
        <f>IFERROR(__xludf.DUMMYFUNCTION("REGEXREPLACE(C610, ""([ROYGBPXZC_]|1?[0-9])"", ""&lt;icon src='$0.png'/&gt;"")
"),"")</f>
        <v/>
      </c>
      <c r="V610" s="9" t="str">
        <f>IFERROR(__xludf.DUMMYFUNCTION("REGEXREPLACE(SUBSTITUTE(SUBSTITUTE(SUBSTITUTE(SUBSTITUTE(REGEXREPLACE(I610, ""(\[([ROYGBPTQUXZC_]|1?[0-9])\])"", ""&lt;icon src='$2.png'/&gt;""),""--"",""—""),""-&gt;"",""•""),""~@"", CONCATENATE(""&lt;i&gt;"",REGEXEXTRACT(B610,""^([\s\S]*),|$""),""&lt;/i&gt;"")),""~"", CONCA"&amp;"TENATE(""&lt;i&gt;"",B610,""&lt;/i&gt;"")),""(\([\s\S]*?\))"",""&lt;i&gt;&lt;span foreground='#FF34343A'&gt;$0&lt;/span&gt;&lt;/i&gt;"")"),"")</f>
        <v/>
      </c>
      <c r="W610" s="14" t="str">
        <f t="shared" si="10"/>
        <v>&lt;i&gt;&lt;/i&gt;</v>
      </c>
    </row>
    <row r="611">
      <c r="A611" s="14"/>
      <c r="B611" s="1" t="str">
        <f t="shared" si="11"/>
        <v/>
      </c>
      <c r="C611" s="15"/>
      <c r="D611" s="16" t="str">
        <f>IFERROR(__xludf.DUMMYFUNCTION("IF(ISBLANK(A611),"""",SWITCH(IF(T611="""",0,COUNTA(SPLIT(T611,"" ""))),0,""Generic"",1,TRIM(T611),2,""Multicolor"",3,""Multicolor"",4,""Multicolor"",5,""Multicolor"",6,""Multicolor"",7,""Multicolor"",8,""Multicolor""))"),"")</f>
        <v/>
      </c>
      <c r="E611" s="14"/>
      <c r="F611" s="14"/>
      <c r="H611" s="15"/>
      <c r="I611" s="17"/>
      <c r="J611" s="17"/>
      <c r="O611" s="17"/>
      <c r="Q611" s="1">
        <v>60.0</v>
      </c>
      <c r="R611" s="1">
        <v>50.0</v>
      </c>
      <c r="S611" s="14" t="str">
        <f t="shared" si="9"/>
        <v/>
      </c>
      <c r="T611" s="14" t="str">
        <f>IFERROR(__xludf.DUMMYFUNCTION("CONCATENATE(if(REGEXMATCH(C611,""R""),"" Red"",""""),if(REGEXMATCH(C611,""O""),"" Orange"",""""),if(REGEXMATCH(C611,""Y""),"" Yellow"",""""),if(REGEXMATCH(C611,""G""),"" Green"",""""),if(REGEXMATCH(C611,""B""),"" Blue"",""""),if(REGEXMATCH(C611,""P""),"" "&amp;"Purple"",""""))"),"")</f>
        <v/>
      </c>
      <c r="U611" s="14" t="str">
        <f>IFERROR(__xludf.DUMMYFUNCTION("REGEXREPLACE(C611, ""([ROYGBPXZC_]|1?[0-9])"", ""&lt;icon src='$0.png'/&gt;"")
"),"")</f>
        <v/>
      </c>
      <c r="V611" s="9" t="str">
        <f>IFERROR(__xludf.DUMMYFUNCTION("REGEXREPLACE(SUBSTITUTE(SUBSTITUTE(SUBSTITUTE(SUBSTITUTE(REGEXREPLACE(I611, ""(\[([ROYGBPTQUXZC_]|1?[0-9])\])"", ""&lt;icon src='$2.png'/&gt;""),""--"",""—""),""-&gt;"",""•""),""~@"", CONCATENATE(""&lt;i&gt;"",REGEXEXTRACT(B611,""^([\s\S]*),|$""),""&lt;/i&gt;"")),""~"", CONCA"&amp;"TENATE(""&lt;i&gt;"",B611,""&lt;/i&gt;"")),""(\([\s\S]*?\))"",""&lt;i&gt;&lt;span foreground='#FF34343A'&gt;$0&lt;/span&gt;&lt;/i&gt;"")"),"")</f>
        <v/>
      </c>
      <c r="W611" s="14" t="str">
        <f t="shared" si="10"/>
        <v>&lt;i&gt;&lt;/i&gt;</v>
      </c>
    </row>
    <row r="612">
      <c r="A612" s="14"/>
      <c r="B612" s="1" t="str">
        <f t="shared" si="11"/>
        <v/>
      </c>
      <c r="C612" s="15"/>
      <c r="D612" s="16" t="str">
        <f>IFERROR(__xludf.DUMMYFUNCTION("IF(ISBLANK(A612),"""",SWITCH(IF(T612="""",0,COUNTA(SPLIT(T612,"" ""))),0,""Generic"",1,TRIM(T612),2,""Multicolor"",3,""Multicolor"",4,""Multicolor"",5,""Multicolor"",6,""Multicolor"",7,""Multicolor"",8,""Multicolor""))"),"")</f>
        <v/>
      </c>
      <c r="E612" s="14"/>
      <c r="F612" s="14"/>
      <c r="H612" s="15"/>
      <c r="I612" s="17"/>
      <c r="J612" s="17"/>
      <c r="O612" s="17"/>
      <c r="Q612" s="1">
        <v>60.0</v>
      </c>
      <c r="R612" s="1">
        <v>50.0</v>
      </c>
      <c r="S612" s="14" t="str">
        <f t="shared" si="9"/>
        <v/>
      </c>
      <c r="T612" s="14" t="str">
        <f>IFERROR(__xludf.DUMMYFUNCTION("CONCATENATE(if(REGEXMATCH(C612,""R""),"" Red"",""""),if(REGEXMATCH(C612,""O""),"" Orange"",""""),if(REGEXMATCH(C612,""Y""),"" Yellow"",""""),if(REGEXMATCH(C612,""G""),"" Green"",""""),if(REGEXMATCH(C612,""B""),"" Blue"",""""),if(REGEXMATCH(C612,""P""),"" "&amp;"Purple"",""""))"),"")</f>
        <v/>
      </c>
      <c r="U612" s="14" t="str">
        <f>IFERROR(__xludf.DUMMYFUNCTION("REGEXREPLACE(C612, ""([ROYGBPXZC_]|1?[0-9])"", ""&lt;icon src='$0.png'/&gt;"")
"),"")</f>
        <v/>
      </c>
      <c r="V612" s="9" t="str">
        <f>IFERROR(__xludf.DUMMYFUNCTION("REGEXREPLACE(SUBSTITUTE(SUBSTITUTE(SUBSTITUTE(SUBSTITUTE(REGEXREPLACE(I612, ""(\[([ROYGBPTQUXZC_]|1?[0-9])\])"", ""&lt;icon src='$2.png'/&gt;""),""--"",""—""),""-&gt;"",""•""),""~@"", CONCATENATE(""&lt;i&gt;"",REGEXEXTRACT(B612,""^([\s\S]*),|$""),""&lt;/i&gt;"")),""~"", CONCA"&amp;"TENATE(""&lt;i&gt;"",B612,""&lt;/i&gt;"")),""(\([\s\S]*?\))"",""&lt;i&gt;&lt;span foreground='#FF34343A'&gt;$0&lt;/span&gt;&lt;/i&gt;"")"),"")</f>
        <v/>
      </c>
      <c r="W612" s="14" t="str">
        <f t="shared" si="10"/>
        <v>&lt;i&gt;&lt;/i&gt;</v>
      </c>
    </row>
    <row r="613">
      <c r="A613" s="14"/>
      <c r="B613" s="1" t="str">
        <f t="shared" si="11"/>
        <v/>
      </c>
      <c r="C613" s="15"/>
      <c r="D613" s="16" t="str">
        <f>IFERROR(__xludf.DUMMYFUNCTION("IF(ISBLANK(A613),"""",SWITCH(IF(T613="""",0,COUNTA(SPLIT(T613,"" ""))),0,""Generic"",1,TRIM(T613),2,""Multicolor"",3,""Multicolor"",4,""Multicolor"",5,""Multicolor"",6,""Multicolor"",7,""Multicolor"",8,""Multicolor""))"),"")</f>
        <v/>
      </c>
      <c r="E613" s="14"/>
      <c r="F613" s="14"/>
      <c r="H613" s="15"/>
      <c r="I613" s="17"/>
      <c r="J613" s="17"/>
      <c r="O613" s="17"/>
      <c r="Q613" s="1">
        <v>60.0</v>
      </c>
      <c r="R613" s="1">
        <v>50.0</v>
      </c>
      <c r="S613" s="14" t="str">
        <f t="shared" si="9"/>
        <v/>
      </c>
      <c r="T613" s="14" t="str">
        <f>IFERROR(__xludf.DUMMYFUNCTION("CONCATENATE(if(REGEXMATCH(C613,""R""),"" Red"",""""),if(REGEXMATCH(C613,""O""),"" Orange"",""""),if(REGEXMATCH(C613,""Y""),"" Yellow"",""""),if(REGEXMATCH(C613,""G""),"" Green"",""""),if(REGEXMATCH(C613,""B""),"" Blue"",""""),if(REGEXMATCH(C613,""P""),"" "&amp;"Purple"",""""))"),"")</f>
        <v/>
      </c>
      <c r="U613" s="14" t="str">
        <f>IFERROR(__xludf.DUMMYFUNCTION("REGEXREPLACE(C613, ""([ROYGBPXZC_]|1?[0-9])"", ""&lt;icon src='$0.png'/&gt;"")
"),"")</f>
        <v/>
      </c>
      <c r="V613" s="9" t="str">
        <f>IFERROR(__xludf.DUMMYFUNCTION("REGEXREPLACE(SUBSTITUTE(SUBSTITUTE(SUBSTITUTE(SUBSTITUTE(REGEXREPLACE(I613, ""(\[([ROYGBPTQUXZC_]|1?[0-9])\])"", ""&lt;icon src='$2.png'/&gt;""),""--"",""—""),""-&gt;"",""•""),""~@"", CONCATENATE(""&lt;i&gt;"",REGEXEXTRACT(B613,""^([\s\S]*),|$""),""&lt;/i&gt;"")),""~"", CONCA"&amp;"TENATE(""&lt;i&gt;"",B613,""&lt;/i&gt;"")),""(\([\s\S]*?\))"",""&lt;i&gt;&lt;span foreground='#FF34343A'&gt;$0&lt;/span&gt;&lt;/i&gt;"")"),"")</f>
        <v/>
      </c>
      <c r="W613" s="14" t="str">
        <f t="shared" si="10"/>
        <v>&lt;i&gt;&lt;/i&gt;</v>
      </c>
    </row>
    <row r="614">
      <c r="A614" s="14"/>
      <c r="B614" s="1" t="str">
        <f t="shared" si="11"/>
        <v/>
      </c>
      <c r="C614" s="15"/>
      <c r="D614" s="16" t="str">
        <f>IFERROR(__xludf.DUMMYFUNCTION("IF(ISBLANK(A614),"""",SWITCH(IF(T614="""",0,COUNTA(SPLIT(T614,"" ""))),0,""Generic"",1,TRIM(T614),2,""Multicolor"",3,""Multicolor"",4,""Multicolor"",5,""Multicolor"",6,""Multicolor"",7,""Multicolor"",8,""Multicolor""))"),"")</f>
        <v/>
      </c>
      <c r="E614" s="14"/>
      <c r="F614" s="14"/>
      <c r="H614" s="15"/>
      <c r="I614" s="17"/>
      <c r="J614" s="17"/>
      <c r="O614" s="17"/>
      <c r="Q614" s="1">
        <v>60.0</v>
      </c>
      <c r="R614" s="1">
        <v>50.0</v>
      </c>
      <c r="S614" s="14" t="str">
        <f t="shared" si="9"/>
        <v/>
      </c>
      <c r="T614" s="14" t="str">
        <f>IFERROR(__xludf.DUMMYFUNCTION("CONCATENATE(if(REGEXMATCH(C614,""R""),"" Red"",""""),if(REGEXMATCH(C614,""O""),"" Orange"",""""),if(REGEXMATCH(C614,""Y""),"" Yellow"",""""),if(REGEXMATCH(C614,""G""),"" Green"",""""),if(REGEXMATCH(C614,""B""),"" Blue"",""""),if(REGEXMATCH(C614,""P""),"" "&amp;"Purple"",""""))"),"")</f>
        <v/>
      </c>
      <c r="U614" s="14" t="str">
        <f>IFERROR(__xludf.DUMMYFUNCTION("REGEXREPLACE(C614, ""([ROYGBPXZC_]|1?[0-9])"", ""&lt;icon src='$0.png'/&gt;"")
"),"")</f>
        <v/>
      </c>
      <c r="V614" s="9" t="str">
        <f>IFERROR(__xludf.DUMMYFUNCTION("REGEXREPLACE(SUBSTITUTE(SUBSTITUTE(SUBSTITUTE(SUBSTITUTE(REGEXREPLACE(I614, ""(\[([ROYGBPTQUXZC_]|1?[0-9])\])"", ""&lt;icon src='$2.png'/&gt;""),""--"",""—""),""-&gt;"",""•""),""~@"", CONCATENATE(""&lt;i&gt;"",REGEXEXTRACT(B614,""^([\s\S]*),|$""),""&lt;/i&gt;"")),""~"", CONCA"&amp;"TENATE(""&lt;i&gt;"",B614,""&lt;/i&gt;"")),""(\([\s\S]*?\))"",""&lt;i&gt;&lt;span foreground='#FF34343A'&gt;$0&lt;/span&gt;&lt;/i&gt;"")"),"")</f>
        <v/>
      </c>
      <c r="W614" s="14" t="str">
        <f t="shared" si="10"/>
        <v>&lt;i&gt;&lt;/i&gt;</v>
      </c>
    </row>
    <row r="615">
      <c r="A615" s="14"/>
      <c r="B615" s="1" t="str">
        <f t="shared" si="11"/>
        <v/>
      </c>
      <c r="C615" s="15"/>
      <c r="D615" s="16" t="str">
        <f>IFERROR(__xludf.DUMMYFUNCTION("IF(ISBLANK(A615),"""",SWITCH(IF(T615="""",0,COUNTA(SPLIT(T615,"" ""))),0,""Generic"",1,TRIM(T615),2,""Multicolor"",3,""Multicolor"",4,""Multicolor"",5,""Multicolor"",6,""Multicolor"",7,""Multicolor"",8,""Multicolor""))"),"")</f>
        <v/>
      </c>
      <c r="E615" s="14"/>
      <c r="F615" s="14"/>
      <c r="H615" s="15"/>
      <c r="I615" s="17"/>
      <c r="J615" s="17"/>
      <c r="O615" s="17"/>
      <c r="Q615" s="1">
        <v>60.0</v>
      </c>
      <c r="R615" s="1">
        <v>50.0</v>
      </c>
      <c r="S615" s="14" t="str">
        <f t="shared" si="9"/>
        <v/>
      </c>
      <c r="T615" s="14" t="str">
        <f>IFERROR(__xludf.DUMMYFUNCTION("CONCATENATE(if(REGEXMATCH(C615,""R""),"" Red"",""""),if(REGEXMATCH(C615,""O""),"" Orange"",""""),if(REGEXMATCH(C615,""Y""),"" Yellow"",""""),if(REGEXMATCH(C615,""G""),"" Green"",""""),if(REGEXMATCH(C615,""B""),"" Blue"",""""),if(REGEXMATCH(C615,""P""),"" "&amp;"Purple"",""""))"),"")</f>
        <v/>
      </c>
      <c r="U615" s="14" t="str">
        <f>IFERROR(__xludf.DUMMYFUNCTION("REGEXREPLACE(C615, ""([ROYGBPXZC_]|1?[0-9])"", ""&lt;icon src='$0.png'/&gt;"")
"),"")</f>
        <v/>
      </c>
      <c r="V615" s="9" t="str">
        <f>IFERROR(__xludf.DUMMYFUNCTION("REGEXREPLACE(SUBSTITUTE(SUBSTITUTE(SUBSTITUTE(SUBSTITUTE(REGEXREPLACE(I615, ""(\[([ROYGBPTQUXZC_]|1?[0-9])\])"", ""&lt;icon src='$2.png'/&gt;""),""--"",""—""),""-&gt;"",""•""),""~@"", CONCATENATE(""&lt;i&gt;"",REGEXEXTRACT(B615,""^([\s\S]*),|$""),""&lt;/i&gt;"")),""~"", CONCA"&amp;"TENATE(""&lt;i&gt;"",B615,""&lt;/i&gt;"")),""(\([\s\S]*?\))"",""&lt;i&gt;&lt;span foreground='#FF34343A'&gt;$0&lt;/span&gt;&lt;/i&gt;"")"),"")</f>
        <v/>
      </c>
      <c r="W615" s="14" t="str">
        <f t="shared" si="10"/>
        <v>&lt;i&gt;&lt;/i&gt;</v>
      </c>
    </row>
    <row r="616">
      <c r="A616" s="14"/>
      <c r="B616" s="1" t="str">
        <f t="shared" si="11"/>
        <v/>
      </c>
      <c r="C616" s="15"/>
      <c r="D616" s="16" t="str">
        <f>IFERROR(__xludf.DUMMYFUNCTION("IF(ISBLANK(A616),"""",SWITCH(IF(T616="""",0,COUNTA(SPLIT(T616,"" ""))),0,""Generic"",1,TRIM(T616),2,""Multicolor"",3,""Multicolor"",4,""Multicolor"",5,""Multicolor"",6,""Multicolor"",7,""Multicolor"",8,""Multicolor""))"),"")</f>
        <v/>
      </c>
      <c r="E616" s="14"/>
      <c r="F616" s="14"/>
      <c r="H616" s="15"/>
      <c r="I616" s="17"/>
      <c r="J616" s="17"/>
      <c r="O616" s="17"/>
      <c r="Q616" s="1">
        <v>60.0</v>
      </c>
      <c r="R616" s="1">
        <v>50.0</v>
      </c>
      <c r="S616" s="14" t="str">
        <f t="shared" si="9"/>
        <v/>
      </c>
      <c r="T616" s="14" t="str">
        <f>IFERROR(__xludf.DUMMYFUNCTION("CONCATENATE(if(REGEXMATCH(C616,""R""),"" Red"",""""),if(REGEXMATCH(C616,""O""),"" Orange"",""""),if(REGEXMATCH(C616,""Y""),"" Yellow"",""""),if(REGEXMATCH(C616,""G""),"" Green"",""""),if(REGEXMATCH(C616,""B""),"" Blue"",""""),if(REGEXMATCH(C616,""P""),"" "&amp;"Purple"",""""))"),"")</f>
        <v/>
      </c>
      <c r="U616" s="14" t="str">
        <f>IFERROR(__xludf.DUMMYFUNCTION("REGEXREPLACE(C616, ""([ROYGBPXZC_]|1?[0-9])"", ""&lt;icon src='$0.png'/&gt;"")
"),"")</f>
        <v/>
      </c>
      <c r="V616" s="9" t="str">
        <f>IFERROR(__xludf.DUMMYFUNCTION("REGEXREPLACE(SUBSTITUTE(SUBSTITUTE(SUBSTITUTE(SUBSTITUTE(REGEXREPLACE(I616, ""(\[([ROYGBPTQUXZC_]|1?[0-9])\])"", ""&lt;icon src='$2.png'/&gt;""),""--"",""—""),""-&gt;"",""•""),""~@"", CONCATENATE(""&lt;i&gt;"",REGEXEXTRACT(B616,""^([\s\S]*),|$""),""&lt;/i&gt;"")),""~"", CONCA"&amp;"TENATE(""&lt;i&gt;"",B616,""&lt;/i&gt;"")),""(\([\s\S]*?\))"",""&lt;i&gt;&lt;span foreground='#FF34343A'&gt;$0&lt;/span&gt;&lt;/i&gt;"")"),"")</f>
        <v/>
      </c>
      <c r="W616" s="14" t="str">
        <f t="shared" si="10"/>
        <v>&lt;i&gt;&lt;/i&gt;</v>
      </c>
    </row>
    <row r="617">
      <c r="A617" s="14"/>
      <c r="B617" s="1" t="str">
        <f t="shared" si="11"/>
        <v/>
      </c>
      <c r="C617" s="15"/>
      <c r="D617" s="16" t="str">
        <f>IFERROR(__xludf.DUMMYFUNCTION("IF(ISBLANK(A617),"""",SWITCH(IF(T617="""",0,COUNTA(SPLIT(T617,"" ""))),0,""Generic"",1,TRIM(T617),2,""Multicolor"",3,""Multicolor"",4,""Multicolor"",5,""Multicolor"",6,""Multicolor"",7,""Multicolor"",8,""Multicolor""))"),"")</f>
        <v/>
      </c>
      <c r="E617" s="14"/>
      <c r="F617" s="14"/>
      <c r="H617" s="15"/>
      <c r="I617" s="17"/>
      <c r="J617" s="17"/>
      <c r="O617" s="17"/>
      <c r="Q617" s="1">
        <v>60.0</v>
      </c>
      <c r="R617" s="1">
        <v>50.0</v>
      </c>
      <c r="S617" s="14" t="str">
        <f t="shared" si="9"/>
        <v/>
      </c>
      <c r="T617" s="14" t="str">
        <f>IFERROR(__xludf.DUMMYFUNCTION("CONCATENATE(if(REGEXMATCH(C617,""R""),"" Red"",""""),if(REGEXMATCH(C617,""O""),"" Orange"",""""),if(REGEXMATCH(C617,""Y""),"" Yellow"",""""),if(REGEXMATCH(C617,""G""),"" Green"",""""),if(REGEXMATCH(C617,""B""),"" Blue"",""""),if(REGEXMATCH(C617,""P""),"" "&amp;"Purple"",""""))"),"")</f>
        <v/>
      </c>
      <c r="U617" s="14" t="str">
        <f>IFERROR(__xludf.DUMMYFUNCTION("REGEXREPLACE(C617, ""([ROYGBPXZC_]|1?[0-9])"", ""&lt;icon src='$0.png'/&gt;"")
"),"")</f>
        <v/>
      </c>
      <c r="V617" s="9" t="str">
        <f>IFERROR(__xludf.DUMMYFUNCTION("REGEXREPLACE(SUBSTITUTE(SUBSTITUTE(SUBSTITUTE(SUBSTITUTE(REGEXREPLACE(I617, ""(\[([ROYGBPTQUXZC_]|1?[0-9])\])"", ""&lt;icon src='$2.png'/&gt;""),""--"",""—""),""-&gt;"",""•""),""~@"", CONCATENATE(""&lt;i&gt;"",REGEXEXTRACT(B617,""^([\s\S]*),|$""),""&lt;/i&gt;"")),""~"", CONCA"&amp;"TENATE(""&lt;i&gt;"",B617,""&lt;/i&gt;"")),""(\([\s\S]*?\))"",""&lt;i&gt;&lt;span foreground='#FF34343A'&gt;$0&lt;/span&gt;&lt;/i&gt;"")"),"")</f>
        <v/>
      </c>
      <c r="W617" s="14" t="str">
        <f t="shared" si="10"/>
        <v>&lt;i&gt;&lt;/i&gt;</v>
      </c>
    </row>
    <row r="618">
      <c r="A618" s="14"/>
      <c r="B618" s="1" t="str">
        <f t="shared" si="11"/>
        <v/>
      </c>
      <c r="C618" s="15"/>
      <c r="D618" s="16" t="str">
        <f>IFERROR(__xludf.DUMMYFUNCTION("IF(ISBLANK(A618),"""",SWITCH(IF(T618="""",0,COUNTA(SPLIT(T618,"" ""))),0,""Generic"",1,TRIM(T618),2,""Multicolor"",3,""Multicolor"",4,""Multicolor"",5,""Multicolor"",6,""Multicolor"",7,""Multicolor"",8,""Multicolor""))"),"")</f>
        <v/>
      </c>
      <c r="E618" s="14"/>
      <c r="F618" s="14"/>
      <c r="H618" s="15"/>
      <c r="I618" s="17"/>
      <c r="J618" s="17"/>
      <c r="O618" s="17"/>
      <c r="Q618" s="1">
        <v>60.0</v>
      </c>
      <c r="R618" s="1">
        <v>50.0</v>
      </c>
      <c r="S618" s="14" t="str">
        <f t="shared" si="9"/>
        <v/>
      </c>
      <c r="T618" s="14" t="str">
        <f>IFERROR(__xludf.DUMMYFUNCTION("CONCATENATE(if(REGEXMATCH(C618,""R""),"" Red"",""""),if(REGEXMATCH(C618,""O""),"" Orange"",""""),if(REGEXMATCH(C618,""Y""),"" Yellow"",""""),if(REGEXMATCH(C618,""G""),"" Green"",""""),if(REGEXMATCH(C618,""B""),"" Blue"",""""),if(REGEXMATCH(C618,""P""),"" "&amp;"Purple"",""""))"),"")</f>
        <v/>
      </c>
      <c r="U618" s="14" t="str">
        <f>IFERROR(__xludf.DUMMYFUNCTION("REGEXREPLACE(C618, ""([ROYGBPXZC_]|1?[0-9])"", ""&lt;icon src='$0.png'/&gt;"")
"),"")</f>
        <v/>
      </c>
      <c r="V618" s="9" t="str">
        <f>IFERROR(__xludf.DUMMYFUNCTION("REGEXREPLACE(SUBSTITUTE(SUBSTITUTE(SUBSTITUTE(SUBSTITUTE(REGEXREPLACE(I618, ""(\[([ROYGBPTQUXZC_]|1?[0-9])\])"", ""&lt;icon src='$2.png'/&gt;""),""--"",""—""),""-&gt;"",""•""),""~@"", CONCATENATE(""&lt;i&gt;"",REGEXEXTRACT(B618,""^([\s\S]*),|$""),""&lt;/i&gt;"")),""~"", CONCA"&amp;"TENATE(""&lt;i&gt;"",B618,""&lt;/i&gt;"")),""(\([\s\S]*?\))"",""&lt;i&gt;&lt;span foreground='#FF34343A'&gt;$0&lt;/span&gt;&lt;/i&gt;"")"),"")</f>
        <v/>
      </c>
      <c r="W618" s="14" t="str">
        <f t="shared" si="10"/>
        <v>&lt;i&gt;&lt;/i&gt;</v>
      </c>
    </row>
    <row r="619">
      <c r="A619" s="14"/>
      <c r="B619" s="1" t="str">
        <f t="shared" si="11"/>
        <v/>
      </c>
      <c r="C619" s="15"/>
      <c r="D619" s="16" t="str">
        <f>IFERROR(__xludf.DUMMYFUNCTION("IF(ISBLANK(A619),"""",SWITCH(IF(T619="""",0,COUNTA(SPLIT(T619,"" ""))),0,""Generic"",1,TRIM(T619),2,""Multicolor"",3,""Multicolor"",4,""Multicolor"",5,""Multicolor"",6,""Multicolor"",7,""Multicolor"",8,""Multicolor""))"),"")</f>
        <v/>
      </c>
      <c r="E619" s="14"/>
      <c r="F619" s="14"/>
      <c r="H619" s="15"/>
      <c r="I619" s="17"/>
      <c r="J619" s="17"/>
      <c r="O619" s="17"/>
      <c r="Q619" s="1">
        <v>60.0</v>
      </c>
      <c r="R619" s="1">
        <v>50.0</v>
      </c>
      <c r="S619" s="14" t="str">
        <f t="shared" si="9"/>
        <v/>
      </c>
      <c r="T619" s="14" t="str">
        <f>IFERROR(__xludf.DUMMYFUNCTION("CONCATENATE(if(REGEXMATCH(C619,""R""),"" Red"",""""),if(REGEXMATCH(C619,""O""),"" Orange"",""""),if(REGEXMATCH(C619,""Y""),"" Yellow"",""""),if(REGEXMATCH(C619,""G""),"" Green"",""""),if(REGEXMATCH(C619,""B""),"" Blue"",""""),if(REGEXMATCH(C619,""P""),"" "&amp;"Purple"",""""))"),"")</f>
        <v/>
      </c>
      <c r="U619" s="14" t="str">
        <f>IFERROR(__xludf.DUMMYFUNCTION("REGEXREPLACE(C619, ""([ROYGBPXZC_]|1?[0-9])"", ""&lt;icon src='$0.png'/&gt;"")
"),"")</f>
        <v/>
      </c>
      <c r="V619" s="9" t="str">
        <f>IFERROR(__xludf.DUMMYFUNCTION("REGEXREPLACE(SUBSTITUTE(SUBSTITUTE(SUBSTITUTE(SUBSTITUTE(REGEXREPLACE(I619, ""(\[([ROYGBPTQUXZC_]|1?[0-9])\])"", ""&lt;icon src='$2.png'/&gt;""),""--"",""—""),""-&gt;"",""•""),""~@"", CONCATENATE(""&lt;i&gt;"",REGEXEXTRACT(B619,""^([\s\S]*),|$""),""&lt;/i&gt;"")),""~"", CONCA"&amp;"TENATE(""&lt;i&gt;"",B619,""&lt;/i&gt;"")),""(\([\s\S]*?\))"",""&lt;i&gt;&lt;span foreground='#FF34343A'&gt;$0&lt;/span&gt;&lt;/i&gt;"")"),"")</f>
        <v/>
      </c>
      <c r="W619" s="14" t="str">
        <f t="shared" si="10"/>
        <v>&lt;i&gt;&lt;/i&gt;</v>
      </c>
    </row>
    <row r="620">
      <c r="A620" s="14"/>
      <c r="B620" s="1" t="str">
        <f t="shared" si="11"/>
        <v/>
      </c>
      <c r="C620" s="15"/>
      <c r="D620" s="16" t="str">
        <f>IFERROR(__xludf.DUMMYFUNCTION("IF(ISBLANK(A620),"""",SWITCH(IF(T620="""",0,COUNTA(SPLIT(T620,"" ""))),0,""Generic"",1,TRIM(T620),2,""Multicolor"",3,""Multicolor"",4,""Multicolor"",5,""Multicolor"",6,""Multicolor"",7,""Multicolor"",8,""Multicolor""))"),"")</f>
        <v/>
      </c>
      <c r="E620" s="14"/>
      <c r="F620" s="14"/>
      <c r="H620" s="15"/>
      <c r="I620" s="17"/>
      <c r="J620" s="17"/>
      <c r="O620" s="17"/>
      <c r="Q620" s="1">
        <v>60.0</v>
      </c>
      <c r="R620" s="1">
        <v>50.0</v>
      </c>
      <c r="S620" s="14" t="str">
        <f t="shared" si="9"/>
        <v/>
      </c>
      <c r="T620" s="14" t="str">
        <f>IFERROR(__xludf.DUMMYFUNCTION("CONCATENATE(if(REGEXMATCH(C620,""R""),"" Red"",""""),if(REGEXMATCH(C620,""O""),"" Orange"",""""),if(REGEXMATCH(C620,""Y""),"" Yellow"",""""),if(REGEXMATCH(C620,""G""),"" Green"",""""),if(REGEXMATCH(C620,""B""),"" Blue"",""""),if(REGEXMATCH(C620,""P""),"" "&amp;"Purple"",""""))"),"")</f>
        <v/>
      </c>
      <c r="U620" s="14" t="str">
        <f>IFERROR(__xludf.DUMMYFUNCTION("REGEXREPLACE(C620, ""([ROYGBPXZC_]|1?[0-9])"", ""&lt;icon src='$0.png'/&gt;"")
"),"")</f>
        <v/>
      </c>
      <c r="V620" s="9" t="str">
        <f>IFERROR(__xludf.DUMMYFUNCTION("REGEXREPLACE(SUBSTITUTE(SUBSTITUTE(SUBSTITUTE(SUBSTITUTE(REGEXREPLACE(I620, ""(\[([ROYGBPTQUXZC_]|1?[0-9])\])"", ""&lt;icon src='$2.png'/&gt;""),""--"",""—""),""-&gt;"",""•""),""~@"", CONCATENATE(""&lt;i&gt;"",REGEXEXTRACT(B620,""^([\s\S]*),|$""),""&lt;/i&gt;"")),""~"", CONCA"&amp;"TENATE(""&lt;i&gt;"",B620,""&lt;/i&gt;"")),""(\([\s\S]*?\))"",""&lt;i&gt;&lt;span foreground='#FF34343A'&gt;$0&lt;/span&gt;&lt;/i&gt;"")"),"")</f>
        <v/>
      </c>
      <c r="W620" s="14" t="str">
        <f t="shared" si="10"/>
        <v>&lt;i&gt;&lt;/i&gt;</v>
      </c>
    </row>
    <row r="621">
      <c r="A621" s="14"/>
      <c r="B621" s="1" t="str">
        <f t="shared" si="11"/>
        <v/>
      </c>
      <c r="C621" s="15"/>
      <c r="D621" s="16" t="str">
        <f>IFERROR(__xludf.DUMMYFUNCTION("IF(ISBLANK(A621),"""",SWITCH(IF(T621="""",0,COUNTA(SPLIT(T621,"" ""))),0,""Generic"",1,TRIM(T621),2,""Multicolor"",3,""Multicolor"",4,""Multicolor"",5,""Multicolor"",6,""Multicolor"",7,""Multicolor"",8,""Multicolor""))"),"")</f>
        <v/>
      </c>
      <c r="E621" s="14"/>
      <c r="F621" s="14"/>
      <c r="H621" s="15"/>
      <c r="I621" s="17"/>
      <c r="J621" s="17"/>
      <c r="O621" s="17"/>
      <c r="Q621" s="1">
        <v>60.0</v>
      </c>
      <c r="R621" s="1">
        <v>50.0</v>
      </c>
      <c r="S621" s="14" t="str">
        <f t="shared" si="9"/>
        <v/>
      </c>
      <c r="T621" s="14" t="str">
        <f>IFERROR(__xludf.DUMMYFUNCTION("CONCATENATE(if(REGEXMATCH(C621,""R""),"" Red"",""""),if(REGEXMATCH(C621,""O""),"" Orange"",""""),if(REGEXMATCH(C621,""Y""),"" Yellow"",""""),if(REGEXMATCH(C621,""G""),"" Green"",""""),if(REGEXMATCH(C621,""B""),"" Blue"",""""),if(REGEXMATCH(C621,""P""),"" "&amp;"Purple"",""""))"),"")</f>
        <v/>
      </c>
      <c r="U621" s="14" t="str">
        <f>IFERROR(__xludf.DUMMYFUNCTION("REGEXREPLACE(C621, ""([ROYGBPXZC_]|1?[0-9])"", ""&lt;icon src='$0.png'/&gt;"")
"),"")</f>
        <v/>
      </c>
      <c r="V621" s="9" t="str">
        <f>IFERROR(__xludf.DUMMYFUNCTION("REGEXREPLACE(SUBSTITUTE(SUBSTITUTE(SUBSTITUTE(SUBSTITUTE(REGEXREPLACE(I621, ""(\[([ROYGBPTQUXZC_]|1?[0-9])\])"", ""&lt;icon src='$2.png'/&gt;""),""--"",""—""),""-&gt;"",""•""),""~@"", CONCATENATE(""&lt;i&gt;"",REGEXEXTRACT(B621,""^([\s\S]*),|$""),""&lt;/i&gt;"")),""~"", CONCA"&amp;"TENATE(""&lt;i&gt;"",B621,""&lt;/i&gt;"")),""(\([\s\S]*?\))"",""&lt;i&gt;&lt;span foreground='#FF34343A'&gt;$0&lt;/span&gt;&lt;/i&gt;"")"),"")</f>
        <v/>
      </c>
      <c r="W621" s="14" t="str">
        <f t="shared" si="10"/>
        <v>&lt;i&gt;&lt;/i&gt;</v>
      </c>
    </row>
    <row r="622">
      <c r="A622" s="14"/>
      <c r="B622" s="1" t="str">
        <f t="shared" si="11"/>
        <v/>
      </c>
      <c r="C622" s="15"/>
      <c r="D622" s="16" t="str">
        <f>IFERROR(__xludf.DUMMYFUNCTION("IF(ISBLANK(A622),"""",SWITCH(IF(T622="""",0,COUNTA(SPLIT(T622,"" ""))),0,""Generic"",1,TRIM(T622),2,""Multicolor"",3,""Multicolor"",4,""Multicolor"",5,""Multicolor"",6,""Multicolor"",7,""Multicolor"",8,""Multicolor""))"),"")</f>
        <v/>
      </c>
      <c r="E622" s="14"/>
      <c r="F622" s="14"/>
      <c r="H622" s="15"/>
      <c r="I622" s="17"/>
      <c r="J622" s="17"/>
      <c r="O622" s="17"/>
      <c r="Q622" s="1">
        <v>60.0</v>
      </c>
      <c r="R622" s="1">
        <v>50.0</v>
      </c>
      <c r="S622" s="14" t="str">
        <f t="shared" si="9"/>
        <v/>
      </c>
      <c r="T622" s="14" t="str">
        <f>IFERROR(__xludf.DUMMYFUNCTION("CONCATENATE(if(REGEXMATCH(C622,""R""),"" Red"",""""),if(REGEXMATCH(C622,""O""),"" Orange"",""""),if(REGEXMATCH(C622,""Y""),"" Yellow"",""""),if(REGEXMATCH(C622,""G""),"" Green"",""""),if(REGEXMATCH(C622,""B""),"" Blue"",""""),if(REGEXMATCH(C622,""P""),"" "&amp;"Purple"",""""))"),"")</f>
        <v/>
      </c>
      <c r="U622" s="14" t="str">
        <f>IFERROR(__xludf.DUMMYFUNCTION("REGEXREPLACE(C622, ""([ROYGBPXZC_]|1?[0-9])"", ""&lt;icon src='$0.png'/&gt;"")
"),"")</f>
        <v/>
      </c>
      <c r="V622" s="9" t="str">
        <f>IFERROR(__xludf.DUMMYFUNCTION("REGEXREPLACE(SUBSTITUTE(SUBSTITUTE(SUBSTITUTE(SUBSTITUTE(REGEXREPLACE(I622, ""(\[([ROYGBPTQUXZC_]|1?[0-9])\])"", ""&lt;icon src='$2.png'/&gt;""),""--"",""—""),""-&gt;"",""•""),""~@"", CONCATENATE(""&lt;i&gt;"",REGEXEXTRACT(B622,""^([\s\S]*),|$""),""&lt;/i&gt;"")),""~"", CONCA"&amp;"TENATE(""&lt;i&gt;"",B622,""&lt;/i&gt;"")),""(\([\s\S]*?\))"",""&lt;i&gt;&lt;span foreground='#FF34343A'&gt;$0&lt;/span&gt;&lt;/i&gt;"")"),"")</f>
        <v/>
      </c>
      <c r="W622" s="14" t="str">
        <f t="shared" si="10"/>
        <v>&lt;i&gt;&lt;/i&gt;</v>
      </c>
    </row>
    <row r="623">
      <c r="A623" s="14"/>
      <c r="B623" s="1" t="str">
        <f t="shared" si="11"/>
        <v/>
      </c>
      <c r="C623" s="15"/>
      <c r="D623" s="16" t="str">
        <f>IFERROR(__xludf.DUMMYFUNCTION("IF(ISBLANK(A623),"""",SWITCH(IF(T623="""",0,COUNTA(SPLIT(T623,"" ""))),0,""Generic"",1,TRIM(T623),2,""Multicolor"",3,""Multicolor"",4,""Multicolor"",5,""Multicolor"",6,""Multicolor"",7,""Multicolor"",8,""Multicolor""))"),"")</f>
        <v/>
      </c>
      <c r="E623" s="14"/>
      <c r="F623" s="14"/>
      <c r="H623" s="15"/>
      <c r="I623" s="17"/>
      <c r="J623" s="17"/>
      <c r="O623" s="17"/>
      <c r="Q623" s="1">
        <v>60.0</v>
      </c>
      <c r="R623" s="1">
        <v>50.0</v>
      </c>
      <c r="S623" s="14" t="str">
        <f t="shared" si="9"/>
        <v/>
      </c>
      <c r="T623" s="14" t="str">
        <f>IFERROR(__xludf.DUMMYFUNCTION("CONCATENATE(if(REGEXMATCH(C623,""R""),"" Red"",""""),if(REGEXMATCH(C623,""O""),"" Orange"",""""),if(REGEXMATCH(C623,""Y""),"" Yellow"",""""),if(REGEXMATCH(C623,""G""),"" Green"",""""),if(REGEXMATCH(C623,""B""),"" Blue"",""""),if(REGEXMATCH(C623,""P""),"" "&amp;"Purple"",""""))"),"")</f>
        <v/>
      </c>
      <c r="U623" s="14" t="str">
        <f>IFERROR(__xludf.DUMMYFUNCTION("REGEXREPLACE(C623, ""([ROYGBPXZC_]|1?[0-9])"", ""&lt;icon src='$0.png'/&gt;"")
"),"")</f>
        <v/>
      </c>
      <c r="V623" s="9" t="str">
        <f>IFERROR(__xludf.DUMMYFUNCTION("REGEXREPLACE(SUBSTITUTE(SUBSTITUTE(SUBSTITUTE(SUBSTITUTE(REGEXREPLACE(I623, ""(\[([ROYGBPTQUXZC_]|1?[0-9])\])"", ""&lt;icon src='$2.png'/&gt;""),""--"",""—""),""-&gt;"",""•""),""~@"", CONCATENATE(""&lt;i&gt;"",REGEXEXTRACT(B623,""^([\s\S]*),|$""),""&lt;/i&gt;"")),""~"", CONCA"&amp;"TENATE(""&lt;i&gt;"",B623,""&lt;/i&gt;"")),""(\([\s\S]*?\))"",""&lt;i&gt;&lt;span foreground='#FF34343A'&gt;$0&lt;/span&gt;&lt;/i&gt;"")"),"")</f>
        <v/>
      </c>
      <c r="W623" s="14" t="str">
        <f t="shared" si="10"/>
        <v>&lt;i&gt;&lt;/i&gt;</v>
      </c>
    </row>
    <row r="624">
      <c r="A624" s="14"/>
      <c r="B624" s="1" t="str">
        <f t="shared" si="11"/>
        <v/>
      </c>
      <c r="C624" s="15"/>
      <c r="D624" s="16" t="str">
        <f>IFERROR(__xludf.DUMMYFUNCTION("IF(ISBLANK(A624),"""",SWITCH(IF(T624="""",0,COUNTA(SPLIT(T624,"" ""))),0,""Generic"",1,TRIM(T624),2,""Multicolor"",3,""Multicolor"",4,""Multicolor"",5,""Multicolor"",6,""Multicolor"",7,""Multicolor"",8,""Multicolor""))"),"")</f>
        <v/>
      </c>
      <c r="E624" s="14"/>
      <c r="F624" s="14"/>
      <c r="H624" s="15"/>
      <c r="I624" s="17"/>
      <c r="J624" s="17"/>
      <c r="O624" s="17"/>
      <c r="Q624" s="1">
        <v>60.0</v>
      </c>
      <c r="R624" s="1">
        <v>50.0</v>
      </c>
      <c r="S624" s="14" t="str">
        <f t="shared" si="9"/>
        <v/>
      </c>
      <c r="T624" s="14" t="str">
        <f>IFERROR(__xludf.DUMMYFUNCTION("CONCATENATE(if(REGEXMATCH(C624,""R""),"" Red"",""""),if(REGEXMATCH(C624,""O""),"" Orange"",""""),if(REGEXMATCH(C624,""Y""),"" Yellow"",""""),if(REGEXMATCH(C624,""G""),"" Green"",""""),if(REGEXMATCH(C624,""B""),"" Blue"",""""),if(REGEXMATCH(C624,""P""),"" "&amp;"Purple"",""""))"),"")</f>
        <v/>
      </c>
      <c r="U624" s="14" t="str">
        <f>IFERROR(__xludf.DUMMYFUNCTION("REGEXREPLACE(C624, ""([ROYGBPXZC_]|1?[0-9])"", ""&lt;icon src='$0.png'/&gt;"")
"),"")</f>
        <v/>
      </c>
      <c r="V624" s="9" t="str">
        <f>IFERROR(__xludf.DUMMYFUNCTION("REGEXREPLACE(SUBSTITUTE(SUBSTITUTE(SUBSTITUTE(SUBSTITUTE(REGEXREPLACE(I624, ""(\[([ROYGBPTQUXZC_]|1?[0-9])\])"", ""&lt;icon src='$2.png'/&gt;""),""--"",""—""),""-&gt;"",""•""),""~@"", CONCATENATE(""&lt;i&gt;"",REGEXEXTRACT(B624,""^([\s\S]*),|$""),""&lt;/i&gt;"")),""~"", CONCA"&amp;"TENATE(""&lt;i&gt;"",B624,""&lt;/i&gt;"")),""(\([\s\S]*?\))"",""&lt;i&gt;&lt;span foreground='#FF34343A'&gt;$0&lt;/span&gt;&lt;/i&gt;"")"),"")</f>
        <v/>
      </c>
      <c r="W624" s="14" t="str">
        <f t="shared" si="10"/>
        <v>&lt;i&gt;&lt;/i&gt;</v>
      </c>
    </row>
    <row r="625">
      <c r="A625" s="14"/>
      <c r="B625" s="1" t="str">
        <f t="shared" si="11"/>
        <v/>
      </c>
      <c r="C625" s="15"/>
      <c r="D625" s="16" t="str">
        <f>IFERROR(__xludf.DUMMYFUNCTION("IF(ISBLANK(A625),"""",SWITCH(IF(T625="""",0,COUNTA(SPLIT(T625,"" ""))),0,""Generic"",1,TRIM(T625),2,""Multicolor"",3,""Multicolor"",4,""Multicolor"",5,""Multicolor"",6,""Multicolor"",7,""Multicolor"",8,""Multicolor""))"),"")</f>
        <v/>
      </c>
      <c r="E625" s="14"/>
      <c r="F625" s="14"/>
      <c r="H625" s="15"/>
      <c r="I625" s="17"/>
      <c r="J625" s="17"/>
      <c r="O625" s="17"/>
      <c r="Q625" s="1">
        <v>60.0</v>
      </c>
      <c r="R625" s="1">
        <v>50.0</v>
      </c>
      <c r="S625" s="14" t="str">
        <f t="shared" si="9"/>
        <v/>
      </c>
      <c r="T625" s="14" t="str">
        <f>IFERROR(__xludf.DUMMYFUNCTION("CONCATENATE(if(REGEXMATCH(C625,""R""),"" Red"",""""),if(REGEXMATCH(C625,""O""),"" Orange"",""""),if(REGEXMATCH(C625,""Y""),"" Yellow"",""""),if(REGEXMATCH(C625,""G""),"" Green"",""""),if(REGEXMATCH(C625,""B""),"" Blue"",""""),if(REGEXMATCH(C625,""P""),"" "&amp;"Purple"",""""))"),"")</f>
        <v/>
      </c>
      <c r="U625" s="14" t="str">
        <f>IFERROR(__xludf.DUMMYFUNCTION("REGEXREPLACE(C625, ""([ROYGBPXZC_]|1?[0-9])"", ""&lt;icon src='$0.png'/&gt;"")
"),"")</f>
        <v/>
      </c>
      <c r="V625" s="9" t="str">
        <f>IFERROR(__xludf.DUMMYFUNCTION("REGEXREPLACE(SUBSTITUTE(SUBSTITUTE(SUBSTITUTE(SUBSTITUTE(REGEXREPLACE(I625, ""(\[([ROYGBPTQUXZC_]|1?[0-9])\])"", ""&lt;icon src='$2.png'/&gt;""),""--"",""—""),""-&gt;"",""•""),""~@"", CONCATENATE(""&lt;i&gt;"",REGEXEXTRACT(B625,""^([\s\S]*),|$""),""&lt;/i&gt;"")),""~"", CONCA"&amp;"TENATE(""&lt;i&gt;"",B625,""&lt;/i&gt;"")),""(\([\s\S]*?\))"",""&lt;i&gt;&lt;span foreground='#FF34343A'&gt;$0&lt;/span&gt;&lt;/i&gt;"")"),"")</f>
        <v/>
      </c>
      <c r="W625" s="14" t="str">
        <f t="shared" si="10"/>
        <v>&lt;i&gt;&lt;/i&gt;</v>
      </c>
    </row>
    <row r="626">
      <c r="A626" s="14"/>
      <c r="B626" s="1" t="str">
        <f t="shared" si="11"/>
        <v/>
      </c>
      <c r="C626" s="15"/>
      <c r="D626" s="16" t="str">
        <f>IFERROR(__xludf.DUMMYFUNCTION("IF(ISBLANK(A626),"""",SWITCH(IF(T626="""",0,COUNTA(SPLIT(T626,"" ""))),0,""Generic"",1,TRIM(T626),2,""Multicolor"",3,""Multicolor"",4,""Multicolor"",5,""Multicolor"",6,""Multicolor"",7,""Multicolor"",8,""Multicolor""))"),"")</f>
        <v/>
      </c>
      <c r="E626" s="14"/>
      <c r="F626" s="14"/>
      <c r="H626" s="15"/>
      <c r="I626" s="17"/>
      <c r="J626" s="17"/>
      <c r="O626" s="17"/>
      <c r="Q626" s="1">
        <v>60.0</v>
      </c>
      <c r="R626" s="1">
        <v>50.0</v>
      </c>
      <c r="S626" s="14" t="str">
        <f t="shared" si="9"/>
        <v/>
      </c>
      <c r="T626" s="14" t="str">
        <f>IFERROR(__xludf.DUMMYFUNCTION("CONCATENATE(if(REGEXMATCH(C626,""R""),"" Red"",""""),if(REGEXMATCH(C626,""O""),"" Orange"",""""),if(REGEXMATCH(C626,""Y""),"" Yellow"",""""),if(REGEXMATCH(C626,""G""),"" Green"",""""),if(REGEXMATCH(C626,""B""),"" Blue"",""""),if(REGEXMATCH(C626,""P""),"" "&amp;"Purple"",""""))"),"")</f>
        <v/>
      </c>
      <c r="U626" s="14" t="str">
        <f>IFERROR(__xludf.DUMMYFUNCTION("REGEXREPLACE(C626, ""([ROYGBPXZC_]|1?[0-9])"", ""&lt;icon src='$0.png'/&gt;"")
"),"")</f>
        <v/>
      </c>
      <c r="V626" s="9" t="str">
        <f>IFERROR(__xludf.DUMMYFUNCTION("REGEXREPLACE(SUBSTITUTE(SUBSTITUTE(SUBSTITUTE(SUBSTITUTE(REGEXREPLACE(I626, ""(\[([ROYGBPTQUXZC_]|1?[0-9])\])"", ""&lt;icon src='$2.png'/&gt;""),""--"",""—""),""-&gt;"",""•""),""~@"", CONCATENATE(""&lt;i&gt;"",REGEXEXTRACT(B626,""^([\s\S]*),|$""),""&lt;/i&gt;"")),""~"", CONCA"&amp;"TENATE(""&lt;i&gt;"",B626,""&lt;/i&gt;"")),""(\([\s\S]*?\))"",""&lt;i&gt;&lt;span foreground='#FF34343A'&gt;$0&lt;/span&gt;&lt;/i&gt;"")"),"")</f>
        <v/>
      </c>
      <c r="W626" s="14" t="str">
        <f t="shared" si="10"/>
        <v>&lt;i&gt;&lt;/i&gt;</v>
      </c>
    </row>
    <row r="627">
      <c r="A627" s="14"/>
      <c r="B627" s="1" t="str">
        <f t="shared" si="11"/>
        <v/>
      </c>
      <c r="C627" s="15"/>
      <c r="D627" s="16" t="str">
        <f>IFERROR(__xludf.DUMMYFUNCTION("IF(ISBLANK(A627),"""",SWITCH(IF(T627="""",0,COUNTA(SPLIT(T627,"" ""))),0,""Generic"",1,TRIM(T627),2,""Multicolor"",3,""Multicolor"",4,""Multicolor"",5,""Multicolor"",6,""Multicolor"",7,""Multicolor"",8,""Multicolor""))"),"")</f>
        <v/>
      </c>
      <c r="E627" s="14"/>
      <c r="F627" s="14"/>
      <c r="H627" s="15"/>
      <c r="I627" s="17"/>
      <c r="J627" s="17"/>
      <c r="O627" s="17"/>
      <c r="Q627" s="1">
        <v>60.0</v>
      </c>
      <c r="R627" s="1">
        <v>50.0</v>
      </c>
      <c r="S627" s="14" t="str">
        <f t="shared" si="9"/>
        <v/>
      </c>
      <c r="T627" s="14" t="str">
        <f>IFERROR(__xludf.DUMMYFUNCTION("CONCATENATE(if(REGEXMATCH(C627,""R""),"" Red"",""""),if(REGEXMATCH(C627,""O""),"" Orange"",""""),if(REGEXMATCH(C627,""Y""),"" Yellow"",""""),if(REGEXMATCH(C627,""G""),"" Green"",""""),if(REGEXMATCH(C627,""B""),"" Blue"",""""),if(REGEXMATCH(C627,""P""),"" "&amp;"Purple"",""""))"),"")</f>
        <v/>
      </c>
      <c r="U627" s="14" t="str">
        <f>IFERROR(__xludf.DUMMYFUNCTION("REGEXREPLACE(C627, ""([ROYGBPXZC_]|1?[0-9])"", ""&lt;icon src='$0.png'/&gt;"")
"),"")</f>
        <v/>
      </c>
      <c r="V627" s="9" t="str">
        <f>IFERROR(__xludf.DUMMYFUNCTION("REGEXREPLACE(SUBSTITUTE(SUBSTITUTE(SUBSTITUTE(SUBSTITUTE(REGEXREPLACE(I627, ""(\[([ROYGBPTQUXZC_]|1?[0-9])\])"", ""&lt;icon src='$2.png'/&gt;""),""--"",""—""),""-&gt;"",""•""),""~@"", CONCATENATE(""&lt;i&gt;"",REGEXEXTRACT(B627,""^([\s\S]*),|$""),""&lt;/i&gt;"")),""~"", CONCA"&amp;"TENATE(""&lt;i&gt;"",B627,""&lt;/i&gt;"")),""(\([\s\S]*?\))"",""&lt;i&gt;&lt;span foreground='#FF34343A'&gt;$0&lt;/span&gt;&lt;/i&gt;"")"),"")</f>
        <v/>
      </c>
      <c r="W627" s="14" t="str">
        <f t="shared" si="10"/>
        <v>&lt;i&gt;&lt;/i&gt;</v>
      </c>
    </row>
    <row r="628">
      <c r="A628" s="14"/>
      <c r="B628" s="1" t="str">
        <f t="shared" si="11"/>
        <v/>
      </c>
      <c r="C628" s="15"/>
      <c r="D628" s="16" t="str">
        <f>IFERROR(__xludf.DUMMYFUNCTION("IF(ISBLANK(A628),"""",SWITCH(IF(T628="""",0,COUNTA(SPLIT(T628,"" ""))),0,""Generic"",1,TRIM(T628),2,""Multicolor"",3,""Multicolor"",4,""Multicolor"",5,""Multicolor"",6,""Multicolor"",7,""Multicolor"",8,""Multicolor""))"),"")</f>
        <v/>
      </c>
      <c r="E628" s="14"/>
      <c r="F628" s="14"/>
      <c r="H628" s="15"/>
      <c r="I628" s="17"/>
      <c r="J628" s="17"/>
      <c r="O628" s="17"/>
      <c r="Q628" s="1">
        <v>60.0</v>
      </c>
      <c r="R628" s="1">
        <v>50.0</v>
      </c>
      <c r="S628" s="14" t="str">
        <f t="shared" si="9"/>
        <v/>
      </c>
      <c r="T628" s="14" t="str">
        <f>IFERROR(__xludf.DUMMYFUNCTION("CONCATENATE(if(REGEXMATCH(C628,""R""),"" Red"",""""),if(REGEXMATCH(C628,""O""),"" Orange"",""""),if(REGEXMATCH(C628,""Y""),"" Yellow"",""""),if(REGEXMATCH(C628,""G""),"" Green"",""""),if(REGEXMATCH(C628,""B""),"" Blue"",""""),if(REGEXMATCH(C628,""P""),"" "&amp;"Purple"",""""))"),"")</f>
        <v/>
      </c>
      <c r="U628" s="14" t="str">
        <f>IFERROR(__xludf.DUMMYFUNCTION("REGEXREPLACE(C628, ""([ROYGBPXZC_]|1?[0-9])"", ""&lt;icon src='$0.png'/&gt;"")
"),"")</f>
        <v/>
      </c>
      <c r="V628" s="9" t="str">
        <f>IFERROR(__xludf.DUMMYFUNCTION("REGEXREPLACE(SUBSTITUTE(SUBSTITUTE(SUBSTITUTE(SUBSTITUTE(REGEXREPLACE(I628, ""(\[([ROYGBPTQUXZC_]|1?[0-9])\])"", ""&lt;icon src='$2.png'/&gt;""),""--"",""—""),""-&gt;"",""•""),""~@"", CONCATENATE(""&lt;i&gt;"",REGEXEXTRACT(B628,""^([\s\S]*),|$""),""&lt;/i&gt;"")),""~"", CONCA"&amp;"TENATE(""&lt;i&gt;"",B628,""&lt;/i&gt;"")),""(\([\s\S]*?\))"",""&lt;i&gt;&lt;span foreground='#FF34343A'&gt;$0&lt;/span&gt;&lt;/i&gt;"")"),"")</f>
        <v/>
      </c>
      <c r="W628" s="14" t="str">
        <f t="shared" si="10"/>
        <v>&lt;i&gt;&lt;/i&gt;</v>
      </c>
    </row>
    <row r="629">
      <c r="A629" s="14"/>
      <c r="B629" s="1" t="str">
        <f t="shared" si="11"/>
        <v/>
      </c>
      <c r="C629" s="15"/>
      <c r="D629" s="16" t="str">
        <f>IFERROR(__xludf.DUMMYFUNCTION("IF(ISBLANK(A629),"""",SWITCH(IF(T629="""",0,COUNTA(SPLIT(T629,"" ""))),0,""Generic"",1,TRIM(T629),2,""Multicolor"",3,""Multicolor"",4,""Multicolor"",5,""Multicolor"",6,""Multicolor"",7,""Multicolor"",8,""Multicolor""))"),"")</f>
        <v/>
      </c>
      <c r="E629" s="14"/>
      <c r="F629" s="14"/>
      <c r="H629" s="15"/>
      <c r="I629" s="17"/>
      <c r="J629" s="17"/>
      <c r="O629" s="17"/>
      <c r="Q629" s="1">
        <v>60.0</v>
      </c>
      <c r="R629" s="1">
        <v>50.0</v>
      </c>
      <c r="S629" s="14" t="str">
        <f t="shared" si="9"/>
        <v/>
      </c>
      <c r="T629" s="14" t="str">
        <f>IFERROR(__xludf.DUMMYFUNCTION("CONCATENATE(if(REGEXMATCH(C629,""R""),"" Red"",""""),if(REGEXMATCH(C629,""O""),"" Orange"",""""),if(REGEXMATCH(C629,""Y""),"" Yellow"",""""),if(REGEXMATCH(C629,""G""),"" Green"",""""),if(REGEXMATCH(C629,""B""),"" Blue"",""""),if(REGEXMATCH(C629,""P""),"" "&amp;"Purple"",""""))"),"")</f>
        <v/>
      </c>
      <c r="U629" s="14" t="str">
        <f>IFERROR(__xludf.DUMMYFUNCTION("REGEXREPLACE(C629, ""([ROYGBPXZC_]|1?[0-9])"", ""&lt;icon src='$0.png'/&gt;"")
"),"")</f>
        <v/>
      </c>
      <c r="V629" s="9" t="str">
        <f>IFERROR(__xludf.DUMMYFUNCTION("REGEXREPLACE(SUBSTITUTE(SUBSTITUTE(SUBSTITUTE(SUBSTITUTE(REGEXREPLACE(I629, ""(\[([ROYGBPTQUXZC_]|1?[0-9])\])"", ""&lt;icon src='$2.png'/&gt;""),""--"",""—""),""-&gt;"",""•""),""~@"", CONCATENATE(""&lt;i&gt;"",REGEXEXTRACT(B629,""^([\s\S]*),|$""),""&lt;/i&gt;"")),""~"", CONCA"&amp;"TENATE(""&lt;i&gt;"",B629,""&lt;/i&gt;"")),""(\([\s\S]*?\))"",""&lt;i&gt;&lt;span foreground='#FF34343A'&gt;$0&lt;/span&gt;&lt;/i&gt;"")"),"")</f>
        <v/>
      </c>
      <c r="W629" s="14" t="str">
        <f t="shared" si="10"/>
        <v>&lt;i&gt;&lt;/i&gt;</v>
      </c>
    </row>
    <row r="630">
      <c r="A630" s="14"/>
      <c r="B630" s="1" t="str">
        <f t="shared" si="11"/>
        <v/>
      </c>
      <c r="C630" s="15"/>
      <c r="D630" s="16" t="str">
        <f>IFERROR(__xludf.DUMMYFUNCTION("IF(ISBLANK(A630),"""",SWITCH(IF(T630="""",0,COUNTA(SPLIT(T630,"" ""))),0,""Generic"",1,TRIM(T630),2,""Multicolor"",3,""Multicolor"",4,""Multicolor"",5,""Multicolor"",6,""Multicolor"",7,""Multicolor"",8,""Multicolor""))"),"")</f>
        <v/>
      </c>
      <c r="E630" s="14"/>
      <c r="F630" s="14"/>
      <c r="H630" s="15"/>
      <c r="I630" s="17"/>
      <c r="J630" s="17"/>
      <c r="O630" s="17"/>
      <c r="Q630" s="1">
        <v>60.0</v>
      </c>
      <c r="R630" s="1">
        <v>50.0</v>
      </c>
      <c r="S630" s="14" t="str">
        <f t="shared" si="9"/>
        <v/>
      </c>
      <c r="T630" s="14" t="str">
        <f>IFERROR(__xludf.DUMMYFUNCTION("CONCATENATE(if(REGEXMATCH(C630,""R""),"" Red"",""""),if(REGEXMATCH(C630,""O""),"" Orange"",""""),if(REGEXMATCH(C630,""Y""),"" Yellow"",""""),if(REGEXMATCH(C630,""G""),"" Green"",""""),if(REGEXMATCH(C630,""B""),"" Blue"",""""),if(REGEXMATCH(C630,""P""),"" "&amp;"Purple"",""""))"),"")</f>
        <v/>
      </c>
      <c r="U630" s="14" t="str">
        <f>IFERROR(__xludf.DUMMYFUNCTION("REGEXREPLACE(C630, ""([ROYGBPXZC_]|1?[0-9])"", ""&lt;icon src='$0.png'/&gt;"")
"),"")</f>
        <v/>
      </c>
      <c r="V630" s="9" t="str">
        <f>IFERROR(__xludf.DUMMYFUNCTION("REGEXREPLACE(SUBSTITUTE(SUBSTITUTE(SUBSTITUTE(SUBSTITUTE(REGEXREPLACE(I630, ""(\[([ROYGBPTQUXZC_]|1?[0-9])\])"", ""&lt;icon src='$2.png'/&gt;""),""--"",""—""),""-&gt;"",""•""),""~@"", CONCATENATE(""&lt;i&gt;"",REGEXEXTRACT(B630,""^([\s\S]*),|$""),""&lt;/i&gt;"")),""~"", CONCA"&amp;"TENATE(""&lt;i&gt;"",B630,""&lt;/i&gt;"")),""(\([\s\S]*?\))"",""&lt;i&gt;&lt;span foreground='#FF34343A'&gt;$0&lt;/span&gt;&lt;/i&gt;"")"),"")</f>
        <v/>
      </c>
      <c r="W630" s="14" t="str">
        <f t="shared" si="10"/>
        <v>&lt;i&gt;&lt;/i&gt;</v>
      </c>
    </row>
    <row r="631">
      <c r="A631" s="14"/>
      <c r="B631" s="1" t="str">
        <f t="shared" si="11"/>
        <v/>
      </c>
      <c r="C631" s="15"/>
      <c r="D631" s="16" t="str">
        <f>IFERROR(__xludf.DUMMYFUNCTION("IF(ISBLANK(A631),"""",SWITCH(IF(T631="""",0,COUNTA(SPLIT(T631,"" ""))),0,""Generic"",1,TRIM(T631),2,""Multicolor"",3,""Multicolor"",4,""Multicolor"",5,""Multicolor"",6,""Multicolor"",7,""Multicolor"",8,""Multicolor""))"),"")</f>
        <v/>
      </c>
      <c r="E631" s="14"/>
      <c r="F631" s="14"/>
      <c r="H631" s="15"/>
      <c r="I631" s="17"/>
      <c r="J631" s="17"/>
      <c r="O631" s="17"/>
      <c r="Q631" s="1">
        <v>60.0</v>
      </c>
      <c r="R631" s="1">
        <v>50.0</v>
      </c>
      <c r="S631" s="14" t="str">
        <f t="shared" si="9"/>
        <v/>
      </c>
      <c r="T631" s="14" t="str">
        <f>IFERROR(__xludf.DUMMYFUNCTION("CONCATENATE(if(REGEXMATCH(C631,""R""),"" Red"",""""),if(REGEXMATCH(C631,""O""),"" Orange"",""""),if(REGEXMATCH(C631,""Y""),"" Yellow"",""""),if(REGEXMATCH(C631,""G""),"" Green"",""""),if(REGEXMATCH(C631,""B""),"" Blue"",""""),if(REGEXMATCH(C631,""P""),"" "&amp;"Purple"",""""))"),"")</f>
        <v/>
      </c>
      <c r="U631" s="14" t="str">
        <f>IFERROR(__xludf.DUMMYFUNCTION("REGEXREPLACE(C631, ""([ROYGBPXZC_]|1?[0-9])"", ""&lt;icon src='$0.png'/&gt;"")
"),"")</f>
        <v/>
      </c>
      <c r="V631" s="9" t="str">
        <f>IFERROR(__xludf.DUMMYFUNCTION("REGEXREPLACE(SUBSTITUTE(SUBSTITUTE(SUBSTITUTE(SUBSTITUTE(REGEXREPLACE(I631, ""(\[([ROYGBPTQUXZC_]|1?[0-9])\])"", ""&lt;icon src='$2.png'/&gt;""),""--"",""—""),""-&gt;"",""•""),""~@"", CONCATENATE(""&lt;i&gt;"",REGEXEXTRACT(B631,""^([\s\S]*),|$""),""&lt;/i&gt;"")),""~"", CONCA"&amp;"TENATE(""&lt;i&gt;"",B631,""&lt;/i&gt;"")),""(\([\s\S]*?\))"",""&lt;i&gt;&lt;span foreground='#FF34343A'&gt;$0&lt;/span&gt;&lt;/i&gt;"")"),"")</f>
        <v/>
      </c>
      <c r="W631" s="14" t="str">
        <f t="shared" si="10"/>
        <v>&lt;i&gt;&lt;/i&gt;</v>
      </c>
    </row>
    <row r="632">
      <c r="A632" s="14"/>
      <c r="B632" s="1" t="str">
        <f t="shared" si="11"/>
        <v/>
      </c>
      <c r="C632" s="15"/>
      <c r="D632" s="16" t="str">
        <f>IFERROR(__xludf.DUMMYFUNCTION("IF(ISBLANK(A632),"""",SWITCH(IF(T632="""",0,COUNTA(SPLIT(T632,"" ""))),0,""Generic"",1,TRIM(T632),2,""Multicolor"",3,""Multicolor"",4,""Multicolor"",5,""Multicolor"",6,""Multicolor"",7,""Multicolor"",8,""Multicolor""))"),"")</f>
        <v/>
      </c>
      <c r="E632" s="14"/>
      <c r="F632" s="14"/>
      <c r="H632" s="15"/>
      <c r="I632" s="17"/>
      <c r="J632" s="17"/>
      <c r="O632" s="17"/>
      <c r="Q632" s="1">
        <v>60.0</v>
      </c>
      <c r="R632" s="1">
        <v>50.0</v>
      </c>
      <c r="S632" s="14" t="str">
        <f t="shared" si="9"/>
        <v/>
      </c>
      <c r="T632" s="14" t="str">
        <f>IFERROR(__xludf.DUMMYFUNCTION("CONCATENATE(if(REGEXMATCH(C632,""R""),"" Red"",""""),if(REGEXMATCH(C632,""O""),"" Orange"",""""),if(REGEXMATCH(C632,""Y""),"" Yellow"",""""),if(REGEXMATCH(C632,""G""),"" Green"",""""),if(REGEXMATCH(C632,""B""),"" Blue"",""""),if(REGEXMATCH(C632,""P""),"" "&amp;"Purple"",""""))"),"")</f>
        <v/>
      </c>
      <c r="U632" s="14" t="str">
        <f>IFERROR(__xludf.DUMMYFUNCTION("REGEXREPLACE(C632, ""([ROYGBPXZC_]|1?[0-9])"", ""&lt;icon src='$0.png'/&gt;"")
"),"")</f>
        <v/>
      </c>
      <c r="V632" s="9" t="str">
        <f>IFERROR(__xludf.DUMMYFUNCTION("REGEXREPLACE(SUBSTITUTE(SUBSTITUTE(SUBSTITUTE(SUBSTITUTE(REGEXREPLACE(I632, ""(\[([ROYGBPTQUXZC_]|1?[0-9])\])"", ""&lt;icon src='$2.png'/&gt;""),""--"",""—""),""-&gt;"",""•""),""~@"", CONCATENATE(""&lt;i&gt;"",REGEXEXTRACT(B632,""^([\s\S]*),|$""),""&lt;/i&gt;"")),""~"", CONCA"&amp;"TENATE(""&lt;i&gt;"",B632,""&lt;/i&gt;"")),""(\([\s\S]*?\))"",""&lt;i&gt;&lt;span foreground='#FF34343A'&gt;$0&lt;/span&gt;&lt;/i&gt;"")"),"")</f>
        <v/>
      </c>
      <c r="W632" s="14" t="str">
        <f t="shared" si="10"/>
        <v>&lt;i&gt;&lt;/i&gt;</v>
      </c>
    </row>
    <row r="633">
      <c r="A633" s="14"/>
      <c r="B633" s="1" t="str">
        <f t="shared" si="11"/>
        <v/>
      </c>
      <c r="C633" s="15"/>
      <c r="D633" s="16" t="str">
        <f>IFERROR(__xludf.DUMMYFUNCTION("IF(ISBLANK(A633),"""",SWITCH(IF(T633="""",0,COUNTA(SPLIT(T633,"" ""))),0,""Generic"",1,TRIM(T633),2,""Multicolor"",3,""Multicolor"",4,""Multicolor"",5,""Multicolor"",6,""Multicolor"",7,""Multicolor"",8,""Multicolor""))"),"")</f>
        <v/>
      </c>
      <c r="E633" s="14"/>
      <c r="F633" s="14"/>
      <c r="H633" s="15"/>
      <c r="I633" s="17"/>
      <c r="J633" s="17"/>
      <c r="O633" s="17"/>
      <c r="Q633" s="1">
        <v>60.0</v>
      </c>
      <c r="R633" s="1">
        <v>50.0</v>
      </c>
      <c r="S633" s="14" t="str">
        <f t="shared" si="9"/>
        <v/>
      </c>
      <c r="T633" s="14" t="str">
        <f>IFERROR(__xludf.DUMMYFUNCTION("CONCATENATE(if(REGEXMATCH(C633,""R""),"" Red"",""""),if(REGEXMATCH(C633,""O""),"" Orange"",""""),if(REGEXMATCH(C633,""Y""),"" Yellow"",""""),if(REGEXMATCH(C633,""G""),"" Green"",""""),if(REGEXMATCH(C633,""B""),"" Blue"",""""),if(REGEXMATCH(C633,""P""),"" "&amp;"Purple"",""""))"),"")</f>
        <v/>
      </c>
      <c r="U633" s="14" t="str">
        <f>IFERROR(__xludf.DUMMYFUNCTION("REGEXREPLACE(C633, ""([ROYGBPXZC_]|1?[0-9])"", ""&lt;icon src='$0.png'/&gt;"")
"),"")</f>
        <v/>
      </c>
      <c r="V633" s="9" t="str">
        <f>IFERROR(__xludf.DUMMYFUNCTION("REGEXREPLACE(SUBSTITUTE(SUBSTITUTE(SUBSTITUTE(SUBSTITUTE(REGEXREPLACE(I633, ""(\[([ROYGBPTQUXZC_]|1?[0-9])\])"", ""&lt;icon src='$2.png'/&gt;""),""--"",""—""),""-&gt;"",""•""),""~@"", CONCATENATE(""&lt;i&gt;"",REGEXEXTRACT(B633,""^([\s\S]*),|$""),""&lt;/i&gt;"")),""~"", CONCA"&amp;"TENATE(""&lt;i&gt;"",B633,""&lt;/i&gt;"")),""(\([\s\S]*?\))"",""&lt;i&gt;&lt;span foreground='#FF34343A'&gt;$0&lt;/span&gt;&lt;/i&gt;"")"),"")</f>
        <v/>
      </c>
      <c r="W633" s="14" t="str">
        <f t="shared" si="10"/>
        <v>&lt;i&gt;&lt;/i&gt;</v>
      </c>
    </row>
    <row r="634">
      <c r="A634" s="14"/>
      <c r="B634" s="1" t="str">
        <f t="shared" si="11"/>
        <v/>
      </c>
      <c r="C634" s="15"/>
      <c r="D634" s="16" t="str">
        <f>IFERROR(__xludf.DUMMYFUNCTION("IF(ISBLANK(A634),"""",SWITCH(IF(T634="""",0,COUNTA(SPLIT(T634,"" ""))),0,""Generic"",1,TRIM(T634),2,""Multicolor"",3,""Multicolor"",4,""Multicolor"",5,""Multicolor"",6,""Multicolor"",7,""Multicolor"",8,""Multicolor""))"),"")</f>
        <v/>
      </c>
      <c r="E634" s="14"/>
      <c r="F634" s="14"/>
      <c r="H634" s="15"/>
      <c r="I634" s="17"/>
      <c r="J634" s="17"/>
      <c r="O634" s="17"/>
      <c r="Q634" s="1">
        <v>60.0</v>
      </c>
      <c r="R634" s="1">
        <v>50.0</v>
      </c>
      <c r="S634" s="14" t="str">
        <f t="shared" si="9"/>
        <v/>
      </c>
      <c r="T634" s="14" t="str">
        <f>IFERROR(__xludf.DUMMYFUNCTION("CONCATENATE(if(REGEXMATCH(C634,""R""),"" Red"",""""),if(REGEXMATCH(C634,""O""),"" Orange"",""""),if(REGEXMATCH(C634,""Y""),"" Yellow"",""""),if(REGEXMATCH(C634,""G""),"" Green"",""""),if(REGEXMATCH(C634,""B""),"" Blue"",""""),if(REGEXMATCH(C634,""P""),"" "&amp;"Purple"",""""))"),"")</f>
        <v/>
      </c>
      <c r="U634" s="14" t="str">
        <f>IFERROR(__xludf.DUMMYFUNCTION("REGEXREPLACE(C634, ""([ROYGBPXZC_]|1?[0-9])"", ""&lt;icon src='$0.png'/&gt;"")
"),"")</f>
        <v/>
      </c>
      <c r="V634" s="9" t="str">
        <f>IFERROR(__xludf.DUMMYFUNCTION("REGEXREPLACE(SUBSTITUTE(SUBSTITUTE(SUBSTITUTE(SUBSTITUTE(REGEXREPLACE(I634, ""(\[([ROYGBPTQUXZC_]|1?[0-9])\])"", ""&lt;icon src='$2.png'/&gt;""),""--"",""—""),""-&gt;"",""•""),""~@"", CONCATENATE(""&lt;i&gt;"",REGEXEXTRACT(B634,""^([\s\S]*),|$""),""&lt;/i&gt;"")),""~"", CONCA"&amp;"TENATE(""&lt;i&gt;"",B634,""&lt;/i&gt;"")),""(\([\s\S]*?\))"",""&lt;i&gt;&lt;span foreground='#FF34343A'&gt;$0&lt;/span&gt;&lt;/i&gt;"")"),"")</f>
        <v/>
      </c>
      <c r="W634" s="14" t="str">
        <f t="shared" si="10"/>
        <v>&lt;i&gt;&lt;/i&gt;</v>
      </c>
    </row>
    <row r="635">
      <c r="A635" s="14"/>
      <c r="B635" s="1" t="str">
        <f t="shared" si="11"/>
        <v/>
      </c>
      <c r="C635" s="15"/>
      <c r="D635" s="16" t="str">
        <f>IFERROR(__xludf.DUMMYFUNCTION("IF(ISBLANK(A635),"""",SWITCH(IF(T635="""",0,COUNTA(SPLIT(T635,"" ""))),0,""Generic"",1,TRIM(T635),2,""Multicolor"",3,""Multicolor"",4,""Multicolor"",5,""Multicolor"",6,""Multicolor"",7,""Multicolor"",8,""Multicolor""))"),"")</f>
        <v/>
      </c>
      <c r="E635" s="14"/>
      <c r="F635" s="14"/>
      <c r="H635" s="15"/>
      <c r="I635" s="17"/>
      <c r="J635" s="17"/>
      <c r="O635" s="17"/>
      <c r="Q635" s="1">
        <v>60.0</v>
      </c>
      <c r="R635" s="1">
        <v>50.0</v>
      </c>
      <c r="S635" s="14" t="str">
        <f t="shared" si="9"/>
        <v/>
      </c>
      <c r="T635" s="14" t="str">
        <f>IFERROR(__xludf.DUMMYFUNCTION("CONCATENATE(if(REGEXMATCH(C635,""R""),"" Red"",""""),if(REGEXMATCH(C635,""O""),"" Orange"",""""),if(REGEXMATCH(C635,""Y""),"" Yellow"",""""),if(REGEXMATCH(C635,""G""),"" Green"",""""),if(REGEXMATCH(C635,""B""),"" Blue"",""""),if(REGEXMATCH(C635,""P""),"" "&amp;"Purple"",""""))"),"")</f>
        <v/>
      </c>
      <c r="U635" s="14" t="str">
        <f>IFERROR(__xludf.DUMMYFUNCTION("REGEXREPLACE(C635, ""([ROYGBPXZC_]|1?[0-9])"", ""&lt;icon src='$0.png'/&gt;"")
"),"")</f>
        <v/>
      </c>
      <c r="V635" s="9" t="str">
        <f>IFERROR(__xludf.DUMMYFUNCTION("REGEXREPLACE(SUBSTITUTE(SUBSTITUTE(SUBSTITUTE(SUBSTITUTE(REGEXREPLACE(I635, ""(\[([ROYGBPTQUXZC_]|1?[0-9])\])"", ""&lt;icon src='$2.png'/&gt;""),""--"",""—""),""-&gt;"",""•""),""~@"", CONCATENATE(""&lt;i&gt;"",REGEXEXTRACT(B635,""^([\s\S]*),|$""),""&lt;/i&gt;"")),""~"", CONCA"&amp;"TENATE(""&lt;i&gt;"",B635,""&lt;/i&gt;"")),""(\([\s\S]*?\))"",""&lt;i&gt;&lt;span foreground='#FF34343A'&gt;$0&lt;/span&gt;&lt;/i&gt;"")"),"")</f>
        <v/>
      </c>
      <c r="W635" s="14" t="str">
        <f t="shared" si="10"/>
        <v>&lt;i&gt;&lt;/i&gt;</v>
      </c>
    </row>
    <row r="636">
      <c r="A636" s="14"/>
      <c r="B636" s="1" t="str">
        <f t="shared" si="11"/>
        <v/>
      </c>
      <c r="C636" s="15"/>
      <c r="D636" s="16" t="str">
        <f>IFERROR(__xludf.DUMMYFUNCTION("IF(ISBLANK(A636),"""",SWITCH(IF(T636="""",0,COUNTA(SPLIT(T636,"" ""))),0,""Generic"",1,TRIM(T636),2,""Multicolor"",3,""Multicolor"",4,""Multicolor"",5,""Multicolor"",6,""Multicolor"",7,""Multicolor"",8,""Multicolor""))"),"")</f>
        <v/>
      </c>
      <c r="E636" s="14"/>
      <c r="F636" s="14"/>
      <c r="H636" s="15"/>
      <c r="I636" s="17"/>
      <c r="J636" s="17"/>
      <c r="O636" s="17"/>
      <c r="Q636" s="1">
        <v>60.0</v>
      </c>
      <c r="R636" s="1">
        <v>50.0</v>
      </c>
      <c r="S636" s="14" t="str">
        <f t="shared" si="9"/>
        <v/>
      </c>
      <c r="T636" s="14" t="str">
        <f>IFERROR(__xludf.DUMMYFUNCTION("CONCATENATE(if(REGEXMATCH(C636,""R""),"" Red"",""""),if(REGEXMATCH(C636,""O""),"" Orange"",""""),if(REGEXMATCH(C636,""Y""),"" Yellow"",""""),if(REGEXMATCH(C636,""G""),"" Green"",""""),if(REGEXMATCH(C636,""B""),"" Blue"",""""),if(REGEXMATCH(C636,""P""),"" "&amp;"Purple"",""""))"),"")</f>
        <v/>
      </c>
      <c r="U636" s="14" t="str">
        <f>IFERROR(__xludf.DUMMYFUNCTION("REGEXREPLACE(C636, ""([ROYGBPXZC_]|1?[0-9])"", ""&lt;icon src='$0.png'/&gt;"")
"),"")</f>
        <v/>
      </c>
      <c r="V636" s="9" t="str">
        <f>IFERROR(__xludf.DUMMYFUNCTION("REGEXREPLACE(SUBSTITUTE(SUBSTITUTE(SUBSTITUTE(SUBSTITUTE(REGEXREPLACE(I636, ""(\[([ROYGBPTQUXZC_]|1?[0-9])\])"", ""&lt;icon src='$2.png'/&gt;""),""--"",""—""),""-&gt;"",""•""),""~@"", CONCATENATE(""&lt;i&gt;"",REGEXEXTRACT(B636,""^([\s\S]*),|$""),""&lt;/i&gt;"")),""~"", CONCA"&amp;"TENATE(""&lt;i&gt;"",B636,""&lt;/i&gt;"")),""(\([\s\S]*?\))"",""&lt;i&gt;&lt;span foreground='#FF34343A'&gt;$0&lt;/span&gt;&lt;/i&gt;"")"),"")</f>
        <v/>
      </c>
      <c r="W636" s="14" t="str">
        <f t="shared" si="10"/>
        <v>&lt;i&gt;&lt;/i&gt;</v>
      </c>
    </row>
    <row r="637">
      <c r="A637" s="14"/>
      <c r="B637" s="1" t="str">
        <f t="shared" si="11"/>
        <v/>
      </c>
      <c r="C637" s="15"/>
      <c r="D637" s="16" t="str">
        <f>IFERROR(__xludf.DUMMYFUNCTION("IF(ISBLANK(A637),"""",SWITCH(IF(T637="""",0,COUNTA(SPLIT(T637,"" ""))),0,""Generic"",1,TRIM(T637),2,""Multicolor"",3,""Multicolor"",4,""Multicolor"",5,""Multicolor"",6,""Multicolor"",7,""Multicolor"",8,""Multicolor""))"),"")</f>
        <v/>
      </c>
      <c r="E637" s="14"/>
      <c r="F637" s="14"/>
      <c r="H637" s="15"/>
      <c r="I637" s="17"/>
      <c r="J637" s="17"/>
      <c r="O637" s="17"/>
      <c r="Q637" s="1">
        <v>60.0</v>
      </c>
      <c r="R637" s="1">
        <v>50.0</v>
      </c>
      <c r="S637" s="14" t="str">
        <f t="shared" si="9"/>
        <v/>
      </c>
      <c r="T637" s="14" t="str">
        <f>IFERROR(__xludf.DUMMYFUNCTION("CONCATENATE(if(REGEXMATCH(C637,""R""),"" Red"",""""),if(REGEXMATCH(C637,""O""),"" Orange"",""""),if(REGEXMATCH(C637,""Y""),"" Yellow"",""""),if(REGEXMATCH(C637,""G""),"" Green"",""""),if(REGEXMATCH(C637,""B""),"" Blue"",""""),if(REGEXMATCH(C637,""P""),"" "&amp;"Purple"",""""))"),"")</f>
        <v/>
      </c>
      <c r="U637" s="14" t="str">
        <f>IFERROR(__xludf.DUMMYFUNCTION("REGEXREPLACE(C637, ""([ROYGBPXZC_]|1?[0-9])"", ""&lt;icon src='$0.png'/&gt;"")
"),"")</f>
        <v/>
      </c>
      <c r="V637" s="9" t="str">
        <f>IFERROR(__xludf.DUMMYFUNCTION("REGEXREPLACE(SUBSTITUTE(SUBSTITUTE(SUBSTITUTE(SUBSTITUTE(REGEXREPLACE(I637, ""(\[([ROYGBPTQUXZC_]|1?[0-9])\])"", ""&lt;icon src='$2.png'/&gt;""),""--"",""—""),""-&gt;"",""•""),""~@"", CONCATENATE(""&lt;i&gt;"",REGEXEXTRACT(B637,""^([\s\S]*),|$""),""&lt;/i&gt;"")),""~"", CONCA"&amp;"TENATE(""&lt;i&gt;"",B637,""&lt;/i&gt;"")),""(\([\s\S]*?\))"",""&lt;i&gt;&lt;span foreground='#FF34343A'&gt;$0&lt;/span&gt;&lt;/i&gt;"")"),"")</f>
        <v/>
      </c>
      <c r="W637" s="14" t="str">
        <f t="shared" si="10"/>
        <v>&lt;i&gt;&lt;/i&gt;</v>
      </c>
    </row>
    <row r="638">
      <c r="A638" s="14"/>
      <c r="B638" s="1" t="str">
        <f t="shared" si="11"/>
        <v/>
      </c>
      <c r="C638" s="15"/>
      <c r="D638" s="16" t="str">
        <f>IFERROR(__xludf.DUMMYFUNCTION("IF(ISBLANK(A638),"""",SWITCH(IF(T638="""",0,COUNTA(SPLIT(T638,"" ""))),0,""Generic"",1,TRIM(T638),2,""Multicolor"",3,""Multicolor"",4,""Multicolor"",5,""Multicolor"",6,""Multicolor"",7,""Multicolor"",8,""Multicolor""))"),"")</f>
        <v/>
      </c>
      <c r="E638" s="14"/>
      <c r="F638" s="14"/>
      <c r="H638" s="15"/>
      <c r="I638" s="17"/>
      <c r="J638" s="17"/>
      <c r="O638" s="17"/>
      <c r="Q638" s="1">
        <v>60.0</v>
      </c>
      <c r="R638" s="1">
        <v>50.0</v>
      </c>
      <c r="S638" s="14" t="str">
        <f t="shared" si="9"/>
        <v/>
      </c>
      <c r="T638" s="14" t="str">
        <f>IFERROR(__xludf.DUMMYFUNCTION("CONCATENATE(if(REGEXMATCH(C638,""R""),"" Red"",""""),if(REGEXMATCH(C638,""O""),"" Orange"",""""),if(REGEXMATCH(C638,""Y""),"" Yellow"",""""),if(REGEXMATCH(C638,""G""),"" Green"",""""),if(REGEXMATCH(C638,""B""),"" Blue"",""""),if(REGEXMATCH(C638,""P""),"" "&amp;"Purple"",""""))"),"")</f>
        <v/>
      </c>
      <c r="U638" s="14" t="str">
        <f>IFERROR(__xludf.DUMMYFUNCTION("REGEXREPLACE(C638, ""([ROYGBPXZC_]|1?[0-9])"", ""&lt;icon src='$0.png'/&gt;"")
"),"")</f>
        <v/>
      </c>
      <c r="V638" s="9" t="str">
        <f>IFERROR(__xludf.DUMMYFUNCTION("REGEXREPLACE(SUBSTITUTE(SUBSTITUTE(SUBSTITUTE(SUBSTITUTE(REGEXREPLACE(I638, ""(\[([ROYGBPTQUXZC_]|1?[0-9])\])"", ""&lt;icon src='$2.png'/&gt;""),""--"",""—""),""-&gt;"",""•""),""~@"", CONCATENATE(""&lt;i&gt;"",REGEXEXTRACT(B638,""^([\s\S]*),|$""),""&lt;/i&gt;"")),""~"", CONCA"&amp;"TENATE(""&lt;i&gt;"",B638,""&lt;/i&gt;"")),""(\([\s\S]*?\))"",""&lt;i&gt;&lt;span foreground='#FF34343A'&gt;$0&lt;/span&gt;&lt;/i&gt;"")"),"")</f>
        <v/>
      </c>
      <c r="W638" s="14" t="str">
        <f t="shared" si="10"/>
        <v>&lt;i&gt;&lt;/i&gt;</v>
      </c>
    </row>
    <row r="639">
      <c r="A639" s="14"/>
      <c r="B639" s="1" t="str">
        <f t="shared" si="11"/>
        <v/>
      </c>
      <c r="C639" s="15"/>
      <c r="D639" s="16" t="str">
        <f>IFERROR(__xludf.DUMMYFUNCTION("IF(ISBLANK(A639),"""",SWITCH(IF(T639="""",0,COUNTA(SPLIT(T639,"" ""))),0,""Generic"",1,TRIM(T639),2,""Multicolor"",3,""Multicolor"",4,""Multicolor"",5,""Multicolor"",6,""Multicolor"",7,""Multicolor"",8,""Multicolor""))"),"")</f>
        <v/>
      </c>
      <c r="E639" s="14"/>
      <c r="F639" s="14"/>
      <c r="H639" s="15"/>
      <c r="I639" s="17"/>
      <c r="J639" s="17"/>
      <c r="O639" s="17"/>
      <c r="Q639" s="1">
        <v>60.0</v>
      </c>
      <c r="R639" s="1">
        <v>50.0</v>
      </c>
      <c r="S639" s="14" t="str">
        <f t="shared" si="9"/>
        <v/>
      </c>
      <c r="T639" s="14" t="str">
        <f>IFERROR(__xludf.DUMMYFUNCTION("CONCATENATE(if(REGEXMATCH(C639,""R""),"" Red"",""""),if(REGEXMATCH(C639,""O""),"" Orange"",""""),if(REGEXMATCH(C639,""Y""),"" Yellow"",""""),if(REGEXMATCH(C639,""G""),"" Green"",""""),if(REGEXMATCH(C639,""B""),"" Blue"",""""),if(REGEXMATCH(C639,""P""),"" "&amp;"Purple"",""""))"),"")</f>
        <v/>
      </c>
      <c r="U639" s="14" t="str">
        <f>IFERROR(__xludf.DUMMYFUNCTION("REGEXREPLACE(C639, ""([ROYGBPXZC_]|1?[0-9])"", ""&lt;icon src='$0.png'/&gt;"")
"),"")</f>
        <v/>
      </c>
      <c r="V639" s="9" t="str">
        <f>IFERROR(__xludf.DUMMYFUNCTION("REGEXREPLACE(SUBSTITUTE(SUBSTITUTE(SUBSTITUTE(SUBSTITUTE(REGEXREPLACE(I639, ""(\[([ROYGBPTQUXZC_]|1?[0-9])\])"", ""&lt;icon src='$2.png'/&gt;""),""--"",""—""),""-&gt;"",""•""),""~@"", CONCATENATE(""&lt;i&gt;"",REGEXEXTRACT(B639,""^([\s\S]*),|$""),""&lt;/i&gt;"")),""~"", CONCA"&amp;"TENATE(""&lt;i&gt;"",B639,""&lt;/i&gt;"")),""(\([\s\S]*?\))"",""&lt;i&gt;&lt;span foreground='#FF34343A'&gt;$0&lt;/span&gt;&lt;/i&gt;"")"),"")</f>
        <v/>
      </c>
      <c r="W639" s="14" t="str">
        <f t="shared" si="10"/>
        <v>&lt;i&gt;&lt;/i&gt;</v>
      </c>
    </row>
    <row r="640">
      <c r="A640" s="14"/>
      <c r="B640" s="1" t="str">
        <f t="shared" si="11"/>
        <v/>
      </c>
      <c r="C640" s="15"/>
      <c r="D640" s="16" t="str">
        <f>IFERROR(__xludf.DUMMYFUNCTION("IF(ISBLANK(A640),"""",SWITCH(IF(T640="""",0,COUNTA(SPLIT(T640,"" ""))),0,""Generic"",1,TRIM(T640),2,""Multicolor"",3,""Multicolor"",4,""Multicolor"",5,""Multicolor"",6,""Multicolor"",7,""Multicolor"",8,""Multicolor""))"),"")</f>
        <v/>
      </c>
      <c r="E640" s="14"/>
      <c r="F640" s="14"/>
      <c r="H640" s="15"/>
      <c r="I640" s="17"/>
      <c r="J640" s="17"/>
      <c r="O640" s="17"/>
      <c r="Q640" s="1">
        <v>60.0</v>
      </c>
      <c r="R640" s="1">
        <v>50.0</v>
      </c>
      <c r="S640" s="14" t="str">
        <f t="shared" si="9"/>
        <v/>
      </c>
      <c r="T640" s="14" t="str">
        <f>IFERROR(__xludf.DUMMYFUNCTION("CONCATENATE(if(REGEXMATCH(C640,""R""),"" Red"",""""),if(REGEXMATCH(C640,""O""),"" Orange"",""""),if(REGEXMATCH(C640,""Y""),"" Yellow"",""""),if(REGEXMATCH(C640,""G""),"" Green"",""""),if(REGEXMATCH(C640,""B""),"" Blue"",""""),if(REGEXMATCH(C640,""P""),"" "&amp;"Purple"",""""))"),"")</f>
        <v/>
      </c>
      <c r="U640" s="14" t="str">
        <f>IFERROR(__xludf.DUMMYFUNCTION("REGEXREPLACE(C640, ""([ROYGBPXZC_]|1?[0-9])"", ""&lt;icon src='$0.png'/&gt;"")
"),"")</f>
        <v/>
      </c>
      <c r="V640" s="9" t="str">
        <f>IFERROR(__xludf.DUMMYFUNCTION("REGEXREPLACE(SUBSTITUTE(SUBSTITUTE(SUBSTITUTE(SUBSTITUTE(REGEXREPLACE(I640, ""(\[([ROYGBPTQUXZC_]|1?[0-9])\])"", ""&lt;icon src='$2.png'/&gt;""),""--"",""—""),""-&gt;"",""•""),""~@"", CONCATENATE(""&lt;i&gt;"",REGEXEXTRACT(B640,""^([\s\S]*),|$""),""&lt;/i&gt;"")),""~"", CONCA"&amp;"TENATE(""&lt;i&gt;"",B640,""&lt;/i&gt;"")),""(\([\s\S]*?\))"",""&lt;i&gt;&lt;span foreground='#FF34343A'&gt;$0&lt;/span&gt;&lt;/i&gt;"")"),"")</f>
        <v/>
      </c>
      <c r="W640" s="14" t="str">
        <f t="shared" si="10"/>
        <v>&lt;i&gt;&lt;/i&gt;</v>
      </c>
    </row>
    <row r="641">
      <c r="A641" s="14"/>
      <c r="B641" s="1" t="str">
        <f t="shared" si="11"/>
        <v/>
      </c>
      <c r="C641" s="15"/>
      <c r="D641" s="16" t="str">
        <f>IFERROR(__xludf.DUMMYFUNCTION("IF(ISBLANK(A641),"""",SWITCH(IF(T641="""",0,COUNTA(SPLIT(T641,"" ""))),0,""Generic"",1,TRIM(T641),2,""Multicolor"",3,""Multicolor"",4,""Multicolor"",5,""Multicolor"",6,""Multicolor"",7,""Multicolor"",8,""Multicolor""))"),"")</f>
        <v/>
      </c>
      <c r="E641" s="14"/>
      <c r="F641" s="14"/>
      <c r="H641" s="15"/>
      <c r="I641" s="17"/>
      <c r="J641" s="17"/>
      <c r="O641" s="17"/>
      <c r="Q641" s="1">
        <v>60.0</v>
      </c>
      <c r="R641" s="1">
        <v>50.0</v>
      </c>
      <c r="S641" s="14" t="str">
        <f t="shared" si="9"/>
        <v/>
      </c>
      <c r="T641" s="14" t="str">
        <f>IFERROR(__xludf.DUMMYFUNCTION("CONCATENATE(if(REGEXMATCH(C641,""R""),"" Red"",""""),if(REGEXMATCH(C641,""O""),"" Orange"",""""),if(REGEXMATCH(C641,""Y""),"" Yellow"",""""),if(REGEXMATCH(C641,""G""),"" Green"",""""),if(REGEXMATCH(C641,""B""),"" Blue"",""""),if(REGEXMATCH(C641,""P""),"" "&amp;"Purple"",""""))"),"")</f>
        <v/>
      </c>
      <c r="U641" s="14" t="str">
        <f>IFERROR(__xludf.DUMMYFUNCTION("REGEXREPLACE(C641, ""([ROYGBPXZC_]|1?[0-9])"", ""&lt;icon src='$0.png'/&gt;"")
"),"")</f>
        <v/>
      </c>
      <c r="V641" s="9" t="str">
        <f>IFERROR(__xludf.DUMMYFUNCTION("REGEXREPLACE(SUBSTITUTE(SUBSTITUTE(SUBSTITUTE(SUBSTITUTE(REGEXREPLACE(I641, ""(\[([ROYGBPTQUXZC_]|1?[0-9])\])"", ""&lt;icon src='$2.png'/&gt;""),""--"",""—""),""-&gt;"",""•""),""~@"", CONCATENATE(""&lt;i&gt;"",REGEXEXTRACT(B641,""^([\s\S]*),|$""),""&lt;/i&gt;"")),""~"", CONCA"&amp;"TENATE(""&lt;i&gt;"",B641,""&lt;/i&gt;"")),""(\([\s\S]*?\))"",""&lt;i&gt;&lt;span foreground='#FF34343A'&gt;$0&lt;/span&gt;&lt;/i&gt;"")"),"")</f>
        <v/>
      </c>
      <c r="W641" s="14" t="str">
        <f t="shared" si="10"/>
        <v>&lt;i&gt;&lt;/i&gt;</v>
      </c>
    </row>
    <row r="642">
      <c r="A642" s="14"/>
      <c r="B642" s="1" t="str">
        <f t="shared" si="11"/>
        <v/>
      </c>
      <c r="C642" s="15"/>
      <c r="D642" s="16" t="str">
        <f>IFERROR(__xludf.DUMMYFUNCTION("IF(ISBLANK(A642),"""",SWITCH(IF(T642="""",0,COUNTA(SPLIT(T642,"" ""))),0,""Generic"",1,TRIM(T642),2,""Multicolor"",3,""Multicolor"",4,""Multicolor"",5,""Multicolor"",6,""Multicolor"",7,""Multicolor"",8,""Multicolor""))"),"")</f>
        <v/>
      </c>
      <c r="E642" s="14"/>
      <c r="F642" s="14"/>
      <c r="H642" s="15"/>
      <c r="I642" s="17"/>
      <c r="J642" s="17"/>
      <c r="O642" s="17"/>
      <c r="Q642" s="1">
        <v>60.0</v>
      </c>
      <c r="R642" s="1">
        <v>50.0</v>
      </c>
      <c r="S642" s="14" t="str">
        <f t="shared" si="9"/>
        <v/>
      </c>
      <c r="T642" s="14" t="str">
        <f>IFERROR(__xludf.DUMMYFUNCTION("CONCATENATE(if(REGEXMATCH(C642,""R""),"" Red"",""""),if(REGEXMATCH(C642,""O""),"" Orange"",""""),if(REGEXMATCH(C642,""Y""),"" Yellow"",""""),if(REGEXMATCH(C642,""G""),"" Green"",""""),if(REGEXMATCH(C642,""B""),"" Blue"",""""),if(REGEXMATCH(C642,""P""),"" "&amp;"Purple"",""""))"),"")</f>
        <v/>
      </c>
      <c r="U642" s="14" t="str">
        <f>IFERROR(__xludf.DUMMYFUNCTION("REGEXREPLACE(C642, ""([ROYGBPXZC_]|1?[0-9])"", ""&lt;icon src='$0.png'/&gt;"")
"),"")</f>
        <v/>
      </c>
      <c r="V642" s="9" t="str">
        <f>IFERROR(__xludf.DUMMYFUNCTION("REGEXREPLACE(SUBSTITUTE(SUBSTITUTE(SUBSTITUTE(SUBSTITUTE(REGEXREPLACE(I642, ""(\[([ROYGBPTQUXZC_]|1?[0-9])\])"", ""&lt;icon src='$2.png'/&gt;""),""--"",""—""),""-&gt;"",""•""),""~@"", CONCATENATE(""&lt;i&gt;"",REGEXEXTRACT(B642,""^([\s\S]*),|$""),""&lt;/i&gt;"")),""~"", CONCA"&amp;"TENATE(""&lt;i&gt;"",B642,""&lt;/i&gt;"")),""(\([\s\S]*?\))"",""&lt;i&gt;&lt;span foreground='#FF34343A'&gt;$0&lt;/span&gt;&lt;/i&gt;"")"),"")</f>
        <v/>
      </c>
      <c r="W642" s="14" t="str">
        <f t="shared" si="10"/>
        <v>&lt;i&gt;&lt;/i&gt;</v>
      </c>
    </row>
    <row r="643">
      <c r="A643" s="14"/>
      <c r="B643" s="1" t="str">
        <f t="shared" si="11"/>
        <v/>
      </c>
      <c r="C643" s="15"/>
      <c r="D643" s="16" t="str">
        <f>IFERROR(__xludf.DUMMYFUNCTION("IF(ISBLANK(A643),"""",SWITCH(IF(T643="""",0,COUNTA(SPLIT(T643,"" ""))),0,""Generic"",1,TRIM(T643),2,""Multicolor"",3,""Multicolor"",4,""Multicolor"",5,""Multicolor"",6,""Multicolor"",7,""Multicolor"",8,""Multicolor""))"),"")</f>
        <v/>
      </c>
      <c r="E643" s="14"/>
      <c r="F643" s="14"/>
      <c r="H643" s="15"/>
      <c r="I643" s="17"/>
      <c r="J643" s="17"/>
      <c r="O643" s="17"/>
      <c r="Q643" s="1">
        <v>60.0</v>
      </c>
      <c r="R643" s="1">
        <v>50.0</v>
      </c>
      <c r="S643" s="14" t="str">
        <f t="shared" si="9"/>
        <v/>
      </c>
      <c r="T643" s="14" t="str">
        <f>IFERROR(__xludf.DUMMYFUNCTION("CONCATENATE(if(REGEXMATCH(C643,""R""),"" Red"",""""),if(REGEXMATCH(C643,""O""),"" Orange"",""""),if(REGEXMATCH(C643,""Y""),"" Yellow"",""""),if(REGEXMATCH(C643,""G""),"" Green"",""""),if(REGEXMATCH(C643,""B""),"" Blue"",""""),if(REGEXMATCH(C643,""P""),"" "&amp;"Purple"",""""))"),"")</f>
        <v/>
      </c>
      <c r="U643" s="14" t="str">
        <f>IFERROR(__xludf.DUMMYFUNCTION("REGEXREPLACE(C643, ""([ROYGBPXZC_]|1?[0-9])"", ""&lt;icon src='$0.png'/&gt;"")
"),"")</f>
        <v/>
      </c>
      <c r="V643" s="9" t="str">
        <f>IFERROR(__xludf.DUMMYFUNCTION("REGEXREPLACE(SUBSTITUTE(SUBSTITUTE(SUBSTITUTE(SUBSTITUTE(REGEXREPLACE(I643, ""(\[([ROYGBPTQUXZC_]|1?[0-9])\])"", ""&lt;icon src='$2.png'/&gt;""),""--"",""—""),""-&gt;"",""•""),""~@"", CONCATENATE(""&lt;i&gt;"",REGEXEXTRACT(B643,""^([\s\S]*),|$""),""&lt;/i&gt;"")),""~"", CONCA"&amp;"TENATE(""&lt;i&gt;"",B643,""&lt;/i&gt;"")),""(\([\s\S]*?\))"",""&lt;i&gt;&lt;span foreground='#FF34343A'&gt;$0&lt;/span&gt;&lt;/i&gt;"")"),"")</f>
        <v/>
      </c>
      <c r="W643" s="14" t="str">
        <f t="shared" si="10"/>
        <v>&lt;i&gt;&lt;/i&gt;</v>
      </c>
    </row>
    <row r="644">
      <c r="A644" s="14"/>
      <c r="B644" s="1" t="str">
        <f t="shared" si="11"/>
        <v/>
      </c>
      <c r="C644" s="15"/>
      <c r="D644" s="16" t="str">
        <f>IFERROR(__xludf.DUMMYFUNCTION("IF(ISBLANK(A644),"""",SWITCH(IF(T644="""",0,COUNTA(SPLIT(T644,"" ""))),0,""Generic"",1,TRIM(T644),2,""Multicolor"",3,""Multicolor"",4,""Multicolor"",5,""Multicolor"",6,""Multicolor"",7,""Multicolor"",8,""Multicolor""))"),"")</f>
        <v/>
      </c>
      <c r="E644" s="14"/>
      <c r="F644" s="14"/>
      <c r="H644" s="15"/>
      <c r="I644" s="17"/>
      <c r="J644" s="17"/>
      <c r="O644" s="17"/>
      <c r="Q644" s="1">
        <v>60.0</v>
      </c>
      <c r="R644" s="1">
        <v>50.0</v>
      </c>
      <c r="S644" s="14" t="str">
        <f t="shared" si="9"/>
        <v/>
      </c>
      <c r="T644" s="14" t="str">
        <f>IFERROR(__xludf.DUMMYFUNCTION("CONCATENATE(if(REGEXMATCH(C644,""R""),"" Red"",""""),if(REGEXMATCH(C644,""O""),"" Orange"",""""),if(REGEXMATCH(C644,""Y""),"" Yellow"",""""),if(REGEXMATCH(C644,""G""),"" Green"",""""),if(REGEXMATCH(C644,""B""),"" Blue"",""""),if(REGEXMATCH(C644,""P""),"" "&amp;"Purple"",""""))"),"")</f>
        <v/>
      </c>
      <c r="U644" s="14" t="str">
        <f>IFERROR(__xludf.DUMMYFUNCTION("REGEXREPLACE(C644, ""([ROYGBPXZC_]|1?[0-9])"", ""&lt;icon src='$0.png'/&gt;"")
"),"")</f>
        <v/>
      </c>
      <c r="V644" s="9" t="str">
        <f>IFERROR(__xludf.DUMMYFUNCTION("REGEXREPLACE(SUBSTITUTE(SUBSTITUTE(SUBSTITUTE(SUBSTITUTE(REGEXREPLACE(I644, ""(\[([ROYGBPTQUXZC_]|1?[0-9])\])"", ""&lt;icon src='$2.png'/&gt;""),""--"",""—""),""-&gt;"",""•""),""~@"", CONCATENATE(""&lt;i&gt;"",REGEXEXTRACT(B644,""^([\s\S]*),|$""),""&lt;/i&gt;"")),""~"", CONCA"&amp;"TENATE(""&lt;i&gt;"",B644,""&lt;/i&gt;"")),""(\([\s\S]*?\))"",""&lt;i&gt;&lt;span foreground='#FF34343A'&gt;$0&lt;/span&gt;&lt;/i&gt;"")"),"")</f>
        <v/>
      </c>
      <c r="W644" s="14" t="str">
        <f t="shared" si="10"/>
        <v>&lt;i&gt;&lt;/i&gt;</v>
      </c>
    </row>
    <row r="645">
      <c r="A645" s="14"/>
      <c r="B645" s="1" t="str">
        <f t="shared" si="11"/>
        <v/>
      </c>
      <c r="C645" s="15"/>
      <c r="D645" s="16" t="str">
        <f>IFERROR(__xludf.DUMMYFUNCTION("IF(ISBLANK(A645),"""",SWITCH(IF(T645="""",0,COUNTA(SPLIT(T645,"" ""))),0,""Generic"",1,TRIM(T645),2,""Multicolor"",3,""Multicolor"",4,""Multicolor"",5,""Multicolor"",6,""Multicolor"",7,""Multicolor"",8,""Multicolor""))"),"")</f>
        <v/>
      </c>
      <c r="E645" s="14"/>
      <c r="F645" s="14"/>
      <c r="H645" s="15"/>
      <c r="I645" s="17"/>
      <c r="J645" s="17"/>
      <c r="O645" s="17"/>
      <c r="Q645" s="1">
        <v>60.0</v>
      </c>
      <c r="R645" s="1">
        <v>50.0</v>
      </c>
      <c r="S645" s="14" t="str">
        <f t="shared" si="9"/>
        <v/>
      </c>
      <c r="T645" s="14" t="str">
        <f>IFERROR(__xludf.DUMMYFUNCTION("CONCATENATE(if(REGEXMATCH(C645,""R""),"" Red"",""""),if(REGEXMATCH(C645,""O""),"" Orange"",""""),if(REGEXMATCH(C645,""Y""),"" Yellow"",""""),if(REGEXMATCH(C645,""G""),"" Green"",""""),if(REGEXMATCH(C645,""B""),"" Blue"",""""),if(REGEXMATCH(C645,""P""),"" "&amp;"Purple"",""""))"),"")</f>
        <v/>
      </c>
      <c r="U645" s="14" t="str">
        <f>IFERROR(__xludf.DUMMYFUNCTION("REGEXREPLACE(C645, ""([ROYGBPXZC_]|1?[0-9])"", ""&lt;icon src='$0.png'/&gt;"")
"),"")</f>
        <v/>
      </c>
      <c r="V645" s="9" t="str">
        <f>IFERROR(__xludf.DUMMYFUNCTION("REGEXREPLACE(SUBSTITUTE(SUBSTITUTE(SUBSTITUTE(SUBSTITUTE(REGEXREPLACE(I645, ""(\[([ROYGBPTQUXZC_]|1?[0-9])\])"", ""&lt;icon src='$2.png'/&gt;""),""--"",""—""),""-&gt;"",""•""),""~@"", CONCATENATE(""&lt;i&gt;"",REGEXEXTRACT(B645,""^([\s\S]*),|$""),""&lt;/i&gt;"")),""~"", CONCA"&amp;"TENATE(""&lt;i&gt;"",B645,""&lt;/i&gt;"")),""(\([\s\S]*?\))"",""&lt;i&gt;&lt;span foreground='#FF34343A'&gt;$0&lt;/span&gt;&lt;/i&gt;"")"),"")</f>
        <v/>
      </c>
      <c r="W645" s="14" t="str">
        <f t="shared" si="10"/>
        <v>&lt;i&gt;&lt;/i&gt;</v>
      </c>
    </row>
    <row r="646">
      <c r="A646" s="14"/>
      <c r="B646" s="1" t="str">
        <f t="shared" si="11"/>
        <v/>
      </c>
      <c r="C646" s="15"/>
      <c r="D646" s="16" t="str">
        <f>IFERROR(__xludf.DUMMYFUNCTION("IF(ISBLANK(A646),"""",SWITCH(IF(T646="""",0,COUNTA(SPLIT(T646,"" ""))),0,""Generic"",1,TRIM(T646),2,""Multicolor"",3,""Multicolor"",4,""Multicolor"",5,""Multicolor"",6,""Multicolor"",7,""Multicolor"",8,""Multicolor""))"),"")</f>
        <v/>
      </c>
      <c r="E646" s="14"/>
      <c r="F646" s="14"/>
      <c r="H646" s="15"/>
      <c r="I646" s="17"/>
      <c r="J646" s="17"/>
      <c r="O646" s="17"/>
      <c r="Q646" s="1">
        <v>60.0</v>
      </c>
      <c r="R646" s="1">
        <v>50.0</v>
      </c>
      <c r="S646" s="14" t="str">
        <f t="shared" si="9"/>
        <v/>
      </c>
      <c r="T646" s="14" t="str">
        <f>IFERROR(__xludf.DUMMYFUNCTION("CONCATENATE(if(REGEXMATCH(C646,""R""),"" Red"",""""),if(REGEXMATCH(C646,""O""),"" Orange"",""""),if(REGEXMATCH(C646,""Y""),"" Yellow"",""""),if(REGEXMATCH(C646,""G""),"" Green"",""""),if(REGEXMATCH(C646,""B""),"" Blue"",""""),if(REGEXMATCH(C646,""P""),"" "&amp;"Purple"",""""))"),"")</f>
        <v/>
      </c>
      <c r="U646" s="14" t="str">
        <f>IFERROR(__xludf.DUMMYFUNCTION("REGEXREPLACE(C646, ""([ROYGBPXZC_]|1?[0-9])"", ""&lt;icon src='$0.png'/&gt;"")
"),"")</f>
        <v/>
      </c>
      <c r="V646" s="9" t="str">
        <f>IFERROR(__xludf.DUMMYFUNCTION("REGEXREPLACE(SUBSTITUTE(SUBSTITUTE(SUBSTITUTE(SUBSTITUTE(REGEXREPLACE(I646, ""(\[([ROYGBPTQUXZC_]|1?[0-9])\])"", ""&lt;icon src='$2.png'/&gt;""),""--"",""—""),""-&gt;"",""•""),""~@"", CONCATENATE(""&lt;i&gt;"",REGEXEXTRACT(B646,""^([\s\S]*),|$""),""&lt;/i&gt;"")),""~"", CONCA"&amp;"TENATE(""&lt;i&gt;"",B646,""&lt;/i&gt;"")),""(\([\s\S]*?\))"",""&lt;i&gt;&lt;span foreground='#FF34343A'&gt;$0&lt;/span&gt;&lt;/i&gt;"")"),"")</f>
        <v/>
      </c>
      <c r="W646" s="14" t="str">
        <f t="shared" si="10"/>
        <v>&lt;i&gt;&lt;/i&gt;</v>
      </c>
    </row>
    <row r="647">
      <c r="A647" s="14"/>
      <c r="B647" s="1" t="str">
        <f t="shared" si="11"/>
        <v/>
      </c>
      <c r="C647" s="15"/>
      <c r="D647" s="16" t="str">
        <f>IFERROR(__xludf.DUMMYFUNCTION("IF(ISBLANK(A647),"""",SWITCH(IF(T647="""",0,COUNTA(SPLIT(T647,"" ""))),0,""Generic"",1,TRIM(T647),2,""Multicolor"",3,""Multicolor"",4,""Multicolor"",5,""Multicolor"",6,""Multicolor"",7,""Multicolor"",8,""Multicolor""))"),"")</f>
        <v/>
      </c>
      <c r="E647" s="14"/>
      <c r="F647" s="14"/>
      <c r="H647" s="15"/>
      <c r="I647" s="17"/>
      <c r="J647" s="17"/>
      <c r="O647" s="17"/>
      <c r="Q647" s="1">
        <v>60.0</v>
      </c>
      <c r="R647" s="1">
        <v>50.0</v>
      </c>
      <c r="S647" s="14" t="str">
        <f t="shared" si="9"/>
        <v/>
      </c>
      <c r="T647" s="14" t="str">
        <f>IFERROR(__xludf.DUMMYFUNCTION("CONCATENATE(if(REGEXMATCH(C647,""R""),"" Red"",""""),if(REGEXMATCH(C647,""O""),"" Orange"",""""),if(REGEXMATCH(C647,""Y""),"" Yellow"",""""),if(REGEXMATCH(C647,""G""),"" Green"",""""),if(REGEXMATCH(C647,""B""),"" Blue"",""""),if(REGEXMATCH(C647,""P""),"" "&amp;"Purple"",""""))"),"")</f>
        <v/>
      </c>
      <c r="U647" s="14" t="str">
        <f>IFERROR(__xludf.DUMMYFUNCTION("REGEXREPLACE(C647, ""([ROYGBPXZC_]|1?[0-9])"", ""&lt;icon src='$0.png'/&gt;"")
"),"")</f>
        <v/>
      </c>
      <c r="V647" s="9" t="str">
        <f>IFERROR(__xludf.DUMMYFUNCTION("REGEXREPLACE(SUBSTITUTE(SUBSTITUTE(SUBSTITUTE(SUBSTITUTE(REGEXREPLACE(I647, ""(\[([ROYGBPTQUXZC_]|1?[0-9])\])"", ""&lt;icon src='$2.png'/&gt;""),""--"",""—""),""-&gt;"",""•""),""~@"", CONCATENATE(""&lt;i&gt;"",REGEXEXTRACT(B647,""^([\s\S]*),|$""),""&lt;/i&gt;"")),""~"", CONCA"&amp;"TENATE(""&lt;i&gt;"",B647,""&lt;/i&gt;"")),""(\([\s\S]*?\))"",""&lt;i&gt;&lt;span foreground='#FF34343A'&gt;$0&lt;/span&gt;&lt;/i&gt;"")"),"")</f>
        <v/>
      </c>
      <c r="W647" s="14" t="str">
        <f t="shared" si="10"/>
        <v>&lt;i&gt;&lt;/i&gt;</v>
      </c>
    </row>
    <row r="648">
      <c r="A648" s="14"/>
      <c r="B648" s="1" t="str">
        <f t="shared" si="11"/>
        <v/>
      </c>
      <c r="C648" s="15"/>
      <c r="D648" s="16" t="str">
        <f>IFERROR(__xludf.DUMMYFUNCTION("IF(ISBLANK(A648),"""",SWITCH(IF(T648="""",0,COUNTA(SPLIT(T648,"" ""))),0,""Generic"",1,TRIM(T648),2,""Multicolor"",3,""Multicolor"",4,""Multicolor"",5,""Multicolor"",6,""Multicolor"",7,""Multicolor"",8,""Multicolor""))"),"")</f>
        <v/>
      </c>
      <c r="E648" s="14"/>
      <c r="F648" s="14"/>
      <c r="H648" s="15"/>
      <c r="I648" s="17"/>
      <c r="J648" s="17"/>
      <c r="O648" s="17"/>
      <c r="Q648" s="1">
        <v>60.0</v>
      </c>
      <c r="R648" s="1">
        <v>50.0</v>
      </c>
      <c r="S648" s="14" t="str">
        <f t="shared" si="9"/>
        <v/>
      </c>
      <c r="T648" s="14" t="str">
        <f>IFERROR(__xludf.DUMMYFUNCTION("CONCATENATE(if(REGEXMATCH(C648,""R""),"" Red"",""""),if(REGEXMATCH(C648,""O""),"" Orange"",""""),if(REGEXMATCH(C648,""Y""),"" Yellow"",""""),if(REGEXMATCH(C648,""G""),"" Green"",""""),if(REGEXMATCH(C648,""B""),"" Blue"",""""),if(REGEXMATCH(C648,""P""),"" "&amp;"Purple"",""""))"),"")</f>
        <v/>
      </c>
      <c r="U648" s="14" t="str">
        <f>IFERROR(__xludf.DUMMYFUNCTION("REGEXREPLACE(C648, ""([ROYGBPXZC_]|1?[0-9])"", ""&lt;icon src='$0.png'/&gt;"")
"),"")</f>
        <v/>
      </c>
      <c r="V648" s="9" t="str">
        <f>IFERROR(__xludf.DUMMYFUNCTION("REGEXREPLACE(SUBSTITUTE(SUBSTITUTE(SUBSTITUTE(SUBSTITUTE(REGEXREPLACE(I648, ""(\[([ROYGBPTQUXZC_]|1?[0-9])\])"", ""&lt;icon src='$2.png'/&gt;""),""--"",""—""),""-&gt;"",""•""),""~@"", CONCATENATE(""&lt;i&gt;"",REGEXEXTRACT(B648,""^([\s\S]*),|$""),""&lt;/i&gt;"")),""~"", CONCA"&amp;"TENATE(""&lt;i&gt;"",B648,""&lt;/i&gt;"")),""(\([\s\S]*?\))"",""&lt;i&gt;&lt;span foreground='#FF34343A'&gt;$0&lt;/span&gt;&lt;/i&gt;"")"),"")</f>
        <v/>
      </c>
      <c r="W648" s="14" t="str">
        <f t="shared" si="10"/>
        <v>&lt;i&gt;&lt;/i&gt;</v>
      </c>
    </row>
    <row r="649">
      <c r="A649" s="14"/>
      <c r="B649" s="1" t="str">
        <f t="shared" si="11"/>
        <v/>
      </c>
      <c r="C649" s="15"/>
      <c r="D649" s="16" t="str">
        <f>IFERROR(__xludf.DUMMYFUNCTION("IF(ISBLANK(A649),"""",SWITCH(IF(T649="""",0,COUNTA(SPLIT(T649,"" ""))),0,""Generic"",1,TRIM(T649),2,""Multicolor"",3,""Multicolor"",4,""Multicolor"",5,""Multicolor"",6,""Multicolor"",7,""Multicolor"",8,""Multicolor""))"),"")</f>
        <v/>
      </c>
      <c r="E649" s="14"/>
      <c r="F649" s="14"/>
      <c r="H649" s="15"/>
      <c r="I649" s="17"/>
      <c r="J649" s="17"/>
      <c r="O649" s="17"/>
      <c r="Q649" s="1">
        <v>60.0</v>
      </c>
      <c r="R649" s="1">
        <v>50.0</v>
      </c>
      <c r="S649" s="14" t="str">
        <f t="shared" si="9"/>
        <v/>
      </c>
      <c r="T649" s="14" t="str">
        <f>IFERROR(__xludf.DUMMYFUNCTION("CONCATENATE(if(REGEXMATCH(C649,""R""),"" Red"",""""),if(REGEXMATCH(C649,""O""),"" Orange"",""""),if(REGEXMATCH(C649,""Y""),"" Yellow"",""""),if(REGEXMATCH(C649,""G""),"" Green"",""""),if(REGEXMATCH(C649,""B""),"" Blue"",""""),if(REGEXMATCH(C649,""P""),"" "&amp;"Purple"",""""))"),"")</f>
        <v/>
      </c>
      <c r="U649" s="14" t="str">
        <f>IFERROR(__xludf.DUMMYFUNCTION("REGEXREPLACE(C649, ""([ROYGBPXZC_]|1?[0-9])"", ""&lt;icon src='$0.png'/&gt;"")
"),"")</f>
        <v/>
      </c>
      <c r="V649" s="9" t="str">
        <f>IFERROR(__xludf.DUMMYFUNCTION("REGEXREPLACE(SUBSTITUTE(SUBSTITUTE(SUBSTITUTE(SUBSTITUTE(REGEXREPLACE(I649, ""(\[([ROYGBPTQUXZC_]|1?[0-9])\])"", ""&lt;icon src='$2.png'/&gt;""),""--"",""—""),""-&gt;"",""•""),""~@"", CONCATENATE(""&lt;i&gt;"",REGEXEXTRACT(B649,""^([\s\S]*),|$""),""&lt;/i&gt;"")),""~"", CONCA"&amp;"TENATE(""&lt;i&gt;"",B649,""&lt;/i&gt;"")),""(\([\s\S]*?\))"",""&lt;i&gt;&lt;span foreground='#FF34343A'&gt;$0&lt;/span&gt;&lt;/i&gt;"")"),"")</f>
        <v/>
      </c>
      <c r="W649" s="14" t="str">
        <f t="shared" si="10"/>
        <v>&lt;i&gt;&lt;/i&gt;</v>
      </c>
    </row>
    <row r="650">
      <c r="A650" s="14"/>
      <c r="B650" s="1" t="str">
        <f t="shared" si="11"/>
        <v/>
      </c>
      <c r="C650" s="15"/>
      <c r="D650" s="16" t="str">
        <f>IFERROR(__xludf.DUMMYFUNCTION("IF(ISBLANK(A650),"""",SWITCH(IF(T650="""",0,COUNTA(SPLIT(T650,"" ""))),0,""Generic"",1,TRIM(T650),2,""Multicolor"",3,""Multicolor"",4,""Multicolor"",5,""Multicolor"",6,""Multicolor"",7,""Multicolor"",8,""Multicolor""))"),"")</f>
        <v/>
      </c>
      <c r="E650" s="14"/>
      <c r="F650" s="14"/>
      <c r="H650" s="15"/>
      <c r="I650" s="17"/>
      <c r="J650" s="17"/>
      <c r="O650" s="17"/>
      <c r="Q650" s="1">
        <v>60.0</v>
      </c>
      <c r="R650" s="1">
        <v>50.0</v>
      </c>
      <c r="S650" s="14" t="str">
        <f t="shared" si="9"/>
        <v/>
      </c>
      <c r="T650" s="14" t="str">
        <f>IFERROR(__xludf.DUMMYFUNCTION("CONCATENATE(if(REGEXMATCH(C650,""R""),"" Red"",""""),if(REGEXMATCH(C650,""O""),"" Orange"",""""),if(REGEXMATCH(C650,""Y""),"" Yellow"",""""),if(REGEXMATCH(C650,""G""),"" Green"",""""),if(REGEXMATCH(C650,""B""),"" Blue"",""""),if(REGEXMATCH(C650,""P""),"" "&amp;"Purple"",""""))"),"")</f>
        <v/>
      </c>
      <c r="U650" s="14" t="str">
        <f>IFERROR(__xludf.DUMMYFUNCTION("REGEXREPLACE(C650, ""([ROYGBPXZC_]|1?[0-9])"", ""&lt;icon src='$0.png'/&gt;"")
"),"")</f>
        <v/>
      </c>
      <c r="V650" s="9" t="str">
        <f>IFERROR(__xludf.DUMMYFUNCTION("REGEXREPLACE(SUBSTITUTE(SUBSTITUTE(SUBSTITUTE(SUBSTITUTE(REGEXREPLACE(I650, ""(\[([ROYGBPTQUXZC_]|1?[0-9])\])"", ""&lt;icon src='$2.png'/&gt;""),""--"",""—""),""-&gt;"",""•""),""~@"", CONCATENATE(""&lt;i&gt;"",REGEXEXTRACT(B650,""^([\s\S]*),|$""),""&lt;/i&gt;"")),""~"", CONCA"&amp;"TENATE(""&lt;i&gt;"",B650,""&lt;/i&gt;"")),""(\([\s\S]*?\))"",""&lt;i&gt;&lt;span foreground='#FF34343A'&gt;$0&lt;/span&gt;&lt;/i&gt;"")"),"")</f>
        <v/>
      </c>
      <c r="W650" s="14" t="str">
        <f t="shared" si="10"/>
        <v>&lt;i&gt;&lt;/i&gt;</v>
      </c>
    </row>
    <row r="651">
      <c r="A651" s="14"/>
      <c r="B651" s="1" t="str">
        <f t="shared" si="11"/>
        <v/>
      </c>
      <c r="C651" s="15"/>
      <c r="D651" s="16" t="str">
        <f>IFERROR(__xludf.DUMMYFUNCTION("IF(ISBLANK(A651),"""",SWITCH(IF(T651="""",0,COUNTA(SPLIT(T651,"" ""))),0,""Generic"",1,TRIM(T651),2,""Multicolor"",3,""Multicolor"",4,""Multicolor"",5,""Multicolor"",6,""Multicolor"",7,""Multicolor"",8,""Multicolor""))"),"")</f>
        <v/>
      </c>
      <c r="E651" s="14"/>
      <c r="F651" s="14"/>
      <c r="H651" s="15"/>
      <c r="I651" s="17"/>
      <c r="J651" s="17"/>
      <c r="O651" s="17"/>
      <c r="Q651" s="1">
        <v>60.0</v>
      </c>
      <c r="R651" s="1">
        <v>50.0</v>
      </c>
      <c r="S651" s="14" t="str">
        <f t="shared" si="9"/>
        <v/>
      </c>
      <c r="T651" s="14" t="str">
        <f>IFERROR(__xludf.DUMMYFUNCTION("CONCATENATE(if(REGEXMATCH(C651,""R""),"" Red"",""""),if(REGEXMATCH(C651,""O""),"" Orange"",""""),if(REGEXMATCH(C651,""Y""),"" Yellow"",""""),if(REGEXMATCH(C651,""G""),"" Green"",""""),if(REGEXMATCH(C651,""B""),"" Blue"",""""),if(REGEXMATCH(C651,""P""),"" "&amp;"Purple"",""""))"),"")</f>
        <v/>
      </c>
      <c r="U651" s="14" t="str">
        <f>IFERROR(__xludf.DUMMYFUNCTION("REGEXREPLACE(C651, ""([ROYGBPXZC_]|1?[0-9])"", ""&lt;icon src='$0.png'/&gt;"")
"),"")</f>
        <v/>
      </c>
      <c r="V651" s="9" t="str">
        <f>IFERROR(__xludf.DUMMYFUNCTION("REGEXREPLACE(SUBSTITUTE(SUBSTITUTE(SUBSTITUTE(SUBSTITUTE(REGEXREPLACE(I651, ""(\[([ROYGBPTQUXZC_]|1?[0-9])\])"", ""&lt;icon src='$2.png'/&gt;""),""--"",""—""),""-&gt;"",""•""),""~@"", CONCATENATE(""&lt;i&gt;"",REGEXEXTRACT(B651,""^([\s\S]*),|$""),""&lt;/i&gt;"")),""~"", CONCA"&amp;"TENATE(""&lt;i&gt;"",B651,""&lt;/i&gt;"")),""(\([\s\S]*?\))"",""&lt;i&gt;&lt;span foreground='#FF34343A'&gt;$0&lt;/span&gt;&lt;/i&gt;"")"),"")</f>
        <v/>
      </c>
      <c r="W651" s="14" t="str">
        <f t="shared" si="10"/>
        <v>&lt;i&gt;&lt;/i&gt;</v>
      </c>
    </row>
    <row r="652">
      <c r="A652" s="14"/>
      <c r="B652" s="1" t="str">
        <f t="shared" si="11"/>
        <v/>
      </c>
      <c r="C652" s="15"/>
      <c r="D652" s="16" t="str">
        <f>IFERROR(__xludf.DUMMYFUNCTION("IF(ISBLANK(A652),"""",SWITCH(IF(T652="""",0,COUNTA(SPLIT(T652,"" ""))),0,""Generic"",1,TRIM(T652),2,""Multicolor"",3,""Multicolor"",4,""Multicolor"",5,""Multicolor"",6,""Multicolor"",7,""Multicolor"",8,""Multicolor""))"),"")</f>
        <v/>
      </c>
      <c r="E652" s="14"/>
      <c r="F652" s="14"/>
      <c r="H652" s="15"/>
      <c r="I652" s="17"/>
      <c r="J652" s="17"/>
      <c r="O652" s="17"/>
      <c r="Q652" s="1">
        <v>60.0</v>
      </c>
      <c r="R652" s="1">
        <v>50.0</v>
      </c>
      <c r="S652" s="14" t="str">
        <f t="shared" si="9"/>
        <v/>
      </c>
      <c r="T652" s="14" t="str">
        <f>IFERROR(__xludf.DUMMYFUNCTION("CONCATENATE(if(REGEXMATCH(C652,""R""),"" Red"",""""),if(REGEXMATCH(C652,""O""),"" Orange"",""""),if(REGEXMATCH(C652,""Y""),"" Yellow"",""""),if(REGEXMATCH(C652,""G""),"" Green"",""""),if(REGEXMATCH(C652,""B""),"" Blue"",""""),if(REGEXMATCH(C652,""P""),"" "&amp;"Purple"",""""))"),"")</f>
        <v/>
      </c>
      <c r="U652" s="14" t="str">
        <f>IFERROR(__xludf.DUMMYFUNCTION("REGEXREPLACE(C652, ""([ROYGBPXZC_]|1?[0-9])"", ""&lt;icon src='$0.png'/&gt;"")
"),"")</f>
        <v/>
      </c>
      <c r="V652" s="9" t="str">
        <f>IFERROR(__xludf.DUMMYFUNCTION("REGEXREPLACE(SUBSTITUTE(SUBSTITUTE(SUBSTITUTE(SUBSTITUTE(REGEXREPLACE(I652, ""(\[([ROYGBPTQUXZC_]|1?[0-9])\])"", ""&lt;icon src='$2.png'/&gt;""),""--"",""—""),""-&gt;"",""•""),""~@"", CONCATENATE(""&lt;i&gt;"",REGEXEXTRACT(B652,""^([\s\S]*),|$""),""&lt;/i&gt;"")),""~"", CONCA"&amp;"TENATE(""&lt;i&gt;"",B652,""&lt;/i&gt;"")),""(\([\s\S]*?\))"",""&lt;i&gt;&lt;span foreground='#FF34343A'&gt;$0&lt;/span&gt;&lt;/i&gt;"")"),"")</f>
        <v/>
      </c>
      <c r="W652" s="14" t="str">
        <f t="shared" si="10"/>
        <v>&lt;i&gt;&lt;/i&gt;</v>
      </c>
    </row>
    <row r="653">
      <c r="A653" s="14"/>
      <c r="B653" s="1" t="str">
        <f t="shared" si="11"/>
        <v/>
      </c>
      <c r="C653" s="15"/>
      <c r="D653" s="16" t="str">
        <f>IFERROR(__xludf.DUMMYFUNCTION("IF(ISBLANK(A653),"""",SWITCH(IF(T653="""",0,COUNTA(SPLIT(T653,"" ""))),0,""Generic"",1,TRIM(T653),2,""Multicolor"",3,""Multicolor"",4,""Multicolor"",5,""Multicolor"",6,""Multicolor"",7,""Multicolor"",8,""Multicolor""))"),"")</f>
        <v/>
      </c>
      <c r="E653" s="14"/>
      <c r="F653" s="14"/>
      <c r="H653" s="15"/>
      <c r="I653" s="17"/>
      <c r="J653" s="17"/>
      <c r="O653" s="17"/>
      <c r="Q653" s="1">
        <v>60.0</v>
      </c>
      <c r="R653" s="1">
        <v>50.0</v>
      </c>
      <c r="S653" s="14" t="str">
        <f t="shared" si="9"/>
        <v/>
      </c>
      <c r="T653" s="14" t="str">
        <f>IFERROR(__xludf.DUMMYFUNCTION("CONCATENATE(if(REGEXMATCH(C653,""R""),"" Red"",""""),if(REGEXMATCH(C653,""O""),"" Orange"",""""),if(REGEXMATCH(C653,""Y""),"" Yellow"",""""),if(REGEXMATCH(C653,""G""),"" Green"",""""),if(REGEXMATCH(C653,""B""),"" Blue"",""""),if(REGEXMATCH(C653,""P""),"" "&amp;"Purple"",""""))"),"")</f>
        <v/>
      </c>
      <c r="U653" s="14" t="str">
        <f>IFERROR(__xludf.DUMMYFUNCTION("REGEXREPLACE(C653, ""([ROYGBPXZC_]|1?[0-9])"", ""&lt;icon src='$0.png'/&gt;"")
"),"")</f>
        <v/>
      </c>
      <c r="V653" s="9" t="str">
        <f>IFERROR(__xludf.DUMMYFUNCTION("REGEXREPLACE(SUBSTITUTE(SUBSTITUTE(SUBSTITUTE(SUBSTITUTE(REGEXREPLACE(I653, ""(\[([ROYGBPTQUXZC_]|1?[0-9])\])"", ""&lt;icon src='$2.png'/&gt;""),""--"",""—""),""-&gt;"",""•""),""~@"", CONCATENATE(""&lt;i&gt;"",REGEXEXTRACT(B653,""^([\s\S]*),|$""),""&lt;/i&gt;"")),""~"", CONCA"&amp;"TENATE(""&lt;i&gt;"",B653,""&lt;/i&gt;"")),""(\([\s\S]*?\))"",""&lt;i&gt;&lt;span foreground='#FF34343A'&gt;$0&lt;/span&gt;&lt;/i&gt;"")"),"")</f>
        <v/>
      </c>
      <c r="W653" s="14" t="str">
        <f t="shared" si="10"/>
        <v>&lt;i&gt;&lt;/i&gt;</v>
      </c>
    </row>
    <row r="654">
      <c r="A654" s="14"/>
      <c r="B654" s="1" t="str">
        <f t="shared" si="11"/>
        <v/>
      </c>
      <c r="C654" s="15"/>
      <c r="D654" s="16" t="str">
        <f>IFERROR(__xludf.DUMMYFUNCTION("IF(ISBLANK(A654),"""",SWITCH(IF(T654="""",0,COUNTA(SPLIT(T654,"" ""))),0,""Generic"",1,TRIM(T654),2,""Multicolor"",3,""Multicolor"",4,""Multicolor"",5,""Multicolor"",6,""Multicolor"",7,""Multicolor"",8,""Multicolor""))"),"")</f>
        <v/>
      </c>
      <c r="E654" s="14"/>
      <c r="F654" s="14"/>
      <c r="H654" s="15"/>
      <c r="I654" s="17"/>
      <c r="J654" s="17"/>
      <c r="O654" s="17"/>
      <c r="Q654" s="1">
        <v>60.0</v>
      </c>
      <c r="R654" s="1">
        <v>50.0</v>
      </c>
      <c r="S654" s="14" t="str">
        <f t="shared" si="9"/>
        <v/>
      </c>
      <c r="T654" s="14" t="str">
        <f>IFERROR(__xludf.DUMMYFUNCTION("CONCATENATE(if(REGEXMATCH(C654,""R""),"" Red"",""""),if(REGEXMATCH(C654,""O""),"" Orange"",""""),if(REGEXMATCH(C654,""Y""),"" Yellow"",""""),if(REGEXMATCH(C654,""G""),"" Green"",""""),if(REGEXMATCH(C654,""B""),"" Blue"",""""),if(REGEXMATCH(C654,""P""),"" "&amp;"Purple"",""""))"),"")</f>
        <v/>
      </c>
      <c r="U654" s="14" t="str">
        <f>IFERROR(__xludf.DUMMYFUNCTION("REGEXREPLACE(C654, ""([ROYGBPXZC_]|1?[0-9])"", ""&lt;icon src='$0.png'/&gt;"")
"),"")</f>
        <v/>
      </c>
      <c r="V654" s="9" t="str">
        <f>IFERROR(__xludf.DUMMYFUNCTION("REGEXREPLACE(SUBSTITUTE(SUBSTITUTE(SUBSTITUTE(SUBSTITUTE(REGEXREPLACE(I654, ""(\[([ROYGBPTQUXZC_]|1?[0-9])\])"", ""&lt;icon src='$2.png'/&gt;""),""--"",""—""),""-&gt;"",""•""),""~@"", CONCATENATE(""&lt;i&gt;"",REGEXEXTRACT(B654,""^([\s\S]*),|$""),""&lt;/i&gt;"")),""~"", CONCA"&amp;"TENATE(""&lt;i&gt;"",B654,""&lt;/i&gt;"")),""(\([\s\S]*?\))"",""&lt;i&gt;&lt;span foreground='#FF34343A'&gt;$0&lt;/span&gt;&lt;/i&gt;"")"),"")</f>
        <v/>
      </c>
      <c r="W654" s="14" t="str">
        <f t="shared" si="10"/>
        <v>&lt;i&gt;&lt;/i&gt;</v>
      </c>
    </row>
    <row r="655">
      <c r="A655" s="14"/>
      <c r="B655" s="1" t="str">
        <f t="shared" si="11"/>
        <v/>
      </c>
      <c r="C655" s="15"/>
      <c r="D655" s="16" t="str">
        <f>IFERROR(__xludf.DUMMYFUNCTION("IF(ISBLANK(A655),"""",SWITCH(IF(T655="""",0,COUNTA(SPLIT(T655,"" ""))),0,""Generic"",1,TRIM(T655),2,""Multicolor"",3,""Multicolor"",4,""Multicolor"",5,""Multicolor"",6,""Multicolor"",7,""Multicolor"",8,""Multicolor""))"),"")</f>
        <v/>
      </c>
      <c r="E655" s="14"/>
      <c r="F655" s="14"/>
      <c r="H655" s="15"/>
      <c r="I655" s="17"/>
      <c r="J655" s="17"/>
      <c r="O655" s="17"/>
      <c r="Q655" s="1">
        <v>60.0</v>
      </c>
      <c r="R655" s="1">
        <v>50.0</v>
      </c>
      <c r="S655" s="14" t="str">
        <f t="shared" si="9"/>
        <v/>
      </c>
      <c r="T655" s="14" t="str">
        <f>IFERROR(__xludf.DUMMYFUNCTION("CONCATENATE(if(REGEXMATCH(C655,""R""),"" Red"",""""),if(REGEXMATCH(C655,""O""),"" Orange"",""""),if(REGEXMATCH(C655,""Y""),"" Yellow"",""""),if(REGEXMATCH(C655,""G""),"" Green"",""""),if(REGEXMATCH(C655,""B""),"" Blue"",""""),if(REGEXMATCH(C655,""P""),"" "&amp;"Purple"",""""))"),"")</f>
        <v/>
      </c>
      <c r="U655" s="14" t="str">
        <f>IFERROR(__xludf.DUMMYFUNCTION("REGEXREPLACE(C655, ""([ROYGBPXZC_]|1?[0-9])"", ""&lt;icon src='$0.png'/&gt;"")
"),"")</f>
        <v/>
      </c>
      <c r="V655" s="9" t="str">
        <f>IFERROR(__xludf.DUMMYFUNCTION("REGEXREPLACE(SUBSTITUTE(SUBSTITUTE(SUBSTITUTE(SUBSTITUTE(REGEXREPLACE(I655, ""(\[([ROYGBPTQUXZC_]|1?[0-9])\])"", ""&lt;icon src='$2.png'/&gt;""),""--"",""—""),""-&gt;"",""•""),""~@"", CONCATENATE(""&lt;i&gt;"",REGEXEXTRACT(B655,""^([\s\S]*),|$""),""&lt;/i&gt;"")),""~"", CONCA"&amp;"TENATE(""&lt;i&gt;"",B655,""&lt;/i&gt;"")),""(\([\s\S]*?\))"",""&lt;i&gt;&lt;span foreground='#FF34343A'&gt;$0&lt;/span&gt;&lt;/i&gt;"")"),"")</f>
        <v/>
      </c>
      <c r="W655" s="14" t="str">
        <f t="shared" si="10"/>
        <v>&lt;i&gt;&lt;/i&gt;</v>
      </c>
    </row>
    <row r="656">
      <c r="A656" s="14"/>
      <c r="B656" s="1" t="str">
        <f t="shared" si="11"/>
        <v/>
      </c>
      <c r="C656" s="15"/>
      <c r="D656" s="16" t="str">
        <f>IFERROR(__xludf.DUMMYFUNCTION("IF(ISBLANK(A656),"""",SWITCH(IF(T656="""",0,COUNTA(SPLIT(T656,"" ""))),0,""Generic"",1,TRIM(T656),2,""Multicolor"",3,""Multicolor"",4,""Multicolor"",5,""Multicolor"",6,""Multicolor"",7,""Multicolor"",8,""Multicolor""))"),"")</f>
        <v/>
      </c>
      <c r="E656" s="14"/>
      <c r="F656" s="14"/>
      <c r="H656" s="15"/>
      <c r="I656" s="17"/>
      <c r="J656" s="17"/>
      <c r="O656" s="17"/>
      <c r="Q656" s="1">
        <v>60.0</v>
      </c>
      <c r="R656" s="1">
        <v>50.0</v>
      </c>
      <c r="S656" s="14" t="str">
        <f t="shared" si="9"/>
        <v/>
      </c>
      <c r="T656" s="14" t="str">
        <f>IFERROR(__xludf.DUMMYFUNCTION("CONCATENATE(if(REGEXMATCH(C656,""R""),"" Red"",""""),if(REGEXMATCH(C656,""O""),"" Orange"",""""),if(REGEXMATCH(C656,""Y""),"" Yellow"",""""),if(REGEXMATCH(C656,""G""),"" Green"",""""),if(REGEXMATCH(C656,""B""),"" Blue"",""""),if(REGEXMATCH(C656,""P""),"" "&amp;"Purple"",""""))"),"")</f>
        <v/>
      </c>
      <c r="U656" s="14" t="str">
        <f>IFERROR(__xludf.DUMMYFUNCTION("REGEXREPLACE(C656, ""([ROYGBPXZC_]|1?[0-9])"", ""&lt;icon src='$0.png'/&gt;"")
"),"")</f>
        <v/>
      </c>
      <c r="V656" s="9" t="str">
        <f>IFERROR(__xludf.DUMMYFUNCTION("REGEXREPLACE(SUBSTITUTE(SUBSTITUTE(SUBSTITUTE(SUBSTITUTE(REGEXREPLACE(I656, ""(\[([ROYGBPTQUXZC_]|1?[0-9])\])"", ""&lt;icon src='$2.png'/&gt;""),""--"",""—""),""-&gt;"",""•""),""~@"", CONCATENATE(""&lt;i&gt;"",REGEXEXTRACT(B656,""^([\s\S]*),|$""),""&lt;/i&gt;"")),""~"", CONCA"&amp;"TENATE(""&lt;i&gt;"",B656,""&lt;/i&gt;"")),""(\([\s\S]*?\))"",""&lt;i&gt;&lt;span foreground='#FF34343A'&gt;$0&lt;/span&gt;&lt;/i&gt;"")"),"")</f>
        <v/>
      </c>
      <c r="W656" s="14" t="str">
        <f t="shared" si="10"/>
        <v>&lt;i&gt;&lt;/i&gt;</v>
      </c>
    </row>
    <row r="657">
      <c r="A657" s="14"/>
      <c r="B657" s="1" t="str">
        <f t="shared" si="11"/>
        <v/>
      </c>
      <c r="C657" s="15"/>
      <c r="D657" s="16" t="str">
        <f>IFERROR(__xludf.DUMMYFUNCTION("IF(ISBLANK(A657),"""",SWITCH(IF(T657="""",0,COUNTA(SPLIT(T657,"" ""))),0,""Generic"",1,TRIM(T657),2,""Multicolor"",3,""Multicolor"",4,""Multicolor"",5,""Multicolor"",6,""Multicolor"",7,""Multicolor"",8,""Multicolor""))"),"")</f>
        <v/>
      </c>
      <c r="E657" s="14"/>
      <c r="F657" s="14"/>
      <c r="H657" s="15"/>
      <c r="I657" s="17"/>
      <c r="J657" s="17"/>
      <c r="O657" s="17"/>
      <c r="Q657" s="1">
        <v>60.0</v>
      </c>
      <c r="R657" s="1">
        <v>50.0</v>
      </c>
      <c r="S657" s="14" t="str">
        <f t="shared" si="9"/>
        <v/>
      </c>
      <c r="T657" s="14" t="str">
        <f>IFERROR(__xludf.DUMMYFUNCTION("CONCATENATE(if(REGEXMATCH(C657,""R""),"" Red"",""""),if(REGEXMATCH(C657,""O""),"" Orange"",""""),if(REGEXMATCH(C657,""Y""),"" Yellow"",""""),if(REGEXMATCH(C657,""G""),"" Green"",""""),if(REGEXMATCH(C657,""B""),"" Blue"",""""),if(REGEXMATCH(C657,""P""),"" "&amp;"Purple"",""""))"),"")</f>
        <v/>
      </c>
      <c r="U657" s="14" t="str">
        <f>IFERROR(__xludf.DUMMYFUNCTION("REGEXREPLACE(C657, ""([ROYGBPXZC_]|1?[0-9])"", ""&lt;icon src='$0.png'/&gt;"")
"),"")</f>
        <v/>
      </c>
      <c r="V657" s="9" t="str">
        <f>IFERROR(__xludf.DUMMYFUNCTION("REGEXREPLACE(SUBSTITUTE(SUBSTITUTE(SUBSTITUTE(SUBSTITUTE(REGEXREPLACE(I657, ""(\[([ROYGBPTQUXZC_]|1?[0-9])\])"", ""&lt;icon src='$2.png'/&gt;""),""--"",""—""),""-&gt;"",""•""),""~@"", CONCATENATE(""&lt;i&gt;"",REGEXEXTRACT(B657,""^([\s\S]*),|$""),""&lt;/i&gt;"")),""~"", CONCA"&amp;"TENATE(""&lt;i&gt;"",B657,""&lt;/i&gt;"")),""(\([\s\S]*?\))"",""&lt;i&gt;&lt;span foreground='#FF34343A'&gt;$0&lt;/span&gt;&lt;/i&gt;"")"),"")</f>
        <v/>
      </c>
      <c r="W657" s="14" t="str">
        <f t="shared" si="10"/>
        <v>&lt;i&gt;&lt;/i&gt;</v>
      </c>
    </row>
    <row r="658">
      <c r="A658" s="14"/>
      <c r="B658" s="1" t="str">
        <f t="shared" si="11"/>
        <v/>
      </c>
      <c r="C658" s="15"/>
      <c r="D658" s="16" t="str">
        <f>IFERROR(__xludf.DUMMYFUNCTION("IF(ISBLANK(A658),"""",SWITCH(IF(T658="""",0,COUNTA(SPLIT(T658,"" ""))),0,""Generic"",1,TRIM(T658),2,""Multicolor"",3,""Multicolor"",4,""Multicolor"",5,""Multicolor"",6,""Multicolor"",7,""Multicolor"",8,""Multicolor""))"),"")</f>
        <v/>
      </c>
      <c r="E658" s="14"/>
      <c r="F658" s="14"/>
      <c r="H658" s="15"/>
      <c r="I658" s="17"/>
      <c r="J658" s="17"/>
      <c r="O658" s="17"/>
      <c r="Q658" s="1">
        <v>60.0</v>
      </c>
      <c r="R658" s="1">
        <v>50.0</v>
      </c>
      <c r="S658" s="14" t="str">
        <f t="shared" si="9"/>
        <v/>
      </c>
      <c r="T658" s="14" t="str">
        <f>IFERROR(__xludf.DUMMYFUNCTION("CONCATENATE(if(REGEXMATCH(C658,""R""),"" Red"",""""),if(REGEXMATCH(C658,""O""),"" Orange"",""""),if(REGEXMATCH(C658,""Y""),"" Yellow"",""""),if(REGEXMATCH(C658,""G""),"" Green"",""""),if(REGEXMATCH(C658,""B""),"" Blue"",""""),if(REGEXMATCH(C658,""P""),"" "&amp;"Purple"",""""))"),"")</f>
        <v/>
      </c>
      <c r="U658" s="14" t="str">
        <f>IFERROR(__xludf.DUMMYFUNCTION("REGEXREPLACE(C658, ""([ROYGBPXZC_]|1?[0-9])"", ""&lt;icon src='$0.png'/&gt;"")
"),"")</f>
        <v/>
      </c>
      <c r="V658" s="9" t="str">
        <f>IFERROR(__xludf.DUMMYFUNCTION("REGEXREPLACE(SUBSTITUTE(SUBSTITUTE(SUBSTITUTE(SUBSTITUTE(REGEXREPLACE(I658, ""(\[([ROYGBPTQUXZC_]|1?[0-9])\])"", ""&lt;icon src='$2.png'/&gt;""),""--"",""—""),""-&gt;"",""•""),""~@"", CONCATENATE(""&lt;i&gt;"",REGEXEXTRACT(B658,""^([\s\S]*),|$""),""&lt;/i&gt;"")),""~"", CONCA"&amp;"TENATE(""&lt;i&gt;"",B658,""&lt;/i&gt;"")),""(\([\s\S]*?\))"",""&lt;i&gt;&lt;span foreground='#FF34343A'&gt;$0&lt;/span&gt;&lt;/i&gt;"")"),"")</f>
        <v/>
      </c>
      <c r="W658" s="14" t="str">
        <f t="shared" si="10"/>
        <v>&lt;i&gt;&lt;/i&gt;</v>
      </c>
    </row>
    <row r="659">
      <c r="A659" s="14"/>
      <c r="B659" s="1" t="str">
        <f t="shared" si="11"/>
        <v/>
      </c>
      <c r="C659" s="15"/>
      <c r="D659" s="16" t="str">
        <f>IFERROR(__xludf.DUMMYFUNCTION("IF(ISBLANK(A659),"""",SWITCH(IF(T659="""",0,COUNTA(SPLIT(T659,"" ""))),0,""Generic"",1,TRIM(T659),2,""Multicolor"",3,""Multicolor"",4,""Multicolor"",5,""Multicolor"",6,""Multicolor"",7,""Multicolor"",8,""Multicolor""))"),"")</f>
        <v/>
      </c>
      <c r="E659" s="14"/>
      <c r="F659" s="14"/>
      <c r="H659" s="15"/>
      <c r="I659" s="17"/>
      <c r="J659" s="17"/>
      <c r="O659" s="17"/>
      <c r="Q659" s="1">
        <v>60.0</v>
      </c>
      <c r="R659" s="1">
        <v>50.0</v>
      </c>
      <c r="S659" s="14" t="str">
        <f t="shared" si="9"/>
        <v/>
      </c>
      <c r="T659" s="14" t="str">
        <f>IFERROR(__xludf.DUMMYFUNCTION("CONCATENATE(if(REGEXMATCH(C659,""R""),"" Red"",""""),if(REGEXMATCH(C659,""O""),"" Orange"",""""),if(REGEXMATCH(C659,""Y""),"" Yellow"",""""),if(REGEXMATCH(C659,""G""),"" Green"",""""),if(REGEXMATCH(C659,""B""),"" Blue"",""""),if(REGEXMATCH(C659,""P""),"" "&amp;"Purple"",""""))"),"")</f>
        <v/>
      </c>
      <c r="U659" s="14" t="str">
        <f>IFERROR(__xludf.DUMMYFUNCTION("REGEXREPLACE(C659, ""([ROYGBPXZC_]|1?[0-9])"", ""&lt;icon src='$0.png'/&gt;"")
"),"")</f>
        <v/>
      </c>
      <c r="V659" s="9" t="str">
        <f>IFERROR(__xludf.DUMMYFUNCTION("REGEXREPLACE(SUBSTITUTE(SUBSTITUTE(SUBSTITUTE(SUBSTITUTE(REGEXREPLACE(I659, ""(\[([ROYGBPTQUXZC_]|1?[0-9])\])"", ""&lt;icon src='$2.png'/&gt;""),""--"",""—""),""-&gt;"",""•""),""~@"", CONCATENATE(""&lt;i&gt;"",REGEXEXTRACT(B659,""^([\s\S]*),|$""),""&lt;/i&gt;"")),""~"", CONCA"&amp;"TENATE(""&lt;i&gt;"",B659,""&lt;/i&gt;"")),""(\([\s\S]*?\))"",""&lt;i&gt;&lt;span foreground='#FF34343A'&gt;$0&lt;/span&gt;&lt;/i&gt;"")"),"")</f>
        <v/>
      </c>
      <c r="W659" s="14" t="str">
        <f t="shared" si="10"/>
        <v>&lt;i&gt;&lt;/i&gt;</v>
      </c>
    </row>
    <row r="660">
      <c r="A660" s="14"/>
      <c r="B660" s="1" t="str">
        <f t="shared" si="11"/>
        <v/>
      </c>
      <c r="C660" s="15"/>
      <c r="D660" s="16" t="str">
        <f>IFERROR(__xludf.DUMMYFUNCTION("IF(ISBLANK(A660),"""",SWITCH(IF(T660="""",0,COUNTA(SPLIT(T660,"" ""))),0,""Generic"",1,TRIM(T660),2,""Multicolor"",3,""Multicolor"",4,""Multicolor"",5,""Multicolor"",6,""Multicolor"",7,""Multicolor"",8,""Multicolor""))"),"")</f>
        <v/>
      </c>
      <c r="E660" s="14"/>
      <c r="F660" s="14"/>
      <c r="H660" s="15"/>
      <c r="I660" s="17"/>
      <c r="J660" s="17"/>
      <c r="O660" s="17"/>
      <c r="Q660" s="1">
        <v>60.0</v>
      </c>
      <c r="R660" s="1">
        <v>50.0</v>
      </c>
      <c r="S660" s="14" t="str">
        <f t="shared" si="9"/>
        <v/>
      </c>
      <c r="T660" s="14" t="str">
        <f>IFERROR(__xludf.DUMMYFUNCTION("CONCATENATE(if(REGEXMATCH(C660,""R""),"" Red"",""""),if(REGEXMATCH(C660,""O""),"" Orange"",""""),if(REGEXMATCH(C660,""Y""),"" Yellow"",""""),if(REGEXMATCH(C660,""G""),"" Green"",""""),if(REGEXMATCH(C660,""B""),"" Blue"",""""),if(REGEXMATCH(C660,""P""),"" "&amp;"Purple"",""""))"),"")</f>
        <v/>
      </c>
      <c r="U660" s="14" t="str">
        <f>IFERROR(__xludf.DUMMYFUNCTION("REGEXREPLACE(C660, ""([ROYGBPXZC_]|1?[0-9])"", ""&lt;icon src='$0.png'/&gt;"")
"),"")</f>
        <v/>
      </c>
      <c r="V660" s="9" t="str">
        <f>IFERROR(__xludf.DUMMYFUNCTION("REGEXREPLACE(SUBSTITUTE(SUBSTITUTE(SUBSTITUTE(SUBSTITUTE(REGEXREPLACE(I660, ""(\[([ROYGBPTQUXZC_]|1?[0-9])\])"", ""&lt;icon src='$2.png'/&gt;""),""--"",""—""),""-&gt;"",""•""),""~@"", CONCATENATE(""&lt;i&gt;"",REGEXEXTRACT(B660,""^([\s\S]*),|$""),""&lt;/i&gt;"")),""~"", CONCA"&amp;"TENATE(""&lt;i&gt;"",B660,""&lt;/i&gt;"")),""(\([\s\S]*?\))"",""&lt;i&gt;&lt;span foreground='#FF34343A'&gt;$0&lt;/span&gt;&lt;/i&gt;"")"),"")</f>
        <v/>
      </c>
      <c r="W660" s="14" t="str">
        <f t="shared" si="10"/>
        <v>&lt;i&gt;&lt;/i&gt;</v>
      </c>
    </row>
    <row r="661">
      <c r="A661" s="14"/>
      <c r="B661" s="1" t="str">
        <f t="shared" si="11"/>
        <v/>
      </c>
      <c r="C661" s="15"/>
      <c r="D661" s="16" t="str">
        <f>IFERROR(__xludf.DUMMYFUNCTION("IF(ISBLANK(A661),"""",SWITCH(IF(T661="""",0,COUNTA(SPLIT(T661,"" ""))),0,""Generic"",1,TRIM(T661),2,""Multicolor"",3,""Multicolor"",4,""Multicolor"",5,""Multicolor"",6,""Multicolor"",7,""Multicolor"",8,""Multicolor""))"),"")</f>
        <v/>
      </c>
      <c r="E661" s="14"/>
      <c r="F661" s="14"/>
      <c r="H661" s="15"/>
      <c r="I661" s="17"/>
      <c r="J661" s="17"/>
      <c r="O661" s="17"/>
      <c r="Q661" s="1">
        <v>60.0</v>
      </c>
      <c r="R661" s="1">
        <v>50.0</v>
      </c>
      <c r="S661" s="14" t="str">
        <f t="shared" si="9"/>
        <v/>
      </c>
      <c r="T661" s="14" t="str">
        <f>IFERROR(__xludf.DUMMYFUNCTION("CONCATENATE(if(REGEXMATCH(C661,""R""),"" Red"",""""),if(REGEXMATCH(C661,""O""),"" Orange"",""""),if(REGEXMATCH(C661,""Y""),"" Yellow"",""""),if(REGEXMATCH(C661,""G""),"" Green"",""""),if(REGEXMATCH(C661,""B""),"" Blue"",""""),if(REGEXMATCH(C661,""P""),"" "&amp;"Purple"",""""))"),"")</f>
        <v/>
      </c>
      <c r="U661" s="14" t="str">
        <f>IFERROR(__xludf.DUMMYFUNCTION("REGEXREPLACE(C661, ""([ROYGBPXZC_]|1?[0-9])"", ""&lt;icon src='$0.png'/&gt;"")
"),"")</f>
        <v/>
      </c>
      <c r="V661" s="9" t="str">
        <f>IFERROR(__xludf.DUMMYFUNCTION("REGEXREPLACE(SUBSTITUTE(SUBSTITUTE(SUBSTITUTE(SUBSTITUTE(REGEXREPLACE(I661, ""(\[([ROYGBPTQUXZC_]|1?[0-9])\])"", ""&lt;icon src='$2.png'/&gt;""),""--"",""—""),""-&gt;"",""•""),""~@"", CONCATENATE(""&lt;i&gt;"",REGEXEXTRACT(B661,""^([\s\S]*),|$""),""&lt;/i&gt;"")),""~"", CONCA"&amp;"TENATE(""&lt;i&gt;"",B661,""&lt;/i&gt;"")),""(\([\s\S]*?\))"",""&lt;i&gt;&lt;span foreground='#FF34343A'&gt;$0&lt;/span&gt;&lt;/i&gt;"")"),"")</f>
        <v/>
      </c>
      <c r="W661" s="14" t="str">
        <f t="shared" si="10"/>
        <v>&lt;i&gt;&lt;/i&gt;</v>
      </c>
    </row>
    <row r="662">
      <c r="A662" s="14"/>
      <c r="B662" s="1" t="str">
        <f t="shared" si="11"/>
        <v/>
      </c>
      <c r="C662" s="15"/>
      <c r="D662" s="16" t="str">
        <f>IFERROR(__xludf.DUMMYFUNCTION("IF(ISBLANK(A662),"""",SWITCH(IF(T662="""",0,COUNTA(SPLIT(T662,"" ""))),0,""Generic"",1,TRIM(T662),2,""Multicolor"",3,""Multicolor"",4,""Multicolor"",5,""Multicolor"",6,""Multicolor"",7,""Multicolor"",8,""Multicolor""))"),"")</f>
        <v/>
      </c>
      <c r="E662" s="14"/>
      <c r="F662" s="14"/>
      <c r="H662" s="15"/>
      <c r="I662" s="17"/>
      <c r="J662" s="17"/>
      <c r="O662" s="17"/>
      <c r="Q662" s="1">
        <v>60.0</v>
      </c>
      <c r="R662" s="1">
        <v>50.0</v>
      </c>
      <c r="S662" s="14" t="str">
        <f t="shared" si="9"/>
        <v/>
      </c>
      <c r="T662" s="14" t="str">
        <f>IFERROR(__xludf.DUMMYFUNCTION("CONCATENATE(if(REGEXMATCH(C662,""R""),"" Red"",""""),if(REGEXMATCH(C662,""O""),"" Orange"",""""),if(REGEXMATCH(C662,""Y""),"" Yellow"",""""),if(REGEXMATCH(C662,""G""),"" Green"",""""),if(REGEXMATCH(C662,""B""),"" Blue"",""""),if(REGEXMATCH(C662,""P""),"" "&amp;"Purple"",""""))"),"")</f>
        <v/>
      </c>
      <c r="U662" s="14" t="str">
        <f>IFERROR(__xludf.DUMMYFUNCTION("REGEXREPLACE(C662, ""([ROYGBPXZC_]|1?[0-9])"", ""&lt;icon src='$0.png'/&gt;"")
"),"")</f>
        <v/>
      </c>
      <c r="V662" s="9" t="str">
        <f>IFERROR(__xludf.DUMMYFUNCTION("REGEXREPLACE(SUBSTITUTE(SUBSTITUTE(SUBSTITUTE(SUBSTITUTE(REGEXREPLACE(I662, ""(\[([ROYGBPTQUXZC_]|1?[0-9])\])"", ""&lt;icon src='$2.png'/&gt;""),""--"",""—""),""-&gt;"",""•""),""~@"", CONCATENATE(""&lt;i&gt;"",REGEXEXTRACT(B662,""^([\s\S]*),|$""),""&lt;/i&gt;"")),""~"", CONCA"&amp;"TENATE(""&lt;i&gt;"",B662,""&lt;/i&gt;"")),""(\([\s\S]*?\))"",""&lt;i&gt;&lt;span foreground='#FF34343A'&gt;$0&lt;/span&gt;&lt;/i&gt;"")"),"")</f>
        <v/>
      </c>
      <c r="W662" s="14" t="str">
        <f t="shared" si="10"/>
        <v>&lt;i&gt;&lt;/i&gt;</v>
      </c>
    </row>
    <row r="663">
      <c r="A663" s="14"/>
      <c r="B663" s="1" t="str">
        <f t="shared" si="11"/>
        <v/>
      </c>
      <c r="C663" s="15"/>
      <c r="D663" s="16" t="str">
        <f>IFERROR(__xludf.DUMMYFUNCTION("IF(ISBLANK(A663),"""",SWITCH(IF(T663="""",0,COUNTA(SPLIT(T663,"" ""))),0,""Generic"",1,TRIM(T663),2,""Multicolor"",3,""Multicolor"",4,""Multicolor"",5,""Multicolor"",6,""Multicolor"",7,""Multicolor"",8,""Multicolor""))"),"")</f>
        <v/>
      </c>
      <c r="E663" s="14"/>
      <c r="F663" s="14"/>
      <c r="H663" s="15"/>
      <c r="I663" s="17"/>
      <c r="J663" s="17"/>
      <c r="O663" s="17"/>
      <c r="Q663" s="1">
        <v>60.0</v>
      </c>
      <c r="R663" s="1">
        <v>50.0</v>
      </c>
      <c r="S663" s="14" t="str">
        <f t="shared" si="9"/>
        <v/>
      </c>
      <c r="T663" s="14" t="str">
        <f>IFERROR(__xludf.DUMMYFUNCTION("CONCATENATE(if(REGEXMATCH(C663,""R""),"" Red"",""""),if(REGEXMATCH(C663,""O""),"" Orange"",""""),if(REGEXMATCH(C663,""Y""),"" Yellow"",""""),if(REGEXMATCH(C663,""G""),"" Green"",""""),if(REGEXMATCH(C663,""B""),"" Blue"",""""),if(REGEXMATCH(C663,""P""),"" "&amp;"Purple"",""""))"),"")</f>
        <v/>
      </c>
      <c r="U663" s="14" t="str">
        <f>IFERROR(__xludf.DUMMYFUNCTION("REGEXREPLACE(C663, ""([ROYGBPXZC_]|1?[0-9])"", ""&lt;icon src='$0.png'/&gt;"")
"),"")</f>
        <v/>
      </c>
      <c r="V663" s="9" t="str">
        <f>IFERROR(__xludf.DUMMYFUNCTION("REGEXREPLACE(SUBSTITUTE(SUBSTITUTE(SUBSTITUTE(SUBSTITUTE(REGEXREPLACE(I663, ""(\[([ROYGBPTQUXZC_]|1?[0-9])\])"", ""&lt;icon src='$2.png'/&gt;""),""--"",""—""),""-&gt;"",""•""),""~@"", CONCATENATE(""&lt;i&gt;"",REGEXEXTRACT(B663,""^([\s\S]*),|$""),""&lt;/i&gt;"")),""~"", CONCA"&amp;"TENATE(""&lt;i&gt;"",B663,""&lt;/i&gt;"")),""(\([\s\S]*?\))"",""&lt;i&gt;&lt;span foreground='#FF34343A'&gt;$0&lt;/span&gt;&lt;/i&gt;"")"),"")</f>
        <v/>
      </c>
      <c r="W663" s="14" t="str">
        <f t="shared" si="10"/>
        <v>&lt;i&gt;&lt;/i&gt;</v>
      </c>
    </row>
    <row r="664">
      <c r="A664" s="14"/>
      <c r="B664" s="1" t="str">
        <f t="shared" si="11"/>
        <v/>
      </c>
      <c r="C664" s="15"/>
      <c r="D664" s="16" t="str">
        <f>IFERROR(__xludf.DUMMYFUNCTION("IF(ISBLANK(A664),"""",SWITCH(IF(T664="""",0,COUNTA(SPLIT(T664,"" ""))),0,""Generic"",1,TRIM(T664),2,""Multicolor"",3,""Multicolor"",4,""Multicolor"",5,""Multicolor"",6,""Multicolor"",7,""Multicolor"",8,""Multicolor""))"),"")</f>
        <v/>
      </c>
      <c r="E664" s="14"/>
      <c r="F664" s="14"/>
      <c r="H664" s="15"/>
      <c r="I664" s="17"/>
      <c r="J664" s="17"/>
      <c r="O664" s="17"/>
      <c r="Q664" s="1">
        <v>60.0</v>
      </c>
      <c r="R664" s="1">
        <v>50.0</v>
      </c>
      <c r="S664" s="14" t="str">
        <f t="shared" si="9"/>
        <v/>
      </c>
      <c r="T664" s="14" t="str">
        <f>IFERROR(__xludf.DUMMYFUNCTION("CONCATENATE(if(REGEXMATCH(C664,""R""),"" Red"",""""),if(REGEXMATCH(C664,""O""),"" Orange"",""""),if(REGEXMATCH(C664,""Y""),"" Yellow"",""""),if(REGEXMATCH(C664,""G""),"" Green"",""""),if(REGEXMATCH(C664,""B""),"" Blue"",""""),if(REGEXMATCH(C664,""P""),"" "&amp;"Purple"",""""))"),"")</f>
        <v/>
      </c>
      <c r="U664" s="14" t="str">
        <f>IFERROR(__xludf.DUMMYFUNCTION("REGEXREPLACE(C664, ""([ROYGBPXZC_]|1?[0-9])"", ""&lt;icon src='$0.png'/&gt;"")
"),"")</f>
        <v/>
      </c>
      <c r="V664" s="9" t="str">
        <f>IFERROR(__xludf.DUMMYFUNCTION("REGEXREPLACE(SUBSTITUTE(SUBSTITUTE(SUBSTITUTE(SUBSTITUTE(REGEXREPLACE(I664, ""(\[([ROYGBPTQUXZC_]|1?[0-9])\])"", ""&lt;icon src='$2.png'/&gt;""),""--"",""—""),""-&gt;"",""•""),""~@"", CONCATENATE(""&lt;i&gt;"",REGEXEXTRACT(B664,""^([\s\S]*),|$""),""&lt;/i&gt;"")),""~"", CONCA"&amp;"TENATE(""&lt;i&gt;"",B664,""&lt;/i&gt;"")),""(\([\s\S]*?\))"",""&lt;i&gt;&lt;span foreground='#FF34343A'&gt;$0&lt;/span&gt;&lt;/i&gt;"")"),"")</f>
        <v/>
      </c>
      <c r="W664" s="14" t="str">
        <f t="shared" si="10"/>
        <v>&lt;i&gt;&lt;/i&gt;</v>
      </c>
    </row>
    <row r="665">
      <c r="A665" s="14"/>
      <c r="B665" s="1" t="str">
        <f t="shared" si="11"/>
        <v/>
      </c>
      <c r="C665" s="15"/>
      <c r="D665" s="16" t="str">
        <f>IFERROR(__xludf.DUMMYFUNCTION("IF(ISBLANK(A665),"""",SWITCH(IF(T665="""",0,COUNTA(SPLIT(T665,"" ""))),0,""Generic"",1,TRIM(T665),2,""Multicolor"",3,""Multicolor"",4,""Multicolor"",5,""Multicolor"",6,""Multicolor"",7,""Multicolor"",8,""Multicolor""))"),"")</f>
        <v/>
      </c>
      <c r="E665" s="14"/>
      <c r="F665" s="14"/>
      <c r="H665" s="15"/>
      <c r="I665" s="17"/>
      <c r="J665" s="17"/>
      <c r="O665" s="17"/>
      <c r="Q665" s="1">
        <v>60.0</v>
      </c>
      <c r="R665" s="1">
        <v>50.0</v>
      </c>
      <c r="S665" s="14" t="str">
        <f t="shared" si="9"/>
        <v/>
      </c>
      <c r="T665" s="14" t="str">
        <f>IFERROR(__xludf.DUMMYFUNCTION("CONCATENATE(if(REGEXMATCH(C665,""R""),"" Red"",""""),if(REGEXMATCH(C665,""O""),"" Orange"",""""),if(REGEXMATCH(C665,""Y""),"" Yellow"",""""),if(REGEXMATCH(C665,""G""),"" Green"",""""),if(REGEXMATCH(C665,""B""),"" Blue"",""""),if(REGEXMATCH(C665,""P""),"" "&amp;"Purple"",""""))"),"")</f>
        <v/>
      </c>
      <c r="U665" s="14" t="str">
        <f>IFERROR(__xludf.DUMMYFUNCTION("REGEXREPLACE(C665, ""([ROYGBPXZC_]|1?[0-9])"", ""&lt;icon src='$0.png'/&gt;"")
"),"")</f>
        <v/>
      </c>
      <c r="V665" s="9" t="str">
        <f>IFERROR(__xludf.DUMMYFUNCTION("REGEXREPLACE(SUBSTITUTE(SUBSTITUTE(SUBSTITUTE(SUBSTITUTE(REGEXREPLACE(I665, ""(\[([ROYGBPTQUXZC_]|1?[0-9])\])"", ""&lt;icon src='$2.png'/&gt;""),""--"",""—""),""-&gt;"",""•""),""~@"", CONCATENATE(""&lt;i&gt;"",REGEXEXTRACT(B665,""^([\s\S]*),|$""),""&lt;/i&gt;"")),""~"", CONCA"&amp;"TENATE(""&lt;i&gt;"",B665,""&lt;/i&gt;"")),""(\([\s\S]*?\))"",""&lt;i&gt;&lt;span foreground='#FF34343A'&gt;$0&lt;/span&gt;&lt;/i&gt;"")"),"")</f>
        <v/>
      </c>
      <c r="W665" s="14" t="str">
        <f t="shared" si="10"/>
        <v>&lt;i&gt;&lt;/i&gt;</v>
      </c>
    </row>
    <row r="666">
      <c r="A666" s="14"/>
      <c r="B666" s="1" t="str">
        <f t="shared" si="11"/>
        <v/>
      </c>
      <c r="C666" s="15"/>
      <c r="D666" s="16" t="str">
        <f>IFERROR(__xludf.DUMMYFUNCTION("IF(ISBLANK(A666),"""",SWITCH(IF(T666="""",0,COUNTA(SPLIT(T666,"" ""))),0,""Generic"",1,TRIM(T666),2,""Multicolor"",3,""Multicolor"",4,""Multicolor"",5,""Multicolor"",6,""Multicolor"",7,""Multicolor"",8,""Multicolor""))"),"")</f>
        <v/>
      </c>
      <c r="E666" s="14"/>
      <c r="F666" s="14"/>
      <c r="H666" s="15"/>
      <c r="I666" s="17"/>
      <c r="J666" s="17"/>
      <c r="O666" s="17"/>
      <c r="Q666" s="1">
        <v>60.0</v>
      </c>
      <c r="R666" s="1">
        <v>50.0</v>
      </c>
      <c r="S666" s="14" t="str">
        <f t="shared" si="9"/>
        <v/>
      </c>
      <c r="T666" s="14" t="str">
        <f>IFERROR(__xludf.DUMMYFUNCTION("CONCATENATE(if(REGEXMATCH(C666,""R""),"" Red"",""""),if(REGEXMATCH(C666,""O""),"" Orange"",""""),if(REGEXMATCH(C666,""Y""),"" Yellow"",""""),if(REGEXMATCH(C666,""G""),"" Green"",""""),if(REGEXMATCH(C666,""B""),"" Blue"",""""),if(REGEXMATCH(C666,""P""),"" "&amp;"Purple"",""""))"),"")</f>
        <v/>
      </c>
      <c r="U666" s="14" t="str">
        <f>IFERROR(__xludf.DUMMYFUNCTION("REGEXREPLACE(C666, ""([ROYGBPXZC_]|1?[0-9])"", ""&lt;icon src='$0.png'/&gt;"")
"),"")</f>
        <v/>
      </c>
      <c r="V666" s="9" t="str">
        <f>IFERROR(__xludf.DUMMYFUNCTION("REGEXREPLACE(SUBSTITUTE(SUBSTITUTE(SUBSTITUTE(SUBSTITUTE(REGEXREPLACE(I666, ""(\[([ROYGBPTQUXZC_]|1?[0-9])\])"", ""&lt;icon src='$2.png'/&gt;""),""--"",""—""),""-&gt;"",""•""),""~@"", CONCATENATE(""&lt;i&gt;"",REGEXEXTRACT(B666,""^([\s\S]*),|$""),""&lt;/i&gt;"")),""~"", CONCA"&amp;"TENATE(""&lt;i&gt;"",B666,""&lt;/i&gt;"")),""(\([\s\S]*?\))"",""&lt;i&gt;&lt;span foreground='#FF34343A'&gt;$0&lt;/span&gt;&lt;/i&gt;"")"),"")</f>
        <v/>
      </c>
      <c r="W666" s="14" t="str">
        <f t="shared" si="10"/>
        <v>&lt;i&gt;&lt;/i&gt;</v>
      </c>
    </row>
    <row r="667">
      <c r="A667" s="14"/>
      <c r="B667" s="1" t="str">
        <f t="shared" si="11"/>
        <v/>
      </c>
      <c r="C667" s="15"/>
      <c r="D667" s="16" t="str">
        <f>IFERROR(__xludf.DUMMYFUNCTION("IF(ISBLANK(A667),"""",SWITCH(IF(T667="""",0,COUNTA(SPLIT(T667,"" ""))),0,""Generic"",1,TRIM(T667),2,""Multicolor"",3,""Multicolor"",4,""Multicolor"",5,""Multicolor"",6,""Multicolor"",7,""Multicolor"",8,""Multicolor""))"),"")</f>
        <v/>
      </c>
      <c r="E667" s="14"/>
      <c r="F667" s="14"/>
      <c r="H667" s="15"/>
      <c r="I667" s="17"/>
      <c r="J667" s="17"/>
      <c r="O667" s="17"/>
      <c r="Q667" s="1">
        <v>60.0</v>
      </c>
      <c r="R667" s="1">
        <v>50.0</v>
      </c>
      <c r="S667" s="14" t="str">
        <f t="shared" si="9"/>
        <v/>
      </c>
      <c r="T667" s="14" t="str">
        <f>IFERROR(__xludf.DUMMYFUNCTION("CONCATENATE(if(REGEXMATCH(C667,""R""),"" Red"",""""),if(REGEXMATCH(C667,""O""),"" Orange"",""""),if(REGEXMATCH(C667,""Y""),"" Yellow"",""""),if(REGEXMATCH(C667,""G""),"" Green"",""""),if(REGEXMATCH(C667,""B""),"" Blue"",""""),if(REGEXMATCH(C667,""P""),"" "&amp;"Purple"",""""))"),"")</f>
        <v/>
      </c>
      <c r="U667" s="14" t="str">
        <f>IFERROR(__xludf.DUMMYFUNCTION("REGEXREPLACE(C667, ""([ROYGBPXZC_]|1?[0-9])"", ""&lt;icon src='$0.png'/&gt;"")
"),"")</f>
        <v/>
      </c>
      <c r="V667" s="9" t="str">
        <f>IFERROR(__xludf.DUMMYFUNCTION("REGEXREPLACE(SUBSTITUTE(SUBSTITUTE(SUBSTITUTE(SUBSTITUTE(REGEXREPLACE(I667, ""(\[([ROYGBPTQUXZC_]|1?[0-9])\])"", ""&lt;icon src='$2.png'/&gt;""),""--"",""—""),""-&gt;"",""•""),""~@"", CONCATENATE(""&lt;i&gt;"",REGEXEXTRACT(B667,""^([\s\S]*),|$""),""&lt;/i&gt;"")),""~"", CONCA"&amp;"TENATE(""&lt;i&gt;"",B667,""&lt;/i&gt;"")),""(\([\s\S]*?\))"",""&lt;i&gt;&lt;span foreground='#FF34343A'&gt;$0&lt;/span&gt;&lt;/i&gt;"")"),"")</f>
        <v/>
      </c>
      <c r="W667" s="14" t="str">
        <f t="shared" si="10"/>
        <v>&lt;i&gt;&lt;/i&gt;</v>
      </c>
    </row>
    <row r="668">
      <c r="A668" s="14"/>
      <c r="B668" s="1" t="str">
        <f t="shared" si="11"/>
        <v/>
      </c>
      <c r="C668" s="15"/>
      <c r="D668" s="16" t="str">
        <f>IFERROR(__xludf.DUMMYFUNCTION("IF(ISBLANK(A668),"""",SWITCH(IF(T668="""",0,COUNTA(SPLIT(T668,"" ""))),0,""Generic"",1,TRIM(T668),2,""Multicolor"",3,""Multicolor"",4,""Multicolor"",5,""Multicolor"",6,""Multicolor"",7,""Multicolor"",8,""Multicolor""))"),"")</f>
        <v/>
      </c>
      <c r="E668" s="14"/>
      <c r="F668" s="14"/>
      <c r="H668" s="15"/>
      <c r="I668" s="17"/>
      <c r="J668" s="17"/>
      <c r="O668" s="17"/>
      <c r="Q668" s="1">
        <v>60.0</v>
      </c>
      <c r="R668" s="1">
        <v>50.0</v>
      </c>
      <c r="S668" s="14" t="str">
        <f t="shared" si="9"/>
        <v/>
      </c>
      <c r="T668" s="14" t="str">
        <f>IFERROR(__xludf.DUMMYFUNCTION("CONCATENATE(if(REGEXMATCH(C668,""R""),"" Red"",""""),if(REGEXMATCH(C668,""O""),"" Orange"",""""),if(REGEXMATCH(C668,""Y""),"" Yellow"",""""),if(REGEXMATCH(C668,""G""),"" Green"",""""),if(REGEXMATCH(C668,""B""),"" Blue"",""""),if(REGEXMATCH(C668,""P""),"" "&amp;"Purple"",""""))"),"")</f>
        <v/>
      </c>
      <c r="U668" s="14" t="str">
        <f>IFERROR(__xludf.DUMMYFUNCTION("REGEXREPLACE(C668, ""([ROYGBPXZC_]|1?[0-9])"", ""&lt;icon src='$0.png'/&gt;"")
"),"")</f>
        <v/>
      </c>
      <c r="V668" s="9" t="str">
        <f>IFERROR(__xludf.DUMMYFUNCTION("REGEXREPLACE(SUBSTITUTE(SUBSTITUTE(SUBSTITUTE(SUBSTITUTE(REGEXREPLACE(I668, ""(\[([ROYGBPTQUXZC_]|1?[0-9])\])"", ""&lt;icon src='$2.png'/&gt;""),""--"",""—""),""-&gt;"",""•""),""~@"", CONCATENATE(""&lt;i&gt;"",REGEXEXTRACT(B668,""^([\s\S]*),|$""),""&lt;/i&gt;"")),""~"", CONCA"&amp;"TENATE(""&lt;i&gt;"",B668,""&lt;/i&gt;"")),""(\([\s\S]*?\))"",""&lt;i&gt;&lt;span foreground='#FF34343A'&gt;$0&lt;/span&gt;&lt;/i&gt;"")"),"")</f>
        <v/>
      </c>
      <c r="W668" s="14" t="str">
        <f t="shared" si="10"/>
        <v>&lt;i&gt;&lt;/i&gt;</v>
      </c>
    </row>
    <row r="669">
      <c r="A669" s="14"/>
      <c r="B669" s="1" t="str">
        <f t="shared" si="11"/>
        <v/>
      </c>
      <c r="C669" s="15"/>
      <c r="D669" s="16" t="str">
        <f>IFERROR(__xludf.DUMMYFUNCTION("IF(ISBLANK(A669),"""",SWITCH(IF(T669="""",0,COUNTA(SPLIT(T669,"" ""))),0,""Generic"",1,TRIM(T669),2,""Multicolor"",3,""Multicolor"",4,""Multicolor"",5,""Multicolor"",6,""Multicolor"",7,""Multicolor"",8,""Multicolor""))"),"")</f>
        <v/>
      </c>
      <c r="E669" s="14"/>
      <c r="F669" s="14"/>
      <c r="H669" s="15"/>
      <c r="I669" s="17"/>
      <c r="J669" s="17"/>
      <c r="O669" s="17"/>
      <c r="Q669" s="1">
        <v>60.0</v>
      </c>
      <c r="R669" s="1">
        <v>50.0</v>
      </c>
      <c r="S669" s="14" t="str">
        <f t="shared" si="9"/>
        <v/>
      </c>
      <c r="T669" s="14" t="str">
        <f>IFERROR(__xludf.DUMMYFUNCTION("CONCATENATE(if(REGEXMATCH(C669,""R""),"" Red"",""""),if(REGEXMATCH(C669,""O""),"" Orange"",""""),if(REGEXMATCH(C669,""Y""),"" Yellow"",""""),if(REGEXMATCH(C669,""G""),"" Green"",""""),if(REGEXMATCH(C669,""B""),"" Blue"",""""),if(REGEXMATCH(C669,""P""),"" "&amp;"Purple"",""""))"),"")</f>
        <v/>
      </c>
      <c r="U669" s="14" t="str">
        <f>IFERROR(__xludf.DUMMYFUNCTION("REGEXREPLACE(C669, ""([ROYGBPXZC_]|1?[0-9])"", ""&lt;icon src='$0.png'/&gt;"")
"),"")</f>
        <v/>
      </c>
      <c r="V669" s="9" t="str">
        <f>IFERROR(__xludf.DUMMYFUNCTION("REGEXREPLACE(SUBSTITUTE(SUBSTITUTE(SUBSTITUTE(SUBSTITUTE(REGEXREPLACE(I669, ""(\[([ROYGBPTQUXZC_]|1?[0-9])\])"", ""&lt;icon src='$2.png'/&gt;""),""--"",""—""),""-&gt;"",""•""),""~@"", CONCATENATE(""&lt;i&gt;"",REGEXEXTRACT(B669,""^([\s\S]*),|$""),""&lt;/i&gt;"")),""~"", CONCA"&amp;"TENATE(""&lt;i&gt;"",B669,""&lt;/i&gt;"")),""(\([\s\S]*?\))"",""&lt;i&gt;&lt;span foreground='#FF34343A'&gt;$0&lt;/span&gt;&lt;/i&gt;"")"),"")</f>
        <v/>
      </c>
      <c r="W669" s="14" t="str">
        <f t="shared" si="10"/>
        <v>&lt;i&gt;&lt;/i&gt;</v>
      </c>
    </row>
    <row r="670">
      <c r="A670" s="14"/>
      <c r="B670" s="1" t="str">
        <f t="shared" si="11"/>
        <v/>
      </c>
      <c r="C670" s="15"/>
      <c r="D670" s="16" t="str">
        <f>IFERROR(__xludf.DUMMYFUNCTION("IF(ISBLANK(A670),"""",SWITCH(IF(T670="""",0,COUNTA(SPLIT(T670,"" ""))),0,""Generic"",1,TRIM(T670),2,""Multicolor"",3,""Multicolor"",4,""Multicolor"",5,""Multicolor"",6,""Multicolor"",7,""Multicolor"",8,""Multicolor""))"),"")</f>
        <v/>
      </c>
      <c r="E670" s="14"/>
      <c r="F670" s="14"/>
      <c r="H670" s="15"/>
      <c r="I670" s="17"/>
      <c r="J670" s="17"/>
      <c r="O670" s="17"/>
      <c r="Q670" s="1">
        <v>60.0</v>
      </c>
      <c r="R670" s="1">
        <v>50.0</v>
      </c>
      <c r="S670" s="14" t="str">
        <f t="shared" si="9"/>
        <v/>
      </c>
      <c r="T670" s="14" t="str">
        <f>IFERROR(__xludf.DUMMYFUNCTION("CONCATENATE(if(REGEXMATCH(C670,""R""),"" Red"",""""),if(REGEXMATCH(C670,""O""),"" Orange"",""""),if(REGEXMATCH(C670,""Y""),"" Yellow"",""""),if(REGEXMATCH(C670,""G""),"" Green"",""""),if(REGEXMATCH(C670,""B""),"" Blue"",""""),if(REGEXMATCH(C670,""P""),"" "&amp;"Purple"",""""))"),"")</f>
        <v/>
      </c>
      <c r="U670" s="14" t="str">
        <f>IFERROR(__xludf.DUMMYFUNCTION("REGEXREPLACE(C670, ""([ROYGBPXZC_]|1?[0-9])"", ""&lt;icon src='$0.png'/&gt;"")
"),"")</f>
        <v/>
      </c>
      <c r="V670" s="9" t="str">
        <f>IFERROR(__xludf.DUMMYFUNCTION("REGEXREPLACE(SUBSTITUTE(SUBSTITUTE(SUBSTITUTE(SUBSTITUTE(REGEXREPLACE(I670, ""(\[([ROYGBPTQUXZC_]|1?[0-9])\])"", ""&lt;icon src='$2.png'/&gt;""),""--"",""—""),""-&gt;"",""•""),""~@"", CONCATENATE(""&lt;i&gt;"",REGEXEXTRACT(B670,""^([\s\S]*),|$""),""&lt;/i&gt;"")),""~"", CONCA"&amp;"TENATE(""&lt;i&gt;"",B670,""&lt;/i&gt;"")),""(\([\s\S]*?\))"",""&lt;i&gt;&lt;span foreground='#FF34343A'&gt;$0&lt;/span&gt;&lt;/i&gt;"")"),"")</f>
        <v/>
      </c>
      <c r="W670" s="14" t="str">
        <f t="shared" si="10"/>
        <v>&lt;i&gt;&lt;/i&gt;</v>
      </c>
    </row>
    <row r="671">
      <c r="A671" s="14"/>
      <c r="B671" s="1" t="str">
        <f t="shared" si="11"/>
        <v/>
      </c>
      <c r="C671" s="15"/>
      <c r="D671" s="16" t="str">
        <f>IFERROR(__xludf.DUMMYFUNCTION("IF(ISBLANK(A671),"""",SWITCH(IF(T671="""",0,COUNTA(SPLIT(T671,"" ""))),0,""Generic"",1,TRIM(T671),2,""Multicolor"",3,""Multicolor"",4,""Multicolor"",5,""Multicolor"",6,""Multicolor"",7,""Multicolor"",8,""Multicolor""))"),"")</f>
        <v/>
      </c>
      <c r="E671" s="14"/>
      <c r="F671" s="14"/>
      <c r="H671" s="15"/>
      <c r="I671" s="17"/>
      <c r="J671" s="17"/>
      <c r="O671" s="17"/>
      <c r="Q671" s="1">
        <v>60.0</v>
      </c>
      <c r="R671" s="1">
        <v>50.0</v>
      </c>
      <c r="S671" s="14" t="str">
        <f t="shared" si="9"/>
        <v/>
      </c>
      <c r="T671" s="14" t="str">
        <f>IFERROR(__xludf.DUMMYFUNCTION("CONCATENATE(if(REGEXMATCH(C671,""R""),"" Red"",""""),if(REGEXMATCH(C671,""O""),"" Orange"",""""),if(REGEXMATCH(C671,""Y""),"" Yellow"",""""),if(REGEXMATCH(C671,""G""),"" Green"",""""),if(REGEXMATCH(C671,""B""),"" Blue"",""""),if(REGEXMATCH(C671,""P""),"" "&amp;"Purple"",""""))"),"")</f>
        <v/>
      </c>
      <c r="U671" s="14" t="str">
        <f>IFERROR(__xludf.DUMMYFUNCTION("REGEXREPLACE(C671, ""([ROYGBPXZC_]|1?[0-9])"", ""&lt;icon src='$0.png'/&gt;"")
"),"")</f>
        <v/>
      </c>
      <c r="V671" s="9" t="str">
        <f>IFERROR(__xludf.DUMMYFUNCTION("REGEXREPLACE(SUBSTITUTE(SUBSTITUTE(SUBSTITUTE(SUBSTITUTE(REGEXREPLACE(I671, ""(\[([ROYGBPTQUXZC_]|1?[0-9])\])"", ""&lt;icon src='$2.png'/&gt;""),""--"",""—""),""-&gt;"",""•""),""~@"", CONCATENATE(""&lt;i&gt;"",REGEXEXTRACT(B671,""^([\s\S]*),|$""),""&lt;/i&gt;"")),""~"", CONCA"&amp;"TENATE(""&lt;i&gt;"",B671,""&lt;/i&gt;"")),""(\([\s\S]*?\))"",""&lt;i&gt;&lt;span foreground='#FF34343A'&gt;$0&lt;/span&gt;&lt;/i&gt;"")"),"")</f>
        <v/>
      </c>
      <c r="W671" s="14" t="str">
        <f t="shared" si="10"/>
        <v>&lt;i&gt;&lt;/i&gt;</v>
      </c>
    </row>
    <row r="672">
      <c r="A672" s="14"/>
      <c r="B672" s="1" t="str">
        <f t="shared" si="11"/>
        <v/>
      </c>
      <c r="C672" s="15"/>
      <c r="D672" s="16" t="str">
        <f>IFERROR(__xludf.DUMMYFUNCTION("IF(ISBLANK(A672),"""",SWITCH(IF(T672="""",0,COUNTA(SPLIT(T672,"" ""))),0,""Generic"",1,TRIM(T672),2,""Multicolor"",3,""Multicolor"",4,""Multicolor"",5,""Multicolor"",6,""Multicolor"",7,""Multicolor"",8,""Multicolor""))"),"")</f>
        <v/>
      </c>
      <c r="E672" s="14"/>
      <c r="F672" s="14"/>
      <c r="H672" s="15"/>
      <c r="I672" s="17"/>
      <c r="J672" s="17"/>
      <c r="O672" s="17"/>
      <c r="Q672" s="1">
        <v>60.0</v>
      </c>
      <c r="R672" s="1">
        <v>50.0</v>
      </c>
      <c r="S672" s="14" t="str">
        <f t="shared" si="9"/>
        <v/>
      </c>
      <c r="T672" s="14" t="str">
        <f>IFERROR(__xludf.DUMMYFUNCTION("CONCATENATE(if(REGEXMATCH(C672,""R""),"" Red"",""""),if(REGEXMATCH(C672,""O""),"" Orange"",""""),if(REGEXMATCH(C672,""Y""),"" Yellow"",""""),if(REGEXMATCH(C672,""G""),"" Green"",""""),if(REGEXMATCH(C672,""B""),"" Blue"",""""),if(REGEXMATCH(C672,""P""),"" "&amp;"Purple"",""""))"),"")</f>
        <v/>
      </c>
      <c r="U672" s="14" t="str">
        <f>IFERROR(__xludf.DUMMYFUNCTION("REGEXREPLACE(C672, ""([ROYGBPXZC_]|1?[0-9])"", ""&lt;icon src='$0.png'/&gt;"")
"),"")</f>
        <v/>
      </c>
      <c r="V672" s="9" t="str">
        <f>IFERROR(__xludf.DUMMYFUNCTION("REGEXREPLACE(SUBSTITUTE(SUBSTITUTE(SUBSTITUTE(SUBSTITUTE(REGEXREPLACE(I672, ""(\[([ROYGBPTQUXZC_]|1?[0-9])\])"", ""&lt;icon src='$2.png'/&gt;""),""--"",""—""),""-&gt;"",""•""),""~@"", CONCATENATE(""&lt;i&gt;"",REGEXEXTRACT(B672,""^([\s\S]*),|$""),""&lt;/i&gt;"")),""~"", CONCA"&amp;"TENATE(""&lt;i&gt;"",B672,""&lt;/i&gt;"")),""(\([\s\S]*?\))"",""&lt;i&gt;&lt;span foreground='#FF34343A'&gt;$0&lt;/span&gt;&lt;/i&gt;"")"),"")</f>
        <v/>
      </c>
      <c r="W672" s="14" t="str">
        <f t="shared" si="10"/>
        <v>&lt;i&gt;&lt;/i&gt;</v>
      </c>
    </row>
    <row r="673">
      <c r="A673" s="14"/>
      <c r="B673" s="1" t="str">
        <f t="shared" si="11"/>
        <v/>
      </c>
      <c r="C673" s="15"/>
      <c r="D673" s="16" t="str">
        <f>IFERROR(__xludf.DUMMYFUNCTION("IF(ISBLANK(A673),"""",SWITCH(IF(T673="""",0,COUNTA(SPLIT(T673,"" ""))),0,""Generic"",1,TRIM(T673),2,""Multicolor"",3,""Multicolor"",4,""Multicolor"",5,""Multicolor"",6,""Multicolor"",7,""Multicolor"",8,""Multicolor""))"),"")</f>
        <v/>
      </c>
      <c r="E673" s="14"/>
      <c r="F673" s="14"/>
      <c r="H673" s="15"/>
      <c r="I673" s="17"/>
      <c r="J673" s="17"/>
      <c r="O673" s="17"/>
      <c r="Q673" s="1">
        <v>60.0</v>
      </c>
      <c r="R673" s="1">
        <v>50.0</v>
      </c>
      <c r="S673" s="14" t="str">
        <f t="shared" si="9"/>
        <v/>
      </c>
      <c r="T673" s="14" t="str">
        <f>IFERROR(__xludf.DUMMYFUNCTION("CONCATENATE(if(REGEXMATCH(C673,""R""),"" Red"",""""),if(REGEXMATCH(C673,""O""),"" Orange"",""""),if(REGEXMATCH(C673,""Y""),"" Yellow"",""""),if(REGEXMATCH(C673,""G""),"" Green"",""""),if(REGEXMATCH(C673,""B""),"" Blue"",""""),if(REGEXMATCH(C673,""P""),"" "&amp;"Purple"",""""))"),"")</f>
        <v/>
      </c>
      <c r="U673" s="14" t="str">
        <f>IFERROR(__xludf.DUMMYFUNCTION("REGEXREPLACE(C673, ""([ROYGBPXZC_]|1?[0-9])"", ""&lt;icon src='$0.png'/&gt;"")
"),"")</f>
        <v/>
      </c>
      <c r="V673" s="9" t="str">
        <f>IFERROR(__xludf.DUMMYFUNCTION("REGEXREPLACE(SUBSTITUTE(SUBSTITUTE(SUBSTITUTE(SUBSTITUTE(REGEXREPLACE(I673, ""(\[([ROYGBPTQUXZC_]|1?[0-9])\])"", ""&lt;icon src='$2.png'/&gt;""),""--"",""—""),""-&gt;"",""•""),""~@"", CONCATENATE(""&lt;i&gt;"",REGEXEXTRACT(B673,""^([\s\S]*),|$""),""&lt;/i&gt;"")),""~"", CONCA"&amp;"TENATE(""&lt;i&gt;"",B673,""&lt;/i&gt;"")),""(\([\s\S]*?\))"",""&lt;i&gt;&lt;span foreground='#FF34343A'&gt;$0&lt;/span&gt;&lt;/i&gt;"")"),"")</f>
        <v/>
      </c>
      <c r="W673" s="14" t="str">
        <f t="shared" si="10"/>
        <v>&lt;i&gt;&lt;/i&gt;</v>
      </c>
    </row>
    <row r="674">
      <c r="A674" s="14"/>
      <c r="B674" s="1" t="str">
        <f t="shared" si="11"/>
        <v/>
      </c>
      <c r="C674" s="15"/>
      <c r="D674" s="16" t="str">
        <f>IFERROR(__xludf.DUMMYFUNCTION("IF(ISBLANK(A674),"""",SWITCH(IF(T674="""",0,COUNTA(SPLIT(T674,"" ""))),0,""Generic"",1,TRIM(T674),2,""Multicolor"",3,""Multicolor"",4,""Multicolor"",5,""Multicolor"",6,""Multicolor"",7,""Multicolor"",8,""Multicolor""))"),"")</f>
        <v/>
      </c>
      <c r="E674" s="14"/>
      <c r="F674" s="14"/>
      <c r="H674" s="15"/>
      <c r="I674" s="17"/>
      <c r="J674" s="17"/>
      <c r="O674" s="17"/>
      <c r="Q674" s="1">
        <v>60.0</v>
      </c>
      <c r="R674" s="1">
        <v>50.0</v>
      </c>
      <c r="S674" s="14" t="str">
        <f t="shared" si="9"/>
        <v/>
      </c>
      <c r="T674" s="14" t="str">
        <f>IFERROR(__xludf.DUMMYFUNCTION("CONCATENATE(if(REGEXMATCH(C674,""R""),"" Red"",""""),if(REGEXMATCH(C674,""O""),"" Orange"",""""),if(REGEXMATCH(C674,""Y""),"" Yellow"",""""),if(REGEXMATCH(C674,""G""),"" Green"",""""),if(REGEXMATCH(C674,""B""),"" Blue"",""""),if(REGEXMATCH(C674,""P""),"" "&amp;"Purple"",""""))"),"")</f>
        <v/>
      </c>
      <c r="U674" s="14" t="str">
        <f>IFERROR(__xludf.DUMMYFUNCTION("REGEXREPLACE(C674, ""([ROYGBPXZC_]|1?[0-9])"", ""&lt;icon src='$0.png'/&gt;"")
"),"")</f>
        <v/>
      </c>
      <c r="V674" s="9" t="str">
        <f>IFERROR(__xludf.DUMMYFUNCTION("REGEXREPLACE(SUBSTITUTE(SUBSTITUTE(SUBSTITUTE(SUBSTITUTE(REGEXREPLACE(I674, ""(\[([ROYGBPTQUXZC_]|1?[0-9])\])"", ""&lt;icon src='$2.png'/&gt;""),""--"",""—""),""-&gt;"",""•""),""~@"", CONCATENATE(""&lt;i&gt;"",REGEXEXTRACT(B674,""^([\s\S]*),|$""),""&lt;/i&gt;"")),""~"", CONCA"&amp;"TENATE(""&lt;i&gt;"",B674,""&lt;/i&gt;"")),""(\([\s\S]*?\))"",""&lt;i&gt;&lt;span foreground='#FF34343A'&gt;$0&lt;/span&gt;&lt;/i&gt;"")"),"")</f>
        <v/>
      </c>
      <c r="W674" s="14" t="str">
        <f t="shared" si="10"/>
        <v>&lt;i&gt;&lt;/i&gt;</v>
      </c>
    </row>
    <row r="675">
      <c r="A675" s="14"/>
      <c r="B675" s="1" t="str">
        <f t="shared" si="11"/>
        <v/>
      </c>
      <c r="C675" s="15"/>
      <c r="D675" s="16" t="str">
        <f>IFERROR(__xludf.DUMMYFUNCTION("IF(ISBLANK(A675),"""",SWITCH(IF(T675="""",0,COUNTA(SPLIT(T675,"" ""))),0,""Generic"",1,TRIM(T675),2,""Multicolor"",3,""Multicolor"",4,""Multicolor"",5,""Multicolor"",6,""Multicolor"",7,""Multicolor"",8,""Multicolor""))"),"")</f>
        <v/>
      </c>
      <c r="E675" s="14"/>
      <c r="F675" s="14"/>
      <c r="H675" s="15"/>
      <c r="I675" s="17"/>
      <c r="J675" s="17"/>
      <c r="O675" s="17"/>
      <c r="Q675" s="1">
        <v>60.0</v>
      </c>
      <c r="R675" s="1">
        <v>50.0</v>
      </c>
      <c r="S675" s="14" t="str">
        <f t="shared" si="9"/>
        <v/>
      </c>
      <c r="T675" s="14" t="str">
        <f>IFERROR(__xludf.DUMMYFUNCTION("CONCATENATE(if(REGEXMATCH(C675,""R""),"" Red"",""""),if(REGEXMATCH(C675,""O""),"" Orange"",""""),if(REGEXMATCH(C675,""Y""),"" Yellow"",""""),if(REGEXMATCH(C675,""G""),"" Green"",""""),if(REGEXMATCH(C675,""B""),"" Blue"",""""),if(REGEXMATCH(C675,""P""),"" "&amp;"Purple"",""""))"),"")</f>
        <v/>
      </c>
      <c r="U675" s="14" t="str">
        <f>IFERROR(__xludf.DUMMYFUNCTION("REGEXREPLACE(C675, ""([ROYGBPXZC_]|1?[0-9])"", ""&lt;icon src='$0.png'/&gt;"")
"),"")</f>
        <v/>
      </c>
      <c r="V675" s="9" t="str">
        <f>IFERROR(__xludf.DUMMYFUNCTION("REGEXREPLACE(SUBSTITUTE(SUBSTITUTE(SUBSTITUTE(SUBSTITUTE(REGEXREPLACE(I675, ""(\[([ROYGBPTQUXZC_]|1?[0-9])\])"", ""&lt;icon src='$2.png'/&gt;""),""--"",""—""),""-&gt;"",""•""),""~@"", CONCATENATE(""&lt;i&gt;"",REGEXEXTRACT(B675,""^([\s\S]*),|$""),""&lt;/i&gt;"")),""~"", CONCA"&amp;"TENATE(""&lt;i&gt;"",B675,""&lt;/i&gt;"")),""(\([\s\S]*?\))"",""&lt;i&gt;&lt;span foreground='#FF34343A'&gt;$0&lt;/span&gt;&lt;/i&gt;"")"),"")</f>
        <v/>
      </c>
      <c r="W675" s="14" t="str">
        <f t="shared" si="10"/>
        <v>&lt;i&gt;&lt;/i&gt;</v>
      </c>
    </row>
    <row r="676">
      <c r="A676" s="14"/>
      <c r="B676" s="1" t="str">
        <f t="shared" si="11"/>
        <v/>
      </c>
      <c r="C676" s="15"/>
      <c r="D676" s="16" t="str">
        <f>IFERROR(__xludf.DUMMYFUNCTION("IF(ISBLANK(A676),"""",SWITCH(IF(T676="""",0,COUNTA(SPLIT(T676,"" ""))),0,""Generic"",1,TRIM(T676),2,""Multicolor"",3,""Multicolor"",4,""Multicolor"",5,""Multicolor"",6,""Multicolor"",7,""Multicolor"",8,""Multicolor""))"),"")</f>
        <v/>
      </c>
      <c r="E676" s="14"/>
      <c r="F676" s="14"/>
      <c r="H676" s="15"/>
      <c r="I676" s="17"/>
      <c r="J676" s="17"/>
      <c r="O676" s="17"/>
      <c r="Q676" s="1">
        <v>60.0</v>
      </c>
      <c r="R676" s="1">
        <v>50.0</v>
      </c>
      <c r="S676" s="14" t="str">
        <f t="shared" si="9"/>
        <v/>
      </c>
      <c r="T676" s="14" t="str">
        <f>IFERROR(__xludf.DUMMYFUNCTION("CONCATENATE(if(REGEXMATCH(C676,""R""),"" Red"",""""),if(REGEXMATCH(C676,""O""),"" Orange"",""""),if(REGEXMATCH(C676,""Y""),"" Yellow"",""""),if(REGEXMATCH(C676,""G""),"" Green"",""""),if(REGEXMATCH(C676,""B""),"" Blue"",""""),if(REGEXMATCH(C676,""P""),"" "&amp;"Purple"",""""))"),"")</f>
        <v/>
      </c>
      <c r="U676" s="14" t="str">
        <f>IFERROR(__xludf.DUMMYFUNCTION("REGEXREPLACE(C676, ""([ROYGBPXZC_]|1?[0-9])"", ""&lt;icon src='$0.png'/&gt;"")
"),"")</f>
        <v/>
      </c>
      <c r="V676" s="9" t="str">
        <f>IFERROR(__xludf.DUMMYFUNCTION("REGEXREPLACE(SUBSTITUTE(SUBSTITUTE(SUBSTITUTE(SUBSTITUTE(REGEXREPLACE(I676, ""(\[([ROYGBPTQUXZC_]|1?[0-9])\])"", ""&lt;icon src='$2.png'/&gt;""),""--"",""—""),""-&gt;"",""•""),""~@"", CONCATENATE(""&lt;i&gt;"",REGEXEXTRACT(B676,""^([\s\S]*),|$""),""&lt;/i&gt;"")),""~"", CONCA"&amp;"TENATE(""&lt;i&gt;"",B676,""&lt;/i&gt;"")),""(\([\s\S]*?\))"",""&lt;i&gt;&lt;span foreground='#FF34343A'&gt;$0&lt;/span&gt;&lt;/i&gt;"")"),"")</f>
        <v/>
      </c>
      <c r="W676" s="14" t="str">
        <f t="shared" si="10"/>
        <v>&lt;i&gt;&lt;/i&gt;</v>
      </c>
    </row>
    <row r="677">
      <c r="A677" s="14"/>
      <c r="B677" s="1" t="str">
        <f t="shared" si="11"/>
        <v/>
      </c>
      <c r="C677" s="15"/>
      <c r="D677" s="16" t="str">
        <f>IFERROR(__xludf.DUMMYFUNCTION("IF(ISBLANK(A677),"""",SWITCH(IF(T677="""",0,COUNTA(SPLIT(T677,"" ""))),0,""Generic"",1,TRIM(T677),2,""Multicolor"",3,""Multicolor"",4,""Multicolor"",5,""Multicolor"",6,""Multicolor"",7,""Multicolor"",8,""Multicolor""))"),"")</f>
        <v/>
      </c>
      <c r="E677" s="14"/>
      <c r="F677" s="14"/>
      <c r="H677" s="15"/>
      <c r="I677" s="17"/>
      <c r="J677" s="17"/>
      <c r="O677" s="17"/>
      <c r="Q677" s="1">
        <v>60.0</v>
      </c>
      <c r="R677" s="1">
        <v>50.0</v>
      </c>
      <c r="S677" s="14" t="str">
        <f t="shared" si="9"/>
        <v/>
      </c>
      <c r="T677" s="14" t="str">
        <f>IFERROR(__xludf.DUMMYFUNCTION("CONCATENATE(if(REGEXMATCH(C677,""R""),"" Red"",""""),if(REGEXMATCH(C677,""O""),"" Orange"",""""),if(REGEXMATCH(C677,""Y""),"" Yellow"",""""),if(REGEXMATCH(C677,""G""),"" Green"",""""),if(REGEXMATCH(C677,""B""),"" Blue"",""""),if(REGEXMATCH(C677,""P""),"" "&amp;"Purple"",""""))"),"")</f>
        <v/>
      </c>
      <c r="U677" s="14" t="str">
        <f>IFERROR(__xludf.DUMMYFUNCTION("REGEXREPLACE(C677, ""([ROYGBPXZC_]|1?[0-9])"", ""&lt;icon src='$0.png'/&gt;"")
"),"")</f>
        <v/>
      </c>
      <c r="V677" s="9" t="str">
        <f>IFERROR(__xludf.DUMMYFUNCTION("REGEXREPLACE(SUBSTITUTE(SUBSTITUTE(SUBSTITUTE(SUBSTITUTE(REGEXREPLACE(I677, ""(\[([ROYGBPTQUXZC_]|1?[0-9])\])"", ""&lt;icon src='$2.png'/&gt;""),""--"",""—""),""-&gt;"",""•""),""~@"", CONCATENATE(""&lt;i&gt;"",REGEXEXTRACT(B677,""^([\s\S]*),|$""),""&lt;/i&gt;"")),""~"", CONCA"&amp;"TENATE(""&lt;i&gt;"",B677,""&lt;/i&gt;"")),""(\([\s\S]*?\))"",""&lt;i&gt;&lt;span foreground='#FF34343A'&gt;$0&lt;/span&gt;&lt;/i&gt;"")"),"")</f>
        <v/>
      </c>
      <c r="W677" s="14" t="str">
        <f t="shared" si="10"/>
        <v>&lt;i&gt;&lt;/i&gt;</v>
      </c>
    </row>
    <row r="678">
      <c r="A678" s="14"/>
      <c r="B678" s="1" t="str">
        <f t="shared" si="11"/>
        <v/>
      </c>
      <c r="C678" s="15"/>
      <c r="D678" s="16" t="str">
        <f>IFERROR(__xludf.DUMMYFUNCTION("IF(ISBLANK(A678),"""",SWITCH(IF(T678="""",0,COUNTA(SPLIT(T678,"" ""))),0,""Generic"",1,TRIM(T678),2,""Multicolor"",3,""Multicolor"",4,""Multicolor"",5,""Multicolor"",6,""Multicolor"",7,""Multicolor"",8,""Multicolor""))"),"")</f>
        <v/>
      </c>
      <c r="E678" s="14"/>
      <c r="F678" s="14"/>
      <c r="H678" s="15"/>
      <c r="I678" s="17"/>
      <c r="J678" s="17"/>
      <c r="O678" s="17"/>
      <c r="Q678" s="1">
        <v>60.0</v>
      </c>
      <c r="R678" s="1">
        <v>50.0</v>
      </c>
      <c r="S678" s="14" t="str">
        <f t="shared" si="9"/>
        <v/>
      </c>
      <c r="T678" s="14" t="str">
        <f>IFERROR(__xludf.DUMMYFUNCTION("CONCATENATE(if(REGEXMATCH(C678,""R""),"" Red"",""""),if(REGEXMATCH(C678,""O""),"" Orange"",""""),if(REGEXMATCH(C678,""Y""),"" Yellow"",""""),if(REGEXMATCH(C678,""G""),"" Green"",""""),if(REGEXMATCH(C678,""B""),"" Blue"",""""),if(REGEXMATCH(C678,""P""),"" "&amp;"Purple"",""""))"),"")</f>
        <v/>
      </c>
      <c r="U678" s="14" t="str">
        <f>IFERROR(__xludf.DUMMYFUNCTION("REGEXREPLACE(C678, ""([ROYGBPXZC_]|1?[0-9])"", ""&lt;icon src='$0.png'/&gt;"")
"),"")</f>
        <v/>
      </c>
      <c r="V678" s="9" t="str">
        <f>IFERROR(__xludf.DUMMYFUNCTION("REGEXREPLACE(SUBSTITUTE(SUBSTITUTE(SUBSTITUTE(SUBSTITUTE(REGEXREPLACE(I678, ""(\[([ROYGBPTQUXZC_]|1?[0-9])\])"", ""&lt;icon src='$2.png'/&gt;""),""--"",""—""),""-&gt;"",""•""),""~@"", CONCATENATE(""&lt;i&gt;"",REGEXEXTRACT(B678,""^([\s\S]*),|$""),""&lt;/i&gt;"")),""~"", CONCA"&amp;"TENATE(""&lt;i&gt;"",B678,""&lt;/i&gt;"")),""(\([\s\S]*?\))"",""&lt;i&gt;&lt;span foreground='#FF34343A'&gt;$0&lt;/span&gt;&lt;/i&gt;"")"),"")</f>
        <v/>
      </c>
      <c r="W678" s="14" t="str">
        <f t="shared" si="10"/>
        <v>&lt;i&gt;&lt;/i&gt;</v>
      </c>
    </row>
    <row r="679">
      <c r="A679" s="14"/>
      <c r="B679" s="1" t="str">
        <f t="shared" si="11"/>
        <v/>
      </c>
      <c r="C679" s="15"/>
      <c r="D679" s="16" t="str">
        <f>IFERROR(__xludf.DUMMYFUNCTION("IF(ISBLANK(A679),"""",SWITCH(IF(T679="""",0,COUNTA(SPLIT(T679,"" ""))),0,""Generic"",1,TRIM(T679),2,""Multicolor"",3,""Multicolor"",4,""Multicolor"",5,""Multicolor"",6,""Multicolor"",7,""Multicolor"",8,""Multicolor""))"),"")</f>
        <v/>
      </c>
      <c r="E679" s="14"/>
      <c r="F679" s="14"/>
      <c r="H679" s="15"/>
      <c r="I679" s="17"/>
      <c r="J679" s="17"/>
      <c r="O679" s="17"/>
      <c r="Q679" s="1">
        <v>60.0</v>
      </c>
      <c r="R679" s="1">
        <v>50.0</v>
      </c>
      <c r="S679" s="14" t="str">
        <f t="shared" si="9"/>
        <v/>
      </c>
      <c r="T679" s="14" t="str">
        <f>IFERROR(__xludf.DUMMYFUNCTION("CONCATENATE(if(REGEXMATCH(C679,""R""),"" Red"",""""),if(REGEXMATCH(C679,""O""),"" Orange"",""""),if(REGEXMATCH(C679,""Y""),"" Yellow"",""""),if(REGEXMATCH(C679,""G""),"" Green"",""""),if(REGEXMATCH(C679,""B""),"" Blue"",""""),if(REGEXMATCH(C679,""P""),"" "&amp;"Purple"",""""))"),"")</f>
        <v/>
      </c>
      <c r="U679" s="14" t="str">
        <f>IFERROR(__xludf.DUMMYFUNCTION("REGEXREPLACE(C679, ""([ROYGBPXZC_]|1?[0-9])"", ""&lt;icon src='$0.png'/&gt;"")
"),"")</f>
        <v/>
      </c>
      <c r="V679" s="9" t="str">
        <f>IFERROR(__xludf.DUMMYFUNCTION("REGEXREPLACE(SUBSTITUTE(SUBSTITUTE(SUBSTITUTE(SUBSTITUTE(REGEXREPLACE(I679, ""(\[([ROYGBPTQUXZC_]|1?[0-9])\])"", ""&lt;icon src='$2.png'/&gt;""),""--"",""—""),""-&gt;"",""•""),""~@"", CONCATENATE(""&lt;i&gt;"",REGEXEXTRACT(B679,""^([\s\S]*),|$""),""&lt;/i&gt;"")),""~"", CONCA"&amp;"TENATE(""&lt;i&gt;"",B679,""&lt;/i&gt;"")),""(\([\s\S]*?\))"",""&lt;i&gt;&lt;span foreground='#FF34343A'&gt;$0&lt;/span&gt;&lt;/i&gt;"")"),"")</f>
        <v/>
      </c>
      <c r="W679" s="14" t="str">
        <f t="shared" si="10"/>
        <v>&lt;i&gt;&lt;/i&gt;</v>
      </c>
    </row>
    <row r="680">
      <c r="A680" s="14"/>
      <c r="B680" s="1" t="str">
        <f t="shared" si="11"/>
        <v/>
      </c>
      <c r="C680" s="15"/>
      <c r="D680" s="16" t="str">
        <f>IFERROR(__xludf.DUMMYFUNCTION("IF(ISBLANK(A680),"""",SWITCH(IF(T680="""",0,COUNTA(SPLIT(T680,"" ""))),0,""Generic"",1,TRIM(T680),2,""Multicolor"",3,""Multicolor"",4,""Multicolor"",5,""Multicolor"",6,""Multicolor"",7,""Multicolor"",8,""Multicolor""))"),"")</f>
        <v/>
      </c>
      <c r="E680" s="14"/>
      <c r="F680" s="14"/>
      <c r="H680" s="15"/>
      <c r="I680" s="17"/>
      <c r="J680" s="17"/>
      <c r="O680" s="17"/>
      <c r="Q680" s="1">
        <v>60.0</v>
      </c>
      <c r="R680" s="1">
        <v>50.0</v>
      </c>
      <c r="S680" s="14" t="str">
        <f t="shared" si="9"/>
        <v/>
      </c>
      <c r="T680" s="14" t="str">
        <f>IFERROR(__xludf.DUMMYFUNCTION("CONCATENATE(if(REGEXMATCH(C680,""R""),"" Red"",""""),if(REGEXMATCH(C680,""O""),"" Orange"",""""),if(REGEXMATCH(C680,""Y""),"" Yellow"",""""),if(REGEXMATCH(C680,""G""),"" Green"",""""),if(REGEXMATCH(C680,""B""),"" Blue"",""""),if(REGEXMATCH(C680,""P""),"" "&amp;"Purple"",""""))"),"")</f>
        <v/>
      </c>
      <c r="U680" s="14" t="str">
        <f>IFERROR(__xludf.DUMMYFUNCTION("REGEXREPLACE(C680, ""([ROYGBPXZC_]|1?[0-9])"", ""&lt;icon src='$0.png'/&gt;"")
"),"")</f>
        <v/>
      </c>
      <c r="V680" s="9" t="str">
        <f>IFERROR(__xludf.DUMMYFUNCTION("REGEXREPLACE(SUBSTITUTE(SUBSTITUTE(SUBSTITUTE(SUBSTITUTE(REGEXREPLACE(I680, ""(\[([ROYGBPTQUXZC_]|1?[0-9])\])"", ""&lt;icon src='$2.png'/&gt;""),""--"",""—""),""-&gt;"",""•""),""~@"", CONCATENATE(""&lt;i&gt;"",REGEXEXTRACT(B680,""^([\s\S]*),|$""),""&lt;/i&gt;"")),""~"", CONCA"&amp;"TENATE(""&lt;i&gt;"",B680,""&lt;/i&gt;"")),""(\([\s\S]*?\))"",""&lt;i&gt;&lt;span foreground='#FF34343A'&gt;$0&lt;/span&gt;&lt;/i&gt;"")"),"")</f>
        <v/>
      </c>
      <c r="W680" s="14" t="str">
        <f t="shared" si="10"/>
        <v>&lt;i&gt;&lt;/i&gt;</v>
      </c>
    </row>
    <row r="681">
      <c r="A681" s="14"/>
      <c r="B681" s="1" t="str">
        <f t="shared" si="11"/>
        <v/>
      </c>
      <c r="C681" s="15"/>
      <c r="D681" s="16" t="str">
        <f>IFERROR(__xludf.DUMMYFUNCTION("IF(ISBLANK(A681),"""",SWITCH(IF(T681="""",0,COUNTA(SPLIT(T681,"" ""))),0,""Generic"",1,TRIM(T681),2,""Multicolor"",3,""Multicolor"",4,""Multicolor"",5,""Multicolor"",6,""Multicolor"",7,""Multicolor"",8,""Multicolor""))"),"")</f>
        <v/>
      </c>
      <c r="E681" s="14"/>
      <c r="F681" s="14"/>
      <c r="H681" s="15"/>
      <c r="I681" s="17"/>
      <c r="J681" s="17"/>
      <c r="O681" s="17"/>
      <c r="Q681" s="1">
        <v>60.0</v>
      </c>
      <c r="R681" s="1">
        <v>50.0</v>
      </c>
      <c r="S681" s="14" t="str">
        <f t="shared" si="9"/>
        <v/>
      </c>
      <c r="T681" s="14" t="str">
        <f>IFERROR(__xludf.DUMMYFUNCTION("CONCATENATE(if(REGEXMATCH(C681,""R""),"" Red"",""""),if(REGEXMATCH(C681,""O""),"" Orange"",""""),if(REGEXMATCH(C681,""Y""),"" Yellow"",""""),if(REGEXMATCH(C681,""G""),"" Green"",""""),if(REGEXMATCH(C681,""B""),"" Blue"",""""),if(REGEXMATCH(C681,""P""),"" "&amp;"Purple"",""""))"),"")</f>
        <v/>
      </c>
      <c r="U681" s="14" t="str">
        <f>IFERROR(__xludf.DUMMYFUNCTION("REGEXREPLACE(C681, ""([ROYGBPXZC_]|1?[0-9])"", ""&lt;icon src='$0.png'/&gt;"")
"),"")</f>
        <v/>
      </c>
      <c r="V681" s="9" t="str">
        <f>IFERROR(__xludf.DUMMYFUNCTION("REGEXREPLACE(SUBSTITUTE(SUBSTITUTE(SUBSTITUTE(SUBSTITUTE(REGEXREPLACE(I681, ""(\[([ROYGBPTQUXZC_]|1?[0-9])\])"", ""&lt;icon src='$2.png'/&gt;""),""--"",""—""),""-&gt;"",""•""),""~@"", CONCATENATE(""&lt;i&gt;"",REGEXEXTRACT(B681,""^([\s\S]*),|$""),""&lt;/i&gt;"")),""~"", CONCA"&amp;"TENATE(""&lt;i&gt;"",B681,""&lt;/i&gt;"")),""(\([\s\S]*?\))"",""&lt;i&gt;&lt;span foreground='#FF34343A'&gt;$0&lt;/span&gt;&lt;/i&gt;"")"),"")</f>
        <v/>
      </c>
      <c r="W681" s="14" t="str">
        <f t="shared" si="10"/>
        <v>&lt;i&gt;&lt;/i&gt;</v>
      </c>
    </row>
    <row r="682">
      <c r="A682" s="14"/>
      <c r="B682" s="1" t="str">
        <f t="shared" si="11"/>
        <v/>
      </c>
      <c r="C682" s="15"/>
      <c r="D682" s="16" t="str">
        <f>IFERROR(__xludf.DUMMYFUNCTION("IF(ISBLANK(A682),"""",SWITCH(IF(T682="""",0,COUNTA(SPLIT(T682,"" ""))),0,""Generic"",1,TRIM(T682),2,""Multicolor"",3,""Multicolor"",4,""Multicolor"",5,""Multicolor"",6,""Multicolor"",7,""Multicolor"",8,""Multicolor""))"),"")</f>
        <v/>
      </c>
      <c r="E682" s="14"/>
      <c r="F682" s="14"/>
      <c r="H682" s="15"/>
      <c r="I682" s="17"/>
      <c r="J682" s="17"/>
      <c r="O682" s="17"/>
      <c r="Q682" s="1">
        <v>60.0</v>
      </c>
      <c r="R682" s="1">
        <v>50.0</v>
      </c>
      <c r="S682" s="14" t="str">
        <f t="shared" si="9"/>
        <v/>
      </c>
      <c r="T682" s="14" t="str">
        <f>IFERROR(__xludf.DUMMYFUNCTION("CONCATENATE(if(REGEXMATCH(C682,""R""),"" Red"",""""),if(REGEXMATCH(C682,""O""),"" Orange"",""""),if(REGEXMATCH(C682,""Y""),"" Yellow"",""""),if(REGEXMATCH(C682,""G""),"" Green"",""""),if(REGEXMATCH(C682,""B""),"" Blue"",""""),if(REGEXMATCH(C682,""P""),"" "&amp;"Purple"",""""))"),"")</f>
        <v/>
      </c>
      <c r="U682" s="14" t="str">
        <f>IFERROR(__xludf.DUMMYFUNCTION("REGEXREPLACE(C682, ""([ROYGBPXZC_]|1?[0-9])"", ""&lt;icon src='$0.png'/&gt;"")
"),"")</f>
        <v/>
      </c>
      <c r="V682" s="9" t="str">
        <f>IFERROR(__xludf.DUMMYFUNCTION("REGEXREPLACE(SUBSTITUTE(SUBSTITUTE(SUBSTITUTE(SUBSTITUTE(REGEXREPLACE(I682, ""(\[([ROYGBPTQUXZC_]|1?[0-9])\])"", ""&lt;icon src='$2.png'/&gt;""),""--"",""—""),""-&gt;"",""•""),""~@"", CONCATENATE(""&lt;i&gt;"",REGEXEXTRACT(B682,""^([\s\S]*),|$""),""&lt;/i&gt;"")),""~"", CONCA"&amp;"TENATE(""&lt;i&gt;"",B682,""&lt;/i&gt;"")),""(\([\s\S]*?\))"",""&lt;i&gt;&lt;span foreground='#FF34343A'&gt;$0&lt;/span&gt;&lt;/i&gt;"")"),"")</f>
        <v/>
      </c>
      <c r="W682" s="14" t="str">
        <f t="shared" si="10"/>
        <v>&lt;i&gt;&lt;/i&gt;</v>
      </c>
    </row>
    <row r="683">
      <c r="A683" s="14"/>
      <c r="B683" s="1" t="str">
        <f t="shared" si="11"/>
        <v/>
      </c>
      <c r="C683" s="15"/>
      <c r="D683" s="16" t="str">
        <f>IFERROR(__xludf.DUMMYFUNCTION("IF(ISBLANK(A683),"""",SWITCH(IF(T683="""",0,COUNTA(SPLIT(T683,"" ""))),0,""Generic"",1,TRIM(T683),2,""Multicolor"",3,""Multicolor"",4,""Multicolor"",5,""Multicolor"",6,""Multicolor"",7,""Multicolor"",8,""Multicolor""))"),"")</f>
        <v/>
      </c>
      <c r="E683" s="14"/>
      <c r="F683" s="14"/>
      <c r="H683" s="15"/>
      <c r="I683" s="17"/>
      <c r="J683" s="17"/>
      <c r="O683" s="17"/>
      <c r="Q683" s="1">
        <v>60.0</v>
      </c>
      <c r="R683" s="1">
        <v>50.0</v>
      </c>
      <c r="S683" s="14" t="str">
        <f t="shared" si="9"/>
        <v/>
      </c>
      <c r="T683" s="14" t="str">
        <f>IFERROR(__xludf.DUMMYFUNCTION("CONCATENATE(if(REGEXMATCH(C683,""R""),"" Red"",""""),if(REGEXMATCH(C683,""O""),"" Orange"",""""),if(REGEXMATCH(C683,""Y""),"" Yellow"",""""),if(REGEXMATCH(C683,""G""),"" Green"",""""),if(REGEXMATCH(C683,""B""),"" Blue"",""""),if(REGEXMATCH(C683,""P""),"" "&amp;"Purple"",""""))"),"")</f>
        <v/>
      </c>
      <c r="U683" s="14" t="str">
        <f>IFERROR(__xludf.DUMMYFUNCTION("REGEXREPLACE(C683, ""([ROYGBPXZC_]|1?[0-9])"", ""&lt;icon src='$0.png'/&gt;"")
"),"")</f>
        <v/>
      </c>
      <c r="V683" s="9" t="str">
        <f>IFERROR(__xludf.DUMMYFUNCTION("REGEXREPLACE(SUBSTITUTE(SUBSTITUTE(SUBSTITUTE(SUBSTITUTE(REGEXREPLACE(I683, ""(\[([ROYGBPTQUXZC_]|1?[0-9])\])"", ""&lt;icon src='$2.png'/&gt;""),""--"",""—""),""-&gt;"",""•""),""~@"", CONCATENATE(""&lt;i&gt;"",REGEXEXTRACT(B683,""^([\s\S]*),|$""),""&lt;/i&gt;"")),""~"", CONCA"&amp;"TENATE(""&lt;i&gt;"",B683,""&lt;/i&gt;"")),""(\([\s\S]*?\))"",""&lt;i&gt;&lt;span foreground='#FF34343A'&gt;$0&lt;/span&gt;&lt;/i&gt;"")"),"")</f>
        <v/>
      </c>
      <c r="W683" s="14" t="str">
        <f t="shared" si="10"/>
        <v>&lt;i&gt;&lt;/i&gt;</v>
      </c>
    </row>
    <row r="684">
      <c r="A684" s="14"/>
      <c r="B684" s="1" t="str">
        <f t="shared" si="11"/>
        <v/>
      </c>
      <c r="C684" s="15"/>
      <c r="D684" s="16" t="str">
        <f>IFERROR(__xludf.DUMMYFUNCTION("IF(ISBLANK(A684),"""",SWITCH(IF(T684="""",0,COUNTA(SPLIT(T684,"" ""))),0,""Generic"",1,TRIM(T684),2,""Multicolor"",3,""Multicolor"",4,""Multicolor"",5,""Multicolor"",6,""Multicolor"",7,""Multicolor"",8,""Multicolor""))"),"")</f>
        <v/>
      </c>
      <c r="E684" s="14"/>
      <c r="F684" s="14"/>
      <c r="H684" s="15"/>
      <c r="I684" s="17"/>
      <c r="J684" s="17"/>
      <c r="O684" s="17"/>
      <c r="Q684" s="1">
        <v>60.0</v>
      </c>
      <c r="R684" s="1">
        <v>50.0</v>
      </c>
      <c r="S684" s="14" t="str">
        <f t="shared" si="9"/>
        <v/>
      </c>
      <c r="T684" s="14" t="str">
        <f>IFERROR(__xludf.DUMMYFUNCTION("CONCATENATE(if(REGEXMATCH(C684,""R""),"" Red"",""""),if(REGEXMATCH(C684,""O""),"" Orange"",""""),if(REGEXMATCH(C684,""Y""),"" Yellow"",""""),if(REGEXMATCH(C684,""G""),"" Green"",""""),if(REGEXMATCH(C684,""B""),"" Blue"",""""),if(REGEXMATCH(C684,""P""),"" "&amp;"Purple"",""""))"),"")</f>
        <v/>
      </c>
      <c r="U684" s="14" t="str">
        <f>IFERROR(__xludf.DUMMYFUNCTION("REGEXREPLACE(C684, ""([ROYGBPXZC_]|1?[0-9])"", ""&lt;icon src='$0.png'/&gt;"")
"),"")</f>
        <v/>
      </c>
      <c r="V684" s="9" t="str">
        <f>IFERROR(__xludf.DUMMYFUNCTION("REGEXREPLACE(SUBSTITUTE(SUBSTITUTE(SUBSTITUTE(SUBSTITUTE(REGEXREPLACE(I684, ""(\[([ROYGBPTQUXZC_]|1?[0-9])\])"", ""&lt;icon src='$2.png'/&gt;""),""--"",""—""),""-&gt;"",""•""),""~@"", CONCATENATE(""&lt;i&gt;"",REGEXEXTRACT(B684,""^([\s\S]*),|$""),""&lt;/i&gt;"")),""~"", CONCA"&amp;"TENATE(""&lt;i&gt;"",B684,""&lt;/i&gt;"")),""(\([\s\S]*?\))"",""&lt;i&gt;&lt;span foreground='#FF34343A'&gt;$0&lt;/span&gt;&lt;/i&gt;"")"),"")</f>
        <v/>
      </c>
      <c r="W684" s="14" t="str">
        <f t="shared" si="10"/>
        <v>&lt;i&gt;&lt;/i&gt;</v>
      </c>
    </row>
    <row r="685">
      <c r="A685" s="14"/>
      <c r="B685" s="1" t="str">
        <f t="shared" si="11"/>
        <v/>
      </c>
      <c r="C685" s="15"/>
      <c r="D685" s="16" t="str">
        <f>IFERROR(__xludf.DUMMYFUNCTION("IF(ISBLANK(A685),"""",SWITCH(IF(T685="""",0,COUNTA(SPLIT(T685,"" ""))),0,""Generic"",1,TRIM(T685),2,""Multicolor"",3,""Multicolor"",4,""Multicolor"",5,""Multicolor"",6,""Multicolor"",7,""Multicolor"",8,""Multicolor""))"),"")</f>
        <v/>
      </c>
      <c r="E685" s="14"/>
      <c r="F685" s="14"/>
      <c r="H685" s="15"/>
      <c r="I685" s="17"/>
      <c r="J685" s="17"/>
      <c r="O685" s="17"/>
      <c r="Q685" s="1">
        <v>60.0</v>
      </c>
      <c r="R685" s="1">
        <v>50.0</v>
      </c>
      <c r="S685" s="14" t="str">
        <f t="shared" si="9"/>
        <v/>
      </c>
      <c r="T685" s="14" t="str">
        <f>IFERROR(__xludf.DUMMYFUNCTION("CONCATENATE(if(REGEXMATCH(C685,""R""),"" Red"",""""),if(REGEXMATCH(C685,""O""),"" Orange"",""""),if(REGEXMATCH(C685,""Y""),"" Yellow"",""""),if(REGEXMATCH(C685,""G""),"" Green"",""""),if(REGEXMATCH(C685,""B""),"" Blue"",""""),if(REGEXMATCH(C685,""P""),"" "&amp;"Purple"",""""))"),"")</f>
        <v/>
      </c>
      <c r="U685" s="14" t="str">
        <f>IFERROR(__xludf.DUMMYFUNCTION("REGEXREPLACE(C685, ""([ROYGBPXZC_]|1?[0-9])"", ""&lt;icon src='$0.png'/&gt;"")
"),"")</f>
        <v/>
      </c>
      <c r="V685" s="9" t="str">
        <f>IFERROR(__xludf.DUMMYFUNCTION("REGEXREPLACE(SUBSTITUTE(SUBSTITUTE(SUBSTITUTE(SUBSTITUTE(REGEXREPLACE(I685, ""(\[([ROYGBPTQUXZC_]|1?[0-9])\])"", ""&lt;icon src='$2.png'/&gt;""),""--"",""—""),""-&gt;"",""•""),""~@"", CONCATENATE(""&lt;i&gt;"",REGEXEXTRACT(B685,""^([\s\S]*),|$""),""&lt;/i&gt;"")),""~"", CONCA"&amp;"TENATE(""&lt;i&gt;"",B685,""&lt;/i&gt;"")),""(\([\s\S]*?\))"",""&lt;i&gt;&lt;span foreground='#FF34343A'&gt;$0&lt;/span&gt;&lt;/i&gt;"")"),"")</f>
        <v/>
      </c>
      <c r="W685" s="14" t="str">
        <f t="shared" si="10"/>
        <v>&lt;i&gt;&lt;/i&gt;</v>
      </c>
    </row>
    <row r="686">
      <c r="A686" s="14"/>
      <c r="B686" s="1" t="str">
        <f t="shared" si="11"/>
        <v/>
      </c>
      <c r="C686" s="15"/>
      <c r="D686" s="16" t="str">
        <f>IFERROR(__xludf.DUMMYFUNCTION("IF(ISBLANK(A686),"""",SWITCH(IF(T686="""",0,COUNTA(SPLIT(T686,"" ""))),0,""Generic"",1,TRIM(T686),2,""Multicolor"",3,""Multicolor"",4,""Multicolor"",5,""Multicolor"",6,""Multicolor"",7,""Multicolor"",8,""Multicolor""))"),"")</f>
        <v/>
      </c>
      <c r="E686" s="14"/>
      <c r="F686" s="14"/>
      <c r="H686" s="15"/>
      <c r="I686" s="17"/>
      <c r="J686" s="17"/>
      <c r="O686" s="17"/>
      <c r="Q686" s="1">
        <v>60.0</v>
      </c>
      <c r="R686" s="1">
        <v>50.0</v>
      </c>
      <c r="S686" s="14" t="str">
        <f t="shared" si="9"/>
        <v/>
      </c>
      <c r="T686" s="14" t="str">
        <f>IFERROR(__xludf.DUMMYFUNCTION("CONCATENATE(if(REGEXMATCH(C686,""R""),"" Red"",""""),if(REGEXMATCH(C686,""O""),"" Orange"",""""),if(REGEXMATCH(C686,""Y""),"" Yellow"",""""),if(REGEXMATCH(C686,""G""),"" Green"",""""),if(REGEXMATCH(C686,""B""),"" Blue"",""""),if(REGEXMATCH(C686,""P""),"" "&amp;"Purple"",""""))"),"")</f>
        <v/>
      </c>
      <c r="U686" s="14" t="str">
        <f>IFERROR(__xludf.DUMMYFUNCTION("REGEXREPLACE(C686, ""([ROYGBPXZC_]|1?[0-9])"", ""&lt;icon src='$0.png'/&gt;"")
"),"")</f>
        <v/>
      </c>
      <c r="V686" s="9" t="str">
        <f>IFERROR(__xludf.DUMMYFUNCTION("REGEXREPLACE(SUBSTITUTE(SUBSTITUTE(SUBSTITUTE(SUBSTITUTE(REGEXREPLACE(I686, ""(\[([ROYGBPTQUXZC_]|1?[0-9])\])"", ""&lt;icon src='$2.png'/&gt;""),""--"",""—""),""-&gt;"",""•""),""~@"", CONCATENATE(""&lt;i&gt;"",REGEXEXTRACT(B686,""^([\s\S]*),|$""),""&lt;/i&gt;"")),""~"", CONCA"&amp;"TENATE(""&lt;i&gt;"",B686,""&lt;/i&gt;"")),""(\([\s\S]*?\))"",""&lt;i&gt;&lt;span foreground='#FF34343A'&gt;$0&lt;/span&gt;&lt;/i&gt;"")"),"")</f>
        <v/>
      </c>
      <c r="W686" s="14" t="str">
        <f t="shared" si="10"/>
        <v>&lt;i&gt;&lt;/i&gt;</v>
      </c>
    </row>
    <row r="687">
      <c r="A687" s="14"/>
      <c r="B687" s="1" t="str">
        <f t="shared" si="11"/>
        <v/>
      </c>
      <c r="C687" s="15"/>
      <c r="D687" s="16" t="str">
        <f>IFERROR(__xludf.DUMMYFUNCTION("IF(ISBLANK(A687),"""",SWITCH(IF(T687="""",0,COUNTA(SPLIT(T687,"" ""))),0,""Generic"",1,TRIM(T687),2,""Multicolor"",3,""Multicolor"",4,""Multicolor"",5,""Multicolor"",6,""Multicolor"",7,""Multicolor"",8,""Multicolor""))"),"")</f>
        <v/>
      </c>
      <c r="E687" s="14"/>
      <c r="F687" s="14"/>
      <c r="H687" s="15"/>
      <c r="I687" s="17"/>
      <c r="J687" s="17"/>
      <c r="O687" s="17"/>
      <c r="Q687" s="1">
        <v>60.0</v>
      </c>
      <c r="R687" s="1">
        <v>50.0</v>
      </c>
      <c r="S687" s="14" t="str">
        <f t="shared" si="9"/>
        <v/>
      </c>
      <c r="T687" s="14" t="str">
        <f>IFERROR(__xludf.DUMMYFUNCTION("CONCATENATE(if(REGEXMATCH(C687,""R""),"" Red"",""""),if(REGEXMATCH(C687,""O""),"" Orange"",""""),if(REGEXMATCH(C687,""Y""),"" Yellow"",""""),if(REGEXMATCH(C687,""G""),"" Green"",""""),if(REGEXMATCH(C687,""B""),"" Blue"",""""),if(REGEXMATCH(C687,""P""),"" "&amp;"Purple"",""""))"),"")</f>
        <v/>
      </c>
      <c r="U687" s="14" t="str">
        <f>IFERROR(__xludf.DUMMYFUNCTION("REGEXREPLACE(C687, ""([ROYGBPXZC_]|1?[0-9])"", ""&lt;icon src='$0.png'/&gt;"")
"),"")</f>
        <v/>
      </c>
      <c r="V687" s="9" t="str">
        <f>IFERROR(__xludf.DUMMYFUNCTION("REGEXREPLACE(SUBSTITUTE(SUBSTITUTE(SUBSTITUTE(SUBSTITUTE(REGEXREPLACE(I687, ""(\[([ROYGBPTQUXZC_]|1?[0-9])\])"", ""&lt;icon src='$2.png'/&gt;""),""--"",""—""),""-&gt;"",""•""),""~@"", CONCATENATE(""&lt;i&gt;"",REGEXEXTRACT(B687,""^([\s\S]*),|$""),""&lt;/i&gt;"")),""~"", CONCA"&amp;"TENATE(""&lt;i&gt;"",B687,""&lt;/i&gt;"")),""(\([\s\S]*?\))"",""&lt;i&gt;&lt;span foreground='#FF34343A'&gt;$0&lt;/span&gt;&lt;/i&gt;"")"),"")</f>
        <v/>
      </c>
      <c r="W687" s="14" t="str">
        <f t="shared" si="10"/>
        <v>&lt;i&gt;&lt;/i&gt;</v>
      </c>
    </row>
    <row r="688">
      <c r="A688" s="14"/>
      <c r="B688" s="1" t="str">
        <f t="shared" si="11"/>
        <v/>
      </c>
      <c r="C688" s="15"/>
      <c r="D688" s="16" t="str">
        <f>IFERROR(__xludf.DUMMYFUNCTION("IF(ISBLANK(A688),"""",SWITCH(IF(T688="""",0,COUNTA(SPLIT(T688,"" ""))),0,""Generic"",1,TRIM(T688),2,""Multicolor"",3,""Multicolor"",4,""Multicolor"",5,""Multicolor"",6,""Multicolor"",7,""Multicolor"",8,""Multicolor""))"),"")</f>
        <v/>
      </c>
      <c r="E688" s="14"/>
      <c r="F688" s="14"/>
      <c r="H688" s="15"/>
      <c r="I688" s="17"/>
      <c r="J688" s="17"/>
      <c r="O688" s="17"/>
      <c r="Q688" s="1">
        <v>60.0</v>
      </c>
      <c r="R688" s="1">
        <v>50.0</v>
      </c>
      <c r="S688" s="14" t="str">
        <f t="shared" si="9"/>
        <v/>
      </c>
      <c r="T688" s="14" t="str">
        <f>IFERROR(__xludf.DUMMYFUNCTION("CONCATENATE(if(REGEXMATCH(C688,""R""),"" Red"",""""),if(REGEXMATCH(C688,""O""),"" Orange"",""""),if(REGEXMATCH(C688,""Y""),"" Yellow"",""""),if(REGEXMATCH(C688,""G""),"" Green"",""""),if(REGEXMATCH(C688,""B""),"" Blue"",""""),if(REGEXMATCH(C688,""P""),"" "&amp;"Purple"",""""))"),"")</f>
        <v/>
      </c>
      <c r="U688" s="14" t="str">
        <f>IFERROR(__xludf.DUMMYFUNCTION("REGEXREPLACE(C688, ""([ROYGBPXZC_]|1?[0-9])"", ""&lt;icon src='$0.png'/&gt;"")
"),"")</f>
        <v/>
      </c>
      <c r="V688" s="9" t="str">
        <f>IFERROR(__xludf.DUMMYFUNCTION("REGEXREPLACE(SUBSTITUTE(SUBSTITUTE(SUBSTITUTE(SUBSTITUTE(REGEXREPLACE(I688, ""(\[([ROYGBPTQUXZC_]|1?[0-9])\])"", ""&lt;icon src='$2.png'/&gt;""),""--"",""—""),""-&gt;"",""•""),""~@"", CONCATENATE(""&lt;i&gt;"",REGEXEXTRACT(B688,""^([\s\S]*),|$""),""&lt;/i&gt;"")),""~"", CONCA"&amp;"TENATE(""&lt;i&gt;"",B688,""&lt;/i&gt;"")),""(\([\s\S]*?\))"",""&lt;i&gt;&lt;span foreground='#FF34343A'&gt;$0&lt;/span&gt;&lt;/i&gt;"")"),"")</f>
        <v/>
      </c>
      <c r="W688" s="14" t="str">
        <f t="shared" si="10"/>
        <v>&lt;i&gt;&lt;/i&gt;</v>
      </c>
    </row>
    <row r="689">
      <c r="A689" s="14"/>
      <c r="B689" s="1" t="str">
        <f t="shared" si="11"/>
        <v/>
      </c>
      <c r="C689" s="15"/>
      <c r="D689" s="16" t="str">
        <f>IFERROR(__xludf.DUMMYFUNCTION("IF(ISBLANK(A689),"""",SWITCH(IF(T689="""",0,COUNTA(SPLIT(T689,"" ""))),0,""Generic"",1,TRIM(T689),2,""Multicolor"",3,""Multicolor"",4,""Multicolor"",5,""Multicolor"",6,""Multicolor"",7,""Multicolor"",8,""Multicolor""))"),"")</f>
        <v/>
      </c>
      <c r="E689" s="14"/>
      <c r="F689" s="14"/>
      <c r="H689" s="15"/>
      <c r="I689" s="17"/>
      <c r="J689" s="17"/>
      <c r="O689" s="17"/>
      <c r="Q689" s="1">
        <v>60.0</v>
      </c>
      <c r="R689" s="1">
        <v>50.0</v>
      </c>
      <c r="S689" s="14" t="str">
        <f t="shared" si="9"/>
        <v/>
      </c>
      <c r="T689" s="14" t="str">
        <f>IFERROR(__xludf.DUMMYFUNCTION("CONCATENATE(if(REGEXMATCH(C689,""R""),"" Red"",""""),if(REGEXMATCH(C689,""O""),"" Orange"",""""),if(REGEXMATCH(C689,""Y""),"" Yellow"",""""),if(REGEXMATCH(C689,""G""),"" Green"",""""),if(REGEXMATCH(C689,""B""),"" Blue"",""""),if(REGEXMATCH(C689,""P""),"" "&amp;"Purple"",""""))"),"")</f>
        <v/>
      </c>
      <c r="U689" s="14" t="str">
        <f>IFERROR(__xludf.DUMMYFUNCTION("REGEXREPLACE(C689, ""([ROYGBPXZC_]|1?[0-9])"", ""&lt;icon src='$0.png'/&gt;"")
"),"")</f>
        <v/>
      </c>
      <c r="V689" s="9" t="str">
        <f>IFERROR(__xludf.DUMMYFUNCTION("REGEXREPLACE(SUBSTITUTE(SUBSTITUTE(SUBSTITUTE(SUBSTITUTE(REGEXREPLACE(I689, ""(\[([ROYGBPTQUXZC_]|1?[0-9])\])"", ""&lt;icon src='$2.png'/&gt;""),""--"",""—""),""-&gt;"",""•""),""~@"", CONCATENATE(""&lt;i&gt;"",REGEXEXTRACT(B689,""^([\s\S]*),|$""),""&lt;/i&gt;"")),""~"", CONCA"&amp;"TENATE(""&lt;i&gt;"",B689,""&lt;/i&gt;"")),""(\([\s\S]*?\))"",""&lt;i&gt;&lt;span foreground='#FF34343A'&gt;$0&lt;/span&gt;&lt;/i&gt;"")"),"")</f>
        <v/>
      </c>
      <c r="W689" s="14" t="str">
        <f t="shared" si="10"/>
        <v>&lt;i&gt;&lt;/i&gt;</v>
      </c>
    </row>
    <row r="690">
      <c r="A690" s="14"/>
      <c r="B690" s="1" t="str">
        <f t="shared" si="11"/>
        <v/>
      </c>
      <c r="C690" s="15"/>
      <c r="D690" s="16" t="str">
        <f>IFERROR(__xludf.DUMMYFUNCTION("IF(ISBLANK(A690),"""",SWITCH(IF(T690="""",0,COUNTA(SPLIT(T690,"" ""))),0,""Generic"",1,TRIM(T690),2,""Multicolor"",3,""Multicolor"",4,""Multicolor"",5,""Multicolor"",6,""Multicolor"",7,""Multicolor"",8,""Multicolor""))"),"")</f>
        <v/>
      </c>
      <c r="E690" s="14"/>
      <c r="F690" s="14"/>
      <c r="H690" s="15"/>
      <c r="I690" s="17"/>
      <c r="J690" s="17"/>
      <c r="O690" s="17"/>
      <c r="Q690" s="1">
        <v>60.0</v>
      </c>
      <c r="R690" s="1">
        <v>50.0</v>
      </c>
      <c r="S690" s="14" t="str">
        <f t="shared" si="9"/>
        <v/>
      </c>
      <c r="T690" s="14" t="str">
        <f>IFERROR(__xludf.DUMMYFUNCTION("CONCATENATE(if(REGEXMATCH(C690,""R""),"" Red"",""""),if(REGEXMATCH(C690,""O""),"" Orange"",""""),if(REGEXMATCH(C690,""Y""),"" Yellow"",""""),if(REGEXMATCH(C690,""G""),"" Green"",""""),if(REGEXMATCH(C690,""B""),"" Blue"",""""),if(REGEXMATCH(C690,""P""),"" "&amp;"Purple"",""""))"),"")</f>
        <v/>
      </c>
      <c r="U690" s="14" t="str">
        <f>IFERROR(__xludf.DUMMYFUNCTION("REGEXREPLACE(C690, ""([ROYGBPXZC_]|1?[0-9])"", ""&lt;icon src='$0.png'/&gt;"")
"),"")</f>
        <v/>
      </c>
      <c r="V690" s="9" t="str">
        <f>IFERROR(__xludf.DUMMYFUNCTION("REGEXREPLACE(SUBSTITUTE(SUBSTITUTE(SUBSTITUTE(SUBSTITUTE(REGEXREPLACE(I690, ""(\[([ROYGBPTQUXZC_]|1?[0-9])\])"", ""&lt;icon src='$2.png'/&gt;""),""--"",""—""),""-&gt;"",""•""),""~@"", CONCATENATE(""&lt;i&gt;"",REGEXEXTRACT(B690,""^([\s\S]*),|$""),""&lt;/i&gt;"")),""~"", CONCA"&amp;"TENATE(""&lt;i&gt;"",B690,""&lt;/i&gt;"")),""(\([\s\S]*?\))"",""&lt;i&gt;&lt;span foreground='#FF34343A'&gt;$0&lt;/span&gt;&lt;/i&gt;"")"),"")</f>
        <v/>
      </c>
      <c r="W690" s="14" t="str">
        <f t="shared" si="10"/>
        <v>&lt;i&gt;&lt;/i&gt;</v>
      </c>
    </row>
    <row r="691">
      <c r="A691" s="14"/>
      <c r="B691" s="1" t="str">
        <f t="shared" si="11"/>
        <v/>
      </c>
      <c r="C691" s="15"/>
      <c r="D691" s="16" t="str">
        <f>IFERROR(__xludf.DUMMYFUNCTION("IF(ISBLANK(A691),"""",SWITCH(IF(T691="""",0,COUNTA(SPLIT(T691,"" ""))),0,""Generic"",1,TRIM(T691),2,""Multicolor"",3,""Multicolor"",4,""Multicolor"",5,""Multicolor"",6,""Multicolor"",7,""Multicolor"",8,""Multicolor""))"),"")</f>
        <v/>
      </c>
      <c r="E691" s="14"/>
      <c r="F691" s="14"/>
      <c r="H691" s="15"/>
      <c r="I691" s="17"/>
      <c r="J691" s="17"/>
      <c r="O691" s="17"/>
      <c r="Q691" s="1">
        <v>60.0</v>
      </c>
      <c r="R691" s="1">
        <v>50.0</v>
      </c>
      <c r="S691" s="14" t="str">
        <f t="shared" si="9"/>
        <v/>
      </c>
      <c r="T691" s="14" t="str">
        <f>IFERROR(__xludf.DUMMYFUNCTION("CONCATENATE(if(REGEXMATCH(C691,""R""),"" Red"",""""),if(REGEXMATCH(C691,""O""),"" Orange"",""""),if(REGEXMATCH(C691,""Y""),"" Yellow"",""""),if(REGEXMATCH(C691,""G""),"" Green"",""""),if(REGEXMATCH(C691,""B""),"" Blue"",""""),if(REGEXMATCH(C691,""P""),"" "&amp;"Purple"",""""))"),"")</f>
        <v/>
      </c>
      <c r="U691" s="14" t="str">
        <f>IFERROR(__xludf.DUMMYFUNCTION("REGEXREPLACE(C691, ""([ROYGBPXZC_]|1?[0-9])"", ""&lt;icon src='$0.png'/&gt;"")
"),"")</f>
        <v/>
      </c>
      <c r="V691" s="9" t="str">
        <f>IFERROR(__xludf.DUMMYFUNCTION("REGEXREPLACE(SUBSTITUTE(SUBSTITUTE(SUBSTITUTE(SUBSTITUTE(REGEXREPLACE(I691, ""(\[([ROYGBPTQUXZC_]|1?[0-9])\])"", ""&lt;icon src='$2.png'/&gt;""),""--"",""—""),""-&gt;"",""•""),""~@"", CONCATENATE(""&lt;i&gt;"",REGEXEXTRACT(B691,""^([\s\S]*),|$""),""&lt;/i&gt;"")),""~"", CONCA"&amp;"TENATE(""&lt;i&gt;"",B691,""&lt;/i&gt;"")),""(\([\s\S]*?\))"",""&lt;i&gt;&lt;span foreground='#FF34343A'&gt;$0&lt;/span&gt;&lt;/i&gt;"")"),"")</f>
        <v/>
      </c>
      <c r="W691" s="14" t="str">
        <f t="shared" si="10"/>
        <v>&lt;i&gt;&lt;/i&gt;</v>
      </c>
    </row>
    <row r="692">
      <c r="A692" s="14"/>
      <c r="B692" s="1" t="str">
        <f t="shared" si="11"/>
        <v/>
      </c>
      <c r="C692" s="15"/>
      <c r="D692" s="16" t="str">
        <f>IFERROR(__xludf.DUMMYFUNCTION("IF(ISBLANK(A692),"""",SWITCH(IF(T692="""",0,COUNTA(SPLIT(T692,"" ""))),0,""Generic"",1,TRIM(T692),2,""Multicolor"",3,""Multicolor"",4,""Multicolor"",5,""Multicolor"",6,""Multicolor"",7,""Multicolor"",8,""Multicolor""))"),"")</f>
        <v/>
      </c>
      <c r="E692" s="14"/>
      <c r="F692" s="14"/>
      <c r="H692" s="15"/>
      <c r="I692" s="17"/>
      <c r="J692" s="17"/>
      <c r="O692" s="17"/>
      <c r="Q692" s="1">
        <v>60.0</v>
      </c>
      <c r="R692" s="1">
        <v>50.0</v>
      </c>
      <c r="S692" s="14" t="str">
        <f t="shared" si="9"/>
        <v/>
      </c>
      <c r="T692" s="14" t="str">
        <f>IFERROR(__xludf.DUMMYFUNCTION("CONCATENATE(if(REGEXMATCH(C692,""R""),"" Red"",""""),if(REGEXMATCH(C692,""O""),"" Orange"",""""),if(REGEXMATCH(C692,""Y""),"" Yellow"",""""),if(REGEXMATCH(C692,""G""),"" Green"",""""),if(REGEXMATCH(C692,""B""),"" Blue"",""""),if(REGEXMATCH(C692,""P""),"" "&amp;"Purple"",""""))"),"")</f>
        <v/>
      </c>
      <c r="U692" s="14" t="str">
        <f>IFERROR(__xludf.DUMMYFUNCTION("REGEXREPLACE(C692, ""([ROYGBPXZC_]|1?[0-9])"", ""&lt;icon src='$0.png'/&gt;"")
"),"")</f>
        <v/>
      </c>
      <c r="V692" s="9" t="str">
        <f>IFERROR(__xludf.DUMMYFUNCTION("REGEXREPLACE(SUBSTITUTE(SUBSTITUTE(SUBSTITUTE(SUBSTITUTE(REGEXREPLACE(I692, ""(\[([ROYGBPTQUXZC_]|1?[0-9])\])"", ""&lt;icon src='$2.png'/&gt;""),""--"",""—""),""-&gt;"",""•""),""~@"", CONCATENATE(""&lt;i&gt;"",REGEXEXTRACT(B692,""^([\s\S]*),|$""),""&lt;/i&gt;"")),""~"", CONCA"&amp;"TENATE(""&lt;i&gt;"",B692,""&lt;/i&gt;"")),""(\([\s\S]*?\))"",""&lt;i&gt;&lt;span foreground='#FF34343A'&gt;$0&lt;/span&gt;&lt;/i&gt;"")"),"")</f>
        <v/>
      </c>
      <c r="W692" s="14" t="str">
        <f t="shared" si="10"/>
        <v>&lt;i&gt;&lt;/i&gt;</v>
      </c>
    </row>
    <row r="693">
      <c r="A693" s="14"/>
      <c r="B693" s="1" t="str">
        <f t="shared" si="11"/>
        <v/>
      </c>
      <c r="C693" s="15"/>
      <c r="D693" s="16" t="str">
        <f>IFERROR(__xludf.DUMMYFUNCTION("IF(ISBLANK(A693),"""",SWITCH(IF(T693="""",0,COUNTA(SPLIT(T693,"" ""))),0,""Generic"",1,TRIM(T693),2,""Multicolor"",3,""Multicolor"",4,""Multicolor"",5,""Multicolor"",6,""Multicolor"",7,""Multicolor"",8,""Multicolor""))"),"")</f>
        <v/>
      </c>
      <c r="E693" s="14"/>
      <c r="F693" s="14"/>
      <c r="H693" s="15"/>
      <c r="I693" s="17"/>
      <c r="J693" s="17"/>
      <c r="O693" s="17"/>
      <c r="Q693" s="1">
        <v>60.0</v>
      </c>
      <c r="R693" s="1">
        <v>50.0</v>
      </c>
      <c r="S693" s="14" t="str">
        <f t="shared" si="9"/>
        <v/>
      </c>
      <c r="T693" s="14" t="str">
        <f>IFERROR(__xludf.DUMMYFUNCTION("CONCATENATE(if(REGEXMATCH(C693,""R""),"" Red"",""""),if(REGEXMATCH(C693,""O""),"" Orange"",""""),if(REGEXMATCH(C693,""Y""),"" Yellow"",""""),if(REGEXMATCH(C693,""G""),"" Green"",""""),if(REGEXMATCH(C693,""B""),"" Blue"",""""),if(REGEXMATCH(C693,""P""),"" "&amp;"Purple"",""""))"),"")</f>
        <v/>
      </c>
      <c r="U693" s="14" t="str">
        <f>IFERROR(__xludf.DUMMYFUNCTION("REGEXREPLACE(C693, ""([ROYGBPXZC_]|1?[0-9])"", ""&lt;icon src='$0.png'/&gt;"")
"),"")</f>
        <v/>
      </c>
      <c r="V693" s="9" t="str">
        <f>IFERROR(__xludf.DUMMYFUNCTION("REGEXREPLACE(SUBSTITUTE(SUBSTITUTE(SUBSTITUTE(SUBSTITUTE(REGEXREPLACE(I693, ""(\[([ROYGBPTQUXZC_]|1?[0-9])\])"", ""&lt;icon src='$2.png'/&gt;""),""--"",""—""),""-&gt;"",""•""),""~@"", CONCATENATE(""&lt;i&gt;"",REGEXEXTRACT(B693,""^([\s\S]*),|$""),""&lt;/i&gt;"")),""~"", CONCA"&amp;"TENATE(""&lt;i&gt;"",B693,""&lt;/i&gt;"")),""(\([\s\S]*?\))"",""&lt;i&gt;&lt;span foreground='#FF34343A'&gt;$0&lt;/span&gt;&lt;/i&gt;"")"),"")</f>
        <v/>
      </c>
      <c r="W693" s="14" t="str">
        <f t="shared" si="10"/>
        <v>&lt;i&gt;&lt;/i&gt;</v>
      </c>
    </row>
    <row r="694">
      <c r="A694" s="14"/>
      <c r="B694" s="1" t="str">
        <f t="shared" si="11"/>
        <v/>
      </c>
      <c r="C694" s="15"/>
      <c r="D694" s="16" t="str">
        <f>IFERROR(__xludf.DUMMYFUNCTION("IF(ISBLANK(A694),"""",SWITCH(IF(T694="""",0,COUNTA(SPLIT(T694,"" ""))),0,""Generic"",1,TRIM(T694),2,""Multicolor"",3,""Multicolor"",4,""Multicolor"",5,""Multicolor"",6,""Multicolor"",7,""Multicolor"",8,""Multicolor""))"),"")</f>
        <v/>
      </c>
      <c r="E694" s="14"/>
      <c r="F694" s="14"/>
      <c r="H694" s="15"/>
      <c r="I694" s="17"/>
      <c r="J694" s="17"/>
      <c r="O694" s="17"/>
      <c r="Q694" s="1">
        <v>60.0</v>
      </c>
      <c r="R694" s="1">
        <v>50.0</v>
      </c>
      <c r="S694" s="14" t="str">
        <f t="shared" si="9"/>
        <v/>
      </c>
      <c r="T694" s="14" t="str">
        <f>IFERROR(__xludf.DUMMYFUNCTION("CONCATENATE(if(REGEXMATCH(C694,""R""),"" Red"",""""),if(REGEXMATCH(C694,""O""),"" Orange"",""""),if(REGEXMATCH(C694,""Y""),"" Yellow"",""""),if(REGEXMATCH(C694,""G""),"" Green"",""""),if(REGEXMATCH(C694,""B""),"" Blue"",""""),if(REGEXMATCH(C694,""P""),"" "&amp;"Purple"",""""))"),"")</f>
        <v/>
      </c>
      <c r="U694" s="14" t="str">
        <f>IFERROR(__xludf.DUMMYFUNCTION("REGEXREPLACE(C694, ""([ROYGBPXZC_]|1?[0-9])"", ""&lt;icon src='$0.png'/&gt;"")
"),"")</f>
        <v/>
      </c>
      <c r="V694" s="9" t="str">
        <f>IFERROR(__xludf.DUMMYFUNCTION("REGEXREPLACE(SUBSTITUTE(SUBSTITUTE(SUBSTITUTE(SUBSTITUTE(REGEXREPLACE(I694, ""(\[([ROYGBPTQUXZC_]|1?[0-9])\])"", ""&lt;icon src='$2.png'/&gt;""),""--"",""—""),""-&gt;"",""•""),""~@"", CONCATENATE(""&lt;i&gt;"",REGEXEXTRACT(B694,""^([\s\S]*),|$""),""&lt;/i&gt;"")),""~"", CONCA"&amp;"TENATE(""&lt;i&gt;"",B694,""&lt;/i&gt;"")),""(\([\s\S]*?\))"",""&lt;i&gt;&lt;span foreground='#FF34343A'&gt;$0&lt;/span&gt;&lt;/i&gt;"")"),"")</f>
        <v/>
      </c>
      <c r="W694" s="14" t="str">
        <f t="shared" si="10"/>
        <v>&lt;i&gt;&lt;/i&gt;</v>
      </c>
    </row>
    <row r="695">
      <c r="A695" s="14"/>
      <c r="B695" s="1" t="str">
        <f t="shared" si="11"/>
        <v/>
      </c>
      <c r="C695" s="15"/>
      <c r="D695" s="16" t="str">
        <f>IFERROR(__xludf.DUMMYFUNCTION("IF(ISBLANK(A695),"""",SWITCH(IF(T695="""",0,COUNTA(SPLIT(T695,"" ""))),0,""Generic"",1,TRIM(T695),2,""Multicolor"",3,""Multicolor"",4,""Multicolor"",5,""Multicolor"",6,""Multicolor"",7,""Multicolor"",8,""Multicolor""))"),"")</f>
        <v/>
      </c>
      <c r="E695" s="14"/>
      <c r="F695" s="14"/>
      <c r="H695" s="15"/>
      <c r="I695" s="17"/>
      <c r="J695" s="17"/>
      <c r="O695" s="17"/>
      <c r="Q695" s="1">
        <v>60.0</v>
      </c>
      <c r="R695" s="1">
        <v>50.0</v>
      </c>
      <c r="S695" s="14" t="str">
        <f t="shared" si="9"/>
        <v/>
      </c>
      <c r="T695" s="14" t="str">
        <f>IFERROR(__xludf.DUMMYFUNCTION("CONCATENATE(if(REGEXMATCH(C695,""R""),"" Red"",""""),if(REGEXMATCH(C695,""O""),"" Orange"",""""),if(REGEXMATCH(C695,""Y""),"" Yellow"",""""),if(REGEXMATCH(C695,""G""),"" Green"",""""),if(REGEXMATCH(C695,""B""),"" Blue"",""""),if(REGEXMATCH(C695,""P""),"" "&amp;"Purple"",""""))"),"")</f>
        <v/>
      </c>
      <c r="U695" s="14" t="str">
        <f>IFERROR(__xludf.DUMMYFUNCTION("REGEXREPLACE(C695, ""([ROYGBPXZC_]|1?[0-9])"", ""&lt;icon src='$0.png'/&gt;"")
"),"")</f>
        <v/>
      </c>
      <c r="V695" s="9" t="str">
        <f>IFERROR(__xludf.DUMMYFUNCTION("REGEXREPLACE(SUBSTITUTE(SUBSTITUTE(SUBSTITUTE(SUBSTITUTE(REGEXREPLACE(I695, ""(\[([ROYGBPTQUXZC_]|1?[0-9])\])"", ""&lt;icon src='$2.png'/&gt;""),""--"",""—""),""-&gt;"",""•""),""~@"", CONCATENATE(""&lt;i&gt;"",REGEXEXTRACT(B695,""^([\s\S]*),|$""),""&lt;/i&gt;"")),""~"", CONCA"&amp;"TENATE(""&lt;i&gt;"",B695,""&lt;/i&gt;"")),""(\([\s\S]*?\))"",""&lt;i&gt;&lt;span foreground='#FF34343A'&gt;$0&lt;/span&gt;&lt;/i&gt;"")"),"")</f>
        <v/>
      </c>
      <c r="W695" s="14" t="str">
        <f t="shared" si="10"/>
        <v>&lt;i&gt;&lt;/i&gt;</v>
      </c>
    </row>
    <row r="696">
      <c r="A696" s="14"/>
      <c r="B696" s="1" t="str">
        <f t="shared" si="11"/>
        <v/>
      </c>
      <c r="C696" s="15"/>
      <c r="D696" s="16" t="str">
        <f>IFERROR(__xludf.DUMMYFUNCTION("IF(ISBLANK(A696),"""",SWITCH(IF(T696="""",0,COUNTA(SPLIT(T696,"" ""))),0,""Generic"",1,TRIM(T696),2,""Multicolor"",3,""Multicolor"",4,""Multicolor"",5,""Multicolor"",6,""Multicolor"",7,""Multicolor"",8,""Multicolor""))"),"")</f>
        <v/>
      </c>
      <c r="E696" s="14"/>
      <c r="F696" s="14"/>
      <c r="H696" s="15"/>
      <c r="I696" s="17"/>
      <c r="J696" s="17"/>
      <c r="O696" s="17"/>
      <c r="Q696" s="1">
        <v>60.0</v>
      </c>
      <c r="R696" s="1">
        <v>50.0</v>
      </c>
      <c r="S696" s="14" t="str">
        <f t="shared" si="9"/>
        <v/>
      </c>
      <c r="T696" s="14" t="str">
        <f>IFERROR(__xludf.DUMMYFUNCTION("CONCATENATE(if(REGEXMATCH(C696,""R""),"" Red"",""""),if(REGEXMATCH(C696,""O""),"" Orange"",""""),if(REGEXMATCH(C696,""Y""),"" Yellow"",""""),if(REGEXMATCH(C696,""G""),"" Green"",""""),if(REGEXMATCH(C696,""B""),"" Blue"",""""),if(REGEXMATCH(C696,""P""),"" "&amp;"Purple"",""""))"),"")</f>
        <v/>
      </c>
      <c r="U696" s="14" t="str">
        <f>IFERROR(__xludf.DUMMYFUNCTION("REGEXREPLACE(C696, ""([ROYGBPXZC_]|1?[0-9])"", ""&lt;icon src='$0.png'/&gt;"")
"),"")</f>
        <v/>
      </c>
      <c r="V696" s="9" t="str">
        <f>IFERROR(__xludf.DUMMYFUNCTION("REGEXREPLACE(SUBSTITUTE(SUBSTITUTE(SUBSTITUTE(SUBSTITUTE(REGEXREPLACE(I696, ""(\[([ROYGBPTQUXZC_]|1?[0-9])\])"", ""&lt;icon src='$2.png'/&gt;""),""--"",""—""),""-&gt;"",""•""),""~@"", CONCATENATE(""&lt;i&gt;"",REGEXEXTRACT(B696,""^([\s\S]*),|$""),""&lt;/i&gt;"")),""~"", CONCA"&amp;"TENATE(""&lt;i&gt;"",B696,""&lt;/i&gt;"")),""(\([\s\S]*?\))"",""&lt;i&gt;&lt;span foreground='#FF34343A'&gt;$0&lt;/span&gt;&lt;/i&gt;"")"),"")</f>
        <v/>
      </c>
      <c r="W696" s="14" t="str">
        <f t="shared" si="10"/>
        <v>&lt;i&gt;&lt;/i&gt;</v>
      </c>
    </row>
    <row r="697">
      <c r="A697" s="14"/>
      <c r="B697" s="1" t="str">
        <f t="shared" si="11"/>
        <v/>
      </c>
      <c r="C697" s="15"/>
      <c r="D697" s="16" t="str">
        <f>IFERROR(__xludf.DUMMYFUNCTION("IF(ISBLANK(A697),"""",SWITCH(IF(T697="""",0,COUNTA(SPLIT(T697,"" ""))),0,""Generic"",1,TRIM(T697),2,""Multicolor"",3,""Multicolor"",4,""Multicolor"",5,""Multicolor"",6,""Multicolor"",7,""Multicolor"",8,""Multicolor""))"),"")</f>
        <v/>
      </c>
      <c r="E697" s="14"/>
      <c r="F697" s="14"/>
      <c r="H697" s="15"/>
      <c r="I697" s="17"/>
      <c r="J697" s="17"/>
      <c r="O697" s="17"/>
      <c r="Q697" s="1">
        <v>60.0</v>
      </c>
      <c r="R697" s="1">
        <v>50.0</v>
      </c>
      <c r="S697" s="14" t="str">
        <f t="shared" si="9"/>
        <v/>
      </c>
      <c r="T697" s="14" t="str">
        <f>IFERROR(__xludf.DUMMYFUNCTION("CONCATENATE(if(REGEXMATCH(C697,""R""),"" Red"",""""),if(REGEXMATCH(C697,""O""),"" Orange"",""""),if(REGEXMATCH(C697,""Y""),"" Yellow"",""""),if(REGEXMATCH(C697,""G""),"" Green"",""""),if(REGEXMATCH(C697,""B""),"" Blue"",""""),if(REGEXMATCH(C697,""P""),"" "&amp;"Purple"",""""))"),"")</f>
        <v/>
      </c>
      <c r="U697" s="14" t="str">
        <f>IFERROR(__xludf.DUMMYFUNCTION("REGEXREPLACE(C697, ""([ROYGBPXZC_]|1?[0-9])"", ""&lt;icon src='$0.png'/&gt;"")
"),"")</f>
        <v/>
      </c>
      <c r="V697" s="9" t="str">
        <f>IFERROR(__xludf.DUMMYFUNCTION("REGEXREPLACE(SUBSTITUTE(SUBSTITUTE(SUBSTITUTE(SUBSTITUTE(REGEXREPLACE(I697, ""(\[([ROYGBPTQUXZC_]|1?[0-9])\])"", ""&lt;icon src='$2.png'/&gt;""),""--"",""—""),""-&gt;"",""•""),""~@"", CONCATENATE(""&lt;i&gt;"",REGEXEXTRACT(B697,""^([\s\S]*),|$""),""&lt;/i&gt;"")),""~"", CONCA"&amp;"TENATE(""&lt;i&gt;"",B697,""&lt;/i&gt;"")),""(\([\s\S]*?\))"",""&lt;i&gt;&lt;span foreground='#FF34343A'&gt;$0&lt;/span&gt;&lt;/i&gt;"")"),"")</f>
        <v/>
      </c>
      <c r="W697" s="14" t="str">
        <f t="shared" si="10"/>
        <v>&lt;i&gt;&lt;/i&gt;</v>
      </c>
    </row>
    <row r="698">
      <c r="A698" s="14"/>
      <c r="B698" s="1" t="str">
        <f t="shared" si="11"/>
        <v/>
      </c>
      <c r="C698" s="15"/>
      <c r="D698" s="16" t="str">
        <f>IFERROR(__xludf.DUMMYFUNCTION("IF(ISBLANK(A698),"""",SWITCH(IF(T698="""",0,COUNTA(SPLIT(T698,"" ""))),0,""Generic"",1,TRIM(T698),2,""Multicolor"",3,""Multicolor"",4,""Multicolor"",5,""Multicolor"",6,""Multicolor"",7,""Multicolor"",8,""Multicolor""))"),"")</f>
        <v/>
      </c>
      <c r="E698" s="14"/>
      <c r="F698" s="14"/>
      <c r="H698" s="15"/>
      <c r="I698" s="17"/>
      <c r="J698" s="17"/>
      <c r="O698" s="17"/>
      <c r="Q698" s="1">
        <v>60.0</v>
      </c>
      <c r="R698" s="1">
        <v>50.0</v>
      </c>
      <c r="S698" s="14" t="str">
        <f t="shared" si="9"/>
        <v/>
      </c>
      <c r="T698" s="14" t="str">
        <f>IFERROR(__xludf.DUMMYFUNCTION("CONCATENATE(if(REGEXMATCH(C698,""R""),"" Red"",""""),if(REGEXMATCH(C698,""O""),"" Orange"",""""),if(REGEXMATCH(C698,""Y""),"" Yellow"",""""),if(REGEXMATCH(C698,""G""),"" Green"",""""),if(REGEXMATCH(C698,""B""),"" Blue"",""""),if(REGEXMATCH(C698,""P""),"" "&amp;"Purple"",""""))"),"")</f>
        <v/>
      </c>
      <c r="U698" s="14" t="str">
        <f>IFERROR(__xludf.DUMMYFUNCTION("REGEXREPLACE(C698, ""([ROYGBPXZC_]|1?[0-9])"", ""&lt;icon src='$0.png'/&gt;"")
"),"")</f>
        <v/>
      </c>
      <c r="V698" s="9" t="str">
        <f>IFERROR(__xludf.DUMMYFUNCTION("REGEXREPLACE(SUBSTITUTE(SUBSTITUTE(SUBSTITUTE(SUBSTITUTE(REGEXREPLACE(I698, ""(\[([ROYGBPTQUXZC_]|1?[0-9])\])"", ""&lt;icon src='$2.png'/&gt;""),""--"",""—""),""-&gt;"",""•""),""~@"", CONCATENATE(""&lt;i&gt;"",REGEXEXTRACT(B698,""^([\s\S]*),|$""),""&lt;/i&gt;"")),""~"", CONCA"&amp;"TENATE(""&lt;i&gt;"",B698,""&lt;/i&gt;"")),""(\([\s\S]*?\))"",""&lt;i&gt;&lt;span foreground='#FF34343A'&gt;$0&lt;/span&gt;&lt;/i&gt;"")"),"")</f>
        <v/>
      </c>
      <c r="W698" s="14" t="str">
        <f t="shared" si="10"/>
        <v>&lt;i&gt;&lt;/i&gt;</v>
      </c>
    </row>
    <row r="699">
      <c r="A699" s="14"/>
      <c r="B699" s="1" t="str">
        <f t="shared" si="11"/>
        <v/>
      </c>
      <c r="C699" s="15"/>
      <c r="D699" s="16" t="str">
        <f>IFERROR(__xludf.DUMMYFUNCTION("IF(ISBLANK(A699),"""",SWITCH(IF(T699="""",0,COUNTA(SPLIT(T699,"" ""))),0,""Generic"",1,TRIM(T699),2,""Multicolor"",3,""Multicolor"",4,""Multicolor"",5,""Multicolor"",6,""Multicolor"",7,""Multicolor"",8,""Multicolor""))"),"")</f>
        <v/>
      </c>
      <c r="E699" s="14"/>
      <c r="F699" s="14"/>
      <c r="H699" s="15"/>
      <c r="I699" s="17"/>
      <c r="J699" s="17"/>
      <c r="O699" s="17"/>
      <c r="Q699" s="1">
        <v>60.0</v>
      </c>
      <c r="R699" s="1">
        <v>50.0</v>
      </c>
      <c r="S699" s="14" t="str">
        <f t="shared" si="9"/>
        <v/>
      </c>
      <c r="T699" s="14" t="str">
        <f>IFERROR(__xludf.DUMMYFUNCTION("CONCATENATE(if(REGEXMATCH(C699,""R""),"" Red"",""""),if(REGEXMATCH(C699,""O""),"" Orange"",""""),if(REGEXMATCH(C699,""Y""),"" Yellow"",""""),if(REGEXMATCH(C699,""G""),"" Green"",""""),if(REGEXMATCH(C699,""B""),"" Blue"",""""),if(REGEXMATCH(C699,""P""),"" "&amp;"Purple"",""""))"),"")</f>
        <v/>
      </c>
      <c r="U699" s="14" t="str">
        <f>IFERROR(__xludf.DUMMYFUNCTION("REGEXREPLACE(C699, ""([ROYGBPXZC_]|1?[0-9])"", ""&lt;icon src='$0.png'/&gt;"")
"),"")</f>
        <v/>
      </c>
      <c r="V699" s="9" t="str">
        <f>IFERROR(__xludf.DUMMYFUNCTION("REGEXREPLACE(SUBSTITUTE(SUBSTITUTE(SUBSTITUTE(SUBSTITUTE(REGEXREPLACE(I699, ""(\[([ROYGBPTQUXZC_]|1?[0-9])\])"", ""&lt;icon src='$2.png'/&gt;""),""--"",""—""),""-&gt;"",""•""),""~@"", CONCATENATE(""&lt;i&gt;"",REGEXEXTRACT(B699,""^([\s\S]*),|$""),""&lt;/i&gt;"")),""~"", CONCA"&amp;"TENATE(""&lt;i&gt;"",B699,""&lt;/i&gt;"")),""(\([\s\S]*?\))"",""&lt;i&gt;&lt;span foreground='#FF34343A'&gt;$0&lt;/span&gt;&lt;/i&gt;"")"),"")</f>
        <v/>
      </c>
      <c r="W699" s="14" t="str">
        <f t="shared" si="10"/>
        <v>&lt;i&gt;&lt;/i&gt;</v>
      </c>
    </row>
    <row r="700">
      <c r="A700" s="14"/>
      <c r="B700" s="1" t="str">
        <f t="shared" si="11"/>
        <v/>
      </c>
      <c r="C700" s="15"/>
      <c r="D700" s="16" t="str">
        <f>IFERROR(__xludf.DUMMYFUNCTION("IF(ISBLANK(A700),"""",SWITCH(IF(T700="""",0,COUNTA(SPLIT(T700,"" ""))),0,""Generic"",1,TRIM(T700),2,""Multicolor"",3,""Multicolor"",4,""Multicolor"",5,""Multicolor"",6,""Multicolor"",7,""Multicolor"",8,""Multicolor""))"),"")</f>
        <v/>
      </c>
      <c r="E700" s="14"/>
      <c r="F700" s="14"/>
      <c r="H700" s="15"/>
      <c r="I700" s="17"/>
      <c r="J700" s="17"/>
      <c r="O700" s="17"/>
      <c r="Q700" s="1">
        <v>60.0</v>
      </c>
      <c r="R700" s="1">
        <v>50.0</v>
      </c>
      <c r="S700" s="14" t="str">
        <f t="shared" si="9"/>
        <v/>
      </c>
      <c r="T700" s="14" t="str">
        <f>IFERROR(__xludf.DUMMYFUNCTION("CONCATENATE(if(REGEXMATCH(C700,""R""),"" Red"",""""),if(REGEXMATCH(C700,""O""),"" Orange"",""""),if(REGEXMATCH(C700,""Y""),"" Yellow"",""""),if(REGEXMATCH(C700,""G""),"" Green"",""""),if(REGEXMATCH(C700,""B""),"" Blue"",""""),if(REGEXMATCH(C700,""P""),"" "&amp;"Purple"",""""))"),"")</f>
        <v/>
      </c>
      <c r="U700" s="14" t="str">
        <f>IFERROR(__xludf.DUMMYFUNCTION("REGEXREPLACE(C700, ""([ROYGBPXZC_]|1?[0-9])"", ""&lt;icon src='$0.png'/&gt;"")
"),"")</f>
        <v/>
      </c>
      <c r="V700" s="9" t="str">
        <f>IFERROR(__xludf.DUMMYFUNCTION("REGEXREPLACE(SUBSTITUTE(SUBSTITUTE(SUBSTITUTE(SUBSTITUTE(REGEXREPLACE(I700, ""(\[([ROYGBPTQUXZC_]|1?[0-9])\])"", ""&lt;icon src='$2.png'/&gt;""),""--"",""—""),""-&gt;"",""•""),""~@"", CONCATENATE(""&lt;i&gt;"",REGEXEXTRACT(B700,""^([\s\S]*),|$""),""&lt;/i&gt;"")),""~"", CONCA"&amp;"TENATE(""&lt;i&gt;"",B700,""&lt;/i&gt;"")),""(\([\s\S]*?\))"",""&lt;i&gt;&lt;span foreground='#FF34343A'&gt;$0&lt;/span&gt;&lt;/i&gt;"")"),"")</f>
        <v/>
      </c>
      <c r="W700" s="14" t="str">
        <f t="shared" si="10"/>
        <v>&lt;i&gt;&lt;/i&gt;</v>
      </c>
    </row>
    <row r="701">
      <c r="A701" s="14"/>
      <c r="B701" s="1" t="str">
        <f t="shared" si="11"/>
        <v/>
      </c>
      <c r="C701" s="15"/>
      <c r="D701" s="16" t="str">
        <f>IFERROR(__xludf.DUMMYFUNCTION("IF(ISBLANK(A701),"""",SWITCH(IF(T701="""",0,COUNTA(SPLIT(T701,"" ""))),0,""Generic"",1,TRIM(T701),2,""Multicolor"",3,""Multicolor"",4,""Multicolor"",5,""Multicolor"",6,""Multicolor"",7,""Multicolor"",8,""Multicolor""))"),"")</f>
        <v/>
      </c>
      <c r="E701" s="14"/>
      <c r="F701" s="14"/>
      <c r="H701" s="15"/>
      <c r="I701" s="17"/>
      <c r="J701" s="17"/>
      <c r="O701" s="17"/>
      <c r="Q701" s="1">
        <v>60.0</v>
      </c>
      <c r="R701" s="1">
        <v>50.0</v>
      </c>
      <c r="S701" s="14" t="str">
        <f t="shared" si="9"/>
        <v/>
      </c>
      <c r="T701" s="14" t="str">
        <f>IFERROR(__xludf.DUMMYFUNCTION("CONCATENATE(if(REGEXMATCH(C701,""R""),"" Red"",""""),if(REGEXMATCH(C701,""O""),"" Orange"",""""),if(REGEXMATCH(C701,""Y""),"" Yellow"",""""),if(REGEXMATCH(C701,""G""),"" Green"",""""),if(REGEXMATCH(C701,""B""),"" Blue"",""""),if(REGEXMATCH(C701,""P""),"" "&amp;"Purple"",""""))"),"")</f>
        <v/>
      </c>
      <c r="U701" s="14" t="str">
        <f>IFERROR(__xludf.DUMMYFUNCTION("REGEXREPLACE(C701, ""([ROYGBPXZC_]|1?[0-9])"", ""&lt;icon src='$0.png'/&gt;"")
"),"")</f>
        <v/>
      </c>
      <c r="V701" s="9" t="str">
        <f>IFERROR(__xludf.DUMMYFUNCTION("REGEXREPLACE(SUBSTITUTE(SUBSTITUTE(SUBSTITUTE(SUBSTITUTE(REGEXREPLACE(I701, ""(\[([ROYGBPTQUXZC_]|1?[0-9])\])"", ""&lt;icon src='$2.png'/&gt;""),""--"",""—""),""-&gt;"",""•""),""~@"", CONCATENATE(""&lt;i&gt;"",REGEXEXTRACT(B701,""^([\s\S]*),|$""),""&lt;/i&gt;"")),""~"", CONCA"&amp;"TENATE(""&lt;i&gt;"",B701,""&lt;/i&gt;"")),""(\([\s\S]*?\))"",""&lt;i&gt;&lt;span foreground='#FF34343A'&gt;$0&lt;/span&gt;&lt;/i&gt;"")"),"")</f>
        <v/>
      </c>
      <c r="W701" s="14" t="str">
        <f t="shared" si="10"/>
        <v>&lt;i&gt;&lt;/i&gt;</v>
      </c>
    </row>
    <row r="702">
      <c r="A702" s="14"/>
      <c r="B702" s="1" t="str">
        <f t="shared" si="11"/>
        <v/>
      </c>
      <c r="C702" s="15"/>
      <c r="D702" s="16" t="str">
        <f>IFERROR(__xludf.DUMMYFUNCTION("IF(ISBLANK(A702),"""",SWITCH(IF(T702="""",0,COUNTA(SPLIT(T702,"" ""))),0,""Generic"",1,TRIM(T702),2,""Multicolor"",3,""Multicolor"",4,""Multicolor"",5,""Multicolor"",6,""Multicolor"",7,""Multicolor"",8,""Multicolor""))"),"")</f>
        <v/>
      </c>
      <c r="E702" s="14"/>
      <c r="F702" s="14"/>
      <c r="H702" s="15"/>
      <c r="I702" s="17"/>
      <c r="J702" s="17"/>
      <c r="O702" s="17"/>
      <c r="Q702" s="1">
        <v>60.0</v>
      </c>
      <c r="R702" s="1">
        <v>50.0</v>
      </c>
      <c r="S702" s="14" t="str">
        <f t="shared" si="9"/>
        <v/>
      </c>
      <c r="T702" s="14" t="str">
        <f>IFERROR(__xludf.DUMMYFUNCTION("CONCATENATE(if(REGEXMATCH(C702,""R""),"" Red"",""""),if(REGEXMATCH(C702,""O""),"" Orange"",""""),if(REGEXMATCH(C702,""Y""),"" Yellow"",""""),if(REGEXMATCH(C702,""G""),"" Green"",""""),if(REGEXMATCH(C702,""B""),"" Blue"",""""),if(REGEXMATCH(C702,""P""),"" "&amp;"Purple"",""""))"),"")</f>
        <v/>
      </c>
      <c r="U702" s="14" t="str">
        <f>IFERROR(__xludf.DUMMYFUNCTION("REGEXREPLACE(C702, ""([ROYGBPXZC_]|1?[0-9])"", ""&lt;icon src='$0.png'/&gt;"")
"),"")</f>
        <v/>
      </c>
      <c r="V702" s="9" t="str">
        <f>IFERROR(__xludf.DUMMYFUNCTION("REGEXREPLACE(SUBSTITUTE(SUBSTITUTE(SUBSTITUTE(SUBSTITUTE(REGEXREPLACE(I702, ""(\[([ROYGBPTQUXZC_]|1?[0-9])\])"", ""&lt;icon src='$2.png'/&gt;""),""--"",""—""),""-&gt;"",""•""),""~@"", CONCATENATE(""&lt;i&gt;"",REGEXEXTRACT(B702,""^([\s\S]*),|$""),""&lt;/i&gt;"")),""~"", CONCA"&amp;"TENATE(""&lt;i&gt;"",B702,""&lt;/i&gt;"")),""(\([\s\S]*?\))"",""&lt;i&gt;&lt;span foreground='#FF34343A'&gt;$0&lt;/span&gt;&lt;/i&gt;"")"),"")</f>
        <v/>
      </c>
      <c r="W702" s="14" t="str">
        <f t="shared" si="10"/>
        <v>&lt;i&gt;&lt;/i&gt;</v>
      </c>
    </row>
    <row r="703">
      <c r="A703" s="14"/>
      <c r="B703" s="1" t="str">
        <f t="shared" si="11"/>
        <v/>
      </c>
      <c r="C703" s="15"/>
      <c r="D703" s="16" t="str">
        <f>IFERROR(__xludf.DUMMYFUNCTION("IF(ISBLANK(A703),"""",SWITCH(IF(T703="""",0,COUNTA(SPLIT(T703,"" ""))),0,""Generic"",1,TRIM(T703),2,""Multicolor"",3,""Multicolor"",4,""Multicolor"",5,""Multicolor"",6,""Multicolor"",7,""Multicolor"",8,""Multicolor""))"),"")</f>
        <v/>
      </c>
      <c r="E703" s="14"/>
      <c r="F703" s="14"/>
      <c r="H703" s="15"/>
      <c r="I703" s="17"/>
      <c r="J703" s="17"/>
      <c r="O703" s="17"/>
      <c r="Q703" s="1">
        <v>60.0</v>
      </c>
      <c r="R703" s="1">
        <v>50.0</v>
      </c>
      <c r="S703" s="14" t="str">
        <f t="shared" si="9"/>
        <v/>
      </c>
      <c r="T703" s="14" t="str">
        <f>IFERROR(__xludf.DUMMYFUNCTION("CONCATENATE(if(REGEXMATCH(C703,""R""),"" Red"",""""),if(REGEXMATCH(C703,""O""),"" Orange"",""""),if(REGEXMATCH(C703,""Y""),"" Yellow"",""""),if(REGEXMATCH(C703,""G""),"" Green"",""""),if(REGEXMATCH(C703,""B""),"" Blue"",""""),if(REGEXMATCH(C703,""P""),"" "&amp;"Purple"",""""))"),"")</f>
        <v/>
      </c>
      <c r="U703" s="14" t="str">
        <f>IFERROR(__xludf.DUMMYFUNCTION("REGEXREPLACE(C703, ""([ROYGBPXZC_]|1?[0-9])"", ""&lt;icon src='$0.png'/&gt;"")
"),"")</f>
        <v/>
      </c>
      <c r="V703" s="9" t="str">
        <f>IFERROR(__xludf.DUMMYFUNCTION("REGEXREPLACE(SUBSTITUTE(SUBSTITUTE(SUBSTITUTE(SUBSTITUTE(REGEXREPLACE(I703, ""(\[([ROYGBPTQUXZC_]|1?[0-9])\])"", ""&lt;icon src='$2.png'/&gt;""),""--"",""—""),""-&gt;"",""•""),""~@"", CONCATENATE(""&lt;i&gt;"",REGEXEXTRACT(B703,""^([\s\S]*),|$""),""&lt;/i&gt;"")),""~"", CONCA"&amp;"TENATE(""&lt;i&gt;"",B703,""&lt;/i&gt;"")),""(\([\s\S]*?\))"",""&lt;i&gt;&lt;span foreground='#FF34343A'&gt;$0&lt;/span&gt;&lt;/i&gt;"")"),"")</f>
        <v/>
      </c>
      <c r="W703" s="14" t="str">
        <f t="shared" si="10"/>
        <v>&lt;i&gt;&lt;/i&gt;</v>
      </c>
    </row>
    <row r="704">
      <c r="A704" s="14"/>
      <c r="B704" s="1" t="str">
        <f t="shared" si="11"/>
        <v/>
      </c>
      <c r="C704" s="15"/>
      <c r="D704" s="16" t="str">
        <f>IFERROR(__xludf.DUMMYFUNCTION("IF(ISBLANK(A704),"""",SWITCH(IF(T704="""",0,COUNTA(SPLIT(T704,"" ""))),0,""Generic"",1,TRIM(T704),2,""Multicolor"",3,""Multicolor"",4,""Multicolor"",5,""Multicolor"",6,""Multicolor"",7,""Multicolor"",8,""Multicolor""))"),"")</f>
        <v/>
      </c>
      <c r="E704" s="14"/>
      <c r="F704" s="14"/>
      <c r="H704" s="15"/>
      <c r="I704" s="17"/>
      <c r="J704" s="17"/>
      <c r="O704" s="17"/>
      <c r="Q704" s="1">
        <v>60.0</v>
      </c>
      <c r="R704" s="1">
        <v>50.0</v>
      </c>
      <c r="S704" s="14" t="str">
        <f t="shared" si="9"/>
        <v/>
      </c>
      <c r="T704" s="14" t="str">
        <f>IFERROR(__xludf.DUMMYFUNCTION("CONCATENATE(if(REGEXMATCH(C704,""R""),"" Red"",""""),if(REGEXMATCH(C704,""O""),"" Orange"",""""),if(REGEXMATCH(C704,""Y""),"" Yellow"",""""),if(REGEXMATCH(C704,""G""),"" Green"",""""),if(REGEXMATCH(C704,""B""),"" Blue"",""""),if(REGEXMATCH(C704,""P""),"" "&amp;"Purple"",""""))"),"")</f>
        <v/>
      </c>
      <c r="U704" s="14" t="str">
        <f>IFERROR(__xludf.DUMMYFUNCTION("REGEXREPLACE(C704, ""([ROYGBPXZC_]|1?[0-9])"", ""&lt;icon src='$0.png'/&gt;"")
"),"")</f>
        <v/>
      </c>
      <c r="V704" s="9" t="str">
        <f>IFERROR(__xludf.DUMMYFUNCTION("REGEXREPLACE(SUBSTITUTE(SUBSTITUTE(SUBSTITUTE(SUBSTITUTE(REGEXREPLACE(I704, ""(\[([ROYGBPTQUXZC_]|1?[0-9])\])"", ""&lt;icon src='$2.png'/&gt;""),""--"",""—""),""-&gt;"",""•""),""~@"", CONCATENATE(""&lt;i&gt;"",REGEXEXTRACT(B704,""^([\s\S]*),|$""),""&lt;/i&gt;"")),""~"", CONCA"&amp;"TENATE(""&lt;i&gt;"",B704,""&lt;/i&gt;"")),""(\([\s\S]*?\))"",""&lt;i&gt;&lt;span foreground='#FF34343A'&gt;$0&lt;/span&gt;&lt;/i&gt;"")"),"")</f>
        <v/>
      </c>
      <c r="W704" s="14" t="str">
        <f t="shared" si="10"/>
        <v>&lt;i&gt;&lt;/i&gt;</v>
      </c>
    </row>
    <row r="705">
      <c r="A705" s="14"/>
      <c r="B705" s="1" t="str">
        <f t="shared" si="11"/>
        <v/>
      </c>
      <c r="C705" s="15"/>
      <c r="D705" s="16" t="str">
        <f>IFERROR(__xludf.DUMMYFUNCTION("IF(ISBLANK(A705),"""",SWITCH(IF(T705="""",0,COUNTA(SPLIT(T705,"" ""))),0,""Generic"",1,TRIM(T705),2,""Multicolor"",3,""Multicolor"",4,""Multicolor"",5,""Multicolor"",6,""Multicolor"",7,""Multicolor"",8,""Multicolor""))"),"")</f>
        <v/>
      </c>
      <c r="E705" s="14"/>
      <c r="F705" s="14"/>
      <c r="H705" s="15"/>
      <c r="I705" s="17"/>
      <c r="J705" s="17"/>
      <c r="O705" s="17"/>
      <c r="Q705" s="1">
        <v>60.0</v>
      </c>
      <c r="R705" s="1">
        <v>50.0</v>
      </c>
      <c r="S705" s="14" t="str">
        <f t="shared" si="9"/>
        <v/>
      </c>
      <c r="T705" s="14" t="str">
        <f>IFERROR(__xludf.DUMMYFUNCTION("CONCATENATE(if(REGEXMATCH(C705,""R""),"" Red"",""""),if(REGEXMATCH(C705,""O""),"" Orange"",""""),if(REGEXMATCH(C705,""Y""),"" Yellow"",""""),if(REGEXMATCH(C705,""G""),"" Green"",""""),if(REGEXMATCH(C705,""B""),"" Blue"",""""),if(REGEXMATCH(C705,""P""),"" "&amp;"Purple"",""""))"),"")</f>
        <v/>
      </c>
      <c r="U705" s="14" t="str">
        <f>IFERROR(__xludf.DUMMYFUNCTION("REGEXREPLACE(C705, ""([ROYGBPXZC_]|1?[0-9])"", ""&lt;icon src='$0.png'/&gt;"")
"),"")</f>
        <v/>
      </c>
      <c r="V705" s="9" t="str">
        <f>IFERROR(__xludf.DUMMYFUNCTION("REGEXREPLACE(SUBSTITUTE(SUBSTITUTE(SUBSTITUTE(SUBSTITUTE(REGEXREPLACE(I705, ""(\[([ROYGBPTQUXZC_]|1?[0-9])\])"", ""&lt;icon src='$2.png'/&gt;""),""--"",""—""),""-&gt;"",""•""),""~@"", CONCATENATE(""&lt;i&gt;"",REGEXEXTRACT(B705,""^([\s\S]*),|$""),""&lt;/i&gt;"")),""~"", CONCA"&amp;"TENATE(""&lt;i&gt;"",B705,""&lt;/i&gt;"")),""(\([\s\S]*?\))"",""&lt;i&gt;&lt;span foreground='#FF34343A'&gt;$0&lt;/span&gt;&lt;/i&gt;"")"),"")</f>
        <v/>
      </c>
      <c r="W705" s="14" t="str">
        <f t="shared" si="10"/>
        <v>&lt;i&gt;&lt;/i&gt;</v>
      </c>
    </row>
    <row r="706">
      <c r="A706" s="14"/>
      <c r="B706" s="1" t="str">
        <f t="shared" si="11"/>
        <v/>
      </c>
      <c r="C706" s="15"/>
      <c r="D706" s="16" t="str">
        <f>IFERROR(__xludf.DUMMYFUNCTION("IF(ISBLANK(A706),"""",SWITCH(IF(T706="""",0,COUNTA(SPLIT(T706,"" ""))),0,""Generic"",1,TRIM(T706),2,""Multicolor"",3,""Multicolor"",4,""Multicolor"",5,""Multicolor"",6,""Multicolor"",7,""Multicolor"",8,""Multicolor""))"),"")</f>
        <v/>
      </c>
      <c r="E706" s="14"/>
      <c r="F706" s="14"/>
      <c r="H706" s="15"/>
      <c r="I706" s="17"/>
      <c r="J706" s="17"/>
      <c r="O706" s="17"/>
      <c r="Q706" s="1">
        <v>60.0</v>
      </c>
      <c r="R706" s="1">
        <v>50.0</v>
      </c>
      <c r="S706" s="14" t="str">
        <f t="shared" si="9"/>
        <v/>
      </c>
      <c r="T706" s="14" t="str">
        <f>IFERROR(__xludf.DUMMYFUNCTION("CONCATENATE(if(REGEXMATCH(C706,""R""),"" Red"",""""),if(REGEXMATCH(C706,""O""),"" Orange"",""""),if(REGEXMATCH(C706,""Y""),"" Yellow"",""""),if(REGEXMATCH(C706,""G""),"" Green"",""""),if(REGEXMATCH(C706,""B""),"" Blue"",""""),if(REGEXMATCH(C706,""P""),"" "&amp;"Purple"",""""))"),"")</f>
        <v/>
      </c>
      <c r="U706" s="14" t="str">
        <f>IFERROR(__xludf.DUMMYFUNCTION("REGEXREPLACE(C706, ""([ROYGBPXZC_]|1?[0-9])"", ""&lt;icon src='$0.png'/&gt;"")
"),"")</f>
        <v/>
      </c>
      <c r="V706" s="9" t="str">
        <f>IFERROR(__xludf.DUMMYFUNCTION("REGEXREPLACE(SUBSTITUTE(SUBSTITUTE(SUBSTITUTE(SUBSTITUTE(REGEXREPLACE(I706, ""(\[([ROYGBPTQUXZC_]|1?[0-9])\])"", ""&lt;icon src='$2.png'/&gt;""),""--"",""—""),""-&gt;"",""•""),""~@"", CONCATENATE(""&lt;i&gt;"",REGEXEXTRACT(B706,""^([\s\S]*),|$""),""&lt;/i&gt;"")),""~"", CONCA"&amp;"TENATE(""&lt;i&gt;"",B706,""&lt;/i&gt;"")),""(\([\s\S]*?\))"",""&lt;i&gt;&lt;span foreground='#FF34343A'&gt;$0&lt;/span&gt;&lt;/i&gt;"")"),"")</f>
        <v/>
      </c>
      <c r="W706" s="14" t="str">
        <f t="shared" si="10"/>
        <v>&lt;i&gt;&lt;/i&gt;</v>
      </c>
    </row>
    <row r="707">
      <c r="A707" s="14"/>
      <c r="B707" s="1" t="str">
        <f t="shared" si="11"/>
        <v/>
      </c>
      <c r="C707" s="15"/>
      <c r="D707" s="16" t="str">
        <f>IFERROR(__xludf.DUMMYFUNCTION("IF(ISBLANK(A707),"""",SWITCH(IF(T707="""",0,COUNTA(SPLIT(T707,"" ""))),0,""Generic"",1,TRIM(T707),2,""Multicolor"",3,""Multicolor"",4,""Multicolor"",5,""Multicolor"",6,""Multicolor"",7,""Multicolor"",8,""Multicolor""))"),"")</f>
        <v/>
      </c>
      <c r="E707" s="14"/>
      <c r="F707" s="14"/>
      <c r="H707" s="15"/>
      <c r="I707" s="17"/>
      <c r="J707" s="17"/>
      <c r="O707" s="17"/>
      <c r="Q707" s="1">
        <v>60.0</v>
      </c>
      <c r="R707" s="1">
        <v>50.0</v>
      </c>
      <c r="S707" s="14" t="str">
        <f t="shared" si="9"/>
        <v/>
      </c>
      <c r="T707" s="14" t="str">
        <f>IFERROR(__xludf.DUMMYFUNCTION("CONCATENATE(if(REGEXMATCH(C707,""R""),"" Red"",""""),if(REGEXMATCH(C707,""O""),"" Orange"",""""),if(REGEXMATCH(C707,""Y""),"" Yellow"",""""),if(REGEXMATCH(C707,""G""),"" Green"",""""),if(REGEXMATCH(C707,""B""),"" Blue"",""""),if(REGEXMATCH(C707,""P""),"" "&amp;"Purple"",""""))"),"")</f>
        <v/>
      </c>
      <c r="U707" s="14" t="str">
        <f>IFERROR(__xludf.DUMMYFUNCTION("REGEXREPLACE(C707, ""([ROYGBPXZC_]|1?[0-9])"", ""&lt;icon src='$0.png'/&gt;"")
"),"")</f>
        <v/>
      </c>
      <c r="V707" s="9" t="str">
        <f>IFERROR(__xludf.DUMMYFUNCTION("REGEXREPLACE(SUBSTITUTE(SUBSTITUTE(SUBSTITUTE(SUBSTITUTE(REGEXREPLACE(I707, ""(\[([ROYGBPTQUXZC_]|1?[0-9])\])"", ""&lt;icon src='$2.png'/&gt;""),""--"",""—""),""-&gt;"",""•""),""~@"", CONCATENATE(""&lt;i&gt;"",REGEXEXTRACT(B707,""^([\s\S]*),|$""),""&lt;/i&gt;"")),""~"", CONCA"&amp;"TENATE(""&lt;i&gt;"",B707,""&lt;/i&gt;"")),""(\([\s\S]*?\))"",""&lt;i&gt;&lt;span foreground='#FF34343A'&gt;$0&lt;/span&gt;&lt;/i&gt;"")"),"")</f>
        <v/>
      </c>
      <c r="W707" s="14" t="str">
        <f t="shared" si="10"/>
        <v>&lt;i&gt;&lt;/i&gt;</v>
      </c>
    </row>
    <row r="708">
      <c r="A708" s="14"/>
      <c r="B708" s="1" t="str">
        <f t="shared" si="11"/>
        <v/>
      </c>
      <c r="C708" s="15"/>
      <c r="D708" s="16" t="str">
        <f>IFERROR(__xludf.DUMMYFUNCTION("IF(ISBLANK(A708),"""",SWITCH(IF(T708="""",0,COUNTA(SPLIT(T708,"" ""))),0,""Generic"",1,TRIM(T708),2,""Multicolor"",3,""Multicolor"",4,""Multicolor"",5,""Multicolor"",6,""Multicolor"",7,""Multicolor"",8,""Multicolor""))"),"")</f>
        <v/>
      </c>
      <c r="E708" s="14"/>
      <c r="F708" s="14"/>
      <c r="H708" s="15"/>
      <c r="I708" s="17"/>
      <c r="J708" s="17"/>
      <c r="O708" s="17"/>
      <c r="Q708" s="1">
        <v>60.0</v>
      </c>
      <c r="R708" s="1">
        <v>50.0</v>
      </c>
      <c r="S708" s="14" t="str">
        <f t="shared" si="9"/>
        <v/>
      </c>
      <c r="T708" s="14" t="str">
        <f>IFERROR(__xludf.DUMMYFUNCTION("CONCATENATE(if(REGEXMATCH(C708,""R""),"" Red"",""""),if(REGEXMATCH(C708,""O""),"" Orange"",""""),if(REGEXMATCH(C708,""Y""),"" Yellow"",""""),if(REGEXMATCH(C708,""G""),"" Green"",""""),if(REGEXMATCH(C708,""B""),"" Blue"",""""),if(REGEXMATCH(C708,""P""),"" "&amp;"Purple"",""""))"),"")</f>
        <v/>
      </c>
      <c r="U708" s="14" t="str">
        <f>IFERROR(__xludf.DUMMYFUNCTION("REGEXREPLACE(C708, ""([ROYGBPXZC_]|1?[0-9])"", ""&lt;icon src='$0.png'/&gt;"")
"),"")</f>
        <v/>
      </c>
      <c r="V708" s="9" t="str">
        <f>IFERROR(__xludf.DUMMYFUNCTION("REGEXREPLACE(SUBSTITUTE(SUBSTITUTE(SUBSTITUTE(SUBSTITUTE(REGEXREPLACE(I708, ""(\[([ROYGBPTQUXZC_]|1?[0-9])\])"", ""&lt;icon src='$2.png'/&gt;""),""--"",""—""),""-&gt;"",""•""),""~@"", CONCATENATE(""&lt;i&gt;"",REGEXEXTRACT(B708,""^([\s\S]*),|$""),""&lt;/i&gt;"")),""~"", CONCA"&amp;"TENATE(""&lt;i&gt;"",B708,""&lt;/i&gt;"")),""(\([\s\S]*?\))"",""&lt;i&gt;&lt;span foreground='#FF34343A'&gt;$0&lt;/span&gt;&lt;/i&gt;"")"),"")</f>
        <v/>
      </c>
      <c r="W708" s="14" t="str">
        <f t="shared" si="10"/>
        <v>&lt;i&gt;&lt;/i&gt;</v>
      </c>
    </row>
    <row r="709">
      <c r="A709" s="14"/>
      <c r="B709" s="1" t="str">
        <f t="shared" si="11"/>
        <v/>
      </c>
      <c r="C709" s="15"/>
      <c r="D709" s="16" t="str">
        <f>IFERROR(__xludf.DUMMYFUNCTION("IF(ISBLANK(A709),"""",SWITCH(IF(T709="""",0,COUNTA(SPLIT(T709,"" ""))),0,""Generic"",1,TRIM(T709),2,""Multicolor"",3,""Multicolor"",4,""Multicolor"",5,""Multicolor"",6,""Multicolor"",7,""Multicolor"",8,""Multicolor""))"),"")</f>
        <v/>
      </c>
      <c r="E709" s="14"/>
      <c r="F709" s="14"/>
      <c r="H709" s="15"/>
      <c r="I709" s="17"/>
      <c r="J709" s="17"/>
      <c r="O709" s="17"/>
      <c r="Q709" s="1">
        <v>60.0</v>
      </c>
      <c r="R709" s="1">
        <v>50.0</v>
      </c>
      <c r="S709" s="14" t="str">
        <f t="shared" si="9"/>
        <v/>
      </c>
      <c r="T709" s="14" t="str">
        <f>IFERROR(__xludf.DUMMYFUNCTION("CONCATENATE(if(REGEXMATCH(C709,""R""),"" Red"",""""),if(REGEXMATCH(C709,""O""),"" Orange"",""""),if(REGEXMATCH(C709,""Y""),"" Yellow"",""""),if(REGEXMATCH(C709,""G""),"" Green"",""""),if(REGEXMATCH(C709,""B""),"" Blue"",""""),if(REGEXMATCH(C709,""P""),"" "&amp;"Purple"",""""))"),"")</f>
        <v/>
      </c>
      <c r="U709" s="14" t="str">
        <f>IFERROR(__xludf.DUMMYFUNCTION("REGEXREPLACE(C709, ""([ROYGBPXZC_]|1?[0-9])"", ""&lt;icon src='$0.png'/&gt;"")
"),"")</f>
        <v/>
      </c>
      <c r="V709" s="9" t="str">
        <f>IFERROR(__xludf.DUMMYFUNCTION("REGEXREPLACE(SUBSTITUTE(SUBSTITUTE(SUBSTITUTE(SUBSTITUTE(REGEXREPLACE(I709, ""(\[([ROYGBPTQUXZC_]|1?[0-9])\])"", ""&lt;icon src='$2.png'/&gt;""),""--"",""—""),""-&gt;"",""•""),""~@"", CONCATENATE(""&lt;i&gt;"",REGEXEXTRACT(B709,""^([\s\S]*),|$""),""&lt;/i&gt;"")),""~"", CONCA"&amp;"TENATE(""&lt;i&gt;"",B709,""&lt;/i&gt;"")),""(\([\s\S]*?\))"",""&lt;i&gt;&lt;span foreground='#FF34343A'&gt;$0&lt;/span&gt;&lt;/i&gt;"")"),"")</f>
        <v/>
      </c>
      <c r="W709" s="14" t="str">
        <f t="shared" si="10"/>
        <v>&lt;i&gt;&lt;/i&gt;</v>
      </c>
    </row>
    <row r="710">
      <c r="A710" s="14"/>
      <c r="B710" s="1" t="str">
        <f t="shared" si="11"/>
        <v/>
      </c>
      <c r="C710" s="15"/>
      <c r="D710" s="16" t="str">
        <f>IFERROR(__xludf.DUMMYFUNCTION("IF(ISBLANK(A710),"""",SWITCH(IF(T710="""",0,COUNTA(SPLIT(T710,"" ""))),0,""Generic"",1,TRIM(T710),2,""Multicolor"",3,""Multicolor"",4,""Multicolor"",5,""Multicolor"",6,""Multicolor"",7,""Multicolor"",8,""Multicolor""))"),"")</f>
        <v/>
      </c>
      <c r="E710" s="14"/>
      <c r="F710" s="14"/>
      <c r="H710" s="15"/>
      <c r="I710" s="17"/>
      <c r="J710" s="17"/>
      <c r="O710" s="17"/>
      <c r="Q710" s="1">
        <v>60.0</v>
      </c>
      <c r="R710" s="1">
        <v>50.0</v>
      </c>
      <c r="S710" s="14" t="str">
        <f t="shared" si="9"/>
        <v/>
      </c>
      <c r="T710" s="14" t="str">
        <f>IFERROR(__xludf.DUMMYFUNCTION("CONCATENATE(if(REGEXMATCH(C710,""R""),"" Red"",""""),if(REGEXMATCH(C710,""O""),"" Orange"",""""),if(REGEXMATCH(C710,""Y""),"" Yellow"",""""),if(REGEXMATCH(C710,""G""),"" Green"",""""),if(REGEXMATCH(C710,""B""),"" Blue"",""""),if(REGEXMATCH(C710,""P""),"" "&amp;"Purple"",""""))"),"")</f>
        <v/>
      </c>
      <c r="U710" s="14" t="str">
        <f>IFERROR(__xludf.DUMMYFUNCTION("REGEXREPLACE(C710, ""([ROYGBPXZC_]|1?[0-9])"", ""&lt;icon src='$0.png'/&gt;"")
"),"")</f>
        <v/>
      </c>
      <c r="V710" s="9" t="str">
        <f>IFERROR(__xludf.DUMMYFUNCTION("REGEXREPLACE(SUBSTITUTE(SUBSTITUTE(SUBSTITUTE(SUBSTITUTE(REGEXREPLACE(I710, ""(\[([ROYGBPTQUXZC_]|1?[0-9])\])"", ""&lt;icon src='$2.png'/&gt;""),""--"",""—""),""-&gt;"",""•""),""~@"", CONCATENATE(""&lt;i&gt;"",REGEXEXTRACT(B710,""^([\s\S]*),|$""),""&lt;/i&gt;"")),""~"", CONCA"&amp;"TENATE(""&lt;i&gt;"",B710,""&lt;/i&gt;"")),""(\([\s\S]*?\))"",""&lt;i&gt;&lt;span foreground='#FF34343A'&gt;$0&lt;/span&gt;&lt;/i&gt;"")"),"")</f>
        <v/>
      </c>
      <c r="W710" s="14" t="str">
        <f t="shared" si="10"/>
        <v>&lt;i&gt;&lt;/i&gt;</v>
      </c>
    </row>
    <row r="711">
      <c r="A711" s="14"/>
      <c r="B711" s="1" t="str">
        <f t="shared" si="11"/>
        <v/>
      </c>
      <c r="C711" s="15"/>
      <c r="D711" s="16" t="str">
        <f>IFERROR(__xludf.DUMMYFUNCTION("IF(ISBLANK(A711),"""",SWITCH(IF(T711="""",0,COUNTA(SPLIT(T711,"" ""))),0,""Generic"",1,TRIM(T711),2,""Multicolor"",3,""Multicolor"",4,""Multicolor"",5,""Multicolor"",6,""Multicolor"",7,""Multicolor"",8,""Multicolor""))"),"")</f>
        <v/>
      </c>
      <c r="E711" s="14"/>
      <c r="F711" s="14"/>
      <c r="H711" s="15"/>
      <c r="I711" s="17"/>
      <c r="J711" s="17"/>
      <c r="O711" s="17"/>
      <c r="Q711" s="1">
        <v>60.0</v>
      </c>
      <c r="R711" s="1">
        <v>50.0</v>
      </c>
      <c r="S711" s="14" t="str">
        <f t="shared" si="9"/>
        <v/>
      </c>
      <c r="T711" s="14" t="str">
        <f>IFERROR(__xludf.DUMMYFUNCTION("CONCATENATE(if(REGEXMATCH(C711,""R""),"" Red"",""""),if(REGEXMATCH(C711,""O""),"" Orange"",""""),if(REGEXMATCH(C711,""Y""),"" Yellow"",""""),if(REGEXMATCH(C711,""G""),"" Green"",""""),if(REGEXMATCH(C711,""B""),"" Blue"",""""),if(REGEXMATCH(C711,""P""),"" "&amp;"Purple"",""""))"),"")</f>
        <v/>
      </c>
      <c r="U711" s="14" t="str">
        <f>IFERROR(__xludf.DUMMYFUNCTION("REGEXREPLACE(C711, ""([ROYGBPXZC_]|1?[0-9])"", ""&lt;icon src='$0.png'/&gt;"")
"),"")</f>
        <v/>
      </c>
      <c r="V711" s="9" t="str">
        <f>IFERROR(__xludf.DUMMYFUNCTION("REGEXREPLACE(SUBSTITUTE(SUBSTITUTE(SUBSTITUTE(SUBSTITUTE(REGEXREPLACE(I711, ""(\[([ROYGBPTQUXZC_]|1?[0-9])\])"", ""&lt;icon src='$2.png'/&gt;""),""--"",""—""),""-&gt;"",""•""),""~@"", CONCATENATE(""&lt;i&gt;"",REGEXEXTRACT(B711,""^([\s\S]*),|$""),""&lt;/i&gt;"")),""~"", CONCA"&amp;"TENATE(""&lt;i&gt;"",B711,""&lt;/i&gt;"")),""(\([\s\S]*?\))"",""&lt;i&gt;&lt;span foreground='#FF34343A'&gt;$0&lt;/span&gt;&lt;/i&gt;"")"),"")</f>
        <v/>
      </c>
      <c r="W711" s="14" t="str">
        <f t="shared" si="10"/>
        <v>&lt;i&gt;&lt;/i&gt;</v>
      </c>
    </row>
    <row r="712">
      <c r="A712" s="14"/>
      <c r="B712" s="1" t="str">
        <f t="shared" si="11"/>
        <v/>
      </c>
      <c r="C712" s="15"/>
      <c r="D712" s="16" t="str">
        <f>IFERROR(__xludf.DUMMYFUNCTION("IF(ISBLANK(A712),"""",SWITCH(IF(T712="""",0,COUNTA(SPLIT(T712,"" ""))),0,""Generic"",1,TRIM(T712),2,""Multicolor"",3,""Multicolor"",4,""Multicolor"",5,""Multicolor"",6,""Multicolor"",7,""Multicolor"",8,""Multicolor""))"),"")</f>
        <v/>
      </c>
      <c r="E712" s="14"/>
      <c r="F712" s="14"/>
      <c r="H712" s="15"/>
      <c r="I712" s="17"/>
      <c r="J712" s="17"/>
      <c r="O712" s="17"/>
      <c r="Q712" s="1">
        <v>60.0</v>
      </c>
      <c r="R712" s="1">
        <v>50.0</v>
      </c>
      <c r="S712" s="14" t="str">
        <f t="shared" si="9"/>
        <v/>
      </c>
      <c r="T712" s="14" t="str">
        <f>IFERROR(__xludf.DUMMYFUNCTION("CONCATENATE(if(REGEXMATCH(C712,""R""),"" Red"",""""),if(REGEXMATCH(C712,""O""),"" Orange"",""""),if(REGEXMATCH(C712,""Y""),"" Yellow"",""""),if(REGEXMATCH(C712,""G""),"" Green"",""""),if(REGEXMATCH(C712,""B""),"" Blue"",""""),if(REGEXMATCH(C712,""P""),"" "&amp;"Purple"",""""))"),"")</f>
        <v/>
      </c>
      <c r="U712" s="14" t="str">
        <f>IFERROR(__xludf.DUMMYFUNCTION("REGEXREPLACE(C712, ""([ROYGBPXZC_]|1?[0-9])"", ""&lt;icon src='$0.png'/&gt;"")
"),"")</f>
        <v/>
      </c>
      <c r="V712" s="9" t="str">
        <f>IFERROR(__xludf.DUMMYFUNCTION("REGEXREPLACE(SUBSTITUTE(SUBSTITUTE(SUBSTITUTE(SUBSTITUTE(REGEXREPLACE(I712, ""(\[([ROYGBPTQUXZC_]|1?[0-9])\])"", ""&lt;icon src='$2.png'/&gt;""),""--"",""—""),""-&gt;"",""•""),""~@"", CONCATENATE(""&lt;i&gt;"",REGEXEXTRACT(B712,""^([\s\S]*),|$""),""&lt;/i&gt;"")),""~"", CONCA"&amp;"TENATE(""&lt;i&gt;"",B712,""&lt;/i&gt;"")),""(\([\s\S]*?\))"",""&lt;i&gt;&lt;span foreground='#FF34343A'&gt;$0&lt;/span&gt;&lt;/i&gt;"")"),"")</f>
        <v/>
      </c>
      <c r="W712" s="14" t="str">
        <f t="shared" si="10"/>
        <v>&lt;i&gt;&lt;/i&gt;</v>
      </c>
    </row>
    <row r="713">
      <c r="A713" s="14"/>
      <c r="B713" s="1" t="str">
        <f t="shared" si="11"/>
        <v/>
      </c>
      <c r="C713" s="15"/>
      <c r="D713" s="16" t="str">
        <f>IFERROR(__xludf.DUMMYFUNCTION("IF(ISBLANK(A713),"""",SWITCH(IF(T713="""",0,COUNTA(SPLIT(T713,"" ""))),0,""Generic"",1,TRIM(T713),2,""Multicolor"",3,""Multicolor"",4,""Multicolor"",5,""Multicolor"",6,""Multicolor"",7,""Multicolor"",8,""Multicolor""))"),"")</f>
        <v/>
      </c>
      <c r="E713" s="14"/>
      <c r="F713" s="14"/>
      <c r="H713" s="15"/>
      <c r="I713" s="17"/>
      <c r="J713" s="17"/>
      <c r="O713" s="17"/>
      <c r="Q713" s="1">
        <v>60.0</v>
      </c>
      <c r="R713" s="1">
        <v>50.0</v>
      </c>
      <c r="S713" s="14" t="str">
        <f t="shared" si="9"/>
        <v/>
      </c>
      <c r="T713" s="14" t="str">
        <f>IFERROR(__xludf.DUMMYFUNCTION("CONCATENATE(if(REGEXMATCH(C713,""R""),"" Red"",""""),if(REGEXMATCH(C713,""O""),"" Orange"",""""),if(REGEXMATCH(C713,""Y""),"" Yellow"",""""),if(REGEXMATCH(C713,""G""),"" Green"",""""),if(REGEXMATCH(C713,""B""),"" Blue"",""""),if(REGEXMATCH(C713,""P""),"" "&amp;"Purple"",""""))"),"")</f>
        <v/>
      </c>
      <c r="U713" s="14" t="str">
        <f>IFERROR(__xludf.DUMMYFUNCTION("REGEXREPLACE(C713, ""([ROYGBPXZC_]|1?[0-9])"", ""&lt;icon src='$0.png'/&gt;"")
"),"")</f>
        <v/>
      </c>
      <c r="V713" s="9" t="str">
        <f>IFERROR(__xludf.DUMMYFUNCTION("REGEXREPLACE(SUBSTITUTE(SUBSTITUTE(SUBSTITUTE(SUBSTITUTE(REGEXREPLACE(I713, ""(\[([ROYGBPTQUXZC_]|1?[0-9])\])"", ""&lt;icon src='$2.png'/&gt;""),""--"",""—""),""-&gt;"",""•""),""~@"", CONCATENATE(""&lt;i&gt;"",REGEXEXTRACT(B713,""^([\s\S]*),|$""),""&lt;/i&gt;"")),""~"", CONCA"&amp;"TENATE(""&lt;i&gt;"",B713,""&lt;/i&gt;"")),""(\([\s\S]*?\))"",""&lt;i&gt;&lt;span foreground='#FF34343A'&gt;$0&lt;/span&gt;&lt;/i&gt;"")"),"")</f>
        <v/>
      </c>
      <c r="W713" s="14" t="str">
        <f t="shared" si="10"/>
        <v>&lt;i&gt;&lt;/i&gt;</v>
      </c>
    </row>
    <row r="714">
      <c r="A714" s="14"/>
      <c r="B714" s="1" t="str">
        <f t="shared" si="11"/>
        <v/>
      </c>
      <c r="C714" s="15"/>
      <c r="D714" s="16" t="str">
        <f>IFERROR(__xludf.DUMMYFUNCTION("IF(ISBLANK(A714),"""",SWITCH(IF(T714="""",0,COUNTA(SPLIT(T714,"" ""))),0,""Generic"",1,TRIM(T714),2,""Multicolor"",3,""Multicolor"",4,""Multicolor"",5,""Multicolor"",6,""Multicolor"",7,""Multicolor"",8,""Multicolor""))"),"")</f>
        <v/>
      </c>
      <c r="E714" s="14"/>
      <c r="F714" s="14"/>
      <c r="H714" s="15"/>
      <c r="I714" s="17"/>
      <c r="J714" s="17"/>
      <c r="O714" s="17"/>
      <c r="Q714" s="1">
        <v>60.0</v>
      </c>
      <c r="R714" s="1">
        <v>50.0</v>
      </c>
      <c r="S714" s="14" t="str">
        <f t="shared" si="9"/>
        <v/>
      </c>
      <c r="T714" s="14" t="str">
        <f>IFERROR(__xludf.DUMMYFUNCTION("CONCATENATE(if(REGEXMATCH(C714,""R""),"" Red"",""""),if(REGEXMATCH(C714,""O""),"" Orange"",""""),if(REGEXMATCH(C714,""Y""),"" Yellow"",""""),if(REGEXMATCH(C714,""G""),"" Green"",""""),if(REGEXMATCH(C714,""B""),"" Blue"",""""),if(REGEXMATCH(C714,""P""),"" "&amp;"Purple"",""""))"),"")</f>
        <v/>
      </c>
      <c r="U714" s="14" t="str">
        <f>IFERROR(__xludf.DUMMYFUNCTION("REGEXREPLACE(C714, ""([ROYGBPXZC_]|1?[0-9])"", ""&lt;icon src='$0.png'/&gt;"")
"),"")</f>
        <v/>
      </c>
      <c r="V714" s="9" t="str">
        <f>IFERROR(__xludf.DUMMYFUNCTION("REGEXREPLACE(SUBSTITUTE(SUBSTITUTE(SUBSTITUTE(SUBSTITUTE(REGEXREPLACE(I714, ""(\[([ROYGBPTQUXZC_]|1?[0-9])\])"", ""&lt;icon src='$2.png'/&gt;""),""--"",""—""),""-&gt;"",""•""),""~@"", CONCATENATE(""&lt;i&gt;"",REGEXEXTRACT(B714,""^([\s\S]*),|$""),""&lt;/i&gt;"")),""~"", CONCA"&amp;"TENATE(""&lt;i&gt;"",B714,""&lt;/i&gt;"")),""(\([\s\S]*?\))"",""&lt;i&gt;&lt;span foreground='#FF34343A'&gt;$0&lt;/span&gt;&lt;/i&gt;"")"),"")</f>
        <v/>
      </c>
      <c r="W714" s="14" t="str">
        <f t="shared" si="10"/>
        <v>&lt;i&gt;&lt;/i&gt;</v>
      </c>
    </row>
    <row r="715">
      <c r="A715" s="14"/>
      <c r="B715" s="1" t="str">
        <f t="shared" si="11"/>
        <v/>
      </c>
      <c r="C715" s="15"/>
      <c r="D715" s="16" t="str">
        <f>IFERROR(__xludf.DUMMYFUNCTION("IF(ISBLANK(A715),"""",SWITCH(IF(T715="""",0,COUNTA(SPLIT(T715,"" ""))),0,""Generic"",1,TRIM(T715),2,""Multicolor"",3,""Multicolor"",4,""Multicolor"",5,""Multicolor"",6,""Multicolor"",7,""Multicolor"",8,""Multicolor""))"),"")</f>
        <v/>
      </c>
      <c r="E715" s="14"/>
      <c r="F715" s="14"/>
      <c r="H715" s="15"/>
      <c r="I715" s="17"/>
      <c r="J715" s="17"/>
      <c r="O715" s="17"/>
      <c r="Q715" s="1">
        <v>60.0</v>
      </c>
      <c r="R715" s="1">
        <v>50.0</v>
      </c>
      <c r="S715" s="14" t="str">
        <f t="shared" si="9"/>
        <v/>
      </c>
      <c r="T715" s="14" t="str">
        <f>IFERROR(__xludf.DUMMYFUNCTION("CONCATENATE(if(REGEXMATCH(C715,""R""),"" Red"",""""),if(REGEXMATCH(C715,""O""),"" Orange"",""""),if(REGEXMATCH(C715,""Y""),"" Yellow"",""""),if(REGEXMATCH(C715,""G""),"" Green"",""""),if(REGEXMATCH(C715,""B""),"" Blue"",""""),if(REGEXMATCH(C715,""P""),"" "&amp;"Purple"",""""))"),"")</f>
        <v/>
      </c>
      <c r="U715" s="14" t="str">
        <f>IFERROR(__xludf.DUMMYFUNCTION("REGEXREPLACE(C715, ""([ROYGBPXZC_]|1?[0-9])"", ""&lt;icon src='$0.png'/&gt;"")
"),"")</f>
        <v/>
      </c>
      <c r="V715" s="9" t="str">
        <f>IFERROR(__xludf.DUMMYFUNCTION("REGEXREPLACE(SUBSTITUTE(SUBSTITUTE(SUBSTITUTE(SUBSTITUTE(REGEXREPLACE(I715, ""(\[([ROYGBPTQUXZC_]|1?[0-9])\])"", ""&lt;icon src='$2.png'/&gt;""),""--"",""—""),""-&gt;"",""•""),""~@"", CONCATENATE(""&lt;i&gt;"",REGEXEXTRACT(B715,""^([\s\S]*),|$""),""&lt;/i&gt;"")),""~"", CONCA"&amp;"TENATE(""&lt;i&gt;"",B715,""&lt;/i&gt;"")),""(\([\s\S]*?\))"",""&lt;i&gt;&lt;span foreground='#FF34343A'&gt;$0&lt;/span&gt;&lt;/i&gt;"")"),"")</f>
        <v/>
      </c>
      <c r="W715" s="14" t="str">
        <f t="shared" si="10"/>
        <v>&lt;i&gt;&lt;/i&gt;</v>
      </c>
    </row>
    <row r="716">
      <c r="A716" s="14"/>
      <c r="B716" s="1" t="str">
        <f t="shared" si="11"/>
        <v/>
      </c>
      <c r="C716" s="15"/>
      <c r="D716" s="16" t="str">
        <f>IFERROR(__xludf.DUMMYFUNCTION("IF(ISBLANK(A716),"""",SWITCH(IF(T716="""",0,COUNTA(SPLIT(T716,"" ""))),0,""Generic"",1,TRIM(T716),2,""Multicolor"",3,""Multicolor"",4,""Multicolor"",5,""Multicolor"",6,""Multicolor"",7,""Multicolor"",8,""Multicolor""))"),"")</f>
        <v/>
      </c>
      <c r="E716" s="14"/>
      <c r="F716" s="14"/>
      <c r="H716" s="15"/>
      <c r="I716" s="17"/>
      <c r="J716" s="17"/>
      <c r="O716" s="17"/>
      <c r="Q716" s="1">
        <v>60.0</v>
      </c>
      <c r="R716" s="1">
        <v>50.0</v>
      </c>
      <c r="S716" s="14" t="str">
        <f t="shared" si="9"/>
        <v/>
      </c>
      <c r="T716" s="14" t="str">
        <f>IFERROR(__xludf.DUMMYFUNCTION("CONCATENATE(if(REGEXMATCH(C716,""R""),"" Red"",""""),if(REGEXMATCH(C716,""O""),"" Orange"",""""),if(REGEXMATCH(C716,""Y""),"" Yellow"",""""),if(REGEXMATCH(C716,""G""),"" Green"",""""),if(REGEXMATCH(C716,""B""),"" Blue"",""""),if(REGEXMATCH(C716,""P""),"" "&amp;"Purple"",""""))"),"")</f>
        <v/>
      </c>
      <c r="U716" s="14" t="str">
        <f>IFERROR(__xludf.DUMMYFUNCTION("REGEXREPLACE(C716, ""([ROYGBPXZC_]|1?[0-9])"", ""&lt;icon src='$0.png'/&gt;"")
"),"")</f>
        <v/>
      </c>
      <c r="V716" s="9" t="str">
        <f>IFERROR(__xludf.DUMMYFUNCTION("REGEXREPLACE(SUBSTITUTE(SUBSTITUTE(SUBSTITUTE(SUBSTITUTE(REGEXREPLACE(I716, ""(\[([ROYGBPTQUXZC_]|1?[0-9])\])"", ""&lt;icon src='$2.png'/&gt;""),""--"",""—""),""-&gt;"",""•""),""~@"", CONCATENATE(""&lt;i&gt;"",REGEXEXTRACT(B716,""^([\s\S]*),|$""),""&lt;/i&gt;"")),""~"", CONCA"&amp;"TENATE(""&lt;i&gt;"",B716,""&lt;/i&gt;"")),""(\([\s\S]*?\))"",""&lt;i&gt;&lt;span foreground='#FF34343A'&gt;$0&lt;/span&gt;&lt;/i&gt;"")"),"")</f>
        <v/>
      </c>
      <c r="W716" s="14" t="str">
        <f t="shared" si="10"/>
        <v>&lt;i&gt;&lt;/i&gt;</v>
      </c>
    </row>
    <row r="717">
      <c r="A717" s="14"/>
      <c r="B717" s="1" t="str">
        <f t="shared" si="11"/>
        <v/>
      </c>
      <c r="C717" s="15"/>
      <c r="D717" s="16" t="str">
        <f>IFERROR(__xludf.DUMMYFUNCTION("IF(ISBLANK(A717),"""",SWITCH(IF(T717="""",0,COUNTA(SPLIT(T717,"" ""))),0,""Generic"",1,TRIM(T717),2,""Multicolor"",3,""Multicolor"",4,""Multicolor"",5,""Multicolor"",6,""Multicolor"",7,""Multicolor"",8,""Multicolor""))"),"")</f>
        <v/>
      </c>
      <c r="E717" s="14"/>
      <c r="F717" s="14"/>
      <c r="H717" s="15"/>
      <c r="I717" s="17"/>
      <c r="J717" s="17"/>
      <c r="O717" s="17"/>
      <c r="Q717" s="1">
        <v>60.0</v>
      </c>
      <c r="R717" s="1">
        <v>50.0</v>
      </c>
      <c r="S717" s="14" t="str">
        <f t="shared" si="9"/>
        <v/>
      </c>
      <c r="T717" s="14" t="str">
        <f>IFERROR(__xludf.DUMMYFUNCTION("CONCATENATE(if(REGEXMATCH(C717,""R""),"" Red"",""""),if(REGEXMATCH(C717,""O""),"" Orange"",""""),if(REGEXMATCH(C717,""Y""),"" Yellow"",""""),if(REGEXMATCH(C717,""G""),"" Green"",""""),if(REGEXMATCH(C717,""B""),"" Blue"",""""),if(REGEXMATCH(C717,""P""),"" "&amp;"Purple"",""""))"),"")</f>
        <v/>
      </c>
      <c r="U717" s="14" t="str">
        <f>IFERROR(__xludf.DUMMYFUNCTION("REGEXREPLACE(C717, ""([ROYGBPXZC_]|1?[0-9])"", ""&lt;icon src='$0.png'/&gt;"")
"),"")</f>
        <v/>
      </c>
      <c r="V717" s="9" t="str">
        <f>IFERROR(__xludf.DUMMYFUNCTION("REGEXREPLACE(SUBSTITUTE(SUBSTITUTE(SUBSTITUTE(SUBSTITUTE(REGEXREPLACE(I717, ""(\[([ROYGBPTQUXZC_]|1?[0-9])\])"", ""&lt;icon src='$2.png'/&gt;""),""--"",""—""),""-&gt;"",""•""),""~@"", CONCATENATE(""&lt;i&gt;"",REGEXEXTRACT(B717,""^([\s\S]*),|$""),""&lt;/i&gt;"")),""~"", CONCA"&amp;"TENATE(""&lt;i&gt;"",B717,""&lt;/i&gt;"")),""(\([\s\S]*?\))"",""&lt;i&gt;&lt;span foreground='#FF34343A'&gt;$0&lt;/span&gt;&lt;/i&gt;"")"),"")</f>
        <v/>
      </c>
      <c r="W717" s="14" t="str">
        <f t="shared" si="10"/>
        <v>&lt;i&gt;&lt;/i&gt;</v>
      </c>
    </row>
    <row r="718">
      <c r="A718" s="14"/>
      <c r="B718" s="1" t="str">
        <f t="shared" si="11"/>
        <v/>
      </c>
      <c r="C718" s="15"/>
      <c r="D718" s="16" t="str">
        <f>IFERROR(__xludf.DUMMYFUNCTION("IF(ISBLANK(A718),"""",SWITCH(IF(T718="""",0,COUNTA(SPLIT(T718,"" ""))),0,""Generic"",1,TRIM(T718),2,""Multicolor"",3,""Multicolor"",4,""Multicolor"",5,""Multicolor"",6,""Multicolor"",7,""Multicolor"",8,""Multicolor""))"),"")</f>
        <v/>
      </c>
      <c r="E718" s="14"/>
      <c r="F718" s="14"/>
      <c r="H718" s="15"/>
      <c r="I718" s="17"/>
      <c r="J718" s="17"/>
      <c r="O718" s="17"/>
      <c r="Q718" s="1">
        <v>60.0</v>
      </c>
      <c r="R718" s="1">
        <v>50.0</v>
      </c>
      <c r="S718" s="14" t="str">
        <f t="shared" si="9"/>
        <v/>
      </c>
      <c r="T718" s="14" t="str">
        <f>IFERROR(__xludf.DUMMYFUNCTION("CONCATENATE(if(REGEXMATCH(C718,""R""),"" Red"",""""),if(REGEXMATCH(C718,""O""),"" Orange"",""""),if(REGEXMATCH(C718,""Y""),"" Yellow"",""""),if(REGEXMATCH(C718,""G""),"" Green"",""""),if(REGEXMATCH(C718,""B""),"" Blue"",""""),if(REGEXMATCH(C718,""P""),"" "&amp;"Purple"",""""))"),"")</f>
        <v/>
      </c>
      <c r="U718" s="14" t="str">
        <f>IFERROR(__xludf.DUMMYFUNCTION("REGEXREPLACE(C718, ""([ROYGBPXZC_]|1?[0-9])"", ""&lt;icon src='$0.png'/&gt;"")
"),"")</f>
        <v/>
      </c>
      <c r="V718" s="9" t="str">
        <f>IFERROR(__xludf.DUMMYFUNCTION("REGEXREPLACE(SUBSTITUTE(SUBSTITUTE(SUBSTITUTE(SUBSTITUTE(REGEXREPLACE(I718, ""(\[([ROYGBPTQUXZC_]|1?[0-9])\])"", ""&lt;icon src='$2.png'/&gt;""),""--"",""—""),""-&gt;"",""•""),""~@"", CONCATENATE(""&lt;i&gt;"",REGEXEXTRACT(B718,""^([\s\S]*),|$""),""&lt;/i&gt;"")),""~"", CONCA"&amp;"TENATE(""&lt;i&gt;"",B718,""&lt;/i&gt;"")),""(\([\s\S]*?\))"",""&lt;i&gt;&lt;span foreground='#FF34343A'&gt;$0&lt;/span&gt;&lt;/i&gt;"")"),"")</f>
        <v/>
      </c>
      <c r="W718" s="14" t="str">
        <f t="shared" si="10"/>
        <v>&lt;i&gt;&lt;/i&gt;</v>
      </c>
    </row>
    <row r="719">
      <c r="A719" s="14"/>
      <c r="B719" s="1" t="str">
        <f t="shared" si="11"/>
        <v/>
      </c>
      <c r="C719" s="15"/>
      <c r="D719" s="16" t="str">
        <f>IFERROR(__xludf.DUMMYFUNCTION("IF(ISBLANK(A719),"""",SWITCH(IF(T719="""",0,COUNTA(SPLIT(T719,"" ""))),0,""Generic"",1,TRIM(T719),2,""Multicolor"",3,""Multicolor"",4,""Multicolor"",5,""Multicolor"",6,""Multicolor"",7,""Multicolor"",8,""Multicolor""))"),"")</f>
        <v/>
      </c>
      <c r="E719" s="14"/>
      <c r="F719" s="14"/>
      <c r="H719" s="15"/>
      <c r="I719" s="17"/>
      <c r="J719" s="17"/>
      <c r="O719" s="17"/>
      <c r="Q719" s="1">
        <v>60.0</v>
      </c>
      <c r="R719" s="1">
        <v>50.0</v>
      </c>
      <c r="S719" s="14" t="str">
        <f t="shared" si="9"/>
        <v/>
      </c>
      <c r="T719" s="14" t="str">
        <f>IFERROR(__xludf.DUMMYFUNCTION("CONCATENATE(if(REGEXMATCH(C719,""R""),"" Red"",""""),if(REGEXMATCH(C719,""O""),"" Orange"",""""),if(REGEXMATCH(C719,""Y""),"" Yellow"",""""),if(REGEXMATCH(C719,""G""),"" Green"",""""),if(REGEXMATCH(C719,""B""),"" Blue"",""""),if(REGEXMATCH(C719,""P""),"" "&amp;"Purple"",""""))"),"")</f>
        <v/>
      </c>
      <c r="U719" s="14" t="str">
        <f>IFERROR(__xludf.DUMMYFUNCTION("REGEXREPLACE(C719, ""([ROYGBPXZC_]|1?[0-9])"", ""&lt;icon src='$0.png'/&gt;"")
"),"")</f>
        <v/>
      </c>
      <c r="V719" s="9" t="str">
        <f>IFERROR(__xludf.DUMMYFUNCTION("REGEXREPLACE(SUBSTITUTE(SUBSTITUTE(SUBSTITUTE(SUBSTITUTE(REGEXREPLACE(I719, ""(\[([ROYGBPTQUXZC_]|1?[0-9])\])"", ""&lt;icon src='$2.png'/&gt;""),""--"",""—""),""-&gt;"",""•""),""~@"", CONCATENATE(""&lt;i&gt;"",REGEXEXTRACT(B719,""^([\s\S]*),|$""),""&lt;/i&gt;"")),""~"", CONCA"&amp;"TENATE(""&lt;i&gt;"",B719,""&lt;/i&gt;"")),""(\([\s\S]*?\))"",""&lt;i&gt;&lt;span foreground='#FF34343A'&gt;$0&lt;/span&gt;&lt;/i&gt;"")"),"")</f>
        <v/>
      </c>
      <c r="W719" s="14" t="str">
        <f t="shared" si="10"/>
        <v>&lt;i&gt;&lt;/i&gt;</v>
      </c>
    </row>
    <row r="720">
      <c r="A720" s="14"/>
      <c r="B720" s="1" t="str">
        <f t="shared" si="11"/>
        <v/>
      </c>
      <c r="C720" s="15"/>
      <c r="D720" s="16" t="str">
        <f>IFERROR(__xludf.DUMMYFUNCTION("IF(ISBLANK(A720),"""",SWITCH(IF(T720="""",0,COUNTA(SPLIT(T720,"" ""))),0,""Generic"",1,TRIM(T720),2,""Multicolor"",3,""Multicolor"",4,""Multicolor"",5,""Multicolor"",6,""Multicolor"",7,""Multicolor"",8,""Multicolor""))"),"")</f>
        <v/>
      </c>
      <c r="E720" s="14"/>
      <c r="F720" s="14"/>
      <c r="H720" s="15"/>
      <c r="I720" s="17"/>
      <c r="J720" s="17"/>
      <c r="O720" s="17"/>
      <c r="Q720" s="1">
        <v>60.0</v>
      </c>
      <c r="R720" s="1">
        <v>50.0</v>
      </c>
      <c r="S720" s="14" t="str">
        <f t="shared" si="9"/>
        <v/>
      </c>
      <c r="T720" s="14" t="str">
        <f>IFERROR(__xludf.DUMMYFUNCTION("CONCATENATE(if(REGEXMATCH(C720,""R""),"" Red"",""""),if(REGEXMATCH(C720,""O""),"" Orange"",""""),if(REGEXMATCH(C720,""Y""),"" Yellow"",""""),if(REGEXMATCH(C720,""G""),"" Green"",""""),if(REGEXMATCH(C720,""B""),"" Blue"",""""),if(REGEXMATCH(C720,""P""),"" "&amp;"Purple"",""""))"),"")</f>
        <v/>
      </c>
      <c r="U720" s="14" t="str">
        <f>IFERROR(__xludf.DUMMYFUNCTION("REGEXREPLACE(C720, ""([ROYGBPXZC_]|1?[0-9])"", ""&lt;icon src='$0.png'/&gt;"")
"),"")</f>
        <v/>
      </c>
      <c r="V720" s="9" t="str">
        <f>IFERROR(__xludf.DUMMYFUNCTION("REGEXREPLACE(SUBSTITUTE(SUBSTITUTE(SUBSTITUTE(SUBSTITUTE(REGEXREPLACE(I720, ""(\[([ROYGBPTQUXZC_]|1?[0-9])\])"", ""&lt;icon src='$2.png'/&gt;""),""--"",""—""),""-&gt;"",""•""),""~@"", CONCATENATE(""&lt;i&gt;"",REGEXEXTRACT(B720,""^([\s\S]*),|$""),""&lt;/i&gt;"")),""~"", CONCA"&amp;"TENATE(""&lt;i&gt;"",B720,""&lt;/i&gt;"")),""(\([\s\S]*?\))"",""&lt;i&gt;&lt;span foreground='#FF34343A'&gt;$0&lt;/span&gt;&lt;/i&gt;"")"),"")</f>
        <v/>
      </c>
      <c r="W720" s="14" t="str">
        <f t="shared" si="10"/>
        <v>&lt;i&gt;&lt;/i&gt;</v>
      </c>
    </row>
    <row r="721">
      <c r="A721" s="14"/>
      <c r="B721" s="1" t="str">
        <f t="shared" si="11"/>
        <v/>
      </c>
      <c r="C721" s="15"/>
      <c r="D721" s="16" t="str">
        <f>IFERROR(__xludf.DUMMYFUNCTION("IF(ISBLANK(A721),"""",SWITCH(IF(T721="""",0,COUNTA(SPLIT(T721,"" ""))),0,""Generic"",1,TRIM(T721),2,""Multicolor"",3,""Multicolor"",4,""Multicolor"",5,""Multicolor"",6,""Multicolor"",7,""Multicolor"",8,""Multicolor""))"),"")</f>
        <v/>
      </c>
      <c r="E721" s="14"/>
      <c r="F721" s="14"/>
      <c r="H721" s="15"/>
      <c r="I721" s="17"/>
      <c r="J721" s="17"/>
      <c r="O721" s="17"/>
      <c r="Q721" s="1">
        <v>60.0</v>
      </c>
      <c r="R721" s="1">
        <v>50.0</v>
      </c>
      <c r="S721" s="14" t="str">
        <f t="shared" si="9"/>
        <v/>
      </c>
      <c r="T721" s="14" t="str">
        <f>IFERROR(__xludf.DUMMYFUNCTION("CONCATENATE(if(REGEXMATCH(C721,""R""),"" Red"",""""),if(REGEXMATCH(C721,""O""),"" Orange"",""""),if(REGEXMATCH(C721,""Y""),"" Yellow"",""""),if(REGEXMATCH(C721,""G""),"" Green"",""""),if(REGEXMATCH(C721,""B""),"" Blue"",""""),if(REGEXMATCH(C721,""P""),"" "&amp;"Purple"",""""))"),"")</f>
        <v/>
      </c>
      <c r="U721" s="14" t="str">
        <f>IFERROR(__xludf.DUMMYFUNCTION("REGEXREPLACE(C721, ""([ROYGBPXZC_]|1?[0-9])"", ""&lt;icon src='$0.png'/&gt;"")
"),"")</f>
        <v/>
      </c>
      <c r="V721" s="9" t="str">
        <f>IFERROR(__xludf.DUMMYFUNCTION("REGEXREPLACE(SUBSTITUTE(SUBSTITUTE(SUBSTITUTE(SUBSTITUTE(REGEXREPLACE(I721, ""(\[([ROYGBPTQUXZC_]|1?[0-9])\])"", ""&lt;icon src='$2.png'/&gt;""),""--"",""—""),""-&gt;"",""•""),""~@"", CONCATENATE(""&lt;i&gt;"",REGEXEXTRACT(B721,""^([\s\S]*),|$""),""&lt;/i&gt;"")),""~"", CONCA"&amp;"TENATE(""&lt;i&gt;"",B721,""&lt;/i&gt;"")),""(\([\s\S]*?\))"",""&lt;i&gt;&lt;span foreground='#FF34343A'&gt;$0&lt;/span&gt;&lt;/i&gt;"")"),"")</f>
        <v/>
      </c>
      <c r="W721" s="14" t="str">
        <f t="shared" si="10"/>
        <v>&lt;i&gt;&lt;/i&gt;</v>
      </c>
    </row>
    <row r="722">
      <c r="A722" s="14"/>
      <c r="B722" s="1" t="str">
        <f t="shared" si="11"/>
        <v/>
      </c>
      <c r="C722" s="15"/>
      <c r="D722" s="16" t="str">
        <f>IFERROR(__xludf.DUMMYFUNCTION("IF(ISBLANK(A722),"""",SWITCH(IF(T722="""",0,COUNTA(SPLIT(T722,"" ""))),0,""Generic"",1,TRIM(T722),2,""Multicolor"",3,""Multicolor"",4,""Multicolor"",5,""Multicolor"",6,""Multicolor"",7,""Multicolor"",8,""Multicolor""))"),"")</f>
        <v/>
      </c>
      <c r="E722" s="14"/>
      <c r="F722" s="14"/>
      <c r="H722" s="15"/>
      <c r="I722" s="17"/>
      <c r="J722" s="17"/>
      <c r="O722" s="17"/>
      <c r="Q722" s="1">
        <v>60.0</v>
      </c>
      <c r="R722" s="1">
        <v>50.0</v>
      </c>
      <c r="S722" s="14" t="str">
        <f t="shared" si="9"/>
        <v/>
      </c>
      <c r="T722" s="14" t="str">
        <f>IFERROR(__xludf.DUMMYFUNCTION("CONCATENATE(if(REGEXMATCH(C722,""R""),"" Red"",""""),if(REGEXMATCH(C722,""O""),"" Orange"",""""),if(REGEXMATCH(C722,""Y""),"" Yellow"",""""),if(REGEXMATCH(C722,""G""),"" Green"",""""),if(REGEXMATCH(C722,""B""),"" Blue"",""""),if(REGEXMATCH(C722,""P""),"" "&amp;"Purple"",""""))"),"")</f>
        <v/>
      </c>
      <c r="U722" s="14" t="str">
        <f>IFERROR(__xludf.DUMMYFUNCTION("REGEXREPLACE(C722, ""([ROYGBPXZC_]|1?[0-9])"", ""&lt;icon src='$0.png'/&gt;"")
"),"")</f>
        <v/>
      </c>
      <c r="V722" s="9" t="str">
        <f>IFERROR(__xludf.DUMMYFUNCTION("REGEXREPLACE(SUBSTITUTE(SUBSTITUTE(SUBSTITUTE(SUBSTITUTE(REGEXREPLACE(I722, ""(\[([ROYGBPTQUXZC_]|1?[0-9])\])"", ""&lt;icon src='$2.png'/&gt;""),""--"",""—""),""-&gt;"",""•""),""~@"", CONCATENATE(""&lt;i&gt;"",REGEXEXTRACT(B722,""^([\s\S]*),|$""),""&lt;/i&gt;"")),""~"", CONCA"&amp;"TENATE(""&lt;i&gt;"",B722,""&lt;/i&gt;"")),""(\([\s\S]*?\))"",""&lt;i&gt;&lt;span foreground='#FF34343A'&gt;$0&lt;/span&gt;&lt;/i&gt;"")"),"")</f>
        <v/>
      </c>
      <c r="W722" s="14" t="str">
        <f t="shared" si="10"/>
        <v>&lt;i&gt;&lt;/i&gt;</v>
      </c>
    </row>
    <row r="723">
      <c r="A723" s="14"/>
      <c r="B723" s="1" t="str">
        <f t="shared" si="11"/>
        <v/>
      </c>
      <c r="C723" s="15"/>
      <c r="D723" s="16" t="str">
        <f>IFERROR(__xludf.DUMMYFUNCTION("IF(ISBLANK(A723),"""",SWITCH(IF(T723="""",0,COUNTA(SPLIT(T723,"" ""))),0,""Generic"",1,TRIM(T723),2,""Multicolor"",3,""Multicolor"",4,""Multicolor"",5,""Multicolor"",6,""Multicolor"",7,""Multicolor"",8,""Multicolor""))"),"")</f>
        <v/>
      </c>
      <c r="E723" s="14"/>
      <c r="F723" s="14"/>
      <c r="H723" s="15"/>
      <c r="I723" s="17"/>
      <c r="J723" s="17"/>
      <c r="O723" s="17"/>
      <c r="Q723" s="1">
        <v>60.0</v>
      </c>
      <c r="R723" s="1">
        <v>50.0</v>
      </c>
      <c r="S723" s="14" t="str">
        <f t="shared" si="9"/>
        <v/>
      </c>
      <c r="T723" s="14" t="str">
        <f>IFERROR(__xludf.DUMMYFUNCTION("CONCATENATE(if(REGEXMATCH(C723,""R""),"" Red"",""""),if(REGEXMATCH(C723,""O""),"" Orange"",""""),if(REGEXMATCH(C723,""Y""),"" Yellow"",""""),if(REGEXMATCH(C723,""G""),"" Green"",""""),if(REGEXMATCH(C723,""B""),"" Blue"",""""),if(REGEXMATCH(C723,""P""),"" "&amp;"Purple"",""""))"),"")</f>
        <v/>
      </c>
      <c r="U723" s="14" t="str">
        <f>IFERROR(__xludf.DUMMYFUNCTION("REGEXREPLACE(C723, ""([ROYGBPXZC_]|1?[0-9])"", ""&lt;icon src='$0.png'/&gt;"")
"),"")</f>
        <v/>
      </c>
      <c r="V723" s="9" t="str">
        <f>IFERROR(__xludf.DUMMYFUNCTION("REGEXREPLACE(SUBSTITUTE(SUBSTITUTE(SUBSTITUTE(SUBSTITUTE(REGEXREPLACE(I723, ""(\[([ROYGBPTQUXZC_]|1?[0-9])\])"", ""&lt;icon src='$2.png'/&gt;""),""--"",""—""),""-&gt;"",""•""),""~@"", CONCATENATE(""&lt;i&gt;"",REGEXEXTRACT(B723,""^([\s\S]*),|$""),""&lt;/i&gt;"")),""~"", CONCA"&amp;"TENATE(""&lt;i&gt;"",B723,""&lt;/i&gt;"")),""(\([\s\S]*?\))"",""&lt;i&gt;&lt;span foreground='#FF34343A'&gt;$0&lt;/span&gt;&lt;/i&gt;"")"),"")</f>
        <v/>
      </c>
      <c r="W723" s="14" t="str">
        <f t="shared" si="10"/>
        <v>&lt;i&gt;&lt;/i&gt;</v>
      </c>
    </row>
    <row r="724">
      <c r="A724" s="14"/>
      <c r="B724" s="1" t="str">
        <f t="shared" si="11"/>
        <v/>
      </c>
      <c r="C724" s="15"/>
      <c r="D724" s="16" t="str">
        <f>IFERROR(__xludf.DUMMYFUNCTION("IF(ISBLANK(A724),"""",SWITCH(IF(T724="""",0,COUNTA(SPLIT(T724,"" ""))),0,""Generic"",1,TRIM(T724),2,""Multicolor"",3,""Multicolor"",4,""Multicolor"",5,""Multicolor"",6,""Multicolor"",7,""Multicolor"",8,""Multicolor""))"),"")</f>
        <v/>
      </c>
      <c r="E724" s="14"/>
      <c r="F724" s="14"/>
      <c r="H724" s="15"/>
      <c r="I724" s="17"/>
      <c r="J724" s="17"/>
      <c r="O724" s="17"/>
      <c r="Q724" s="1">
        <v>60.0</v>
      </c>
      <c r="R724" s="1">
        <v>50.0</v>
      </c>
      <c r="S724" s="14" t="str">
        <f t="shared" si="9"/>
        <v/>
      </c>
      <c r="T724" s="14" t="str">
        <f>IFERROR(__xludf.DUMMYFUNCTION("CONCATENATE(if(REGEXMATCH(C724,""R""),"" Red"",""""),if(REGEXMATCH(C724,""O""),"" Orange"",""""),if(REGEXMATCH(C724,""Y""),"" Yellow"",""""),if(REGEXMATCH(C724,""G""),"" Green"",""""),if(REGEXMATCH(C724,""B""),"" Blue"",""""),if(REGEXMATCH(C724,""P""),"" "&amp;"Purple"",""""))"),"")</f>
        <v/>
      </c>
      <c r="U724" s="14" t="str">
        <f>IFERROR(__xludf.DUMMYFUNCTION("REGEXREPLACE(C724, ""([ROYGBPXZC_]|1?[0-9])"", ""&lt;icon src='$0.png'/&gt;"")
"),"")</f>
        <v/>
      </c>
      <c r="V724" s="9" t="str">
        <f>IFERROR(__xludf.DUMMYFUNCTION("REGEXREPLACE(SUBSTITUTE(SUBSTITUTE(SUBSTITUTE(SUBSTITUTE(REGEXREPLACE(I724, ""(\[([ROYGBPTQUXZC_]|1?[0-9])\])"", ""&lt;icon src='$2.png'/&gt;""),""--"",""—""),""-&gt;"",""•""),""~@"", CONCATENATE(""&lt;i&gt;"",REGEXEXTRACT(B724,""^([\s\S]*),|$""),""&lt;/i&gt;"")),""~"", CONCA"&amp;"TENATE(""&lt;i&gt;"",B724,""&lt;/i&gt;"")),""(\([\s\S]*?\))"",""&lt;i&gt;&lt;span foreground='#FF34343A'&gt;$0&lt;/span&gt;&lt;/i&gt;"")"),"")</f>
        <v/>
      </c>
      <c r="W724" s="14" t="str">
        <f t="shared" si="10"/>
        <v>&lt;i&gt;&lt;/i&gt;</v>
      </c>
    </row>
    <row r="725">
      <c r="A725" s="14"/>
      <c r="B725" s="1" t="str">
        <f t="shared" si="11"/>
        <v/>
      </c>
      <c r="C725" s="15"/>
      <c r="D725" s="16" t="str">
        <f>IFERROR(__xludf.DUMMYFUNCTION("IF(ISBLANK(A725),"""",SWITCH(IF(T725="""",0,COUNTA(SPLIT(T725,"" ""))),0,""Generic"",1,TRIM(T725),2,""Multicolor"",3,""Multicolor"",4,""Multicolor"",5,""Multicolor"",6,""Multicolor"",7,""Multicolor"",8,""Multicolor""))"),"")</f>
        <v/>
      </c>
      <c r="E725" s="14"/>
      <c r="F725" s="14"/>
      <c r="H725" s="15"/>
      <c r="I725" s="17"/>
      <c r="J725" s="17"/>
      <c r="O725" s="17"/>
      <c r="Q725" s="1">
        <v>60.0</v>
      </c>
      <c r="R725" s="1">
        <v>50.0</v>
      </c>
      <c r="S725" s="14" t="str">
        <f t="shared" si="9"/>
        <v/>
      </c>
      <c r="T725" s="14" t="str">
        <f>IFERROR(__xludf.DUMMYFUNCTION("CONCATENATE(if(REGEXMATCH(C725,""R""),"" Red"",""""),if(REGEXMATCH(C725,""O""),"" Orange"",""""),if(REGEXMATCH(C725,""Y""),"" Yellow"",""""),if(REGEXMATCH(C725,""G""),"" Green"",""""),if(REGEXMATCH(C725,""B""),"" Blue"",""""),if(REGEXMATCH(C725,""P""),"" "&amp;"Purple"",""""))"),"")</f>
        <v/>
      </c>
      <c r="U725" s="14" t="str">
        <f>IFERROR(__xludf.DUMMYFUNCTION("REGEXREPLACE(C725, ""([ROYGBPXZC_]|1?[0-9])"", ""&lt;icon src='$0.png'/&gt;"")
"),"")</f>
        <v/>
      </c>
      <c r="V725" s="9" t="str">
        <f>IFERROR(__xludf.DUMMYFUNCTION("REGEXREPLACE(SUBSTITUTE(SUBSTITUTE(SUBSTITUTE(SUBSTITUTE(REGEXREPLACE(I725, ""(\[([ROYGBPTQUXZC_]|1?[0-9])\])"", ""&lt;icon src='$2.png'/&gt;""),""--"",""—""),""-&gt;"",""•""),""~@"", CONCATENATE(""&lt;i&gt;"",REGEXEXTRACT(B725,""^([\s\S]*),|$""),""&lt;/i&gt;"")),""~"", CONCA"&amp;"TENATE(""&lt;i&gt;"",B725,""&lt;/i&gt;"")),""(\([\s\S]*?\))"",""&lt;i&gt;&lt;span foreground='#FF34343A'&gt;$0&lt;/span&gt;&lt;/i&gt;"")"),"")</f>
        <v/>
      </c>
      <c r="W725" s="14" t="str">
        <f t="shared" si="10"/>
        <v>&lt;i&gt;&lt;/i&gt;</v>
      </c>
    </row>
    <row r="726">
      <c r="A726" s="14"/>
      <c r="B726" s="1" t="str">
        <f t="shared" si="11"/>
        <v/>
      </c>
      <c r="C726" s="15"/>
      <c r="D726" s="16" t="str">
        <f>IFERROR(__xludf.DUMMYFUNCTION("IF(ISBLANK(A726),"""",SWITCH(IF(T726="""",0,COUNTA(SPLIT(T726,"" ""))),0,""Generic"",1,TRIM(T726),2,""Multicolor"",3,""Multicolor"",4,""Multicolor"",5,""Multicolor"",6,""Multicolor"",7,""Multicolor"",8,""Multicolor""))"),"")</f>
        <v/>
      </c>
      <c r="E726" s="14"/>
      <c r="F726" s="14"/>
      <c r="H726" s="15"/>
      <c r="I726" s="17"/>
      <c r="J726" s="17"/>
      <c r="O726" s="17"/>
      <c r="Q726" s="1">
        <v>60.0</v>
      </c>
      <c r="R726" s="1">
        <v>50.0</v>
      </c>
      <c r="S726" s="14" t="str">
        <f t="shared" si="9"/>
        <v/>
      </c>
      <c r="T726" s="14" t="str">
        <f>IFERROR(__xludf.DUMMYFUNCTION("CONCATENATE(if(REGEXMATCH(C726,""R""),"" Red"",""""),if(REGEXMATCH(C726,""O""),"" Orange"",""""),if(REGEXMATCH(C726,""Y""),"" Yellow"",""""),if(REGEXMATCH(C726,""G""),"" Green"",""""),if(REGEXMATCH(C726,""B""),"" Blue"",""""),if(REGEXMATCH(C726,""P""),"" "&amp;"Purple"",""""))"),"")</f>
        <v/>
      </c>
      <c r="U726" s="14" t="str">
        <f>IFERROR(__xludf.DUMMYFUNCTION("REGEXREPLACE(C726, ""([ROYGBPXZC_]|1?[0-9])"", ""&lt;icon src='$0.png'/&gt;"")
"),"")</f>
        <v/>
      </c>
      <c r="V726" s="9" t="str">
        <f>IFERROR(__xludf.DUMMYFUNCTION("REGEXREPLACE(SUBSTITUTE(SUBSTITUTE(SUBSTITUTE(SUBSTITUTE(REGEXREPLACE(I726, ""(\[([ROYGBPTQUXZC_]|1?[0-9])\])"", ""&lt;icon src='$2.png'/&gt;""),""--"",""—""),""-&gt;"",""•""),""~@"", CONCATENATE(""&lt;i&gt;"",REGEXEXTRACT(B726,""^([\s\S]*),|$""),""&lt;/i&gt;"")),""~"", CONCA"&amp;"TENATE(""&lt;i&gt;"",B726,""&lt;/i&gt;"")),""(\([\s\S]*?\))"",""&lt;i&gt;&lt;span foreground='#FF34343A'&gt;$0&lt;/span&gt;&lt;/i&gt;"")"),"")</f>
        <v/>
      </c>
      <c r="W726" s="14" t="str">
        <f t="shared" si="10"/>
        <v>&lt;i&gt;&lt;/i&gt;</v>
      </c>
    </row>
    <row r="727">
      <c r="A727" s="14"/>
      <c r="B727" s="1" t="str">
        <f t="shared" si="11"/>
        <v/>
      </c>
      <c r="C727" s="15"/>
      <c r="D727" s="16" t="str">
        <f>IFERROR(__xludf.DUMMYFUNCTION("IF(ISBLANK(A727),"""",SWITCH(IF(T727="""",0,COUNTA(SPLIT(T727,"" ""))),0,""Generic"",1,TRIM(T727),2,""Multicolor"",3,""Multicolor"",4,""Multicolor"",5,""Multicolor"",6,""Multicolor"",7,""Multicolor"",8,""Multicolor""))"),"")</f>
        <v/>
      </c>
      <c r="E727" s="14"/>
      <c r="F727" s="14"/>
      <c r="H727" s="15"/>
      <c r="I727" s="17"/>
      <c r="J727" s="17"/>
      <c r="O727" s="17"/>
      <c r="Q727" s="1">
        <v>60.0</v>
      </c>
      <c r="R727" s="1">
        <v>50.0</v>
      </c>
      <c r="S727" s="14" t="str">
        <f t="shared" si="9"/>
        <v/>
      </c>
      <c r="T727" s="14" t="str">
        <f>IFERROR(__xludf.DUMMYFUNCTION("CONCATENATE(if(REGEXMATCH(C727,""R""),"" Red"",""""),if(REGEXMATCH(C727,""O""),"" Orange"",""""),if(REGEXMATCH(C727,""Y""),"" Yellow"",""""),if(REGEXMATCH(C727,""G""),"" Green"",""""),if(REGEXMATCH(C727,""B""),"" Blue"",""""),if(REGEXMATCH(C727,""P""),"" "&amp;"Purple"",""""))"),"")</f>
        <v/>
      </c>
      <c r="U727" s="14" t="str">
        <f>IFERROR(__xludf.DUMMYFUNCTION("REGEXREPLACE(C727, ""([ROYGBPXZC_]|1?[0-9])"", ""&lt;icon src='$0.png'/&gt;"")
"),"")</f>
        <v/>
      </c>
      <c r="V727" s="9" t="str">
        <f>IFERROR(__xludf.DUMMYFUNCTION("REGEXREPLACE(SUBSTITUTE(SUBSTITUTE(SUBSTITUTE(SUBSTITUTE(REGEXREPLACE(I727, ""(\[([ROYGBPTQUXZC_]|1?[0-9])\])"", ""&lt;icon src='$2.png'/&gt;""),""--"",""—""),""-&gt;"",""•""),""~@"", CONCATENATE(""&lt;i&gt;"",REGEXEXTRACT(B727,""^([\s\S]*),|$""),""&lt;/i&gt;"")),""~"", CONCA"&amp;"TENATE(""&lt;i&gt;"",B727,""&lt;/i&gt;"")),""(\([\s\S]*?\))"",""&lt;i&gt;&lt;span foreground='#FF34343A'&gt;$0&lt;/span&gt;&lt;/i&gt;"")"),"")</f>
        <v/>
      </c>
      <c r="W727" s="14" t="str">
        <f t="shared" si="10"/>
        <v>&lt;i&gt;&lt;/i&gt;</v>
      </c>
    </row>
    <row r="728">
      <c r="A728" s="14"/>
      <c r="B728" s="1" t="str">
        <f t="shared" si="11"/>
        <v/>
      </c>
      <c r="C728" s="15"/>
      <c r="D728" s="16" t="str">
        <f>IFERROR(__xludf.DUMMYFUNCTION("IF(ISBLANK(A728),"""",SWITCH(IF(T728="""",0,COUNTA(SPLIT(T728,"" ""))),0,""Generic"",1,TRIM(T728),2,""Multicolor"",3,""Multicolor"",4,""Multicolor"",5,""Multicolor"",6,""Multicolor"",7,""Multicolor"",8,""Multicolor""))"),"")</f>
        <v/>
      </c>
      <c r="E728" s="14"/>
      <c r="F728" s="14"/>
      <c r="H728" s="15"/>
      <c r="I728" s="17"/>
      <c r="J728" s="17"/>
      <c r="O728" s="17"/>
      <c r="Q728" s="1">
        <v>60.0</v>
      </c>
      <c r="R728" s="1">
        <v>50.0</v>
      </c>
      <c r="S728" s="14" t="str">
        <f t="shared" si="9"/>
        <v/>
      </c>
      <c r="T728" s="14" t="str">
        <f>IFERROR(__xludf.DUMMYFUNCTION("CONCATENATE(if(REGEXMATCH(C728,""R""),"" Red"",""""),if(REGEXMATCH(C728,""O""),"" Orange"",""""),if(REGEXMATCH(C728,""Y""),"" Yellow"",""""),if(REGEXMATCH(C728,""G""),"" Green"",""""),if(REGEXMATCH(C728,""B""),"" Blue"",""""),if(REGEXMATCH(C728,""P""),"" "&amp;"Purple"",""""))"),"")</f>
        <v/>
      </c>
      <c r="U728" s="14" t="str">
        <f>IFERROR(__xludf.DUMMYFUNCTION("REGEXREPLACE(C728, ""([ROYGBPXZC_]|1?[0-9])"", ""&lt;icon src='$0.png'/&gt;"")
"),"")</f>
        <v/>
      </c>
      <c r="V728" s="9" t="str">
        <f>IFERROR(__xludf.DUMMYFUNCTION("REGEXREPLACE(SUBSTITUTE(SUBSTITUTE(SUBSTITUTE(SUBSTITUTE(REGEXREPLACE(I728, ""(\[([ROYGBPTQUXZC_]|1?[0-9])\])"", ""&lt;icon src='$2.png'/&gt;""),""--"",""—""),""-&gt;"",""•""),""~@"", CONCATENATE(""&lt;i&gt;"",REGEXEXTRACT(B728,""^([\s\S]*),|$""),""&lt;/i&gt;"")),""~"", CONCA"&amp;"TENATE(""&lt;i&gt;"",B728,""&lt;/i&gt;"")),""(\([\s\S]*?\))"",""&lt;i&gt;&lt;span foreground='#FF34343A'&gt;$0&lt;/span&gt;&lt;/i&gt;"")"),"")</f>
        <v/>
      </c>
      <c r="W728" s="14" t="str">
        <f t="shared" si="10"/>
        <v>&lt;i&gt;&lt;/i&gt;</v>
      </c>
    </row>
    <row r="729">
      <c r="A729" s="14"/>
      <c r="B729" s="1" t="str">
        <f t="shared" si="11"/>
        <v/>
      </c>
      <c r="C729" s="15"/>
      <c r="D729" s="16" t="str">
        <f>IFERROR(__xludf.DUMMYFUNCTION("IF(ISBLANK(A729),"""",SWITCH(IF(T729="""",0,COUNTA(SPLIT(T729,"" ""))),0,""Generic"",1,TRIM(T729),2,""Multicolor"",3,""Multicolor"",4,""Multicolor"",5,""Multicolor"",6,""Multicolor"",7,""Multicolor"",8,""Multicolor""))"),"")</f>
        <v/>
      </c>
      <c r="E729" s="14"/>
      <c r="F729" s="14"/>
      <c r="H729" s="15"/>
      <c r="I729" s="17"/>
      <c r="J729" s="17"/>
      <c r="O729" s="17"/>
      <c r="Q729" s="1">
        <v>60.0</v>
      </c>
      <c r="R729" s="1">
        <v>50.0</v>
      </c>
      <c r="S729" s="14" t="str">
        <f t="shared" si="9"/>
        <v/>
      </c>
      <c r="T729" s="14" t="str">
        <f>IFERROR(__xludf.DUMMYFUNCTION("CONCATENATE(if(REGEXMATCH(C729,""R""),"" Red"",""""),if(REGEXMATCH(C729,""O""),"" Orange"",""""),if(REGEXMATCH(C729,""Y""),"" Yellow"",""""),if(REGEXMATCH(C729,""G""),"" Green"",""""),if(REGEXMATCH(C729,""B""),"" Blue"",""""),if(REGEXMATCH(C729,""P""),"" "&amp;"Purple"",""""))"),"")</f>
        <v/>
      </c>
      <c r="U729" s="14" t="str">
        <f>IFERROR(__xludf.DUMMYFUNCTION("REGEXREPLACE(C729, ""([ROYGBPXZC_]|1?[0-9])"", ""&lt;icon src='$0.png'/&gt;"")
"),"")</f>
        <v/>
      </c>
      <c r="V729" s="9" t="str">
        <f>IFERROR(__xludf.DUMMYFUNCTION("REGEXREPLACE(SUBSTITUTE(SUBSTITUTE(SUBSTITUTE(SUBSTITUTE(REGEXREPLACE(I729, ""(\[([ROYGBPTQUXZC_]|1?[0-9])\])"", ""&lt;icon src='$2.png'/&gt;""),""--"",""—""),""-&gt;"",""•""),""~@"", CONCATENATE(""&lt;i&gt;"",REGEXEXTRACT(B729,""^([\s\S]*),|$""),""&lt;/i&gt;"")),""~"", CONCA"&amp;"TENATE(""&lt;i&gt;"",B729,""&lt;/i&gt;"")),""(\([\s\S]*?\))"",""&lt;i&gt;&lt;span foreground='#FF34343A'&gt;$0&lt;/span&gt;&lt;/i&gt;"")"),"")</f>
        <v/>
      </c>
      <c r="W729" s="14" t="str">
        <f t="shared" si="10"/>
        <v>&lt;i&gt;&lt;/i&gt;</v>
      </c>
    </row>
    <row r="730">
      <c r="A730" s="14"/>
      <c r="B730" s="1" t="str">
        <f t="shared" si="11"/>
        <v/>
      </c>
      <c r="C730" s="15"/>
      <c r="D730" s="16" t="str">
        <f>IFERROR(__xludf.DUMMYFUNCTION("IF(ISBLANK(A730),"""",SWITCH(IF(T730="""",0,COUNTA(SPLIT(T730,"" ""))),0,""Generic"",1,TRIM(T730),2,""Multicolor"",3,""Multicolor"",4,""Multicolor"",5,""Multicolor"",6,""Multicolor"",7,""Multicolor"",8,""Multicolor""))"),"")</f>
        <v/>
      </c>
      <c r="E730" s="14"/>
      <c r="F730" s="14"/>
      <c r="H730" s="15"/>
      <c r="I730" s="17"/>
      <c r="J730" s="17"/>
      <c r="O730" s="17"/>
      <c r="Q730" s="1">
        <v>60.0</v>
      </c>
      <c r="R730" s="1">
        <v>50.0</v>
      </c>
      <c r="S730" s="14" t="str">
        <f t="shared" si="9"/>
        <v/>
      </c>
      <c r="T730" s="14" t="str">
        <f>IFERROR(__xludf.DUMMYFUNCTION("CONCATENATE(if(REGEXMATCH(C730,""R""),"" Red"",""""),if(REGEXMATCH(C730,""O""),"" Orange"",""""),if(REGEXMATCH(C730,""Y""),"" Yellow"",""""),if(REGEXMATCH(C730,""G""),"" Green"",""""),if(REGEXMATCH(C730,""B""),"" Blue"",""""),if(REGEXMATCH(C730,""P""),"" "&amp;"Purple"",""""))"),"")</f>
        <v/>
      </c>
      <c r="U730" s="14" t="str">
        <f>IFERROR(__xludf.DUMMYFUNCTION("REGEXREPLACE(C730, ""([ROYGBPXZC_]|1?[0-9])"", ""&lt;icon src='$0.png'/&gt;"")
"),"")</f>
        <v/>
      </c>
      <c r="V730" s="9" t="str">
        <f>IFERROR(__xludf.DUMMYFUNCTION("REGEXREPLACE(SUBSTITUTE(SUBSTITUTE(SUBSTITUTE(SUBSTITUTE(REGEXREPLACE(I730, ""(\[([ROYGBPTQUXZC_]|1?[0-9])\])"", ""&lt;icon src='$2.png'/&gt;""),""--"",""—""),""-&gt;"",""•""),""~@"", CONCATENATE(""&lt;i&gt;"",REGEXEXTRACT(B730,""^([\s\S]*),|$""),""&lt;/i&gt;"")),""~"", CONCA"&amp;"TENATE(""&lt;i&gt;"",B730,""&lt;/i&gt;"")),""(\([\s\S]*?\))"",""&lt;i&gt;&lt;span foreground='#FF34343A'&gt;$0&lt;/span&gt;&lt;/i&gt;"")"),"")</f>
        <v/>
      </c>
      <c r="W730" s="14" t="str">
        <f t="shared" si="10"/>
        <v>&lt;i&gt;&lt;/i&gt;</v>
      </c>
    </row>
    <row r="731">
      <c r="A731" s="14"/>
      <c r="B731" s="1" t="str">
        <f t="shared" si="11"/>
        <v/>
      </c>
      <c r="C731" s="15"/>
      <c r="D731" s="16" t="str">
        <f>IFERROR(__xludf.DUMMYFUNCTION("IF(ISBLANK(A731),"""",SWITCH(IF(T731="""",0,COUNTA(SPLIT(T731,"" ""))),0,""Generic"",1,TRIM(T731),2,""Multicolor"",3,""Multicolor"",4,""Multicolor"",5,""Multicolor"",6,""Multicolor"",7,""Multicolor"",8,""Multicolor""))"),"")</f>
        <v/>
      </c>
      <c r="E731" s="14"/>
      <c r="F731" s="14"/>
      <c r="H731" s="15"/>
      <c r="I731" s="17"/>
      <c r="J731" s="17"/>
      <c r="O731" s="17"/>
      <c r="Q731" s="1">
        <v>60.0</v>
      </c>
      <c r="R731" s="1">
        <v>50.0</v>
      </c>
      <c r="S731" s="14" t="str">
        <f t="shared" si="9"/>
        <v/>
      </c>
      <c r="T731" s="14" t="str">
        <f>IFERROR(__xludf.DUMMYFUNCTION("CONCATENATE(if(REGEXMATCH(C731,""R""),"" Red"",""""),if(REGEXMATCH(C731,""O""),"" Orange"",""""),if(REGEXMATCH(C731,""Y""),"" Yellow"",""""),if(REGEXMATCH(C731,""G""),"" Green"",""""),if(REGEXMATCH(C731,""B""),"" Blue"",""""),if(REGEXMATCH(C731,""P""),"" "&amp;"Purple"",""""))"),"")</f>
        <v/>
      </c>
      <c r="U731" s="14" t="str">
        <f>IFERROR(__xludf.DUMMYFUNCTION("REGEXREPLACE(C731, ""([ROYGBPXZC_]|1?[0-9])"", ""&lt;icon src='$0.png'/&gt;"")
"),"")</f>
        <v/>
      </c>
      <c r="V731" s="9" t="str">
        <f>IFERROR(__xludf.DUMMYFUNCTION("REGEXREPLACE(SUBSTITUTE(SUBSTITUTE(SUBSTITUTE(SUBSTITUTE(REGEXREPLACE(I731, ""(\[([ROYGBPTQUXZC_]|1?[0-9])\])"", ""&lt;icon src='$2.png'/&gt;""),""--"",""—""),""-&gt;"",""•""),""~@"", CONCATENATE(""&lt;i&gt;"",REGEXEXTRACT(B731,""^([\s\S]*),|$""),""&lt;/i&gt;"")),""~"", CONCA"&amp;"TENATE(""&lt;i&gt;"",B731,""&lt;/i&gt;"")),""(\([\s\S]*?\))"",""&lt;i&gt;&lt;span foreground='#FF34343A'&gt;$0&lt;/span&gt;&lt;/i&gt;"")"),"")</f>
        <v/>
      </c>
      <c r="W731" s="14" t="str">
        <f t="shared" si="10"/>
        <v>&lt;i&gt;&lt;/i&gt;</v>
      </c>
    </row>
    <row r="732">
      <c r="A732" s="14"/>
      <c r="B732" s="1" t="str">
        <f t="shared" si="11"/>
        <v/>
      </c>
      <c r="C732" s="15"/>
      <c r="D732" s="16" t="str">
        <f>IFERROR(__xludf.DUMMYFUNCTION("IF(ISBLANK(A732),"""",SWITCH(IF(T732="""",0,COUNTA(SPLIT(T732,"" ""))),0,""Generic"",1,TRIM(T732),2,""Multicolor"",3,""Multicolor"",4,""Multicolor"",5,""Multicolor"",6,""Multicolor"",7,""Multicolor"",8,""Multicolor""))"),"")</f>
        <v/>
      </c>
      <c r="E732" s="14"/>
      <c r="F732" s="14"/>
      <c r="H732" s="15"/>
      <c r="I732" s="17"/>
      <c r="J732" s="17"/>
      <c r="O732" s="17"/>
      <c r="Q732" s="1">
        <v>60.0</v>
      </c>
      <c r="R732" s="1">
        <v>50.0</v>
      </c>
      <c r="S732" s="14" t="str">
        <f t="shared" si="9"/>
        <v/>
      </c>
      <c r="T732" s="14" t="str">
        <f>IFERROR(__xludf.DUMMYFUNCTION("CONCATENATE(if(REGEXMATCH(C732,""R""),"" Red"",""""),if(REGEXMATCH(C732,""O""),"" Orange"",""""),if(REGEXMATCH(C732,""Y""),"" Yellow"",""""),if(REGEXMATCH(C732,""G""),"" Green"",""""),if(REGEXMATCH(C732,""B""),"" Blue"",""""),if(REGEXMATCH(C732,""P""),"" "&amp;"Purple"",""""))"),"")</f>
        <v/>
      </c>
      <c r="U732" s="14" t="str">
        <f>IFERROR(__xludf.DUMMYFUNCTION("REGEXREPLACE(C732, ""([ROYGBPXZC_]|1?[0-9])"", ""&lt;icon src='$0.png'/&gt;"")
"),"")</f>
        <v/>
      </c>
      <c r="V732" s="9" t="str">
        <f>IFERROR(__xludf.DUMMYFUNCTION("REGEXREPLACE(SUBSTITUTE(SUBSTITUTE(SUBSTITUTE(SUBSTITUTE(REGEXREPLACE(I732, ""(\[([ROYGBPTQUXZC_]|1?[0-9])\])"", ""&lt;icon src='$2.png'/&gt;""),""--"",""—""),""-&gt;"",""•""),""~@"", CONCATENATE(""&lt;i&gt;"",REGEXEXTRACT(B732,""^([\s\S]*),|$""),""&lt;/i&gt;"")),""~"", CONCA"&amp;"TENATE(""&lt;i&gt;"",B732,""&lt;/i&gt;"")),""(\([\s\S]*?\))"",""&lt;i&gt;&lt;span foreground='#FF34343A'&gt;$0&lt;/span&gt;&lt;/i&gt;"")"),"")</f>
        <v/>
      </c>
      <c r="W732" s="14" t="str">
        <f t="shared" si="10"/>
        <v>&lt;i&gt;&lt;/i&gt;</v>
      </c>
    </row>
    <row r="733">
      <c r="A733" s="14"/>
      <c r="B733" s="1" t="str">
        <f t="shared" si="11"/>
        <v/>
      </c>
      <c r="C733" s="15"/>
      <c r="D733" s="16" t="str">
        <f>IFERROR(__xludf.DUMMYFUNCTION("IF(ISBLANK(A733),"""",SWITCH(IF(T733="""",0,COUNTA(SPLIT(T733,"" ""))),0,""Generic"",1,TRIM(T733),2,""Multicolor"",3,""Multicolor"",4,""Multicolor"",5,""Multicolor"",6,""Multicolor"",7,""Multicolor"",8,""Multicolor""))"),"")</f>
        <v/>
      </c>
      <c r="E733" s="14"/>
      <c r="F733" s="14"/>
      <c r="H733" s="15"/>
      <c r="I733" s="17"/>
      <c r="J733" s="17"/>
      <c r="O733" s="17"/>
      <c r="Q733" s="1">
        <v>60.0</v>
      </c>
      <c r="R733" s="1">
        <v>50.0</v>
      </c>
      <c r="S733" s="14" t="str">
        <f t="shared" si="9"/>
        <v/>
      </c>
      <c r="T733" s="14" t="str">
        <f>IFERROR(__xludf.DUMMYFUNCTION("CONCATENATE(if(REGEXMATCH(C733,""R""),"" Red"",""""),if(REGEXMATCH(C733,""O""),"" Orange"",""""),if(REGEXMATCH(C733,""Y""),"" Yellow"",""""),if(REGEXMATCH(C733,""G""),"" Green"",""""),if(REGEXMATCH(C733,""B""),"" Blue"",""""),if(REGEXMATCH(C733,""P""),"" "&amp;"Purple"",""""))"),"")</f>
        <v/>
      </c>
      <c r="U733" s="14" t="str">
        <f>IFERROR(__xludf.DUMMYFUNCTION("REGEXREPLACE(C733, ""([ROYGBPXZC_]|1?[0-9])"", ""&lt;icon src='$0.png'/&gt;"")
"),"")</f>
        <v/>
      </c>
      <c r="V733" s="9" t="str">
        <f>IFERROR(__xludf.DUMMYFUNCTION("REGEXREPLACE(SUBSTITUTE(SUBSTITUTE(SUBSTITUTE(SUBSTITUTE(REGEXREPLACE(I733, ""(\[([ROYGBPTQUXZC_]|1?[0-9])\])"", ""&lt;icon src='$2.png'/&gt;""),""--"",""—""),""-&gt;"",""•""),""~@"", CONCATENATE(""&lt;i&gt;"",REGEXEXTRACT(B733,""^([\s\S]*),|$""),""&lt;/i&gt;"")),""~"", CONCA"&amp;"TENATE(""&lt;i&gt;"",B733,""&lt;/i&gt;"")),""(\([\s\S]*?\))"",""&lt;i&gt;&lt;span foreground='#FF34343A'&gt;$0&lt;/span&gt;&lt;/i&gt;"")"),"")</f>
        <v/>
      </c>
      <c r="W733" s="14" t="str">
        <f t="shared" si="10"/>
        <v>&lt;i&gt;&lt;/i&gt;</v>
      </c>
    </row>
    <row r="734">
      <c r="A734" s="14"/>
      <c r="B734" s="1" t="str">
        <f t="shared" si="11"/>
        <v/>
      </c>
      <c r="C734" s="15"/>
      <c r="D734" s="16" t="str">
        <f>IFERROR(__xludf.DUMMYFUNCTION("IF(ISBLANK(A734),"""",SWITCH(IF(T734="""",0,COUNTA(SPLIT(T734,"" ""))),0,""Generic"",1,TRIM(T734),2,""Multicolor"",3,""Multicolor"",4,""Multicolor"",5,""Multicolor"",6,""Multicolor"",7,""Multicolor"",8,""Multicolor""))"),"")</f>
        <v/>
      </c>
      <c r="E734" s="14"/>
      <c r="F734" s="14"/>
      <c r="H734" s="15"/>
      <c r="I734" s="17"/>
      <c r="J734" s="17"/>
      <c r="O734" s="17"/>
      <c r="Q734" s="1">
        <v>60.0</v>
      </c>
      <c r="R734" s="1">
        <v>50.0</v>
      </c>
      <c r="S734" s="14" t="str">
        <f t="shared" si="9"/>
        <v/>
      </c>
      <c r="T734" s="14" t="str">
        <f>IFERROR(__xludf.DUMMYFUNCTION("CONCATENATE(if(REGEXMATCH(C734,""R""),"" Red"",""""),if(REGEXMATCH(C734,""O""),"" Orange"",""""),if(REGEXMATCH(C734,""Y""),"" Yellow"",""""),if(REGEXMATCH(C734,""G""),"" Green"",""""),if(REGEXMATCH(C734,""B""),"" Blue"",""""),if(REGEXMATCH(C734,""P""),"" "&amp;"Purple"",""""))"),"")</f>
        <v/>
      </c>
      <c r="U734" s="14" t="str">
        <f>IFERROR(__xludf.DUMMYFUNCTION("REGEXREPLACE(C734, ""([ROYGBPXZC_]|1?[0-9])"", ""&lt;icon src='$0.png'/&gt;"")
"),"")</f>
        <v/>
      </c>
      <c r="V734" s="9" t="str">
        <f>IFERROR(__xludf.DUMMYFUNCTION("REGEXREPLACE(SUBSTITUTE(SUBSTITUTE(SUBSTITUTE(SUBSTITUTE(REGEXREPLACE(I734, ""(\[([ROYGBPTQUXZC_]|1?[0-9])\])"", ""&lt;icon src='$2.png'/&gt;""),""--"",""—""),""-&gt;"",""•""),""~@"", CONCATENATE(""&lt;i&gt;"",REGEXEXTRACT(B734,""^([\s\S]*),|$""),""&lt;/i&gt;"")),""~"", CONCA"&amp;"TENATE(""&lt;i&gt;"",B734,""&lt;/i&gt;"")),""(\([\s\S]*?\))"",""&lt;i&gt;&lt;span foreground='#FF34343A'&gt;$0&lt;/span&gt;&lt;/i&gt;"")"),"")</f>
        <v/>
      </c>
      <c r="W734" s="14" t="str">
        <f t="shared" si="10"/>
        <v>&lt;i&gt;&lt;/i&gt;</v>
      </c>
    </row>
    <row r="735">
      <c r="A735" s="14"/>
      <c r="B735" s="1" t="str">
        <f t="shared" si="11"/>
        <v/>
      </c>
      <c r="C735" s="15"/>
      <c r="D735" s="16" t="str">
        <f>IFERROR(__xludf.DUMMYFUNCTION("IF(ISBLANK(A735),"""",SWITCH(IF(T735="""",0,COUNTA(SPLIT(T735,"" ""))),0,""Generic"",1,TRIM(T735),2,""Multicolor"",3,""Multicolor"",4,""Multicolor"",5,""Multicolor"",6,""Multicolor"",7,""Multicolor"",8,""Multicolor""))"),"")</f>
        <v/>
      </c>
      <c r="E735" s="14"/>
      <c r="F735" s="14"/>
      <c r="H735" s="15"/>
      <c r="I735" s="17"/>
      <c r="J735" s="17"/>
      <c r="O735" s="17"/>
      <c r="Q735" s="1">
        <v>60.0</v>
      </c>
      <c r="R735" s="1">
        <v>50.0</v>
      </c>
      <c r="S735" s="14" t="str">
        <f t="shared" si="9"/>
        <v/>
      </c>
      <c r="T735" s="14" t="str">
        <f>IFERROR(__xludf.DUMMYFUNCTION("CONCATENATE(if(REGEXMATCH(C735,""R""),"" Red"",""""),if(REGEXMATCH(C735,""O""),"" Orange"",""""),if(REGEXMATCH(C735,""Y""),"" Yellow"",""""),if(REGEXMATCH(C735,""G""),"" Green"",""""),if(REGEXMATCH(C735,""B""),"" Blue"",""""),if(REGEXMATCH(C735,""P""),"" "&amp;"Purple"",""""))"),"")</f>
        <v/>
      </c>
      <c r="U735" s="14" t="str">
        <f>IFERROR(__xludf.DUMMYFUNCTION("REGEXREPLACE(C735, ""([ROYGBPXZC_]|1?[0-9])"", ""&lt;icon src='$0.png'/&gt;"")
"),"")</f>
        <v/>
      </c>
      <c r="V735" s="9" t="str">
        <f>IFERROR(__xludf.DUMMYFUNCTION("REGEXREPLACE(SUBSTITUTE(SUBSTITUTE(SUBSTITUTE(SUBSTITUTE(REGEXREPLACE(I735, ""(\[([ROYGBPTQUXZC_]|1?[0-9])\])"", ""&lt;icon src='$2.png'/&gt;""),""--"",""—""),""-&gt;"",""•""),""~@"", CONCATENATE(""&lt;i&gt;"",REGEXEXTRACT(B735,""^([\s\S]*),|$""),""&lt;/i&gt;"")),""~"", CONCA"&amp;"TENATE(""&lt;i&gt;"",B735,""&lt;/i&gt;"")),""(\([\s\S]*?\))"",""&lt;i&gt;&lt;span foreground='#FF34343A'&gt;$0&lt;/span&gt;&lt;/i&gt;"")"),"")</f>
        <v/>
      </c>
      <c r="W735" s="14" t="str">
        <f t="shared" si="10"/>
        <v>&lt;i&gt;&lt;/i&gt;</v>
      </c>
    </row>
    <row r="736">
      <c r="A736" s="14"/>
      <c r="B736" s="1" t="str">
        <f t="shared" si="11"/>
        <v/>
      </c>
      <c r="C736" s="15"/>
      <c r="D736" s="16" t="str">
        <f>IFERROR(__xludf.DUMMYFUNCTION("IF(ISBLANK(A736),"""",SWITCH(IF(T736="""",0,COUNTA(SPLIT(T736,"" ""))),0,""Generic"",1,TRIM(T736),2,""Multicolor"",3,""Multicolor"",4,""Multicolor"",5,""Multicolor"",6,""Multicolor"",7,""Multicolor"",8,""Multicolor""))"),"")</f>
        <v/>
      </c>
      <c r="E736" s="14"/>
      <c r="F736" s="14"/>
      <c r="H736" s="15"/>
      <c r="I736" s="17"/>
      <c r="J736" s="17"/>
      <c r="O736" s="17"/>
      <c r="Q736" s="1">
        <v>60.0</v>
      </c>
      <c r="R736" s="1">
        <v>50.0</v>
      </c>
      <c r="S736" s="14" t="str">
        <f t="shared" si="9"/>
        <v/>
      </c>
      <c r="T736" s="14" t="str">
        <f>IFERROR(__xludf.DUMMYFUNCTION("CONCATENATE(if(REGEXMATCH(C736,""R""),"" Red"",""""),if(REGEXMATCH(C736,""O""),"" Orange"",""""),if(REGEXMATCH(C736,""Y""),"" Yellow"",""""),if(REGEXMATCH(C736,""G""),"" Green"",""""),if(REGEXMATCH(C736,""B""),"" Blue"",""""),if(REGEXMATCH(C736,""P""),"" "&amp;"Purple"",""""))"),"")</f>
        <v/>
      </c>
      <c r="U736" s="14" t="str">
        <f>IFERROR(__xludf.DUMMYFUNCTION("REGEXREPLACE(C736, ""([ROYGBPXZC_]|1?[0-9])"", ""&lt;icon src='$0.png'/&gt;"")
"),"")</f>
        <v/>
      </c>
      <c r="V736" s="9" t="str">
        <f>IFERROR(__xludf.DUMMYFUNCTION("REGEXREPLACE(SUBSTITUTE(SUBSTITUTE(SUBSTITUTE(SUBSTITUTE(REGEXREPLACE(I736, ""(\[([ROYGBPTQUXZC_]|1?[0-9])\])"", ""&lt;icon src='$2.png'/&gt;""),""--"",""—""),""-&gt;"",""•""),""~@"", CONCATENATE(""&lt;i&gt;"",REGEXEXTRACT(B736,""^([\s\S]*),|$""),""&lt;/i&gt;"")),""~"", CONCA"&amp;"TENATE(""&lt;i&gt;"",B736,""&lt;/i&gt;"")),""(\([\s\S]*?\))"",""&lt;i&gt;&lt;span foreground='#FF34343A'&gt;$0&lt;/span&gt;&lt;/i&gt;"")"),"")</f>
        <v/>
      </c>
      <c r="W736" s="14" t="str">
        <f t="shared" si="10"/>
        <v>&lt;i&gt;&lt;/i&gt;</v>
      </c>
    </row>
    <row r="737">
      <c r="A737" s="14"/>
      <c r="B737" s="1" t="str">
        <f t="shared" si="11"/>
        <v/>
      </c>
      <c r="C737" s="15"/>
      <c r="D737" s="16" t="str">
        <f>IFERROR(__xludf.DUMMYFUNCTION("IF(ISBLANK(A737),"""",SWITCH(IF(T737="""",0,COUNTA(SPLIT(T737,"" ""))),0,""Generic"",1,TRIM(T737),2,""Multicolor"",3,""Multicolor"",4,""Multicolor"",5,""Multicolor"",6,""Multicolor"",7,""Multicolor"",8,""Multicolor""))"),"")</f>
        <v/>
      </c>
      <c r="E737" s="14"/>
      <c r="F737" s="14"/>
      <c r="H737" s="15"/>
      <c r="I737" s="17"/>
      <c r="J737" s="17"/>
      <c r="O737" s="17"/>
      <c r="Q737" s="1">
        <v>60.0</v>
      </c>
      <c r="R737" s="1">
        <v>50.0</v>
      </c>
      <c r="S737" s="14" t="str">
        <f t="shared" si="9"/>
        <v/>
      </c>
      <c r="T737" s="14" t="str">
        <f>IFERROR(__xludf.DUMMYFUNCTION("CONCATENATE(if(REGEXMATCH(C737,""R""),"" Red"",""""),if(REGEXMATCH(C737,""O""),"" Orange"",""""),if(REGEXMATCH(C737,""Y""),"" Yellow"",""""),if(REGEXMATCH(C737,""G""),"" Green"",""""),if(REGEXMATCH(C737,""B""),"" Blue"",""""),if(REGEXMATCH(C737,""P""),"" "&amp;"Purple"",""""))"),"")</f>
        <v/>
      </c>
      <c r="U737" s="14" t="str">
        <f>IFERROR(__xludf.DUMMYFUNCTION("REGEXREPLACE(C737, ""([ROYGBPXZC_]|1?[0-9])"", ""&lt;icon src='$0.png'/&gt;"")
"),"")</f>
        <v/>
      </c>
      <c r="V737" s="9" t="str">
        <f>IFERROR(__xludf.DUMMYFUNCTION("REGEXREPLACE(SUBSTITUTE(SUBSTITUTE(SUBSTITUTE(SUBSTITUTE(REGEXREPLACE(I737, ""(\[([ROYGBPTQUXZC_]|1?[0-9])\])"", ""&lt;icon src='$2.png'/&gt;""),""--"",""—""),""-&gt;"",""•""),""~@"", CONCATENATE(""&lt;i&gt;"",REGEXEXTRACT(B737,""^([\s\S]*),|$""),""&lt;/i&gt;"")),""~"", CONCA"&amp;"TENATE(""&lt;i&gt;"",B737,""&lt;/i&gt;"")),""(\([\s\S]*?\))"",""&lt;i&gt;&lt;span foreground='#FF34343A'&gt;$0&lt;/span&gt;&lt;/i&gt;"")"),"")</f>
        <v/>
      </c>
      <c r="W737" s="14" t="str">
        <f t="shared" si="10"/>
        <v>&lt;i&gt;&lt;/i&gt;</v>
      </c>
    </row>
    <row r="738">
      <c r="A738" s="14"/>
      <c r="B738" s="1" t="str">
        <f t="shared" si="11"/>
        <v/>
      </c>
      <c r="C738" s="15"/>
      <c r="D738" s="16" t="str">
        <f>IFERROR(__xludf.DUMMYFUNCTION("IF(ISBLANK(A738),"""",SWITCH(IF(T738="""",0,COUNTA(SPLIT(T738,"" ""))),0,""Generic"",1,TRIM(T738),2,""Multicolor"",3,""Multicolor"",4,""Multicolor"",5,""Multicolor"",6,""Multicolor"",7,""Multicolor"",8,""Multicolor""))"),"")</f>
        <v/>
      </c>
      <c r="E738" s="14"/>
      <c r="F738" s="14"/>
      <c r="H738" s="15"/>
      <c r="I738" s="17"/>
      <c r="J738" s="17"/>
      <c r="O738" s="17"/>
      <c r="Q738" s="1">
        <v>60.0</v>
      </c>
      <c r="R738" s="1">
        <v>50.0</v>
      </c>
      <c r="S738" s="14" t="str">
        <f t="shared" si="9"/>
        <v/>
      </c>
      <c r="T738" s="14" t="str">
        <f>IFERROR(__xludf.DUMMYFUNCTION("CONCATENATE(if(REGEXMATCH(C738,""R""),"" Red"",""""),if(REGEXMATCH(C738,""O""),"" Orange"",""""),if(REGEXMATCH(C738,""Y""),"" Yellow"",""""),if(REGEXMATCH(C738,""G""),"" Green"",""""),if(REGEXMATCH(C738,""B""),"" Blue"",""""),if(REGEXMATCH(C738,""P""),"" "&amp;"Purple"",""""))"),"")</f>
        <v/>
      </c>
      <c r="U738" s="14" t="str">
        <f>IFERROR(__xludf.DUMMYFUNCTION("REGEXREPLACE(C738, ""([ROYGBPXZC_]|1?[0-9])"", ""&lt;icon src='$0.png'/&gt;"")
"),"")</f>
        <v/>
      </c>
      <c r="V738" s="9" t="str">
        <f>IFERROR(__xludf.DUMMYFUNCTION("REGEXREPLACE(SUBSTITUTE(SUBSTITUTE(SUBSTITUTE(SUBSTITUTE(REGEXREPLACE(I738, ""(\[([ROYGBPTQUXZC_]|1?[0-9])\])"", ""&lt;icon src='$2.png'/&gt;""),""--"",""—""),""-&gt;"",""•""),""~@"", CONCATENATE(""&lt;i&gt;"",REGEXEXTRACT(B738,""^([\s\S]*),|$""),""&lt;/i&gt;"")),""~"", CONCA"&amp;"TENATE(""&lt;i&gt;"",B738,""&lt;/i&gt;"")),""(\([\s\S]*?\))"",""&lt;i&gt;&lt;span foreground='#FF34343A'&gt;$0&lt;/span&gt;&lt;/i&gt;"")"),"")</f>
        <v/>
      </c>
      <c r="W738" s="14" t="str">
        <f t="shared" si="10"/>
        <v>&lt;i&gt;&lt;/i&gt;</v>
      </c>
    </row>
    <row r="739">
      <c r="A739" s="14"/>
      <c r="B739" s="1" t="str">
        <f t="shared" si="11"/>
        <v/>
      </c>
      <c r="C739" s="15"/>
      <c r="D739" s="16" t="str">
        <f>IFERROR(__xludf.DUMMYFUNCTION("IF(ISBLANK(A739),"""",SWITCH(IF(T739="""",0,COUNTA(SPLIT(T739,"" ""))),0,""Generic"",1,TRIM(T739),2,""Multicolor"",3,""Multicolor"",4,""Multicolor"",5,""Multicolor"",6,""Multicolor"",7,""Multicolor"",8,""Multicolor""))"),"")</f>
        <v/>
      </c>
      <c r="E739" s="14"/>
      <c r="F739" s="14"/>
      <c r="H739" s="15"/>
      <c r="I739" s="17"/>
      <c r="J739" s="17"/>
      <c r="O739" s="17"/>
      <c r="Q739" s="1">
        <v>60.0</v>
      </c>
      <c r="R739" s="1">
        <v>50.0</v>
      </c>
      <c r="S739" s="14" t="str">
        <f t="shared" si="9"/>
        <v/>
      </c>
      <c r="T739" s="14" t="str">
        <f>IFERROR(__xludf.DUMMYFUNCTION("CONCATENATE(if(REGEXMATCH(C739,""R""),"" Red"",""""),if(REGEXMATCH(C739,""O""),"" Orange"",""""),if(REGEXMATCH(C739,""Y""),"" Yellow"",""""),if(REGEXMATCH(C739,""G""),"" Green"",""""),if(REGEXMATCH(C739,""B""),"" Blue"",""""),if(REGEXMATCH(C739,""P""),"" "&amp;"Purple"",""""))"),"")</f>
        <v/>
      </c>
      <c r="U739" s="14" t="str">
        <f>IFERROR(__xludf.DUMMYFUNCTION("REGEXREPLACE(C739, ""([ROYGBPXZC_]|1?[0-9])"", ""&lt;icon src='$0.png'/&gt;"")
"),"")</f>
        <v/>
      </c>
      <c r="V739" s="9" t="str">
        <f>IFERROR(__xludf.DUMMYFUNCTION("REGEXREPLACE(SUBSTITUTE(SUBSTITUTE(SUBSTITUTE(SUBSTITUTE(REGEXREPLACE(I739, ""(\[([ROYGBPTQUXZC_]|1?[0-9])\])"", ""&lt;icon src='$2.png'/&gt;""),""--"",""—""),""-&gt;"",""•""),""~@"", CONCATENATE(""&lt;i&gt;"",REGEXEXTRACT(B739,""^([\s\S]*),|$""),""&lt;/i&gt;"")),""~"", CONCA"&amp;"TENATE(""&lt;i&gt;"",B739,""&lt;/i&gt;"")),""(\([\s\S]*?\))"",""&lt;i&gt;&lt;span foreground='#FF34343A'&gt;$0&lt;/span&gt;&lt;/i&gt;"")"),"")</f>
        <v/>
      </c>
      <c r="W739" s="14" t="str">
        <f t="shared" si="10"/>
        <v>&lt;i&gt;&lt;/i&gt;</v>
      </c>
    </row>
    <row r="740">
      <c r="A740" s="14"/>
      <c r="B740" s="1" t="str">
        <f t="shared" si="11"/>
        <v/>
      </c>
      <c r="C740" s="15"/>
      <c r="D740" s="16" t="str">
        <f>IFERROR(__xludf.DUMMYFUNCTION("IF(ISBLANK(A740),"""",SWITCH(IF(T740="""",0,COUNTA(SPLIT(T740,"" ""))),0,""Generic"",1,TRIM(T740),2,""Multicolor"",3,""Multicolor"",4,""Multicolor"",5,""Multicolor"",6,""Multicolor"",7,""Multicolor"",8,""Multicolor""))"),"")</f>
        <v/>
      </c>
      <c r="E740" s="14"/>
      <c r="F740" s="14"/>
      <c r="H740" s="15"/>
      <c r="I740" s="17"/>
      <c r="J740" s="17"/>
      <c r="O740" s="17"/>
      <c r="Q740" s="1">
        <v>60.0</v>
      </c>
      <c r="R740" s="1">
        <v>50.0</v>
      </c>
      <c r="S740" s="14" t="str">
        <f t="shared" si="9"/>
        <v/>
      </c>
      <c r="T740" s="14" t="str">
        <f>IFERROR(__xludf.DUMMYFUNCTION("CONCATENATE(if(REGEXMATCH(C740,""R""),"" Red"",""""),if(REGEXMATCH(C740,""O""),"" Orange"",""""),if(REGEXMATCH(C740,""Y""),"" Yellow"",""""),if(REGEXMATCH(C740,""G""),"" Green"",""""),if(REGEXMATCH(C740,""B""),"" Blue"",""""),if(REGEXMATCH(C740,""P""),"" "&amp;"Purple"",""""))"),"")</f>
        <v/>
      </c>
      <c r="U740" s="14" t="str">
        <f>IFERROR(__xludf.DUMMYFUNCTION("REGEXREPLACE(C740, ""([ROYGBPXZC_]|1?[0-9])"", ""&lt;icon src='$0.png'/&gt;"")
"),"")</f>
        <v/>
      </c>
      <c r="V740" s="9" t="str">
        <f>IFERROR(__xludf.DUMMYFUNCTION("REGEXREPLACE(SUBSTITUTE(SUBSTITUTE(SUBSTITUTE(SUBSTITUTE(REGEXREPLACE(I740, ""(\[([ROYGBPTQUXZC_]|1?[0-9])\])"", ""&lt;icon src='$2.png'/&gt;""),""--"",""—""),""-&gt;"",""•""),""~@"", CONCATENATE(""&lt;i&gt;"",REGEXEXTRACT(B740,""^([\s\S]*),|$""),""&lt;/i&gt;"")),""~"", CONCA"&amp;"TENATE(""&lt;i&gt;"",B740,""&lt;/i&gt;"")),""(\([\s\S]*?\))"",""&lt;i&gt;&lt;span foreground='#FF34343A'&gt;$0&lt;/span&gt;&lt;/i&gt;"")"),"")</f>
        <v/>
      </c>
      <c r="W740" s="14" t="str">
        <f t="shared" si="10"/>
        <v>&lt;i&gt;&lt;/i&gt;</v>
      </c>
    </row>
    <row r="741">
      <c r="A741" s="14"/>
      <c r="B741" s="1" t="str">
        <f t="shared" si="11"/>
        <v/>
      </c>
      <c r="C741" s="15"/>
      <c r="D741" s="16" t="str">
        <f>IFERROR(__xludf.DUMMYFUNCTION("IF(ISBLANK(A741),"""",SWITCH(IF(T741="""",0,COUNTA(SPLIT(T741,"" ""))),0,""Generic"",1,TRIM(T741),2,""Multicolor"",3,""Multicolor"",4,""Multicolor"",5,""Multicolor"",6,""Multicolor"",7,""Multicolor"",8,""Multicolor""))"),"")</f>
        <v/>
      </c>
      <c r="E741" s="14"/>
      <c r="F741" s="14"/>
      <c r="H741" s="15"/>
      <c r="I741" s="17"/>
      <c r="J741" s="17"/>
      <c r="O741" s="17"/>
      <c r="Q741" s="1">
        <v>60.0</v>
      </c>
      <c r="R741" s="1">
        <v>50.0</v>
      </c>
      <c r="S741" s="14" t="str">
        <f t="shared" si="9"/>
        <v/>
      </c>
      <c r="T741" s="14" t="str">
        <f>IFERROR(__xludf.DUMMYFUNCTION("CONCATENATE(if(REGEXMATCH(C741,""R""),"" Red"",""""),if(REGEXMATCH(C741,""O""),"" Orange"",""""),if(REGEXMATCH(C741,""Y""),"" Yellow"",""""),if(REGEXMATCH(C741,""G""),"" Green"",""""),if(REGEXMATCH(C741,""B""),"" Blue"",""""),if(REGEXMATCH(C741,""P""),"" "&amp;"Purple"",""""))"),"")</f>
        <v/>
      </c>
      <c r="U741" s="14" t="str">
        <f>IFERROR(__xludf.DUMMYFUNCTION("REGEXREPLACE(C741, ""([ROYGBPXZC_]|1?[0-9])"", ""&lt;icon src='$0.png'/&gt;"")
"),"")</f>
        <v/>
      </c>
      <c r="V741" s="9" t="str">
        <f>IFERROR(__xludf.DUMMYFUNCTION("REGEXREPLACE(SUBSTITUTE(SUBSTITUTE(SUBSTITUTE(SUBSTITUTE(REGEXREPLACE(I741, ""(\[([ROYGBPTQUXZC_]|1?[0-9])\])"", ""&lt;icon src='$2.png'/&gt;""),""--"",""—""),""-&gt;"",""•""),""~@"", CONCATENATE(""&lt;i&gt;"",REGEXEXTRACT(B741,""^([\s\S]*),|$""),""&lt;/i&gt;"")),""~"", CONCA"&amp;"TENATE(""&lt;i&gt;"",B741,""&lt;/i&gt;"")),""(\([\s\S]*?\))"",""&lt;i&gt;&lt;span foreground='#FF34343A'&gt;$0&lt;/span&gt;&lt;/i&gt;"")"),"")</f>
        <v/>
      </c>
      <c r="W741" s="14" t="str">
        <f t="shared" si="10"/>
        <v>&lt;i&gt;&lt;/i&gt;</v>
      </c>
    </row>
    <row r="742">
      <c r="A742" s="14"/>
      <c r="B742" s="1" t="str">
        <f t="shared" si="11"/>
        <v/>
      </c>
      <c r="C742" s="15"/>
      <c r="D742" s="16" t="str">
        <f>IFERROR(__xludf.DUMMYFUNCTION("IF(ISBLANK(A742),"""",SWITCH(IF(T742="""",0,COUNTA(SPLIT(T742,"" ""))),0,""Generic"",1,TRIM(T742),2,""Multicolor"",3,""Multicolor"",4,""Multicolor"",5,""Multicolor"",6,""Multicolor"",7,""Multicolor"",8,""Multicolor""))"),"")</f>
        <v/>
      </c>
      <c r="E742" s="14"/>
      <c r="F742" s="14"/>
      <c r="H742" s="15"/>
      <c r="I742" s="17"/>
      <c r="J742" s="17"/>
      <c r="O742" s="17"/>
      <c r="Q742" s="1">
        <v>60.0</v>
      </c>
      <c r="R742" s="1">
        <v>50.0</v>
      </c>
      <c r="S742" s="14" t="str">
        <f t="shared" si="9"/>
        <v/>
      </c>
      <c r="T742" s="14" t="str">
        <f>IFERROR(__xludf.DUMMYFUNCTION("CONCATENATE(if(REGEXMATCH(C742,""R""),"" Red"",""""),if(REGEXMATCH(C742,""O""),"" Orange"",""""),if(REGEXMATCH(C742,""Y""),"" Yellow"",""""),if(REGEXMATCH(C742,""G""),"" Green"",""""),if(REGEXMATCH(C742,""B""),"" Blue"",""""),if(REGEXMATCH(C742,""P""),"" "&amp;"Purple"",""""))"),"")</f>
        <v/>
      </c>
      <c r="U742" s="14" t="str">
        <f>IFERROR(__xludf.DUMMYFUNCTION("REGEXREPLACE(C742, ""([ROYGBPXZC_]|1?[0-9])"", ""&lt;icon src='$0.png'/&gt;"")
"),"")</f>
        <v/>
      </c>
      <c r="V742" s="9" t="str">
        <f>IFERROR(__xludf.DUMMYFUNCTION("REGEXREPLACE(SUBSTITUTE(SUBSTITUTE(SUBSTITUTE(SUBSTITUTE(REGEXREPLACE(I742, ""(\[([ROYGBPTQUXZC_]|1?[0-9])\])"", ""&lt;icon src='$2.png'/&gt;""),""--"",""—""),""-&gt;"",""•""),""~@"", CONCATENATE(""&lt;i&gt;"",REGEXEXTRACT(B742,""^([\s\S]*),|$""),""&lt;/i&gt;"")),""~"", CONCA"&amp;"TENATE(""&lt;i&gt;"",B742,""&lt;/i&gt;"")),""(\([\s\S]*?\))"",""&lt;i&gt;&lt;span foreground='#FF34343A'&gt;$0&lt;/span&gt;&lt;/i&gt;"")"),"")</f>
        <v/>
      </c>
      <c r="W742" s="14" t="str">
        <f t="shared" si="10"/>
        <v>&lt;i&gt;&lt;/i&gt;</v>
      </c>
    </row>
    <row r="743">
      <c r="A743" s="14"/>
      <c r="B743" s="1" t="str">
        <f t="shared" si="11"/>
        <v/>
      </c>
      <c r="C743" s="15"/>
      <c r="D743" s="16" t="str">
        <f>IFERROR(__xludf.DUMMYFUNCTION("IF(ISBLANK(A743),"""",SWITCH(IF(T743="""",0,COUNTA(SPLIT(T743,"" ""))),0,""Generic"",1,TRIM(T743),2,""Multicolor"",3,""Multicolor"",4,""Multicolor"",5,""Multicolor"",6,""Multicolor"",7,""Multicolor"",8,""Multicolor""))"),"")</f>
        <v/>
      </c>
      <c r="E743" s="14"/>
      <c r="F743" s="14"/>
      <c r="H743" s="15"/>
      <c r="I743" s="17"/>
      <c r="J743" s="17"/>
      <c r="O743" s="17"/>
      <c r="Q743" s="1">
        <v>60.0</v>
      </c>
      <c r="R743" s="1">
        <v>50.0</v>
      </c>
      <c r="S743" s="14" t="str">
        <f t="shared" si="9"/>
        <v/>
      </c>
      <c r="T743" s="14" t="str">
        <f>IFERROR(__xludf.DUMMYFUNCTION("CONCATENATE(if(REGEXMATCH(C743,""R""),"" Red"",""""),if(REGEXMATCH(C743,""O""),"" Orange"",""""),if(REGEXMATCH(C743,""Y""),"" Yellow"",""""),if(REGEXMATCH(C743,""G""),"" Green"",""""),if(REGEXMATCH(C743,""B""),"" Blue"",""""),if(REGEXMATCH(C743,""P""),"" "&amp;"Purple"",""""))"),"")</f>
        <v/>
      </c>
      <c r="U743" s="14" t="str">
        <f>IFERROR(__xludf.DUMMYFUNCTION("REGEXREPLACE(C743, ""([ROYGBPXZC_]|1?[0-9])"", ""&lt;icon src='$0.png'/&gt;"")
"),"")</f>
        <v/>
      </c>
      <c r="V743" s="9" t="str">
        <f>IFERROR(__xludf.DUMMYFUNCTION("REGEXREPLACE(SUBSTITUTE(SUBSTITUTE(SUBSTITUTE(SUBSTITUTE(REGEXREPLACE(I743, ""(\[([ROYGBPTQUXZC_]|1?[0-9])\])"", ""&lt;icon src='$2.png'/&gt;""),""--"",""—""),""-&gt;"",""•""),""~@"", CONCATENATE(""&lt;i&gt;"",REGEXEXTRACT(B743,""^([\s\S]*),|$""),""&lt;/i&gt;"")),""~"", CONCA"&amp;"TENATE(""&lt;i&gt;"",B743,""&lt;/i&gt;"")),""(\([\s\S]*?\))"",""&lt;i&gt;&lt;span foreground='#FF34343A'&gt;$0&lt;/span&gt;&lt;/i&gt;"")"),"")</f>
        <v/>
      </c>
      <c r="W743" s="14" t="str">
        <f t="shared" si="10"/>
        <v>&lt;i&gt;&lt;/i&gt;</v>
      </c>
    </row>
    <row r="744">
      <c r="A744" s="14"/>
      <c r="B744" s="1" t="str">
        <f t="shared" si="11"/>
        <v/>
      </c>
      <c r="C744" s="15"/>
      <c r="D744" s="16" t="str">
        <f>IFERROR(__xludf.DUMMYFUNCTION("IF(ISBLANK(A744),"""",SWITCH(IF(T744="""",0,COUNTA(SPLIT(T744,"" ""))),0,""Generic"",1,TRIM(T744),2,""Multicolor"",3,""Multicolor"",4,""Multicolor"",5,""Multicolor"",6,""Multicolor"",7,""Multicolor"",8,""Multicolor""))"),"")</f>
        <v/>
      </c>
      <c r="E744" s="14"/>
      <c r="F744" s="14"/>
      <c r="H744" s="15"/>
      <c r="I744" s="17"/>
      <c r="J744" s="17"/>
      <c r="O744" s="17"/>
      <c r="Q744" s="1">
        <v>60.0</v>
      </c>
      <c r="R744" s="1">
        <v>50.0</v>
      </c>
      <c r="S744" s="14" t="str">
        <f t="shared" si="9"/>
        <v/>
      </c>
      <c r="T744" s="14" t="str">
        <f>IFERROR(__xludf.DUMMYFUNCTION("CONCATENATE(if(REGEXMATCH(C744,""R""),"" Red"",""""),if(REGEXMATCH(C744,""O""),"" Orange"",""""),if(REGEXMATCH(C744,""Y""),"" Yellow"",""""),if(REGEXMATCH(C744,""G""),"" Green"",""""),if(REGEXMATCH(C744,""B""),"" Blue"",""""),if(REGEXMATCH(C744,""P""),"" "&amp;"Purple"",""""))"),"")</f>
        <v/>
      </c>
      <c r="U744" s="14" t="str">
        <f>IFERROR(__xludf.DUMMYFUNCTION("REGEXREPLACE(C744, ""([ROYGBPXZC_]|1?[0-9])"", ""&lt;icon src='$0.png'/&gt;"")
"),"")</f>
        <v/>
      </c>
      <c r="V744" s="9" t="str">
        <f>IFERROR(__xludf.DUMMYFUNCTION("REGEXREPLACE(SUBSTITUTE(SUBSTITUTE(SUBSTITUTE(SUBSTITUTE(REGEXREPLACE(I744, ""(\[([ROYGBPTQUXZC_]|1?[0-9])\])"", ""&lt;icon src='$2.png'/&gt;""),""--"",""—""),""-&gt;"",""•""),""~@"", CONCATENATE(""&lt;i&gt;"",REGEXEXTRACT(B744,""^([\s\S]*),|$""),""&lt;/i&gt;"")),""~"", CONCA"&amp;"TENATE(""&lt;i&gt;"",B744,""&lt;/i&gt;"")),""(\([\s\S]*?\))"",""&lt;i&gt;&lt;span foreground='#FF34343A'&gt;$0&lt;/span&gt;&lt;/i&gt;"")"),"")</f>
        <v/>
      </c>
      <c r="W744" s="14" t="str">
        <f t="shared" si="10"/>
        <v>&lt;i&gt;&lt;/i&gt;</v>
      </c>
    </row>
    <row r="745">
      <c r="A745" s="14"/>
      <c r="B745" s="1" t="str">
        <f t="shared" si="11"/>
        <v/>
      </c>
      <c r="C745" s="15"/>
      <c r="D745" s="16" t="str">
        <f>IFERROR(__xludf.DUMMYFUNCTION("IF(ISBLANK(A745),"""",SWITCH(IF(T745="""",0,COUNTA(SPLIT(T745,"" ""))),0,""Generic"",1,TRIM(T745),2,""Multicolor"",3,""Multicolor"",4,""Multicolor"",5,""Multicolor"",6,""Multicolor"",7,""Multicolor"",8,""Multicolor""))"),"")</f>
        <v/>
      </c>
      <c r="E745" s="14"/>
      <c r="F745" s="14"/>
      <c r="H745" s="15"/>
      <c r="I745" s="17"/>
      <c r="J745" s="17"/>
      <c r="O745" s="17"/>
      <c r="Q745" s="1">
        <v>60.0</v>
      </c>
      <c r="R745" s="1">
        <v>50.0</v>
      </c>
      <c r="S745" s="14" t="str">
        <f t="shared" si="9"/>
        <v/>
      </c>
      <c r="T745" s="14" t="str">
        <f>IFERROR(__xludf.DUMMYFUNCTION("CONCATENATE(if(REGEXMATCH(C745,""R""),"" Red"",""""),if(REGEXMATCH(C745,""O""),"" Orange"",""""),if(REGEXMATCH(C745,""Y""),"" Yellow"",""""),if(REGEXMATCH(C745,""G""),"" Green"",""""),if(REGEXMATCH(C745,""B""),"" Blue"",""""),if(REGEXMATCH(C745,""P""),"" "&amp;"Purple"",""""))"),"")</f>
        <v/>
      </c>
      <c r="U745" s="14" t="str">
        <f>IFERROR(__xludf.DUMMYFUNCTION("REGEXREPLACE(C745, ""([ROYGBPXZC_]|1?[0-9])"", ""&lt;icon src='$0.png'/&gt;"")
"),"")</f>
        <v/>
      </c>
      <c r="V745" s="9" t="str">
        <f>IFERROR(__xludf.DUMMYFUNCTION("REGEXREPLACE(SUBSTITUTE(SUBSTITUTE(SUBSTITUTE(SUBSTITUTE(REGEXREPLACE(I745, ""(\[([ROYGBPTQUXZC_]|1?[0-9])\])"", ""&lt;icon src='$2.png'/&gt;""),""--"",""—""),""-&gt;"",""•""),""~@"", CONCATENATE(""&lt;i&gt;"",REGEXEXTRACT(B745,""^([\s\S]*),|$""),""&lt;/i&gt;"")),""~"", CONCA"&amp;"TENATE(""&lt;i&gt;"",B745,""&lt;/i&gt;"")),""(\([\s\S]*?\))"",""&lt;i&gt;&lt;span foreground='#FF34343A'&gt;$0&lt;/span&gt;&lt;/i&gt;"")"),"")</f>
        <v/>
      </c>
      <c r="W745" s="14" t="str">
        <f t="shared" si="10"/>
        <v>&lt;i&gt;&lt;/i&gt;</v>
      </c>
    </row>
    <row r="746">
      <c r="A746" s="14"/>
      <c r="B746" s="1" t="str">
        <f t="shared" si="11"/>
        <v/>
      </c>
      <c r="C746" s="15"/>
      <c r="D746" s="16" t="str">
        <f>IFERROR(__xludf.DUMMYFUNCTION("IF(ISBLANK(A746),"""",SWITCH(IF(T746="""",0,COUNTA(SPLIT(T746,"" ""))),0,""Generic"",1,TRIM(T746),2,""Multicolor"",3,""Multicolor"",4,""Multicolor"",5,""Multicolor"",6,""Multicolor"",7,""Multicolor"",8,""Multicolor""))"),"")</f>
        <v/>
      </c>
      <c r="E746" s="14"/>
      <c r="F746" s="14"/>
      <c r="H746" s="15"/>
      <c r="I746" s="17"/>
      <c r="J746" s="17"/>
      <c r="O746" s="17"/>
      <c r="Q746" s="1">
        <v>60.0</v>
      </c>
      <c r="R746" s="1">
        <v>50.0</v>
      </c>
      <c r="S746" s="14" t="str">
        <f t="shared" si="9"/>
        <v/>
      </c>
      <c r="T746" s="14" t="str">
        <f>IFERROR(__xludf.DUMMYFUNCTION("CONCATENATE(if(REGEXMATCH(C746,""R""),"" Red"",""""),if(REGEXMATCH(C746,""O""),"" Orange"",""""),if(REGEXMATCH(C746,""Y""),"" Yellow"",""""),if(REGEXMATCH(C746,""G""),"" Green"",""""),if(REGEXMATCH(C746,""B""),"" Blue"",""""),if(REGEXMATCH(C746,""P""),"" "&amp;"Purple"",""""))"),"")</f>
        <v/>
      </c>
      <c r="U746" s="14" t="str">
        <f>IFERROR(__xludf.DUMMYFUNCTION("REGEXREPLACE(C746, ""([ROYGBPXZC_]|1?[0-9])"", ""&lt;icon src='$0.png'/&gt;"")
"),"")</f>
        <v/>
      </c>
      <c r="V746" s="9" t="str">
        <f>IFERROR(__xludf.DUMMYFUNCTION("REGEXREPLACE(SUBSTITUTE(SUBSTITUTE(SUBSTITUTE(SUBSTITUTE(REGEXREPLACE(I746, ""(\[([ROYGBPTQUXZC_]|1?[0-9])\])"", ""&lt;icon src='$2.png'/&gt;""),""--"",""—""),""-&gt;"",""•""),""~@"", CONCATENATE(""&lt;i&gt;"",REGEXEXTRACT(B746,""^([\s\S]*),|$""),""&lt;/i&gt;"")),""~"", CONCA"&amp;"TENATE(""&lt;i&gt;"",B746,""&lt;/i&gt;"")),""(\([\s\S]*?\))"",""&lt;i&gt;&lt;span foreground='#FF34343A'&gt;$0&lt;/span&gt;&lt;/i&gt;"")"),"")</f>
        <v/>
      </c>
      <c r="W746" s="14" t="str">
        <f t="shared" si="10"/>
        <v>&lt;i&gt;&lt;/i&gt;</v>
      </c>
    </row>
    <row r="747">
      <c r="A747" s="14"/>
      <c r="B747" s="1" t="str">
        <f t="shared" si="11"/>
        <v/>
      </c>
      <c r="C747" s="15"/>
      <c r="D747" s="16" t="str">
        <f>IFERROR(__xludf.DUMMYFUNCTION("IF(ISBLANK(A747),"""",SWITCH(IF(T747="""",0,COUNTA(SPLIT(T747,"" ""))),0,""Generic"",1,TRIM(T747),2,""Multicolor"",3,""Multicolor"",4,""Multicolor"",5,""Multicolor"",6,""Multicolor"",7,""Multicolor"",8,""Multicolor""))"),"")</f>
        <v/>
      </c>
      <c r="E747" s="14"/>
      <c r="F747" s="14"/>
      <c r="H747" s="15"/>
      <c r="I747" s="17"/>
      <c r="J747" s="17"/>
      <c r="O747" s="17"/>
      <c r="Q747" s="1">
        <v>60.0</v>
      </c>
      <c r="R747" s="1">
        <v>50.0</v>
      </c>
      <c r="S747" s="14" t="str">
        <f t="shared" si="9"/>
        <v/>
      </c>
      <c r="T747" s="14" t="str">
        <f>IFERROR(__xludf.DUMMYFUNCTION("CONCATENATE(if(REGEXMATCH(C747,""R""),"" Red"",""""),if(REGEXMATCH(C747,""O""),"" Orange"",""""),if(REGEXMATCH(C747,""Y""),"" Yellow"",""""),if(REGEXMATCH(C747,""G""),"" Green"",""""),if(REGEXMATCH(C747,""B""),"" Blue"",""""),if(REGEXMATCH(C747,""P""),"" "&amp;"Purple"",""""))"),"")</f>
        <v/>
      </c>
      <c r="U747" s="14" t="str">
        <f>IFERROR(__xludf.DUMMYFUNCTION("REGEXREPLACE(C747, ""([ROYGBPXZC_]|1?[0-9])"", ""&lt;icon src='$0.png'/&gt;"")
"),"")</f>
        <v/>
      </c>
      <c r="V747" s="9" t="str">
        <f>IFERROR(__xludf.DUMMYFUNCTION("REGEXREPLACE(SUBSTITUTE(SUBSTITUTE(SUBSTITUTE(SUBSTITUTE(REGEXREPLACE(I747, ""(\[([ROYGBPTQUXZC_]|1?[0-9])\])"", ""&lt;icon src='$2.png'/&gt;""),""--"",""—""),""-&gt;"",""•""),""~@"", CONCATENATE(""&lt;i&gt;"",REGEXEXTRACT(B747,""^([\s\S]*),|$""),""&lt;/i&gt;"")),""~"", CONCA"&amp;"TENATE(""&lt;i&gt;"",B747,""&lt;/i&gt;"")),""(\([\s\S]*?\))"",""&lt;i&gt;&lt;span foreground='#FF34343A'&gt;$0&lt;/span&gt;&lt;/i&gt;"")"),"")</f>
        <v/>
      </c>
      <c r="W747" s="14" t="str">
        <f t="shared" si="10"/>
        <v>&lt;i&gt;&lt;/i&gt;</v>
      </c>
    </row>
    <row r="748">
      <c r="A748" s="14"/>
      <c r="B748" s="1" t="str">
        <f t="shared" si="11"/>
        <v/>
      </c>
      <c r="C748" s="15"/>
      <c r="D748" s="16" t="str">
        <f>IFERROR(__xludf.DUMMYFUNCTION("IF(ISBLANK(A748),"""",SWITCH(IF(T748="""",0,COUNTA(SPLIT(T748,"" ""))),0,""Generic"",1,TRIM(T748),2,""Multicolor"",3,""Multicolor"",4,""Multicolor"",5,""Multicolor"",6,""Multicolor"",7,""Multicolor"",8,""Multicolor""))"),"")</f>
        <v/>
      </c>
      <c r="E748" s="14"/>
      <c r="F748" s="14"/>
      <c r="H748" s="15"/>
      <c r="I748" s="17"/>
      <c r="J748" s="17"/>
      <c r="O748" s="17"/>
      <c r="Q748" s="1">
        <v>60.0</v>
      </c>
      <c r="R748" s="1">
        <v>50.0</v>
      </c>
      <c r="S748" s="14" t="str">
        <f t="shared" si="9"/>
        <v/>
      </c>
      <c r="T748" s="14" t="str">
        <f>IFERROR(__xludf.DUMMYFUNCTION("CONCATENATE(if(REGEXMATCH(C748,""R""),"" Red"",""""),if(REGEXMATCH(C748,""O""),"" Orange"",""""),if(REGEXMATCH(C748,""Y""),"" Yellow"",""""),if(REGEXMATCH(C748,""G""),"" Green"",""""),if(REGEXMATCH(C748,""B""),"" Blue"",""""),if(REGEXMATCH(C748,""P""),"" "&amp;"Purple"",""""))"),"")</f>
        <v/>
      </c>
      <c r="U748" s="14" t="str">
        <f>IFERROR(__xludf.DUMMYFUNCTION("REGEXREPLACE(C748, ""([ROYGBPXZC_]|1?[0-9])"", ""&lt;icon src='$0.png'/&gt;"")
"),"")</f>
        <v/>
      </c>
      <c r="V748" s="9" t="str">
        <f>IFERROR(__xludf.DUMMYFUNCTION("REGEXREPLACE(SUBSTITUTE(SUBSTITUTE(SUBSTITUTE(SUBSTITUTE(REGEXREPLACE(I748, ""(\[([ROYGBPTQUXZC_]|1?[0-9])\])"", ""&lt;icon src='$2.png'/&gt;""),""--"",""—""),""-&gt;"",""•""),""~@"", CONCATENATE(""&lt;i&gt;"",REGEXEXTRACT(B748,""^([\s\S]*),|$""),""&lt;/i&gt;"")),""~"", CONCA"&amp;"TENATE(""&lt;i&gt;"",B748,""&lt;/i&gt;"")),""(\([\s\S]*?\))"",""&lt;i&gt;&lt;span foreground='#FF34343A'&gt;$0&lt;/span&gt;&lt;/i&gt;"")"),"")</f>
        <v/>
      </c>
      <c r="W748" s="14" t="str">
        <f t="shared" si="10"/>
        <v>&lt;i&gt;&lt;/i&gt;</v>
      </c>
    </row>
    <row r="749">
      <c r="A749" s="14"/>
      <c r="B749" s="1" t="str">
        <f t="shared" si="11"/>
        <v/>
      </c>
      <c r="C749" s="15"/>
      <c r="D749" s="16" t="str">
        <f>IFERROR(__xludf.DUMMYFUNCTION("IF(ISBLANK(A749),"""",SWITCH(IF(T749="""",0,COUNTA(SPLIT(T749,"" ""))),0,""Generic"",1,TRIM(T749),2,""Multicolor"",3,""Multicolor"",4,""Multicolor"",5,""Multicolor"",6,""Multicolor"",7,""Multicolor"",8,""Multicolor""))"),"")</f>
        <v/>
      </c>
      <c r="E749" s="14"/>
      <c r="F749" s="14"/>
      <c r="H749" s="15"/>
      <c r="I749" s="17"/>
      <c r="J749" s="17"/>
      <c r="O749" s="17"/>
      <c r="Q749" s="1">
        <v>60.0</v>
      </c>
      <c r="R749" s="1">
        <v>50.0</v>
      </c>
      <c r="S749" s="14" t="str">
        <f t="shared" si="9"/>
        <v/>
      </c>
      <c r="T749" s="14" t="str">
        <f>IFERROR(__xludf.DUMMYFUNCTION("CONCATENATE(if(REGEXMATCH(C749,""R""),"" Red"",""""),if(REGEXMATCH(C749,""O""),"" Orange"",""""),if(REGEXMATCH(C749,""Y""),"" Yellow"",""""),if(REGEXMATCH(C749,""G""),"" Green"",""""),if(REGEXMATCH(C749,""B""),"" Blue"",""""),if(REGEXMATCH(C749,""P""),"" "&amp;"Purple"",""""))"),"")</f>
        <v/>
      </c>
      <c r="U749" s="14" t="str">
        <f>IFERROR(__xludf.DUMMYFUNCTION("REGEXREPLACE(C749, ""([ROYGBPXZC_]|1?[0-9])"", ""&lt;icon src='$0.png'/&gt;"")
"),"")</f>
        <v/>
      </c>
      <c r="V749" s="9" t="str">
        <f>IFERROR(__xludf.DUMMYFUNCTION("REGEXREPLACE(SUBSTITUTE(SUBSTITUTE(SUBSTITUTE(SUBSTITUTE(REGEXREPLACE(I749, ""(\[([ROYGBPTQUXZC_]|1?[0-9])\])"", ""&lt;icon src='$2.png'/&gt;""),""--"",""—""),""-&gt;"",""•""),""~@"", CONCATENATE(""&lt;i&gt;"",REGEXEXTRACT(B749,""^([\s\S]*),|$""),""&lt;/i&gt;"")),""~"", CONCA"&amp;"TENATE(""&lt;i&gt;"",B749,""&lt;/i&gt;"")),""(\([\s\S]*?\))"",""&lt;i&gt;&lt;span foreground='#FF34343A'&gt;$0&lt;/span&gt;&lt;/i&gt;"")"),"")</f>
        <v/>
      </c>
      <c r="W749" s="14" t="str">
        <f t="shared" si="10"/>
        <v>&lt;i&gt;&lt;/i&gt;</v>
      </c>
    </row>
    <row r="750">
      <c r="A750" s="14"/>
      <c r="B750" s="1" t="str">
        <f t="shared" si="11"/>
        <v/>
      </c>
      <c r="C750" s="15"/>
      <c r="D750" s="16" t="str">
        <f>IFERROR(__xludf.DUMMYFUNCTION("IF(ISBLANK(A750),"""",SWITCH(IF(T750="""",0,COUNTA(SPLIT(T750,"" ""))),0,""Generic"",1,TRIM(T750),2,""Multicolor"",3,""Multicolor"",4,""Multicolor"",5,""Multicolor"",6,""Multicolor"",7,""Multicolor"",8,""Multicolor""))"),"")</f>
        <v/>
      </c>
      <c r="E750" s="14"/>
      <c r="F750" s="14"/>
      <c r="H750" s="15"/>
      <c r="I750" s="17"/>
      <c r="J750" s="17"/>
      <c r="O750" s="17"/>
      <c r="Q750" s="1">
        <v>60.0</v>
      </c>
      <c r="R750" s="1">
        <v>50.0</v>
      </c>
      <c r="S750" s="14" t="str">
        <f t="shared" si="9"/>
        <v/>
      </c>
      <c r="T750" s="14" t="str">
        <f>IFERROR(__xludf.DUMMYFUNCTION("CONCATENATE(if(REGEXMATCH(C750,""R""),"" Red"",""""),if(REGEXMATCH(C750,""O""),"" Orange"",""""),if(REGEXMATCH(C750,""Y""),"" Yellow"",""""),if(REGEXMATCH(C750,""G""),"" Green"",""""),if(REGEXMATCH(C750,""B""),"" Blue"",""""),if(REGEXMATCH(C750,""P""),"" "&amp;"Purple"",""""))"),"")</f>
        <v/>
      </c>
      <c r="U750" s="14" t="str">
        <f>IFERROR(__xludf.DUMMYFUNCTION("REGEXREPLACE(C750, ""([ROYGBPXZC_]|1?[0-9])"", ""&lt;icon src='$0.png'/&gt;"")
"),"")</f>
        <v/>
      </c>
      <c r="V750" s="9" t="str">
        <f>IFERROR(__xludf.DUMMYFUNCTION("REGEXREPLACE(SUBSTITUTE(SUBSTITUTE(SUBSTITUTE(SUBSTITUTE(REGEXREPLACE(I750, ""(\[([ROYGBPTQUXZC_]|1?[0-9])\])"", ""&lt;icon src='$2.png'/&gt;""),""--"",""—""),""-&gt;"",""•""),""~@"", CONCATENATE(""&lt;i&gt;"",REGEXEXTRACT(B750,""^([\s\S]*),|$""),""&lt;/i&gt;"")),""~"", CONCA"&amp;"TENATE(""&lt;i&gt;"",B750,""&lt;/i&gt;"")),""(\([\s\S]*?\))"",""&lt;i&gt;&lt;span foreground='#FF34343A'&gt;$0&lt;/span&gt;&lt;/i&gt;"")"),"")</f>
        <v/>
      </c>
      <c r="W750" s="14" t="str">
        <f t="shared" si="10"/>
        <v>&lt;i&gt;&lt;/i&gt;</v>
      </c>
    </row>
    <row r="751">
      <c r="A751" s="14"/>
      <c r="B751" s="1" t="str">
        <f t="shared" si="11"/>
        <v/>
      </c>
      <c r="C751" s="15"/>
      <c r="D751" s="16" t="str">
        <f>IFERROR(__xludf.DUMMYFUNCTION("IF(ISBLANK(A751),"""",SWITCH(IF(T751="""",0,COUNTA(SPLIT(T751,"" ""))),0,""Generic"",1,TRIM(T751),2,""Multicolor"",3,""Multicolor"",4,""Multicolor"",5,""Multicolor"",6,""Multicolor"",7,""Multicolor"",8,""Multicolor""))"),"")</f>
        <v/>
      </c>
      <c r="E751" s="14"/>
      <c r="F751" s="14"/>
      <c r="H751" s="15"/>
      <c r="I751" s="17"/>
      <c r="J751" s="17"/>
      <c r="O751" s="17"/>
      <c r="Q751" s="1">
        <v>60.0</v>
      </c>
      <c r="R751" s="1">
        <v>50.0</v>
      </c>
      <c r="S751" s="14" t="str">
        <f t="shared" si="9"/>
        <v/>
      </c>
      <c r="T751" s="14" t="str">
        <f>IFERROR(__xludf.DUMMYFUNCTION("CONCATENATE(if(REGEXMATCH(C751,""R""),"" Red"",""""),if(REGEXMATCH(C751,""O""),"" Orange"",""""),if(REGEXMATCH(C751,""Y""),"" Yellow"",""""),if(REGEXMATCH(C751,""G""),"" Green"",""""),if(REGEXMATCH(C751,""B""),"" Blue"",""""),if(REGEXMATCH(C751,""P""),"" "&amp;"Purple"",""""))"),"")</f>
        <v/>
      </c>
      <c r="U751" s="14" t="str">
        <f>IFERROR(__xludf.DUMMYFUNCTION("REGEXREPLACE(C751, ""([ROYGBPXZC_]|1?[0-9])"", ""&lt;icon src='$0.png'/&gt;"")
"),"")</f>
        <v/>
      </c>
      <c r="V751" s="9" t="str">
        <f>IFERROR(__xludf.DUMMYFUNCTION("REGEXREPLACE(SUBSTITUTE(SUBSTITUTE(SUBSTITUTE(SUBSTITUTE(REGEXREPLACE(I751, ""(\[([ROYGBPTQUXZC_]|1?[0-9])\])"", ""&lt;icon src='$2.png'/&gt;""),""--"",""—""),""-&gt;"",""•""),""~@"", CONCATENATE(""&lt;i&gt;"",REGEXEXTRACT(B751,""^([\s\S]*),|$""),""&lt;/i&gt;"")),""~"", CONCA"&amp;"TENATE(""&lt;i&gt;"",B751,""&lt;/i&gt;"")),""(\([\s\S]*?\))"",""&lt;i&gt;&lt;span foreground='#FF34343A'&gt;$0&lt;/span&gt;&lt;/i&gt;"")"),"")</f>
        <v/>
      </c>
      <c r="W751" s="14" t="str">
        <f t="shared" si="10"/>
        <v>&lt;i&gt;&lt;/i&gt;</v>
      </c>
    </row>
    <row r="752">
      <c r="A752" s="14"/>
      <c r="B752" s="1" t="str">
        <f t="shared" si="11"/>
        <v/>
      </c>
      <c r="C752" s="15"/>
      <c r="D752" s="16" t="str">
        <f>IFERROR(__xludf.DUMMYFUNCTION("IF(ISBLANK(A752),"""",SWITCH(IF(T752="""",0,COUNTA(SPLIT(T752,"" ""))),0,""Generic"",1,TRIM(T752),2,""Multicolor"",3,""Multicolor"",4,""Multicolor"",5,""Multicolor"",6,""Multicolor"",7,""Multicolor"",8,""Multicolor""))"),"")</f>
        <v/>
      </c>
      <c r="E752" s="14"/>
      <c r="F752" s="14"/>
      <c r="H752" s="15"/>
      <c r="I752" s="17"/>
      <c r="J752" s="17"/>
      <c r="O752" s="17"/>
      <c r="Q752" s="1">
        <v>60.0</v>
      </c>
      <c r="R752" s="1">
        <v>50.0</v>
      </c>
      <c r="S752" s="14" t="str">
        <f t="shared" si="9"/>
        <v/>
      </c>
      <c r="T752" s="14" t="str">
        <f>IFERROR(__xludf.DUMMYFUNCTION("CONCATENATE(if(REGEXMATCH(C752,""R""),"" Red"",""""),if(REGEXMATCH(C752,""O""),"" Orange"",""""),if(REGEXMATCH(C752,""Y""),"" Yellow"",""""),if(REGEXMATCH(C752,""G""),"" Green"",""""),if(REGEXMATCH(C752,""B""),"" Blue"",""""),if(REGEXMATCH(C752,""P""),"" "&amp;"Purple"",""""))"),"")</f>
        <v/>
      </c>
      <c r="U752" s="14" t="str">
        <f>IFERROR(__xludf.DUMMYFUNCTION("REGEXREPLACE(C752, ""([ROYGBPXZC_]|1?[0-9])"", ""&lt;icon src='$0.png'/&gt;"")
"),"")</f>
        <v/>
      </c>
      <c r="V752" s="9" t="str">
        <f>IFERROR(__xludf.DUMMYFUNCTION("REGEXREPLACE(SUBSTITUTE(SUBSTITUTE(SUBSTITUTE(SUBSTITUTE(REGEXREPLACE(I752, ""(\[([ROYGBPTQUXZC_]|1?[0-9])\])"", ""&lt;icon src='$2.png'/&gt;""),""--"",""—""),""-&gt;"",""•""),""~@"", CONCATENATE(""&lt;i&gt;"",REGEXEXTRACT(B752,""^([\s\S]*),|$""),""&lt;/i&gt;"")),""~"", CONCA"&amp;"TENATE(""&lt;i&gt;"",B752,""&lt;/i&gt;"")),""(\([\s\S]*?\))"",""&lt;i&gt;&lt;span foreground='#FF34343A'&gt;$0&lt;/span&gt;&lt;/i&gt;"")"),"")</f>
        <v/>
      </c>
      <c r="W752" s="14" t="str">
        <f t="shared" si="10"/>
        <v>&lt;i&gt;&lt;/i&gt;</v>
      </c>
    </row>
    <row r="753">
      <c r="A753" s="14"/>
      <c r="B753" s="1" t="str">
        <f t="shared" si="11"/>
        <v/>
      </c>
      <c r="C753" s="15"/>
      <c r="D753" s="16" t="str">
        <f>IFERROR(__xludf.DUMMYFUNCTION("IF(ISBLANK(A753),"""",SWITCH(IF(T753="""",0,COUNTA(SPLIT(T753,"" ""))),0,""Generic"",1,TRIM(T753),2,""Multicolor"",3,""Multicolor"",4,""Multicolor"",5,""Multicolor"",6,""Multicolor"",7,""Multicolor"",8,""Multicolor""))"),"")</f>
        <v/>
      </c>
      <c r="E753" s="14"/>
      <c r="F753" s="14"/>
      <c r="H753" s="15"/>
      <c r="I753" s="17"/>
      <c r="J753" s="17"/>
      <c r="O753" s="17"/>
      <c r="Q753" s="1">
        <v>60.0</v>
      </c>
      <c r="R753" s="1">
        <v>50.0</v>
      </c>
      <c r="S753" s="14" t="str">
        <f t="shared" si="9"/>
        <v/>
      </c>
      <c r="T753" s="14" t="str">
        <f>IFERROR(__xludf.DUMMYFUNCTION("CONCATENATE(if(REGEXMATCH(C753,""R""),"" Red"",""""),if(REGEXMATCH(C753,""O""),"" Orange"",""""),if(REGEXMATCH(C753,""Y""),"" Yellow"",""""),if(REGEXMATCH(C753,""G""),"" Green"",""""),if(REGEXMATCH(C753,""B""),"" Blue"",""""),if(REGEXMATCH(C753,""P""),"" "&amp;"Purple"",""""))"),"")</f>
        <v/>
      </c>
      <c r="U753" s="14" t="str">
        <f>IFERROR(__xludf.DUMMYFUNCTION("REGEXREPLACE(C753, ""([ROYGBPXZC_]|1?[0-9])"", ""&lt;icon src='$0.png'/&gt;"")
"),"")</f>
        <v/>
      </c>
      <c r="V753" s="9" t="str">
        <f>IFERROR(__xludf.DUMMYFUNCTION("REGEXREPLACE(SUBSTITUTE(SUBSTITUTE(SUBSTITUTE(SUBSTITUTE(REGEXREPLACE(I753, ""(\[([ROYGBPTQUXZC_]|1?[0-9])\])"", ""&lt;icon src='$2.png'/&gt;""),""--"",""—""),""-&gt;"",""•""),""~@"", CONCATENATE(""&lt;i&gt;"",REGEXEXTRACT(B753,""^([\s\S]*),|$""),""&lt;/i&gt;"")),""~"", CONCA"&amp;"TENATE(""&lt;i&gt;"",B753,""&lt;/i&gt;"")),""(\([\s\S]*?\))"",""&lt;i&gt;&lt;span foreground='#FF34343A'&gt;$0&lt;/span&gt;&lt;/i&gt;"")"),"")</f>
        <v/>
      </c>
      <c r="W753" s="14" t="str">
        <f t="shared" si="10"/>
        <v>&lt;i&gt;&lt;/i&gt;</v>
      </c>
    </row>
    <row r="754">
      <c r="A754" s="14"/>
      <c r="B754" s="1" t="str">
        <f t="shared" si="11"/>
        <v/>
      </c>
      <c r="C754" s="15"/>
      <c r="D754" s="16" t="str">
        <f>IFERROR(__xludf.DUMMYFUNCTION("IF(ISBLANK(A754),"""",SWITCH(IF(T754="""",0,COUNTA(SPLIT(T754,"" ""))),0,""Generic"",1,TRIM(T754),2,""Multicolor"",3,""Multicolor"",4,""Multicolor"",5,""Multicolor"",6,""Multicolor"",7,""Multicolor"",8,""Multicolor""))"),"")</f>
        <v/>
      </c>
      <c r="E754" s="14"/>
      <c r="F754" s="14"/>
      <c r="H754" s="15"/>
      <c r="I754" s="17"/>
      <c r="J754" s="17"/>
      <c r="O754" s="17"/>
      <c r="Q754" s="1">
        <v>60.0</v>
      </c>
      <c r="R754" s="1">
        <v>50.0</v>
      </c>
      <c r="S754" s="14" t="str">
        <f t="shared" si="9"/>
        <v/>
      </c>
      <c r="T754" s="14" t="str">
        <f>IFERROR(__xludf.DUMMYFUNCTION("CONCATENATE(if(REGEXMATCH(C754,""R""),"" Red"",""""),if(REGEXMATCH(C754,""O""),"" Orange"",""""),if(REGEXMATCH(C754,""Y""),"" Yellow"",""""),if(REGEXMATCH(C754,""G""),"" Green"",""""),if(REGEXMATCH(C754,""B""),"" Blue"",""""),if(REGEXMATCH(C754,""P""),"" "&amp;"Purple"",""""))"),"")</f>
        <v/>
      </c>
      <c r="U754" s="14" t="str">
        <f>IFERROR(__xludf.DUMMYFUNCTION("REGEXREPLACE(C754, ""([ROYGBPXZC_]|1?[0-9])"", ""&lt;icon src='$0.png'/&gt;"")
"),"")</f>
        <v/>
      </c>
      <c r="V754" s="9" t="str">
        <f>IFERROR(__xludf.DUMMYFUNCTION("REGEXREPLACE(SUBSTITUTE(SUBSTITUTE(SUBSTITUTE(SUBSTITUTE(REGEXREPLACE(I754, ""(\[([ROYGBPTQUXZC_]|1?[0-9])\])"", ""&lt;icon src='$2.png'/&gt;""),""--"",""—""),""-&gt;"",""•""),""~@"", CONCATENATE(""&lt;i&gt;"",REGEXEXTRACT(B754,""^([\s\S]*),|$""),""&lt;/i&gt;"")),""~"", CONCA"&amp;"TENATE(""&lt;i&gt;"",B754,""&lt;/i&gt;"")),""(\([\s\S]*?\))"",""&lt;i&gt;&lt;span foreground='#FF34343A'&gt;$0&lt;/span&gt;&lt;/i&gt;"")"),"")</f>
        <v/>
      </c>
      <c r="W754" s="14" t="str">
        <f t="shared" si="10"/>
        <v>&lt;i&gt;&lt;/i&gt;</v>
      </c>
    </row>
    <row r="755">
      <c r="A755" s="14"/>
      <c r="B755" s="1" t="str">
        <f t="shared" si="11"/>
        <v/>
      </c>
      <c r="C755" s="15"/>
      <c r="D755" s="16" t="str">
        <f>IFERROR(__xludf.DUMMYFUNCTION("IF(ISBLANK(A755),"""",SWITCH(IF(T755="""",0,COUNTA(SPLIT(T755,"" ""))),0,""Generic"",1,TRIM(T755),2,""Multicolor"",3,""Multicolor"",4,""Multicolor"",5,""Multicolor"",6,""Multicolor"",7,""Multicolor"",8,""Multicolor""))"),"")</f>
        <v/>
      </c>
      <c r="E755" s="14"/>
      <c r="F755" s="14"/>
      <c r="H755" s="15"/>
      <c r="I755" s="17"/>
      <c r="J755" s="17"/>
      <c r="O755" s="17"/>
      <c r="Q755" s="1">
        <v>60.0</v>
      </c>
      <c r="R755" s="1">
        <v>50.0</v>
      </c>
      <c r="S755" s="14" t="str">
        <f t="shared" si="9"/>
        <v/>
      </c>
      <c r="T755" s="14" t="str">
        <f>IFERROR(__xludf.DUMMYFUNCTION("CONCATENATE(if(REGEXMATCH(C755,""R""),"" Red"",""""),if(REGEXMATCH(C755,""O""),"" Orange"",""""),if(REGEXMATCH(C755,""Y""),"" Yellow"",""""),if(REGEXMATCH(C755,""G""),"" Green"",""""),if(REGEXMATCH(C755,""B""),"" Blue"",""""),if(REGEXMATCH(C755,""P""),"" "&amp;"Purple"",""""))"),"")</f>
        <v/>
      </c>
      <c r="U755" s="14" t="str">
        <f>IFERROR(__xludf.DUMMYFUNCTION("REGEXREPLACE(C755, ""([ROYGBPXZC_]|1?[0-9])"", ""&lt;icon src='$0.png'/&gt;"")
"),"")</f>
        <v/>
      </c>
      <c r="V755" s="9" t="str">
        <f>IFERROR(__xludf.DUMMYFUNCTION("REGEXREPLACE(SUBSTITUTE(SUBSTITUTE(SUBSTITUTE(SUBSTITUTE(REGEXREPLACE(I755, ""(\[([ROYGBPTQUXZC_]|1?[0-9])\])"", ""&lt;icon src='$2.png'/&gt;""),""--"",""—""),""-&gt;"",""•""),""~@"", CONCATENATE(""&lt;i&gt;"",REGEXEXTRACT(B755,""^([\s\S]*),|$""),""&lt;/i&gt;"")),""~"", CONCA"&amp;"TENATE(""&lt;i&gt;"",B755,""&lt;/i&gt;"")),""(\([\s\S]*?\))"",""&lt;i&gt;&lt;span foreground='#FF34343A'&gt;$0&lt;/span&gt;&lt;/i&gt;"")"),"")</f>
        <v/>
      </c>
      <c r="W755" s="14" t="str">
        <f t="shared" si="10"/>
        <v>&lt;i&gt;&lt;/i&gt;</v>
      </c>
    </row>
    <row r="756">
      <c r="A756" s="14"/>
      <c r="B756" s="1" t="str">
        <f t="shared" si="11"/>
        <v/>
      </c>
      <c r="C756" s="15"/>
      <c r="D756" s="16" t="str">
        <f>IFERROR(__xludf.DUMMYFUNCTION("IF(ISBLANK(A756),"""",SWITCH(IF(T756="""",0,COUNTA(SPLIT(T756,"" ""))),0,""Generic"",1,TRIM(T756),2,""Multicolor"",3,""Multicolor"",4,""Multicolor"",5,""Multicolor"",6,""Multicolor"",7,""Multicolor"",8,""Multicolor""))"),"")</f>
        <v/>
      </c>
      <c r="E756" s="14"/>
      <c r="F756" s="14"/>
      <c r="H756" s="15"/>
      <c r="I756" s="17"/>
      <c r="J756" s="17"/>
      <c r="O756" s="17"/>
      <c r="Q756" s="1">
        <v>60.0</v>
      </c>
      <c r="R756" s="1">
        <v>50.0</v>
      </c>
      <c r="S756" s="14" t="str">
        <f t="shared" si="9"/>
        <v/>
      </c>
      <c r="T756" s="14" t="str">
        <f>IFERROR(__xludf.DUMMYFUNCTION("CONCATENATE(if(REGEXMATCH(C756,""R""),"" Red"",""""),if(REGEXMATCH(C756,""O""),"" Orange"",""""),if(REGEXMATCH(C756,""Y""),"" Yellow"",""""),if(REGEXMATCH(C756,""G""),"" Green"",""""),if(REGEXMATCH(C756,""B""),"" Blue"",""""),if(REGEXMATCH(C756,""P""),"" "&amp;"Purple"",""""))"),"")</f>
        <v/>
      </c>
      <c r="U756" s="14" t="str">
        <f>IFERROR(__xludf.DUMMYFUNCTION("REGEXREPLACE(C756, ""([ROYGBPXZC_]|1?[0-9])"", ""&lt;icon src='$0.png'/&gt;"")
"),"")</f>
        <v/>
      </c>
      <c r="V756" s="9" t="str">
        <f>IFERROR(__xludf.DUMMYFUNCTION("REGEXREPLACE(SUBSTITUTE(SUBSTITUTE(SUBSTITUTE(SUBSTITUTE(REGEXREPLACE(I756, ""(\[([ROYGBPTQUXZC_]|1?[0-9])\])"", ""&lt;icon src='$2.png'/&gt;""),""--"",""—""),""-&gt;"",""•""),""~@"", CONCATENATE(""&lt;i&gt;"",REGEXEXTRACT(B756,""^([\s\S]*),|$""),""&lt;/i&gt;"")),""~"", CONCA"&amp;"TENATE(""&lt;i&gt;"",B756,""&lt;/i&gt;"")),""(\([\s\S]*?\))"",""&lt;i&gt;&lt;span foreground='#FF34343A'&gt;$0&lt;/span&gt;&lt;/i&gt;"")"),"")</f>
        <v/>
      </c>
      <c r="W756" s="14" t="str">
        <f t="shared" si="10"/>
        <v>&lt;i&gt;&lt;/i&gt;</v>
      </c>
    </row>
    <row r="757">
      <c r="A757" s="14"/>
      <c r="B757" s="1" t="str">
        <f t="shared" si="11"/>
        <v/>
      </c>
      <c r="C757" s="15"/>
      <c r="D757" s="16" t="str">
        <f>IFERROR(__xludf.DUMMYFUNCTION("IF(ISBLANK(A757),"""",SWITCH(IF(T757="""",0,COUNTA(SPLIT(T757,"" ""))),0,""Generic"",1,TRIM(T757),2,""Multicolor"",3,""Multicolor"",4,""Multicolor"",5,""Multicolor"",6,""Multicolor"",7,""Multicolor"",8,""Multicolor""))"),"")</f>
        <v/>
      </c>
      <c r="E757" s="14"/>
      <c r="F757" s="14"/>
      <c r="H757" s="15"/>
      <c r="I757" s="17"/>
      <c r="J757" s="17"/>
      <c r="O757" s="17"/>
      <c r="Q757" s="1">
        <v>60.0</v>
      </c>
      <c r="R757" s="1">
        <v>50.0</v>
      </c>
      <c r="S757" s="14" t="str">
        <f t="shared" si="9"/>
        <v/>
      </c>
      <c r="T757" s="14" t="str">
        <f>IFERROR(__xludf.DUMMYFUNCTION("CONCATENATE(if(REGEXMATCH(C757,""R""),"" Red"",""""),if(REGEXMATCH(C757,""O""),"" Orange"",""""),if(REGEXMATCH(C757,""Y""),"" Yellow"",""""),if(REGEXMATCH(C757,""G""),"" Green"",""""),if(REGEXMATCH(C757,""B""),"" Blue"",""""),if(REGEXMATCH(C757,""P""),"" "&amp;"Purple"",""""))"),"")</f>
        <v/>
      </c>
      <c r="U757" s="14" t="str">
        <f>IFERROR(__xludf.DUMMYFUNCTION("REGEXREPLACE(C757, ""([ROYGBPXZC_]|1?[0-9])"", ""&lt;icon src='$0.png'/&gt;"")
"),"")</f>
        <v/>
      </c>
      <c r="V757" s="9" t="str">
        <f>IFERROR(__xludf.DUMMYFUNCTION("REGEXREPLACE(SUBSTITUTE(SUBSTITUTE(SUBSTITUTE(SUBSTITUTE(REGEXREPLACE(I757, ""(\[([ROYGBPTQUXZC_]|1?[0-9])\])"", ""&lt;icon src='$2.png'/&gt;""),""--"",""—""),""-&gt;"",""•""),""~@"", CONCATENATE(""&lt;i&gt;"",REGEXEXTRACT(B757,""^([\s\S]*),|$""),""&lt;/i&gt;"")),""~"", CONCA"&amp;"TENATE(""&lt;i&gt;"",B757,""&lt;/i&gt;"")),""(\([\s\S]*?\))"",""&lt;i&gt;&lt;span foreground='#FF34343A'&gt;$0&lt;/span&gt;&lt;/i&gt;"")"),"")</f>
        <v/>
      </c>
      <c r="W757" s="14" t="str">
        <f t="shared" si="10"/>
        <v>&lt;i&gt;&lt;/i&gt;</v>
      </c>
    </row>
    <row r="758">
      <c r="A758" s="14"/>
      <c r="B758" s="1" t="str">
        <f t="shared" si="11"/>
        <v/>
      </c>
      <c r="C758" s="15"/>
      <c r="D758" s="16" t="str">
        <f>IFERROR(__xludf.DUMMYFUNCTION("IF(ISBLANK(A758),"""",SWITCH(IF(T758="""",0,COUNTA(SPLIT(T758,"" ""))),0,""Generic"",1,TRIM(T758),2,""Multicolor"",3,""Multicolor"",4,""Multicolor"",5,""Multicolor"",6,""Multicolor"",7,""Multicolor"",8,""Multicolor""))"),"")</f>
        <v/>
      </c>
      <c r="E758" s="14"/>
      <c r="F758" s="14"/>
      <c r="H758" s="15"/>
      <c r="I758" s="17"/>
      <c r="J758" s="17"/>
      <c r="O758" s="17"/>
      <c r="Q758" s="1">
        <v>60.0</v>
      </c>
      <c r="R758" s="1">
        <v>50.0</v>
      </c>
      <c r="S758" s="14" t="str">
        <f t="shared" si="9"/>
        <v/>
      </c>
      <c r="T758" s="14" t="str">
        <f>IFERROR(__xludf.DUMMYFUNCTION("CONCATENATE(if(REGEXMATCH(C758,""R""),"" Red"",""""),if(REGEXMATCH(C758,""O""),"" Orange"",""""),if(REGEXMATCH(C758,""Y""),"" Yellow"",""""),if(REGEXMATCH(C758,""G""),"" Green"",""""),if(REGEXMATCH(C758,""B""),"" Blue"",""""),if(REGEXMATCH(C758,""P""),"" "&amp;"Purple"",""""))"),"")</f>
        <v/>
      </c>
      <c r="U758" s="14" t="str">
        <f>IFERROR(__xludf.DUMMYFUNCTION("REGEXREPLACE(C758, ""([ROYGBPXZC_]|1?[0-9])"", ""&lt;icon src='$0.png'/&gt;"")
"),"")</f>
        <v/>
      </c>
      <c r="V758" s="9" t="str">
        <f>IFERROR(__xludf.DUMMYFUNCTION("REGEXREPLACE(SUBSTITUTE(SUBSTITUTE(SUBSTITUTE(SUBSTITUTE(REGEXREPLACE(I758, ""(\[([ROYGBPTQUXZC_]|1?[0-9])\])"", ""&lt;icon src='$2.png'/&gt;""),""--"",""—""),""-&gt;"",""•""),""~@"", CONCATENATE(""&lt;i&gt;"",REGEXEXTRACT(B758,""^([\s\S]*),|$""),""&lt;/i&gt;"")),""~"", CONCA"&amp;"TENATE(""&lt;i&gt;"",B758,""&lt;/i&gt;"")),""(\([\s\S]*?\))"",""&lt;i&gt;&lt;span foreground='#FF34343A'&gt;$0&lt;/span&gt;&lt;/i&gt;"")"),"")</f>
        <v/>
      </c>
      <c r="W758" s="14" t="str">
        <f t="shared" si="10"/>
        <v>&lt;i&gt;&lt;/i&gt;</v>
      </c>
    </row>
    <row r="759">
      <c r="A759" s="14"/>
      <c r="B759" s="1" t="str">
        <f t="shared" si="11"/>
        <v/>
      </c>
      <c r="C759" s="15"/>
      <c r="D759" s="16" t="str">
        <f>IFERROR(__xludf.DUMMYFUNCTION("IF(ISBLANK(A759),"""",SWITCH(IF(T759="""",0,COUNTA(SPLIT(T759,"" ""))),0,""Generic"",1,TRIM(T759),2,""Multicolor"",3,""Multicolor"",4,""Multicolor"",5,""Multicolor"",6,""Multicolor"",7,""Multicolor"",8,""Multicolor""))"),"")</f>
        <v/>
      </c>
      <c r="E759" s="14"/>
      <c r="F759" s="14"/>
      <c r="H759" s="15"/>
      <c r="I759" s="17"/>
      <c r="J759" s="17"/>
      <c r="O759" s="17"/>
      <c r="Q759" s="1">
        <v>60.0</v>
      </c>
      <c r="R759" s="1">
        <v>50.0</v>
      </c>
      <c r="S759" s="14" t="str">
        <f t="shared" si="9"/>
        <v/>
      </c>
      <c r="T759" s="14" t="str">
        <f>IFERROR(__xludf.DUMMYFUNCTION("CONCATENATE(if(REGEXMATCH(C759,""R""),"" Red"",""""),if(REGEXMATCH(C759,""O""),"" Orange"",""""),if(REGEXMATCH(C759,""Y""),"" Yellow"",""""),if(REGEXMATCH(C759,""G""),"" Green"",""""),if(REGEXMATCH(C759,""B""),"" Blue"",""""),if(REGEXMATCH(C759,""P""),"" "&amp;"Purple"",""""))"),"")</f>
        <v/>
      </c>
      <c r="U759" s="14" t="str">
        <f>IFERROR(__xludf.DUMMYFUNCTION("REGEXREPLACE(C759, ""([ROYGBPXZC_]|1?[0-9])"", ""&lt;icon src='$0.png'/&gt;"")
"),"")</f>
        <v/>
      </c>
      <c r="V759" s="9" t="str">
        <f>IFERROR(__xludf.DUMMYFUNCTION("REGEXREPLACE(SUBSTITUTE(SUBSTITUTE(SUBSTITUTE(SUBSTITUTE(REGEXREPLACE(I759, ""(\[([ROYGBPTQUXZC_]|1?[0-9])\])"", ""&lt;icon src='$2.png'/&gt;""),""--"",""—""),""-&gt;"",""•""),""~@"", CONCATENATE(""&lt;i&gt;"",REGEXEXTRACT(B759,""^([\s\S]*),|$""),""&lt;/i&gt;"")),""~"", CONCA"&amp;"TENATE(""&lt;i&gt;"",B759,""&lt;/i&gt;"")),""(\([\s\S]*?\))"",""&lt;i&gt;&lt;span foreground='#FF34343A'&gt;$0&lt;/span&gt;&lt;/i&gt;"")"),"")</f>
        <v/>
      </c>
      <c r="W759" s="14" t="str">
        <f t="shared" si="10"/>
        <v>&lt;i&gt;&lt;/i&gt;</v>
      </c>
    </row>
    <row r="760">
      <c r="A760" s="14"/>
      <c r="B760" s="1" t="str">
        <f t="shared" si="11"/>
        <v/>
      </c>
      <c r="C760" s="15"/>
      <c r="D760" s="16" t="str">
        <f>IFERROR(__xludf.DUMMYFUNCTION("IF(ISBLANK(A760),"""",SWITCH(IF(T760="""",0,COUNTA(SPLIT(T760,"" ""))),0,""Generic"",1,TRIM(T760),2,""Multicolor"",3,""Multicolor"",4,""Multicolor"",5,""Multicolor"",6,""Multicolor"",7,""Multicolor"",8,""Multicolor""))"),"")</f>
        <v/>
      </c>
      <c r="E760" s="14"/>
      <c r="F760" s="14"/>
      <c r="H760" s="15"/>
      <c r="I760" s="17"/>
      <c r="J760" s="17"/>
      <c r="O760" s="17"/>
      <c r="Q760" s="1">
        <v>60.0</v>
      </c>
      <c r="R760" s="1">
        <v>50.0</v>
      </c>
      <c r="S760" s="14" t="str">
        <f t="shared" si="9"/>
        <v/>
      </c>
      <c r="T760" s="14" t="str">
        <f>IFERROR(__xludf.DUMMYFUNCTION("CONCATENATE(if(REGEXMATCH(C760,""R""),"" Red"",""""),if(REGEXMATCH(C760,""O""),"" Orange"",""""),if(REGEXMATCH(C760,""Y""),"" Yellow"",""""),if(REGEXMATCH(C760,""G""),"" Green"",""""),if(REGEXMATCH(C760,""B""),"" Blue"",""""),if(REGEXMATCH(C760,""P""),"" "&amp;"Purple"",""""))"),"")</f>
        <v/>
      </c>
      <c r="U760" s="14" t="str">
        <f>IFERROR(__xludf.DUMMYFUNCTION("REGEXREPLACE(C760, ""([ROYGBPXZC_]|1?[0-9])"", ""&lt;icon src='$0.png'/&gt;"")
"),"")</f>
        <v/>
      </c>
      <c r="V760" s="9" t="str">
        <f>IFERROR(__xludf.DUMMYFUNCTION("REGEXREPLACE(SUBSTITUTE(SUBSTITUTE(SUBSTITUTE(SUBSTITUTE(REGEXREPLACE(I760, ""(\[([ROYGBPTQUXZC_]|1?[0-9])\])"", ""&lt;icon src='$2.png'/&gt;""),""--"",""—""),""-&gt;"",""•""),""~@"", CONCATENATE(""&lt;i&gt;"",REGEXEXTRACT(B760,""^([\s\S]*),|$""),""&lt;/i&gt;"")),""~"", CONCA"&amp;"TENATE(""&lt;i&gt;"",B760,""&lt;/i&gt;"")),""(\([\s\S]*?\))"",""&lt;i&gt;&lt;span foreground='#FF34343A'&gt;$0&lt;/span&gt;&lt;/i&gt;"")"),"")</f>
        <v/>
      </c>
      <c r="W760" s="14" t="str">
        <f t="shared" si="10"/>
        <v>&lt;i&gt;&lt;/i&gt;</v>
      </c>
    </row>
    <row r="761">
      <c r="A761" s="14"/>
      <c r="B761" s="1" t="str">
        <f t="shared" si="11"/>
        <v/>
      </c>
      <c r="C761" s="15"/>
      <c r="D761" s="16" t="str">
        <f>IFERROR(__xludf.DUMMYFUNCTION("IF(ISBLANK(A761),"""",SWITCH(IF(T761="""",0,COUNTA(SPLIT(T761,"" ""))),0,""Generic"",1,TRIM(T761),2,""Multicolor"",3,""Multicolor"",4,""Multicolor"",5,""Multicolor"",6,""Multicolor"",7,""Multicolor"",8,""Multicolor""))"),"")</f>
        <v/>
      </c>
      <c r="E761" s="14"/>
      <c r="F761" s="14"/>
      <c r="H761" s="15"/>
      <c r="I761" s="17"/>
      <c r="J761" s="17"/>
      <c r="O761" s="17"/>
      <c r="Q761" s="1">
        <v>60.0</v>
      </c>
      <c r="R761" s="1">
        <v>50.0</v>
      </c>
      <c r="S761" s="14" t="str">
        <f t="shared" si="9"/>
        <v/>
      </c>
      <c r="T761" s="14" t="str">
        <f>IFERROR(__xludf.DUMMYFUNCTION("CONCATENATE(if(REGEXMATCH(C761,""R""),"" Red"",""""),if(REGEXMATCH(C761,""O""),"" Orange"",""""),if(REGEXMATCH(C761,""Y""),"" Yellow"",""""),if(REGEXMATCH(C761,""G""),"" Green"",""""),if(REGEXMATCH(C761,""B""),"" Blue"",""""),if(REGEXMATCH(C761,""P""),"" "&amp;"Purple"",""""))"),"")</f>
        <v/>
      </c>
      <c r="U761" s="14" t="str">
        <f>IFERROR(__xludf.DUMMYFUNCTION("REGEXREPLACE(C761, ""([ROYGBPXZC_]|1?[0-9])"", ""&lt;icon src='$0.png'/&gt;"")
"),"")</f>
        <v/>
      </c>
      <c r="V761" s="9" t="str">
        <f>IFERROR(__xludf.DUMMYFUNCTION("REGEXREPLACE(SUBSTITUTE(SUBSTITUTE(SUBSTITUTE(SUBSTITUTE(REGEXREPLACE(I761, ""(\[([ROYGBPTQUXZC_]|1?[0-9])\])"", ""&lt;icon src='$2.png'/&gt;""),""--"",""—""),""-&gt;"",""•""),""~@"", CONCATENATE(""&lt;i&gt;"",REGEXEXTRACT(B761,""^([\s\S]*),|$""),""&lt;/i&gt;"")),""~"", CONCA"&amp;"TENATE(""&lt;i&gt;"",B761,""&lt;/i&gt;"")),""(\([\s\S]*?\))"",""&lt;i&gt;&lt;span foreground='#FF34343A'&gt;$0&lt;/span&gt;&lt;/i&gt;"")"),"")</f>
        <v/>
      </c>
      <c r="W761" s="14" t="str">
        <f t="shared" si="10"/>
        <v>&lt;i&gt;&lt;/i&gt;</v>
      </c>
    </row>
    <row r="762">
      <c r="A762" s="14"/>
      <c r="B762" s="1" t="str">
        <f t="shared" si="11"/>
        <v/>
      </c>
      <c r="C762" s="15"/>
      <c r="D762" s="16" t="str">
        <f>IFERROR(__xludf.DUMMYFUNCTION("IF(ISBLANK(A762),"""",SWITCH(IF(T762="""",0,COUNTA(SPLIT(T762,"" ""))),0,""Generic"",1,TRIM(T762),2,""Multicolor"",3,""Multicolor"",4,""Multicolor"",5,""Multicolor"",6,""Multicolor"",7,""Multicolor"",8,""Multicolor""))"),"")</f>
        <v/>
      </c>
      <c r="E762" s="14"/>
      <c r="F762" s="14"/>
      <c r="H762" s="15"/>
      <c r="I762" s="17"/>
      <c r="J762" s="17"/>
      <c r="O762" s="17"/>
      <c r="Q762" s="1">
        <v>60.0</v>
      </c>
      <c r="R762" s="1">
        <v>50.0</v>
      </c>
      <c r="S762" s="14" t="str">
        <f t="shared" si="9"/>
        <v/>
      </c>
      <c r="T762" s="14" t="str">
        <f>IFERROR(__xludf.DUMMYFUNCTION("CONCATENATE(if(REGEXMATCH(C762,""R""),"" Red"",""""),if(REGEXMATCH(C762,""O""),"" Orange"",""""),if(REGEXMATCH(C762,""Y""),"" Yellow"",""""),if(REGEXMATCH(C762,""G""),"" Green"",""""),if(REGEXMATCH(C762,""B""),"" Blue"",""""),if(REGEXMATCH(C762,""P""),"" "&amp;"Purple"",""""))"),"")</f>
        <v/>
      </c>
      <c r="U762" s="14" t="str">
        <f>IFERROR(__xludf.DUMMYFUNCTION("REGEXREPLACE(C762, ""([ROYGBPXZC_]|1?[0-9])"", ""&lt;icon src='$0.png'/&gt;"")
"),"")</f>
        <v/>
      </c>
      <c r="V762" s="9" t="str">
        <f>IFERROR(__xludf.DUMMYFUNCTION("REGEXREPLACE(SUBSTITUTE(SUBSTITUTE(SUBSTITUTE(SUBSTITUTE(REGEXREPLACE(I762, ""(\[([ROYGBPTQUXZC_]|1?[0-9])\])"", ""&lt;icon src='$2.png'/&gt;""),""--"",""—""),""-&gt;"",""•""),""~@"", CONCATENATE(""&lt;i&gt;"",REGEXEXTRACT(B762,""^([\s\S]*),|$""),""&lt;/i&gt;"")),""~"", CONCA"&amp;"TENATE(""&lt;i&gt;"",B762,""&lt;/i&gt;"")),""(\([\s\S]*?\))"",""&lt;i&gt;&lt;span foreground='#FF34343A'&gt;$0&lt;/span&gt;&lt;/i&gt;"")"),"")</f>
        <v/>
      </c>
      <c r="W762" s="14" t="str">
        <f t="shared" si="10"/>
        <v>&lt;i&gt;&lt;/i&gt;</v>
      </c>
    </row>
    <row r="763">
      <c r="A763" s="14"/>
      <c r="B763" s="1" t="str">
        <f t="shared" si="11"/>
        <v/>
      </c>
      <c r="C763" s="15"/>
      <c r="D763" s="16" t="str">
        <f>IFERROR(__xludf.DUMMYFUNCTION("IF(ISBLANK(A763),"""",SWITCH(IF(T763="""",0,COUNTA(SPLIT(T763,"" ""))),0,""Generic"",1,TRIM(T763),2,""Multicolor"",3,""Multicolor"",4,""Multicolor"",5,""Multicolor"",6,""Multicolor"",7,""Multicolor"",8,""Multicolor""))"),"")</f>
        <v/>
      </c>
      <c r="E763" s="14"/>
      <c r="F763" s="14"/>
      <c r="H763" s="15"/>
      <c r="I763" s="17"/>
      <c r="J763" s="17"/>
      <c r="O763" s="17"/>
      <c r="Q763" s="1">
        <v>60.0</v>
      </c>
      <c r="R763" s="1">
        <v>50.0</v>
      </c>
      <c r="S763" s="14" t="str">
        <f t="shared" si="9"/>
        <v/>
      </c>
      <c r="T763" s="14" t="str">
        <f>IFERROR(__xludf.DUMMYFUNCTION("CONCATENATE(if(REGEXMATCH(C763,""R""),"" Red"",""""),if(REGEXMATCH(C763,""O""),"" Orange"",""""),if(REGEXMATCH(C763,""Y""),"" Yellow"",""""),if(REGEXMATCH(C763,""G""),"" Green"",""""),if(REGEXMATCH(C763,""B""),"" Blue"",""""),if(REGEXMATCH(C763,""P""),"" "&amp;"Purple"",""""))"),"")</f>
        <v/>
      </c>
      <c r="U763" s="14" t="str">
        <f>IFERROR(__xludf.DUMMYFUNCTION("REGEXREPLACE(C763, ""([ROYGBPXZC_]|1?[0-9])"", ""&lt;icon src='$0.png'/&gt;"")
"),"")</f>
        <v/>
      </c>
      <c r="V763" s="9" t="str">
        <f>IFERROR(__xludf.DUMMYFUNCTION("REGEXREPLACE(SUBSTITUTE(SUBSTITUTE(SUBSTITUTE(SUBSTITUTE(REGEXREPLACE(I763, ""(\[([ROYGBPTQUXZC_]|1?[0-9])\])"", ""&lt;icon src='$2.png'/&gt;""),""--"",""—""),""-&gt;"",""•""),""~@"", CONCATENATE(""&lt;i&gt;"",REGEXEXTRACT(B763,""^([\s\S]*),|$""),""&lt;/i&gt;"")),""~"", CONCA"&amp;"TENATE(""&lt;i&gt;"",B763,""&lt;/i&gt;"")),""(\([\s\S]*?\))"",""&lt;i&gt;&lt;span foreground='#FF34343A'&gt;$0&lt;/span&gt;&lt;/i&gt;"")"),"")</f>
        <v/>
      </c>
      <c r="W763" s="14" t="str">
        <f t="shared" si="10"/>
        <v>&lt;i&gt;&lt;/i&gt;</v>
      </c>
    </row>
    <row r="764">
      <c r="A764" s="14"/>
      <c r="B764" s="1" t="str">
        <f t="shared" si="11"/>
        <v/>
      </c>
      <c r="C764" s="15"/>
      <c r="D764" s="16" t="str">
        <f>IFERROR(__xludf.DUMMYFUNCTION("IF(ISBLANK(A764),"""",SWITCH(IF(T764="""",0,COUNTA(SPLIT(T764,"" ""))),0,""Generic"",1,TRIM(T764),2,""Multicolor"",3,""Multicolor"",4,""Multicolor"",5,""Multicolor"",6,""Multicolor"",7,""Multicolor"",8,""Multicolor""))"),"")</f>
        <v/>
      </c>
      <c r="E764" s="14"/>
      <c r="F764" s="14"/>
      <c r="H764" s="15"/>
      <c r="I764" s="17"/>
      <c r="J764" s="17"/>
      <c r="O764" s="17"/>
      <c r="Q764" s="1">
        <v>60.0</v>
      </c>
      <c r="R764" s="1">
        <v>50.0</v>
      </c>
      <c r="S764" s="14" t="str">
        <f t="shared" si="9"/>
        <v/>
      </c>
      <c r="T764" s="14" t="str">
        <f>IFERROR(__xludf.DUMMYFUNCTION("CONCATENATE(if(REGEXMATCH(C764,""R""),"" Red"",""""),if(REGEXMATCH(C764,""O""),"" Orange"",""""),if(REGEXMATCH(C764,""Y""),"" Yellow"",""""),if(REGEXMATCH(C764,""G""),"" Green"",""""),if(REGEXMATCH(C764,""B""),"" Blue"",""""),if(REGEXMATCH(C764,""P""),"" "&amp;"Purple"",""""))"),"")</f>
        <v/>
      </c>
      <c r="U764" s="14" t="str">
        <f>IFERROR(__xludf.DUMMYFUNCTION("REGEXREPLACE(C764, ""([ROYGBPXZC_]|1?[0-9])"", ""&lt;icon src='$0.png'/&gt;"")
"),"")</f>
        <v/>
      </c>
      <c r="V764" s="9" t="str">
        <f>IFERROR(__xludf.DUMMYFUNCTION("REGEXREPLACE(SUBSTITUTE(SUBSTITUTE(SUBSTITUTE(SUBSTITUTE(REGEXREPLACE(I764, ""(\[([ROYGBPTQUXZC_]|1?[0-9])\])"", ""&lt;icon src='$2.png'/&gt;""),""--"",""—""),""-&gt;"",""•""),""~@"", CONCATENATE(""&lt;i&gt;"",REGEXEXTRACT(B764,""^([\s\S]*),|$""),""&lt;/i&gt;"")),""~"", CONCA"&amp;"TENATE(""&lt;i&gt;"",B764,""&lt;/i&gt;"")),""(\([\s\S]*?\))"",""&lt;i&gt;&lt;span foreground='#FF34343A'&gt;$0&lt;/span&gt;&lt;/i&gt;"")"),"")</f>
        <v/>
      </c>
      <c r="W764" s="14" t="str">
        <f t="shared" si="10"/>
        <v>&lt;i&gt;&lt;/i&gt;</v>
      </c>
    </row>
    <row r="765">
      <c r="A765" s="14"/>
      <c r="B765" s="1" t="str">
        <f t="shared" si="11"/>
        <v/>
      </c>
      <c r="C765" s="15"/>
      <c r="D765" s="16" t="str">
        <f>IFERROR(__xludf.DUMMYFUNCTION("IF(ISBLANK(A765),"""",SWITCH(IF(T765="""",0,COUNTA(SPLIT(T765,"" ""))),0,""Generic"",1,TRIM(T765),2,""Multicolor"",3,""Multicolor"",4,""Multicolor"",5,""Multicolor"",6,""Multicolor"",7,""Multicolor"",8,""Multicolor""))"),"")</f>
        <v/>
      </c>
      <c r="E765" s="14"/>
      <c r="F765" s="14"/>
      <c r="H765" s="15"/>
      <c r="I765" s="17"/>
      <c r="J765" s="17"/>
      <c r="O765" s="17"/>
      <c r="Q765" s="1">
        <v>60.0</v>
      </c>
      <c r="R765" s="1">
        <v>50.0</v>
      </c>
      <c r="S765" s="14" t="str">
        <f t="shared" si="9"/>
        <v/>
      </c>
      <c r="T765" s="14" t="str">
        <f>IFERROR(__xludf.DUMMYFUNCTION("CONCATENATE(if(REGEXMATCH(C765,""R""),"" Red"",""""),if(REGEXMATCH(C765,""O""),"" Orange"",""""),if(REGEXMATCH(C765,""Y""),"" Yellow"",""""),if(REGEXMATCH(C765,""G""),"" Green"",""""),if(REGEXMATCH(C765,""B""),"" Blue"",""""),if(REGEXMATCH(C765,""P""),"" "&amp;"Purple"",""""))"),"")</f>
        <v/>
      </c>
      <c r="U765" s="14" t="str">
        <f>IFERROR(__xludf.DUMMYFUNCTION("REGEXREPLACE(C765, ""([ROYGBPXZC_]|1?[0-9])"", ""&lt;icon src='$0.png'/&gt;"")
"),"")</f>
        <v/>
      </c>
      <c r="V765" s="9" t="str">
        <f>IFERROR(__xludf.DUMMYFUNCTION("REGEXREPLACE(SUBSTITUTE(SUBSTITUTE(SUBSTITUTE(SUBSTITUTE(REGEXREPLACE(I765, ""(\[([ROYGBPTQUXZC_]|1?[0-9])\])"", ""&lt;icon src='$2.png'/&gt;""),""--"",""—""),""-&gt;"",""•""),""~@"", CONCATENATE(""&lt;i&gt;"",REGEXEXTRACT(B765,""^([\s\S]*),|$""),""&lt;/i&gt;"")),""~"", CONCA"&amp;"TENATE(""&lt;i&gt;"",B765,""&lt;/i&gt;"")),""(\([\s\S]*?\))"",""&lt;i&gt;&lt;span foreground='#FF34343A'&gt;$0&lt;/span&gt;&lt;/i&gt;"")"),"")</f>
        <v/>
      </c>
      <c r="W765" s="14" t="str">
        <f t="shared" si="10"/>
        <v>&lt;i&gt;&lt;/i&gt;</v>
      </c>
    </row>
    <row r="766">
      <c r="A766" s="14"/>
      <c r="B766" s="1" t="str">
        <f t="shared" si="11"/>
        <v/>
      </c>
      <c r="C766" s="15"/>
      <c r="D766" s="16" t="str">
        <f>IFERROR(__xludf.DUMMYFUNCTION("IF(ISBLANK(A766),"""",SWITCH(IF(T766="""",0,COUNTA(SPLIT(T766,"" ""))),0,""Generic"",1,TRIM(T766),2,""Multicolor"",3,""Multicolor"",4,""Multicolor"",5,""Multicolor"",6,""Multicolor"",7,""Multicolor"",8,""Multicolor""))"),"")</f>
        <v/>
      </c>
      <c r="E766" s="14"/>
      <c r="F766" s="14"/>
      <c r="H766" s="15"/>
      <c r="I766" s="17"/>
      <c r="J766" s="17"/>
      <c r="O766" s="17"/>
      <c r="Q766" s="1">
        <v>60.0</v>
      </c>
      <c r="R766" s="1">
        <v>50.0</v>
      </c>
      <c r="S766" s="14" t="str">
        <f t="shared" si="9"/>
        <v/>
      </c>
      <c r="T766" s="14" t="str">
        <f>IFERROR(__xludf.DUMMYFUNCTION("CONCATENATE(if(REGEXMATCH(C766,""R""),"" Red"",""""),if(REGEXMATCH(C766,""O""),"" Orange"",""""),if(REGEXMATCH(C766,""Y""),"" Yellow"",""""),if(REGEXMATCH(C766,""G""),"" Green"",""""),if(REGEXMATCH(C766,""B""),"" Blue"",""""),if(REGEXMATCH(C766,""P""),"" "&amp;"Purple"",""""))"),"")</f>
        <v/>
      </c>
      <c r="U766" s="14" t="str">
        <f>IFERROR(__xludf.DUMMYFUNCTION("REGEXREPLACE(C766, ""([ROYGBPXZC_]|1?[0-9])"", ""&lt;icon src='$0.png'/&gt;"")
"),"")</f>
        <v/>
      </c>
      <c r="V766" s="9" t="str">
        <f>IFERROR(__xludf.DUMMYFUNCTION("REGEXREPLACE(SUBSTITUTE(SUBSTITUTE(SUBSTITUTE(SUBSTITUTE(REGEXREPLACE(I766, ""(\[([ROYGBPTQUXZC_]|1?[0-9])\])"", ""&lt;icon src='$2.png'/&gt;""),""--"",""—""),""-&gt;"",""•""),""~@"", CONCATENATE(""&lt;i&gt;"",REGEXEXTRACT(B766,""^([\s\S]*),|$""),""&lt;/i&gt;"")),""~"", CONCA"&amp;"TENATE(""&lt;i&gt;"",B766,""&lt;/i&gt;"")),""(\([\s\S]*?\))"",""&lt;i&gt;&lt;span foreground='#FF34343A'&gt;$0&lt;/span&gt;&lt;/i&gt;"")"),"")</f>
        <v/>
      </c>
      <c r="W766" s="14" t="str">
        <f t="shared" si="10"/>
        <v>&lt;i&gt;&lt;/i&gt;</v>
      </c>
    </row>
    <row r="767">
      <c r="A767" s="14"/>
      <c r="B767" s="1" t="str">
        <f t="shared" si="11"/>
        <v/>
      </c>
      <c r="C767" s="15"/>
      <c r="D767" s="16" t="str">
        <f>IFERROR(__xludf.DUMMYFUNCTION("IF(ISBLANK(A767),"""",SWITCH(IF(T767="""",0,COUNTA(SPLIT(T767,"" ""))),0,""Generic"",1,TRIM(T767),2,""Multicolor"",3,""Multicolor"",4,""Multicolor"",5,""Multicolor"",6,""Multicolor"",7,""Multicolor"",8,""Multicolor""))"),"")</f>
        <v/>
      </c>
      <c r="E767" s="14"/>
      <c r="F767" s="14"/>
      <c r="H767" s="15"/>
      <c r="I767" s="17"/>
      <c r="J767" s="17"/>
      <c r="O767" s="17"/>
      <c r="Q767" s="1">
        <v>60.0</v>
      </c>
      <c r="R767" s="1">
        <v>50.0</v>
      </c>
      <c r="S767" s="14" t="str">
        <f t="shared" si="9"/>
        <v/>
      </c>
      <c r="T767" s="14" t="str">
        <f>IFERROR(__xludf.DUMMYFUNCTION("CONCATENATE(if(REGEXMATCH(C767,""R""),"" Red"",""""),if(REGEXMATCH(C767,""O""),"" Orange"",""""),if(REGEXMATCH(C767,""Y""),"" Yellow"",""""),if(REGEXMATCH(C767,""G""),"" Green"",""""),if(REGEXMATCH(C767,""B""),"" Blue"",""""),if(REGEXMATCH(C767,""P""),"" "&amp;"Purple"",""""))"),"")</f>
        <v/>
      </c>
      <c r="U767" s="14" t="str">
        <f>IFERROR(__xludf.DUMMYFUNCTION("REGEXREPLACE(C767, ""([ROYGBPXZC_]|1?[0-9])"", ""&lt;icon src='$0.png'/&gt;"")
"),"")</f>
        <v/>
      </c>
      <c r="V767" s="9" t="str">
        <f>IFERROR(__xludf.DUMMYFUNCTION("REGEXREPLACE(SUBSTITUTE(SUBSTITUTE(SUBSTITUTE(SUBSTITUTE(REGEXREPLACE(I767, ""(\[([ROYGBPTQUXZC_]|1?[0-9])\])"", ""&lt;icon src='$2.png'/&gt;""),""--"",""—""),""-&gt;"",""•""),""~@"", CONCATENATE(""&lt;i&gt;"",REGEXEXTRACT(B767,""^([\s\S]*),|$""),""&lt;/i&gt;"")),""~"", CONCA"&amp;"TENATE(""&lt;i&gt;"",B767,""&lt;/i&gt;"")),""(\([\s\S]*?\))"",""&lt;i&gt;&lt;span foreground='#FF34343A'&gt;$0&lt;/span&gt;&lt;/i&gt;"")"),"")</f>
        <v/>
      </c>
      <c r="W767" s="14" t="str">
        <f t="shared" si="10"/>
        <v>&lt;i&gt;&lt;/i&gt;</v>
      </c>
    </row>
    <row r="768">
      <c r="A768" s="14"/>
      <c r="B768" s="1" t="str">
        <f t="shared" si="11"/>
        <v/>
      </c>
      <c r="C768" s="15"/>
      <c r="D768" s="16" t="str">
        <f>IFERROR(__xludf.DUMMYFUNCTION("IF(ISBLANK(A768),"""",SWITCH(IF(T768="""",0,COUNTA(SPLIT(T768,"" ""))),0,""Generic"",1,TRIM(T768),2,""Multicolor"",3,""Multicolor"",4,""Multicolor"",5,""Multicolor"",6,""Multicolor"",7,""Multicolor"",8,""Multicolor""))"),"")</f>
        <v/>
      </c>
      <c r="E768" s="14"/>
      <c r="F768" s="14"/>
      <c r="H768" s="15"/>
      <c r="I768" s="17"/>
      <c r="J768" s="17"/>
      <c r="O768" s="17"/>
      <c r="Q768" s="1">
        <v>60.0</v>
      </c>
      <c r="R768" s="1">
        <v>50.0</v>
      </c>
      <c r="S768" s="14" t="str">
        <f t="shared" si="9"/>
        <v/>
      </c>
      <c r="T768" s="14" t="str">
        <f>IFERROR(__xludf.DUMMYFUNCTION("CONCATENATE(if(REGEXMATCH(C768,""R""),"" Red"",""""),if(REGEXMATCH(C768,""O""),"" Orange"",""""),if(REGEXMATCH(C768,""Y""),"" Yellow"",""""),if(REGEXMATCH(C768,""G""),"" Green"",""""),if(REGEXMATCH(C768,""B""),"" Blue"",""""),if(REGEXMATCH(C768,""P""),"" "&amp;"Purple"",""""))"),"")</f>
        <v/>
      </c>
      <c r="U768" s="14" t="str">
        <f>IFERROR(__xludf.DUMMYFUNCTION("REGEXREPLACE(C768, ""([ROYGBPXZC_]|1?[0-9])"", ""&lt;icon src='$0.png'/&gt;"")
"),"")</f>
        <v/>
      </c>
      <c r="V768" s="9" t="str">
        <f>IFERROR(__xludf.DUMMYFUNCTION("REGEXREPLACE(SUBSTITUTE(SUBSTITUTE(SUBSTITUTE(SUBSTITUTE(REGEXREPLACE(I768, ""(\[([ROYGBPTQUXZC_]|1?[0-9])\])"", ""&lt;icon src='$2.png'/&gt;""),""--"",""—""),""-&gt;"",""•""),""~@"", CONCATENATE(""&lt;i&gt;"",REGEXEXTRACT(B768,""^([\s\S]*),|$""),""&lt;/i&gt;"")),""~"", CONCA"&amp;"TENATE(""&lt;i&gt;"",B768,""&lt;/i&gt;"")),""(\([\s\S]*?\))"",""&lt;i&gt;&lt;span foreground='#FF34343A'&gt;$0&lt;/span&gt;&lt;/i&gt;"")"),"")</f>
        <v/>
      </c>
      <c r="W768" s="14" t="str">
        <f t="shared" si="10"/>
        <v>&lt;i&gt;&lt;/i&gt;</v>
      </c>
    </row>
    <row r="769">
      <c r="A769" s="14"/>
      <c r="B769" s="1" t="str">
        <f t="shared" si="11"/>
        <v/>
      </c>
      <c r="C769" s="15"/>
      <c r="D769" s="16" t="str">
        <f>IFERROR(__xludf.DUMMYFUNCTION("IF(ISBLANK(A769),"""",SWITCH(IF(T769="""",0,COUNTA(SPLIT(T769,"" ""))),0,""Generic"",1,TRIM(T769),2,""Multicolor"",3,""Multicolor"",4,""Multicolor"",5,""Multicolor"",6,""Multicolor"",7,""Multicolor"",8,""Multicolor""))"),"")</f>
        <v/>
      </c>
      <c r="E769" s="14"/>
      <c r="F769" s="14"/>
      <c r="H769" s="15"/>
      <c r="I769" s="17"/>
      <c r="J769" s="17"/>
      <c r="O769" s="17"/>
      <c r="Q769" s="1">
        <v>60.0</v>
      </c>
      <c r="R769" s="1">
        <v>50.0</v>
      </c>
      <c r="S769" s="14" t="str">
        <f t="shared" si="9"/>
        <v/>
      </c>
      <c r="T769" s="14" t="str">
        <f>IFERROR(__xludf.DUMMYFUNCTION("CONCATENATE(if(REGEXMATCH(C769,""R""),"" Red"",""""),if(REGEXMATCH(C769,""O""),"" Orange"",""""),if(REGEXMATCH(C769,""Y""),"" Yellow"",""""),if(REGEXMATCH(C769,""G""),"" Green"",""""),if(REGEXMATCH(C769,""B""),"" Blue"",""""),if(REGEXMATCH(C769,""P""),"" "&amp;"Purple"",""""))"),"")</f>
        <v/>
      </c>
      <c r="U769" s="14" t="str">
        <f>IFERROR(__xludf.DUMMYFUNCTION("REGEXREPLACE(C769, ""([ROYGBPXZC_]|1?[0-9])"", ""&lt;icon src='$0.png'/&gt;"")
"),"")</f>
        <v/>
      </c>
      <c r="V769" s="9" t="str">
        <f>IFERROR(__xludf.DUMMYFUNCTION("REGEXREPLACE(SUBSTITUTE(SUBSTITUTE(SUBSTITUTE(SUBSTITUTE(REGEXREPLACE(I769, ""(\[([ROYGBPTQUXZC_]|1?[0-9])\])"", ""&lt;icon src='$2.png'/&gt;""),""--"",""—""),""-&gt;"",""•""),""~@"", CONCATENATE(""&lt;i&gt;"",REGEXEXTRACT(B769,""^([\s\S]*),|$""),""&lt;/i&gt;"")),""~"", CONCA"&amp;"TENATE(""&lt;i&gt;"",B769,""&lt;/i&gt;"")),""(\([\s\S]*?\))"",""&lt;i&gt;&lt;span foreground='#FF34343A'&gt;$0&lt;/span&gt;&lt;/i&gt;"")"),"")</f>
        <v/>
      </c>
      <c r="W769" s="14" t="str">
        <f t="shared" si="10"/>
        <v>&lt;i&gt;&lt;/i&gt;</v>
      </c>
    </row>
    <row r="770">
      <c r="A770" s="14"/>
      <c r="B770" s="1" t="str">
        <f t="shared" si="11"/>
        <v/>
      </c>
      <c r="C770" s="15"/>
      <c r="D770" s="16" t="str">
        <f>IFERROR(__xludf.DUMMYFUNCTION("IF(ISBLANK(A770),"""",SWITCH(IF(T770="""",0,COUNTA(SPLIT(T770,"" ""))),0,""Generic"",1,TRIM(T770),2,""Multicolor"",3,""Multicolor"",4,""Multicolor"",5,""Multicolor"",6,""Multicolor"",7,""Multicolor"",8,""Multicolor""))"),"")</f>
        <v/>
      </c>
      <c r="E770" s="14"/>
      <c r="F770" s="14"/>
      <c r="H770" s="15"/>
      <c r="I770" s="17"/>
      <c r="J770" s="17"/>
      <c r="O770" s="17"/>
      <c r="Q770" s="1">
        <v>60.0</v>
      </c>
      <c r="R770" s="1">
        <v>50.0</v>
      </c>
      <c r="S770" s="14" t="str">
        <f t="shared" si="9"/>
        <v/>
      </c>
      <c r="T770" s="14" t="str">
        <f>IFERROR(__xludf.DUMMYFUNCTION("CONCATENATE(if(REGEXMATCH(C770,""R""),"" Red"",""""),if(REGEXMATCH(C770,""O""),"" Orange"",""""),if(REGEXMATCH(C770,""Y""),"" Yellow"",""""),if(REGEXMATCH(C770,""G""),"" Green"",""""),if(REGEXMATCH(C770,""B""),"" Blue"",""""),if(REGEXMATCH(C770,""P""),"" "&amp;"Purple"",""""))"),"")</f>
        <v/>
      </c>
      <c r="U770" s="14" t="str">
        <f>IFERROR(__xludf.DUMMYFUNCTION("REGEXREPLACE(C770, ""([ROYGBPXZC_]|1?[0-9])"", ""&lt;icon src='$0.png'/&gt;"")
"),"")</f>
        <v/>
      </c>
      <c r="V770" s="9" t="str">
        <f>IFERROR(__xludf.DUMMYFUNCTION("REGEXREPLACE(SUBSTITUTE(SUBSTITUTE(SUBSTITUTE(SUBSTITUTE(REGEXREPLACE(I770, ""(\[([ROYGBPTQUXZC_]|1?[0-9])\])"", ""&lt;icon src='$2.png'/&gt;""),""--"",""—""),""-&gt;"",""•""),""~@"", CONCATENATE(""&lt;i&gt;"",REGEXEXTRACT(B770,""^([\s\S]*),|$""),""&lt;/i&gt;"")),""~"", CONCA"&amp;"TENATE(""&lt;i&gt;"",B770,""&lt;/i&gt;"")),""(\([\s\S]*?\))"",""&lt;i&gt;&lt;span foreground='#FF34343A'&gt;$0&lt;/span&gt;&lt;/i&gt;"")"),"")</f>
        <v/>
      </c>
      <c r="W770" s="14" t="str">
        <f t="shared" si="10"/>
        <v>&lt;i&gt;&lt;/i&gt;</v>
      </c>
    </row>
    <row r="771">
      <c r="A771" s="14"/>
      <c r="B771" s="1" t="str">
        <f t="shared" si="11"/>
        <v/>
      </c>
      <c r="C771" s="15"/>
      <c r="D771" s="16" t="str">
        <f>IFERROR(__xludf.DUMMYFUNCTION("IF(ISBLANK(A771),"""",SWITCH(IF(T771="""",0,COUNTA(SPLIT(T771,"" ""))),0,""Generic"",1,TRIM(T771),2,""Multicolor"",3,""Multicolor"",4,""Multicolor"",5,""Multicolor"",6,""Multicolor"",7,""Multicolor"",8,""Multicolor""))"),"")</f>
        <v/>
      </c>
      <c r="E771" s="14"/>
      <c r="F771" s="14"/>
      <c r="H771" s="15"/>
      <c r="I771" s="17"/>
      <c r="J771" s="17"/>
      <c r="O771" s="17"/>
      <c r="Q771" s="1">
        <v>60.0</v>
      </c>
      <c r="R771" s="1">
        <v>50.0</v>
      </c>
      <c r="S771" s="14" t="str">
        <f t="shared" si="9"/>
        <v/>
      </c>
      <c r="T771" s="14" t="str">
        <f>IFERROR(__xludf.DUMMYFUNCTION("CONCATENATE(if(REGEXMATCH(C771,""R""),"" Red"",""""),if(REGEXMATCH(C771,""O""),"" Orange"",""""),if(REGEXMATCH(C771,""Y""),"" Yellow"",""""),if(REGEXMATCH(C771,""G""),"" Green"",""""),if(REGEXMATCH(C771,""B""),"" Blue"",""""),if(REGEXMATCH(C771,""P""),"" "&amp;"Purple"",""""))"),"")</f>
        <v/>
      </c>
      <c r="U771" s="14" t="str">
        <f>IFERROR(__xludf.DUMMYFUNCTION("REGEXREPLACE(C771, ""([ROYGBPXZC_]|1?[0-9])"", ""&lt;icon src='$0.png'/&gt;"")
"),"")</f>
        <v/>
      </c>
      <c r="V771" s="9" t="str">
        <f>IFERROR(__xludf.DUMMYFUNCTION("REGEXREPLACE(SUBSTITUTE(SUBSTITUTE(SUBSTITUTE(SUBSTITUTE(REGEXREPLACE(I771, ""(\[([ROYGBPTQUXZC_]|1?[0-9])\])"", ""&lt;icon src='$2.png'/&gt;""),""--"",""—""),""-&gt;"",""•""),""~@"", CONCATENATE(""&lt;i&gt;"",REGEXEXTRACT(B771,""^([\s\S]*),|$""),""&lt;/i&gt;"")),""~"", CONCA"&amp;"TENATE(""&lt;i&gt;"",B771,""&lt;/i&gt;"")),""(\([\s\S]*?\))"",""&lt;i&gt;&lt;span foreground='#FF34343A'&gt;$0&lt;/span&gt;&lt;/i&gt;"")"),"")</f>
        <v/>
      </c>
      <c r="W771" s="14" t="str">
        <f t="shared" si="10"/>
        <v>&lt;i&gt;&lt;/i&gt;</v>
      </c>
    </row>
    <row r="772">
      <c r="A772" s="14"/>
      <c r="B772" s="1" t="str">
        <f t="shared" si="11"/>
        <v/>
      </c>
      <c r="C772" s="15"/>
      <c r="D772" s="16" t="str">
        <f>IFERROR(__xludf.DUMMYFUNCTION("IF(ISBLANK(A772),"""",SWITCH(IF(T772="""",0,COUNTA(SPLIT(T772,"" ""))),0,""Generic"",1,TRIM(T772),2,""Multicolor"",3,""Multicolor"",4,""Multicolor"",5,""Multicolor"",6,""Multicolor"",7,""Multicolor"",8,""Multicolor""))"),"")</f>
        <v/>
      </c>
      <c r="E772" s="14"/>
      <c r="F772" s="14"/>
      <c r="H772" s="15"/>
      <c r="I772" s="17"/>
      <c r="J772" s="17"/>
      <c r="O772" s="17"/>
      <c r="Q772" s="1">
        <v>60.0</v>
      </c>
      <c r="R772" s="1">
        <v>50.0</v>
      </c>
      <c r="S772" s="14" t="str">
        <f t="shared" si="9"/>
        <v/>
      </c>
      <c r="T772" s="14" t="str">
        <f>IFERROR(__xludf.DUMMYFUNCTION("CONCATENATE(if(REGEXMATCH(C772,""R""),"" Red"",""""),if(REGEXMATCH(C772,""O""),"" Orange"",""""),if(REGEXMATCH(C772,""Y""),"" Yellow"",""""),if(REGEXMATCH(C772,""G""),"" Green"",""""),if(REGEXMATCH(C772,""B""),"" Blue"",""""),if(REGEXMATCH(C772,""P""),"" "&amp;"Purple"",""""))"),"")</f>
        <v/>
      </c>
      <c r="U772" s="14" t="str">
        <f>IFERROR(__xludf.DUMMYFUNCTION("REGEXREPLACE(C772, ""([ROYGBPXZC_]|1?[0-9])"", ""&lt;icon src='$0.png'/&gt;"")
"),"")</f>
        <v/>
      </c>
      <c r="V772" s="9" t="str">
        <f>IFERROR(__xludf.DUMMYFUNCTION("REGEXREPLACE(SUBSTITUTE(SUBSTITUTE(SUBSTITUTE(SUBSTITUTE(REGEXREPLACE(I772, ""(\[([ROYGBPTQUXZC_]|1?[0-9])\])"", ""&lt;icon src='$2.png'/&gt;""),""--"",""—""),""-&gt;"",""•""),""~@"", CONCATENATE(""&lt;i&gt;"",REGEXEXTRACT(B772,""^([\s\S]*),|$""),""&lt;/i&gt;"")),""~"", CONCA"&amp;"TENATE(""&lt;i&gt;"",B772,""&lt;/i&gt;"")),""(\([\s\S]*?\))"",""&lt;i&gt;&lt;span foreground='#FF34343A'&gt;$0&lt;/span&gt;&lt;/i&gt;"")"),"")</f>
        <v/>
      </c>
      <c r="W772" s="14" t="str">
        <f t="shared" si="10"/>
        <v>&lt;i&gt;&lt;/i&gt;</v>
      </c>
    </row>
    <row r="773">
      <c r="A773" s="14"/>
      <c r="B773" s="1" t="str">
        <f t="shared" si="11"/>
        <v/>
      </c>
      <c r="C773" s="15"/>
      <c r="D773" s="16" t="str">
        <f>IFERROR(__xludf.DUMMYFUNCTION("IF(ISBLANK(A773),"""",SWITCH(IF(T773="""",0,COUNTA(SPLIT(T773,"" ""))),0,""Generic"",1,TRIM(T773),2,""Multicolor"",3,""Multicolor"",4,""Multicolor"",5,""Multicolor"",6,""Multicolor"",7,""Multicolor"",8,""Multicolor""))"),"")</f>
        <v/>
      </c>
      <c r="E773" s="14"/>
      <c r="F773" s="14"/>
      <c r="H773" s="15"/>
      <c r="I773" s="17"/>
      <c r="J773" s="17"/>
      <c r="O773" s="17"/>
      <c r="Q773" s="1">
        <v>60.0</v>
      </c>
      <c r="R773" s="1">
        <v>50.0</v>
      </c>
      <c r="S773" s="14" t="str">
        <f t="shared" si="9"/>
        <v/>
      </c>
      <c r="T773" s="14" t="str">
        <f>IFERROR(__xludf.DUMMYFUNCTION("CONCATENATE(if(REGEXMATCH(C773,""R""),"" Red"",""""),if(REGEXMATCH(C773,""O""),"" Orange"",""""),if(REGEXMATCH(C773,""Y""),"" Yellow"",""""),if(REGEXMATCH(C773,""G""),"" Green"",""""),if(REGEXMATCH(C773,""B""),"" Blue"",""""),if(REGEXMATCH(C773,""P""),"" "&amp;"Purple"",""""))"),"")</f>
        <v/>
      </c>
      <c r="U773" s="14" t="str">
        <f>IFERROR(__xludf.DUMMYFUNCTION("REGEXREPLACE(C773, ""([ROYGBPXZC_]|1?[0-9])"", ""&lt;icon src='$0.png'/&gt;"")
"),"")</f>
        <v/>
      </c>
      <c r="V773" s="9" t="str">
        <f>IFERROR(__xludf.DUMMYFUNCTION("REGEXREPLACE(SUBSTITUTE(SUBSTITUTE(SUBSTITUTE(SUBSTITUTE(REGEXREPLACE(I773, ""(\[([ROYGBPTQUXZC_]|1?[0-9])\])"", ""&lt;icon src='$2.png'/&gt;""),""--"",""—""),""-&gt;"",""•""),""~@"", CONCATENATE(""&lt;i&gt;"",REGEXEXTRACT(B773,""^([\s\S]*),|$""),""&lt;/i&gt;"")),""~"", CONCA"&amp;"TENATE(""&lt;i&gt;"",B773,""&lt;/i&gt;"")),""(\([\s\S]*?\))"",""&lt;i&gt;&lt;span foreground='#FF34343A'&gt;$0&lt;/span&gt;&lt;/i&gt;"")"),"")</f>
        <v/>
      </c>
      <c r="W773" s="14" t="str">
        <f t="shared" si="10"/>
        <v>&lt;i&gt;&lt;/i&gt;</v>
      </c>
    </row>
    <row r="774">
      <c r="A774" s="14"/>
      <c r="B774" s="1" t="str">
        <f t="shared" si="11"/>
        <v/>
      </c>
      <c r="C774" s="15"/>
      <c r="D774" s="16" t="str">
        <f>IFERROR(__xludf.DUMMYFUNCTION("IF(ISBLANK(A774),"""",SWITCH(IF(T774="""",0,COUNTA(SPLIT(T774,"" ""))),0,""Generic"",1,TRIM(T774),2,""Multicolor"",3,""Multicolor"",4,""Multicolor"",5,""Multicolor"",6,""Multicolor"",7,""Multicolor"",8,""Multicolor""))"),"")</f>
        <v/>
      </c>
      <c r="E774" s="14"/>
      <c r="F774" s="14"/>
      <c r="H774" s="15"/>
      <c r="I774" s="17"/>
      <c r="J774" s="17"/>
      <c r="O774" s="17"/>
      <c r="Q774" s="1">
        <v>60.0</v>
      </c>
      <c r="R774" s="1">
        <v>50.0</v>
      </c>
      <c r="S774" s="14" t="str">
        <f t="shared" si="9"/>
        <v/>
      </c>
      <c r="T774" s="14" t="str">
        <f>IFERROR(__xludf.DUMMYFUNCTION("CONCATENATE(if(REGEXMATCH(C774,""R""),"" Red"",""""),if(REGEXMATCH(C774,""O""),"" Orange"",""""),if(REGEXMATCH(C774,""Y""),"" Yellow"",""""),if(REGEXMATCH(C774,""G""),"" Green"",""""),if(REGEXMATCH(C774,""B""),"" Blue"",""""),if(REGEXMATCH(C774,""P""),"" "&amp;"Purple"",""""))"),"")</f>
        <v/>
      </c>
      <c r="U774" s="14" t="str">
        <f>IFERROR(__xludf.DUMMYFUNCTION("REGEXREPLACE(C774, ""([ROYGBPXZC_]|1?[0-9])"", ""&lt;icon src='$0.png'/&gt;"")
"),"")</f>
        <v/>
      </c>
      <c r="V774" s="9" t="str">
        <f>IFERROR(__xludf.DUMMYFUNCTION("REGEXREPLACE(SUBSTITUTE(SUBSTITUTE(SUBSTITUTE(SUBSTITUTE(REGEXREPLACE(I774, ""(\[([ROYGBPTQUXZC_]|1?[0-9])\])"", ""&lt;icon src='$2.png'/&gt;""),""--"",""—""),""-&gt;"",""•""),""~@"", CONCATENATE(""&lt;i&gt;"",REGEXEXTRACT(B774,""^([\s\S]*),|$""),""&lt;/i&gt;"")),""~"", CONCA"&amp;"TENATE(""&lt;i&gt;"",B774,""&lt;/i&gt;"")),""(\([\s\S]*?\))"",""&lt;i&gt;&lt;span foreground='#FF34343A'&gt;$0&lt;/span&gt;&lt;/i&gt;"")"),"")</f>
        <v/>
      </c>
      <c r="W774" s="14" t="str">
        <f t="shared" si="10"/>
        <v>&lt;i&gt;&lt;/i&gt;</v>
      </c>
    </row>
    <row r="775">
      <c r="A775" s="14"/>
      <c r="B775" s="1" t="str">
        <f t="shared" si="11"/>
        <v/>
      </c>
      <c r="C775" s="15"/>
      <c r="D775" s="16" t="str">
        <f>IFERROR(__xludf.DUMMYFUNCTION("IF(ISBLANK(A775),"""",SWITCH(IF(T775="""",0,COUNTA(SPLIT(T775,"" ""))),0,""Generic"",1,TRIM(T775),2,""Multicolor"",3,""Multicolor"",4,""Multicolor"",5,""Multicolor"",6,""Multicolor"",7,""Multicolor"",8,""Multicolor""))"),"")</f>
        <v/>
      </c>
      <c r="E775" s="14"/>
      <c r="F775" s="14"/>
      <c r="H775" s="15"/>
      <c r="I775" s="17"/>
      <c r="J775" s="17"/>
      <c r="O775" s="17"/>
      <c r="Q775" s="1">
        <v>60.0</v>
      </c>
      <c r="R775" s="1">
        <v>50.0</v>
      </c>
      <c r="S775" s="14" t="str">
        <f t="shared" si="9"/>
        <v/>
      </c>
      <c r="T775" s="14" t="str">
        <f>IFERROR(__xludf.DUMMYFUNCTION("CONCATENATE(if(REGEXMATCH(C775,""R""),"" Red"",""""),if(REGEXMATCH(C775,""O""),"" Orange"",""""),if(REGEXMATCH(C775,""Y""),"" Yellow"",""""),if(REGEXMATCH(C775,""G""),"" Green"",""""),if(REGEXMATCH(C775,""B""),"" Blue"",""""),if(REGEXMATCH(C775,""P""),"" "&amp;"Purple"",""""))"),"")</f>
        <v/>
      </c>
      <c r="U775" s="14" t="str">
        <f>IFERROR(__xludf.DUMMYFUNCTION("REGEXREPLACE(C775, ""([ROYGBPXZC_]|1?[0-9])"", ""&lt;icon src='$0.png'/&gt;"")
"),"")</f>
        <v/>
      </c>
      <c r="V775" s="9" t="str">
        <f>IFERROR(__xludf.DUMMYFUNCTION("REGEXREPLACE(SUBSTITUTE(SUBSTITUTE(SUBSTITUTE(SUBSTITUTE(REGEXREPLACE(I775, ""(\[([ROYGBPTQUXZC_]|1?[0-9])\])"", ""&lt;icon src='$2.png'/&gt;""),""--"",""—""),""-&gt;"",""•""),""~@"", CONCATENATE(""&lt;i&gt;"",REGEXEXTRACT(B775,""^([\s\S]*),|$""),""&lt;/i&gt;"")),""~"", CONCA"&amp;"TENATE(""&lt;i&gt;"",B775,""&lt;/i&gt;"")),""(\([\s\S]*?\))"",""&lt;i&gt;&lt;span foreground='#FF34343A'&gt;$0&lt;/span&gt;&lt;/i&gt;"")"),"")</f>
        <v/>
      </c>
      <c r="W775" s="14" t="str">
        <f t="shared" si="10"/>
        <v>&lt;i&gt;&lt;/i&gt;</v>
      </c>
    </row>
    <row r="776">
      <c r="A776" s="14"/>
      <c r="B776" s="1" t="str">
        <f t="shared" si="11"/>
        <v/>
      </c>
      <c r="C776" s="15"/>
      <c r="D776" s="16" t="str">
        <f>IFERROR(__xludf.DUMMYFUNCTION("IF(ISBLANK(A776),"""",SWITCH(IF(T776="""",0,COUNTA(SPLIT(T776,"" ""))),0,""Generic"",1,TRIM(T776),2,""Multicolor"",3,""Multicolor"",4,""Multicolor"",5,""Multicolor"",6,""Multicolor"",7,""Multicolor"",8,""Multicolor""))"),"")</f>
        <v/>
      </c>
      <c r="E776" s="14"/>
      <c r="F776" s="14"/>
      <c r="H776" s="15"/>
      <c r="I776" s="17"/>
      <c r="J776" s="17"/>
      <c r="O776" s="17"/>
      <c r="Q776" s="1">
        <v>60.0</v>
      </c>
      <c r="R776" s="1">
        <v>50.0</v>
      </c>
      <c r="S776" s="14" t="str">
        <f t="shared" si="9"/>
        <v/>
      </c>
      <c r="T776" s="14" t="str">
        <f>IFERROR(__xludf.DUMMYFUNCTION("CONCATENATE(if(REGEXMATCH(C776,""R""),"" Red"",""""),if(REGEXMATCH(C776,""O""),"" Orange"",""""),if(REGEXMATCH(C776,""Y""),"" Yellow"",""""),if(REGEXMATCH(C776,""G""),"" Green"",""""),if(REGEXMATCH(C776,""B""),"" Blue"",""""),if(REGEXMATCH(C776,""P""),"" "&amp;"Purple"",""""))"),"")</f>
        <v/>
      </c>
      <c r="U776" s="14" t="str">
        <f>IFERROR(__xludf.DUMMYFUNCTION("REGEXREPLACE(C776, ""([ROYGBPXZC_]|1?[0-9])"", ""&lt;icon src='$0.png'/&gt;"")
"),"")</f>
        <v/>
      </c>
      <c r="V776" s="9" t="str">
        <f>IFERROR(__xludf.DUMMYFUNCTION("REGEXREPLACE(SUBSTITUTE(SUBSTITUTE(SUBSTITUTE(SUBSTITUTE(REGEXREPLACE(I776, ""(\[([ROYGBPTQUXZC_]|1?[0-9])\])"", ""&lt;icon src='$2.png'/&gt;""),""--"",""—""),""-&gt;"",""•""),""~@"", CONCATENATE(""&lt;i&gt;"",REGEXEXTRACT(B776,""^([\s\S]*),|$""),""&lt;/i&gt;"")),""~"", CONCA"&amp;"TENATE(""&lt;i&gt;"",B776,""&lt;/i&gt;"")),""(\([\s\S]*?\))"",""&lt;i&gt;&lt;span foreground='#FF34343A'&gt;$0&lt;/span&gt;&lt;/i&gt;"")"),"")</f>
        <v/>
      </c>
      <c r="W776" s="14" t="str">
        <f t="shared" si="10"/>
        <v>&lt;i&gt;&lt;/i&gt;</v>
      </c>
    </row>
    <row r="777">
      <c r="A777" s="14"/>
      <c r="B777" s="1" t="str">
        <f t="shared" si="11"/>
        <v/>
      </c>
      <c r="C777" s="15"/>
      <c r="D777" s="16" t="str">
        <f>IFERROR(__xludf.DUMMYFUNCTION("IF(ISBLANK(A777),"""",SWITCH(IF(T777="""",0,COUNTA(SPLIT(T777,"" ""))),0,""Generic"",1,TRIM(T777),2,""Multicolor"",3,""Multicolor"",4,""Multicolor"",5,""Multicolor"",6,""Multicolor"",7,""Multicolor"",8,""Multicolor""))"),"")</f>
        <v/>
      </c>
      <c r="E777" s="14"/>
      <c r="F777" s="14"/>
      <c r="H777" s="15"/>
      <c r="I777" s="17"/>
      <c r="J777" s="17"/>
      <c r="O777" s="17"/>
      <c r="Q777" s="1">
        <v>60.0</v>
      </c>
      <c r="R777" s="1">
        <v>50.0</v>
      </c>
      <c r="S777" s="14" t="str">
        <f t="shared" si="9"/>
        <v/>
      </c>
      <c r="T777" s="14" t="str">
        <f>IFERROR(__xludf.DUMMYFUNCTION("CONCATENATE(if(REGEXMATCH(C777,""R""),"" Red"",""""),if(REGEXMATCH(C777,""O""),"" Orange"",""""),if(REGEXMATCH(C777,""Y""),"" Yellow"",""""),if(REGEXMATCH(C777,""G""),"" Green"",""""),if(REGEXMATCH(C777,""B""),"" Blue"",""""),if(REGEXMATCH(C777,""P""),"" "&amp;"Purple"",""""))"),"")</f>
        <v/>
      </c>
      <c r="U777" s="14" t="str">
        <f>IFERROR(__xludf.DUMMYFUNCTION("REGEXREPLACE(C777, ""([ROYGBPXZC_]|1?[0-9])"", ""&lt;icon src='$0.png'/&gt;"")
"),"")</f>
        <v/>
      </c>
      <c r="V777" s="9" t="str">
        <f>IFERROR(__xludf.DUMMYFUNCTION("REGEXREPLACE(SUBSTITUTE(SUBSTITUTE(SUBSTITUTE(SUBSTITUTE(REGEXREPLACE(I777, ""(\[([ROYGBPTQUXZC_]|1?[0-9])\])"", ""&lt;icon src='$2.png'/&gt;""),""--"",""—""),""-&gt;"",""•""),""~@"", CONCATENATE(""&lt;i&gt;"",REGEXEXTRACT(B777,""^([\s\S]*),|$""),""&lt;/i&gt;"")),""~"", CONCA"&amp;"TENATE(""&lt;i&gt;"",B777,""&lt;/i&gt;"")),""(\([\s\S]*?\))"",""&lt;i&gt;&lt;span foreground='#FF34343A'&gt;$0&lt;/span&gt;&lt;/i&gt;"")"),"")</f>
        <v/>
      </c>
      <c r="W777" s="14" t="str">
        <f t="shared" si="10"/>
        <v>&lt;i&gt;&lt;/i&gt;</v>
      </c>
    </row>
    <row r="778">
      <c r="A778" s="14"/>
      <c r="B778" s="1" t="str">
        <f t="shared" si="11"/>
        <v/>
      </c>
      <c r="C778" s="15"/>
      <c r="D778" s="16" t="str">
        <f>IFERROR(__xludf.DUMMYFUNCTION("IF(ISBLANK(A778),"""",SWITCH(IF(T778="""",0,COUNTA(SPLIT(T778,"" ""))),0,""Generic"",1,TRIM(T778),2,""Multicolor"",3,""Multicolor"",4,""Multicolor"",5,""Multicolor"",6,""Multicolor"",7,""Multicolor"",8,""Multicolor""))"),"")</f>
        <v/>
      </c>
      <c r="E778" s="14"/>
      <c r="F778" s="14"/>
      <c r="H778" s="15"/>
      <c r="I778" s="17"/>
      <c r="J778" s="17"/>
      <c r="O778" s="17"/>
      <c r="Q778" s="1">
        <v>60.0</v>
      </c>
      <c r="R778" s="1">
        <v>50.0</v>
      </c>
      <c r="S778" s="14" t="str">
        <f t="shared" si="9"/>
        <v/>
      </c>
      <c r="T778" s="14" t="str">
        <f>IFERROR(__xludf.DUMMYFUNCTION("CONCATENATE(if(REGEXMATCH(C778,""R""),"" Red"",""""),if(REGEXMATCH(C778,""O""),"" Orange"",""""),if(REGEXMATCH(C778,""Y""),"" Yellow"",""""),if(REGEXMATCH(C778,""G""),"" Green"",""""),if(REGEXMATCH(C778,""B""),"" Blue"",""""),if(REGEXMATCH(C778,""P""),"" "&amp;"Purple"",""""))"),"")</f>
        <v/>
      </c>
      <c r="U778" s="14" t="str">
        <f>IFERROR(__xludf.DUMMYFUNCTION("REGEXREPLACE(C778, ""([ROYGBPXZC_]|1?[0-9])"", ""&lt;icon src='$0.png'/&gt;"")
"),"")</f>
        <v/>
      </c>
      <c r="V778" s="9" t="str">
        <f>IFERROR(__xludf.DUMMYFUNCTION("REGEXREPLACE(SUBSTITUTE(SUBSTITUTE(SUBSTITUTE(SUBSTITUTE(REGEXREPLACE(I778, ""(\[([ROYGBPTQUXZC_]|1?[0-9])\])"", ""&lt;icon src='$2.png'/&gt;""),""--"",""—""),""-&gt;"",""•""),""~@"", CONCATENATE(""&lt;i&gt;"",REGEXEXTRACT(B778,""^([\s\S]*),|$""),""&lt;/i&gt;"")),""~"", CONCA"&amp;"TENATE(""&lt;i&gt;"",B778,""&lt;/i&gt;"")),""(\([\s\S]*?\))"",""&lt;i&gt;&lt;span foreground='#FF34343A'&gt;$0&lt;/span&gt;&lt;/i&gt;"")"),"")</f>
        <v/>
      </c>
      <c r="W778" s="14" t="str">
        <f t="shared" si="10"/>
        <v>&lt;i&gt;&lt;/i&gt;</v>
      </c>
    </row>
    <row r="779">
      <c r="A779" s="14"/>
      <c r="B779" s="1"/>
      <c r="C779" s="15"/>
      <c r="D779" s="16"/>
      <c r="E779" s="14"/>
      <c r="F779" s="14"/>
      <c r="H779" s="15"/>
      <c r="I779" s="17"/>
      <c r="J779" s="17"/>
      <c r="O779" s="17"/>
      <c r="Q779" s="1"/>
      <c r="R779" s="1"/>
      <c r="V779" s="9" t="str">
        <f>IFERROR(__xludf.DUMMYFUNCTION("REGEXREPLACE(SUBSTITUTE(SUBSTITUTE(SUBSTITUTE(SUBSTITUTE(REGEXREPLACE(I779, ""(\[([ROYGBPTQUXZC_]|1?[0-9])\])"", ""&lt;icon src='$2.png'/&gt;""),""--"",""—""),""-&gt;"",""•""),""~@"", CONCATENATE(""&lt;i&gt;"",REGEXEXTRACT(B779,""^([\s\S]*),|$""),""&lt;/i&gt;"")),""~"", CONCA"&amp;"TENATE(""&lt;i&gt;"",B779,""&lt;/i&gt;"")),""(\([\s\S]*?\))"",""&lt;i&gt;&lt;span foreground='#FF34343A'&gt;$0&lt;/span&gt;&lt;/i&gt;"")"),"")</f>
        <v/>
      </c>
    </row>
    <row r="780">
      <c r="A780" s="14"/>
      <c r="B780" s="1"/>
      <c r="C780" s="15"/>
      <c r="D780" s="16"/>
      <c r="E780" s="14"/>
      <c r="F780" s="14"/>
      <c r="H780" s="15"/>
      <c r="I780" s="17"/>
      <c r="J780" s="17"/>
      <c r="O780" s="17"/>
      <c r="Q780" s="1"/>
      <c r="R780" s="1"/>
      <c r="V780" s="9" t="str">
        <f>IFERROR(__xludf.DUMMYFUNCTION("REGEXREPLACE(SUBSTITUTE(SUBSTITUTE(SUBSTITUTE(SUBSTITUTE(REGEXREPLACE(I780, ""(\[([ROYGBPTQUXZC_]|1?[0-9])\])"", ""&lt;icon src='$2.png'/&gt;""),""--"",""—""),""-&gt;"",""•""),""~@"", CONCATENATE(""&lt;i&gt;"",REGEXEXTRACT(B780,""^([\s\S]*),|$""),""&lt;/i&gt;"")),""~"", CONCA"&amp;"TENATE(""&lt;i&gt;"",B780,""&lt;/i&gt;"")),""(\([\s\S]*?\))"",""&lt;i&gt;&lt;span foreground='#FF34343A'&gt;$0&lt;/span&gt;&lt;/i&gt;"")"),"")</f>
        <v/>
      </c>
    </row>
    <row r="781">
      <c r="A781" s="14"/>
      <c r="B781" s="1"/>
      <c r="C781" s="15"/>
      <c r="D781" s="16"/>
      <c r="E781" s="14"/>
      <c r="F781" s="14"/>
      <c r="H781" s="15"/>
      <c r="I781" s="17"/>
      <c r="J781" s="17"/>
      <c r="O781" s="17"/>
      <c r="Q781" s="1"/>
      <c r="R781" s="1"/>
      <c r="V781" s="9" t="str">
        <f>IFERROR(__xludf.DUMMYFUNCTION("REGEXREPLACE(SUBSTITUTE(SUBSTITUTE(SUBSTITUTE(SUBSTITUTE(REGEXREPLACE(I781, ""(\[([ROYGBPTQUXZC_]|1?[0-9])\])"", ""&lt;icon src='$2.png'/&gt;""),""--"",""—""),""-&gt;"",""•""),""~@"", CONCATENATE(""&lt;i&gt;"",REGEXEXTRACT(B781,""^([\s\S]*),|$""),""&lt;/i&gt;"")),""~"", CONCA"&amp;"TENATE(""&lt;i&gt;"",B781,""&lt;/i&gt;"")),""(\([\s\S]*?\))"",""&lt;i&gt;&lt;span foreground='#FF34343A'&gt;$0&lt;/span&gt;&lt;/i&gt;"")"),"")</f>
        <v/>
      </c>
    </row>
    <row r="782">
      <c r="A782" s="14"/>
      <c r="B782" s="1"/>
      <c r="C782" s="15"/>
      <c r="D782" s="16"/>
      <c r="E782" s="14"/>
      <c r="F782" s="14"/>
      <c r="H782" s="15"/>
      <c r="I782" s="17"/>
      <c r="J782" s="17"/>
      <c r="O782" s="17"/>
      <c r="Q782" s="1"/>
      <c r="R782" s="1"/>
      <c r="V782" s="9" t="str">
        <f>IFERROR(__xludf.DUMMYFUNCTION("REGEXREPLACE(SUBSTITUTE(SUBSTITUTE(SUBSTITUTE(SUBSTITUTE(REGEXREPLACE(I782, ""(\[([ROYGBPTQUXZC_]|1?[0-9])\])"", ""&lt;icon src='$2.png'/&gt;""),""--"",""—""),""-&gt;"",""•""),""~@"", CONCATENATE(""&lt;i&gt;"",REGEXEXTRACT(B782,""^([\s\S]*),|$""),""&lt;/i&gt;"")),""~"", CONCA"&amp;"TENATE(""&lt;i&gt;"",B782,""&lt;/i&gt;"")),""(\([\s\S]*?\))"",""&lt;i&gt;&lt;span foreground='#FF34343A'&gt;$0&lt;/span&gt;&lt;/i&gt;"")"),"")</f>
        <v/>
      </c>
    </row>
    <row r="783">
      <c r="A783" s="14"/>
      <c r="B783" s="1"/>
      <c r="C783" s="15"/>
      <c r="D783" s="16"/>
      <c r="E783" s="14"/>
      <c r="F783" s="14"/>
      <c r="H783" s="15"/>
      <c r="I783" s="17"/>
      <c r="J783" s="17"/>
      <c r="O783" s="17"/>
      <c r="Q783" s="1"/>
      <c r="R783" s="1"/>
      <c r="V783" s="9" t="str">
        <f>IFERROR(__xludf.DUMMYFUNCTION("REGEXREPLACE(SUBSTITUTE(SUBSTITUTE(SUBSTITUTE(SUBSTITUTE(REGEXREPLACE(I783, ""(\[([ROYGBPTQUXZC_]|1?[0-9])\])"", ""&lt;icon src='$2.png'/&gt;""),""--"",""—""),""-&gt;"",""•""),""~@"", CONCATENATE(""&lt;i&gt;"",REGEXEXTRACT(B783,""^([\s\S]*),|$""),""&lt;/i&gt;"")),""~"", CONCA"&amp;"TENATE(""&lt;i&gt;"",B783,""&lt;/i&gt;"")),""(\([\s\S]*?\))"",""&lt;i&gt;&lt;span foreground='#FF34343A'&gt;$0&lt;/span&gt;&lt;/i&gt;"")"),"")</f>
        <v/>
      </c>
    </row>
    <row r="784">
      <c r="A784" s="14"/>
      <c r="B784" s="1"/>
      <c r="C784" s="15"/>
      <c r="D784" s="16"/>
      <c r="E784" s="14"/>
      <c r="F784" s="14"/>
      <c r="H784" s="15"/>
      <c r="I784" s="17"/>
      <c r="J784" s="17"/>
      <c r="O784" s="17"/>
      <c r="Q784" s="1"/>
      <c r="R784" s="1"/>
      <c r="V784" s="9" t="str">
        <f>IFERROR(__xludf.DUMMYFUNCTION("REGEXREPLACE(SUBSTITUTE(SUBSTITUTE(SUBSTITUTE(SUBSTITUTE(REGEXREPLACE(I784, ""(\[([ROYGBPTQUXZC_]|1?[0-9])\])"", ""&lt;icon src='$2.png'/&gt;""),""--"",""—""),""-&gt;"",""•""),""~@"", CONCATENATE(""&lt;i&gt;"",REGEXEXTRACT(B784,""^([\s\S]*),|$""),""&lt;/i&gt;"")),""~"", CONCA"&amp;"TENATE(""&lt;i&gt;"",B784,""&lt;/i&gt;"")),""(\([\s\S]*?\))"",""&lt;i&gt;&lt;span foreground='#FF34343A'&gt;$0&lt;/span&gt;&lt;/i&gt;"")"),"")</f>
        <v/>
      </c>
    </row>
    <row r="785">
      <c r="A785" s="14"/>
      <c r="B785" s="1"/>
      <c r="C785" s="15"/>
      <c r="D785" s="16"/>
      <c r="E785" s="14"/>
      <c r="F785" s="14"/>
      <c r="H785" s="15"/>
      <c r="I785" s="17"/>
      <c r="J785" s="17"/>
      <c r="O785" s="17"/>
      <c r="Q785" s="1"/>
      <c r="R785" s="1"/>
      <c r="V785" s="9" t="str">
        <f>IFERROR(__xludf.DUMMYFUNCTION("REGEXREPLACE(SUBSTITUTE(SUBSTITUTE(SUBSTITUTE(SUBSTITUTE(REGEXREPLACE(I785, ""(\[([ROYGBPTQUXZC_]|1?[0-9])\])"", ""&lt;icon src='$2.png'/&gt;""),""--"",""—""),""-&gt;"",""•""),""~@"", CONCATENATE(""&lt;i&gt;"",REGEXEXTRACT(B785,""^([\s\S]*),|$""),""&lt;/i&gt;"")),""~"", CONCA"&amp;"TENATE(""&lt;i&gt;"",B785,""&lt;/i&gt;"")),""(\([\s\S]*?\))"",""&lt;i&gt;&lt;span foreground='#FF34343A'&gt;$0&lt;/span&gt;&lt;/i&gt;"")"),"")</f>
        <v/>
      </c>
    </row>
    <row r="786">
      <c r="A786" s="14"/>
      <c r="B786" s="1"/>
      <c r="C786" s="15"/>
      <c r="D786" s="16"/>
      <c r="E786" s="14"/>
      <c r="F786" s="14"/>
      <c r="H786" s="15"/>
      <c r="I786" s="17"/>
      <c r="J786" s="17"/>
      <c r="O786" s="17"/>
      <c r="Q786" s="1"/>
      <c r="R786" s="1"/>
      <c r="V786" s="9" t="str">
        <f>IFERROR(__xludf.DUMMYFUNCTION("REGEXREPLACE(SUBSTITUTE(SUBSTITUTE(SUBSTITUTE(SUBSTITUTE(REGEXREPLACE(I786, ""(\[([ROYGBPTQUXZC_]|1?[0-9])\])"", ""&lt;icon src='$2.png'/&gt;""),""--"",""—""),""-&gt;"",""•""),""~@"", CONCATENATE(""&lt;i&gt;"",REGEXEXTRACT(B786,""^([\s\S]*),|$""),""&lt;/i&gt;"")),""~"", CONCA"&amp;"TENATE(""&lt;i&gt;"",B786,""&lt;/i&gt;"")),""(\([\s\S]*?\))"",""&lt;i&gt;&lt;span foreground='#FF34343A'&gt;$0&lt;/span&gt;&lt;/i&gt;"")"),"")</f>
        <v/>
      </c>
    </row>
    <row r="787">
      <c r="A787" s="14"/>
      <c r="B787" s="1"/>
      <c r="C787" s="15"/>
      <c r="D787" s="16"/>
      <c r="E787" s="14"/>
      <c r="F787" s="14"/>
      <c r="H787" s="15"/>
      <c r="I787" s="17"/>
      <c r="J787" s="17"/>
      <c r="O787" s="17"/>
      <c r="Q787" s="1"/>
      <c r="R787" s="1"/>
      <c r="V787" s="9" t="str">
        <f>IFERROR(__xludf.DUMMYFUNCTION("REGEXREPLACE(SUBSTITUTE(SUBSTITUTE(SUBSTITUTE(SUBSTITUTE(REGEXREPLACE(I787, ""(\[([ROYGBPTQUXZC_]|1?[0-9])\])"", ""&lt;icon src='$2.png'/&gt;""),""--"",""—""),""-&gt;"",""•""),""~@"", CONCATENATE(""&lt;i&gt;"",REGEXEXTRACT(B787,""^([\s\S]*),|$""),""&lt;/i&gt;"")),""~"", CONCA"&amp;"TENATE(""&lt;i&gt;"",B787,""&lt;/i&gt;"")),""(\([\s\S]*?\))"",""&lt;i&gt;&lt;span foreground='#FF34343A'&gt;$0&lt;/span&gt;&lt;/i&gt;"")"),"")</f>
        <v/>
      </c>
    </row>
    <row r="788">
      <c r="A788" s="14"/>
      <c r="B788" s="1"/>
      <c r="C788" s="15"/>
      <c r="D788" s="16"/>
      <c r="E788" s="14"/>
      <c r="F788" s="14"/>
      <c r="H788" s="15"/>
      <c r="I788" s="17"/>
      <c r="J788" s="17"/>
      <c r="O788" s="17"/>
      <c r="Q788" s="1"/>
      <c r="R788" s="1"/>
      <c r="V788" s="9" t="str">
        <f>IFERROR(__xludf.DUMMYFUNCTION("REGEXREPLACE(SUBSTITUTE(SUBSTITUTE(SUBSTITUTE(SUBSTITUTE(REGEXREPLACE(I788, ""(\[([ROYGBPTQUXZC_]|1?[0-9])\])"", ""&lt;icon src='$2.png'/&gt;""),""--"",""—""),""-&gt;"",""•""),""~@"", CONCATENATE(""&lt;i&gt;"",REGEXEXTRACT(B788,""^([\s\S]*),|$""),""&lt;/i&gt;"")),""~"", CONCA"&amp;"TENATE(""&lt;i&gt;"",B788,""&lt;/i&gt;"")),""(\([\s\S]*?\))"",""&lt;i&gt;&lt;span foreground='#FF34343A'&gt;$0&lt;/span&gt;&lt;/i&gt;"")"),"")</f>
        <v/>
      </c>
    </row>
    <row r="789">
      <c r="A789" s="14"/>
      <c r="B789" s="1"/>
      <c r="C789" s="15"/>
      <c r="D789" s="16"/>
      <c r="E789" s="14"/>
      <c r="F789" s="14"/>
      <c r="H789" s="15"/>
      <c r="I789" s="17"/>
      <c r="J789" s="17"/>
      <c r="O789" s="17"/>
      <c r="Q789" s="1"/>
      <c r="R789" s="1"/>
      <c r="V789" s="9" t="str">
        <f>IFERROR(__xludf.DUMMYFUNCTION("REGEXREPLACE(SUBSTITUTE(SUBSTITUTE(SUBSTITUTE(SUBSTITUTE(REGEXREPLACE(I789, ""(\[([ROYGBPTQUXZC_]|1?[0-9])\])"", ""&lt;icon src='$2.png'/&gt;""),""--"",""—""),""-&gt;"",""•""),""~@"", CONCATENATE(""&lt;i&gt;"",REGEXEXTRACT(B789,""^([\s\S]*),|$""),""&lt;/i&gt;"")),""~"", CONCA"&amp;"TENATE(""&lt;i&gt;"",B789,""&lt;/i&gt;"")),""(\([\s\S]*?\))"",""&lt;i&gt;&lt;span foreground='#FF34343A'&gt;$0&lt;/span&gt;&lt;/i&gt;"")"),"")</f>
        <v/>
      </c>
    </row>
    <row r="790">
      <c r="A790" s="14"/>
      <c r="B790" s="1"/>
      <c r="C790" s="15"/>
      <c r="D790" s="16"/>
      <c r="E790" s="14"/>
      <c r="F790" s="14"/>
      <c r="H790" s="15"/>
      <c r="I790" s="17"/>
      <c r="J790" s="17"/>
      <c r="O790" s="17"/>
      <c r="Q790" s="1"/>
      <c r="R790" s="1"/>
      <c r="V790" s="9" t="str">
        <f>IFERROR(__xludf.DUMMYFUNCTION("REGEXREPLACE(SUBSTITUTE(SUBSTITUTE(SUBSTITUTE(SUBSTITUTE(REGEXREPLACE(I790, ""(\[([ROYGBPTQUXZC_]|1?[0-9])\])"", ""&lt;icon src='$2.png'/&gt;""),""--"",""—""),""-&gt;"",""•""),""~@"", CONCATENATE(""&lt;i&gt;"",REGEXEXTRACT(B790,""^([\s\S]*),|$""),""&lt;/i&gt;"")),""~"", CONCA"&amp;"TENATE(""&lt;i&gt;"",B790,""&lt;/i&gt;"")),""(\([\s\S]*?\))"",""&lt;i&gt;&lt;span foreground='#FF34343A'&gt;$0&lt;/span&gt;&lt;/i&gt;"")"),"")</f>
        <v/>
      </c>
    </row>
    <row r="791">
      <c r="A791" s="14"/>
      <c r="B791" s="1"/>
      <c r="C791" s="15"/>
      <c r="D791" s="16"/>
      <c r="E791" s="14"/>
      <c r="F791" s="14"/>
      <c r="H791" s="15"/>
      <c r="I791" s="17"/>
      <c r="J791" s="17"/>
      <c r="O791" s="17"/>
      <c r="Q791" s="1"/>
      <c r="R791" s="1"/>
      <c r="V791" s="9" t="str">
        <f>IFERROR(__xludf.DUMMYFUNCTION("REGEXREPLACE(SUBSTITUTE(SUBSTITUTE(SUBSTITUTE(SUBSTITUTE(REGEXREPLACE(I791, ""(\[([ROYGBPTQUXZC_]|1?[0-9])\])"", ""&lt;icon src='$2.png'/&gt;""),""--"",""—""),""-&gt;"",""•""),""~@"", CONCATENATE(""&lt;i&gt;"",REGEXEXTRACT(B791,""^([\s\S]*),|$""),""&lt;/i&gt;"")),""~"", CONCA"&amp;"TENATE(""&lt;i&gt;"",B791,""&lt;/i&gt;"")),""(\([\s\S]*?\))"",""&lt;i&gt;&lt;span foreground='#FF34343A'&gt;$0&lt;/span&gt;&lt;/i&gt;"")"),"")</f>
        <v/>
      </c>
    </row>
    <row r="792">
      <c r="A792" s="14"/>
      <c r="B792" s="1"/>
      <c r="C792" s="15"/>
      <c r="D792" s="16"/>
      <c r="E792" s="14"/>
      <c r="F792" s="14"/>
      <c r="H792" s="15"/>
      <c r="I792" s="17"/>
      <c r="J792" s="17"/>
      <c r="O792" s="17"/>
      <c r="Q792" s="1"/>
      <c r="R792" s="1"/>
      <c r="V792" s="9" t="str">
        <f>IFERROR(__xludf.DUMMYFUNCTION("REGEXREPLACE(SUBSTITUTE(SUBSTITUTE(SUBSTITUTE(SUBSTITUTE(REGEXREPLACE(I792, ""(\[([ROYGBPTQUXZC_]|1?[0-9])\])"", ""&lt;icon src='$2.png'/&gt;""),""--"",""—""),""-&gt;"",""•""),""~@"", CONCATENATE(""&lt;i&gt;"",REGEXEXTRACT(B792,""^([\s\S]*),|$""),""&lt;/i&gt;"")),""~"", CONCA"&amp;"TENATE(""&lt;i&gt;"",B792,""&lt;/i&gt;"")),""(\([\s\S]*?\))"",""&lt;i&gt;&lt;span foreground='#FF34343A'&gt;$0&lt;/span&gt;&lt;/i&gt;"")"),"")</f>
        <v/>
      </c>
    </row>
    <row r="793">
      <c r="A793" s="14"/>
      <c r="B793" s="1"/>
      <c r="C793" s="15"/>
      <c r="D793" s="16"/>
      <c r="E793" s="14"/>
      <c r="F793" s="14"/>
      <c r="H793" s="15"/>
      <c r="I793" s="17"/>
      <c r="J793" s="17"/>
      <c r="O793" s="17"/>
      <c r="Q793" s="1"/>
      <c r="R793" s="1"/>
      <c r="V793" s="9" t="str">
        <f>IFERROR(__xludf.DUMMYFUNCTION("REGEXREPLACE(SUBSTITUTE(SUBSTITUTE(SUBSTITUTE(SUBSTITUTE(REGEXREPLACE(I793, ""(\[([ROYGBPTQUXZC_]|1?[0-9])\])"", ""&lt;icon src='$2.png'/&gt;""),""--"",""—""),""-&gt;"",""•""),""~@"", CONCATENATE(""&lt;i&gt;"",REGEXEXTRACT(B793,""^([\s\S]*),|$""),""&lt;/i&gt;"")),""~"", CONCA"&amp;"TENATE(""&lt;i&gt;"",B793,""&lt;/i&gt;"")),""(\([\s\S]*?\))"",""&lt;i&gt;&lt;span foreground='#FF34343A'&gt;$0&lt;/span&gt;&lt;/i&gt;"")"),"")</f>
        <v/>
      </c>
    </row>
    <row r="794">
      <c r="A794" s="14"/>
      <c r="B794" s="1"/>
      <c r="C794" s="15"/>
      <c r="D794" s="16"/>
      <c r="E794" s="14"/>
      <c r="F794" s="14"/>
      <c r="H794" s="15"/>
      <c r="I794" s="17"/>
      <c r="J794" s="17"/>
      <c r="O794" s="17"/>
      <c r="Q794" s="1"/>
      <c r="R794" s="1"/>
      <c r="V794" s="9" t="str">
        <f>IFERROR(__xludf.DUMMYFUNCTION("REGEXREPLACE(SUBSTITUTE(SUBSTITUTE(SUBSTITUTE(SUBSTITUTE(REGEXREPLACE(I794, ""(\[([ROYGBPTQUXZC_]|1?[0-9])\])"", ""&lt;icon src='$2.png'/&gt;""),""--"",""—""),""-&gt;"",""•""),""~@"", CONCATENATE(""&lt;i&gt;"",REGEXEXTRACT(B794,""^([\s\S]*),|$""),""&lt;/i&gt;"")),""~"", CONCA"&amp;"TENATE(""&lt;i&gt;"",B794,""&lt;/i&gt;"")),""(\([\s\S]*?\))"",""&lt;i&gt;&lt;span foreground='#FF34343A'&gt;$0&lt;/span&gt;&lt;/i&gt;"")"),"")</f>
        <v/>
      </c>
    </row>
    <row r="795">
      <c r="A795" s="14"/>
      <c r="B795" s="1"/>
      <c r="C795" s="15"/>
      <c r="D795" s="16"/>
      <c r="E795" s="14"/>
      <c r="F795" s="14"/>
      <c r="H795" s="15"/>
      <c r="I795" s="17"/>
      <c r="J795" s="17"/>
      <c r="O795" s="17"/>
      <c r="Q795" s="1"/>
      <c r="R795" s="1"/>
      <c r="V795" s="9" t="str">
        <f>IFERROR(__xludf.DUMMYFUNCTION("REGEXREPLACE(SUBSTITUTE(SUBSTITUTE(SUBSTITUTE(SUBSTITUTE(REGEXREPLACE(I795, ""(\[([ROYGBPTQUXZC_]|1?[0-9])\])"", ""&lt;icon src='$2.png'/&gt;""),""--"",""—""),""-&gt;"",""•""),""~@"", CONCATENATE(""&lt;i&gt;"",REGEXEXTRACT(B795,""^([\s\S]*),|$""),""&lt;/i&gt;"")),""~"", CONCA"&amp;"TENATE(""&lt;i&gt;"",B795,""&lt;/i&gt;"")),""(\([\s\S]*?\))"",""&lt;i&gt;&lt;span foreground='#FF34343A'&gt;$0&lt;/span&gt;&lt;/i&gt;"")"),"")</f>
        <v/>
      </c>
    </row>
    <row r="796">
      <c r="A796" s="14"/>
      <c r="B796" s="1"/>
      <c r="C796" s="15"/>
      <c r="D796" s="16"/>
      <c r="E796" s="14"/>
      <c r="F796" s="14"/>
      <c r="H796" s="15"/>
      <c r="I796" s="17"/>
      <c r="J796" s="17"/>
      <c r="O796" s="17"/>
      <c r="Q796" s="1"/>
      <c r="R796" s="1"/>
      <c r="V796" s="9" t="str">
        <f>IFERROR(__xludf.DUMMYFUNCTION("REGEXREPLACE(SUBSTITUTE(SUBSTITUTE(SUBSTITUTE(SUBSTITUTE(REGEXREPLACE(I796, ""(\[([ROYGBPTQUXZC_]|1?[0-9])\])"", ""&lt;icon src='$2.png'/&gt;""),""--"",""—""),""-&gt;"",""•""),""~@"", CONCATENATE(""&lt;i&gt;"",REGEXEXTRACT(B796,""^([\s\S]*),|$""),""&lt;/i&gt;"")),""~"", CONCA"&amp;"TENATE(""&lt;i&gt;"",B796,""&lt;/i&gt;"")),""(\([\s\S]*?\))"",""&lt;i&gt;&lt;span foreground='#FF34343A'&gt;$0&lt;/span&gt;&lt;/i&gt;"")"),"")</f>
        <v/>
      </c>
    </row>
    <row r="797">
      <c r="A797" s="14"/>
      <c r="B797" s="1"/>
      <c r="C797" s="15"/>
      <c r="D797" s="16"/>
      <c r="E797" s="14"/>
      <c r="F797" s="14"/>
      <c r="H797" s="15"/>
      <c r="I797" s="17"/>
      <c r="J797" s="17"/>
      <c r="O797" s="17"/>
      <c r="Q797" s="1"/>
      <c r="R797" s="1"/>
      <c r="V797" s="9" t="str">
        <f>IFERROR(__xludf.DUMMYFUNCTION("REGEXREPLACE(SUBSTITUTE(SUBSTITUTE(SUBSTITUTE(SUBSTITUTE(REGEXREPLACE(I797, ""(\[([ROYGBPTQUXZC_]|1?[0-9])\])"", ""&lt;icon src='$2.png'/&gt;""),""--"",""—""),""-&gt;"",""•""),""~@"", CONCATENATE(""&lt;i&gt;"",REGEXEXTRACT(B797,""^([\s\S]*),|$""),""&lt;/i&gt;"")),""~"", CONCA"&amp;"TENATE(""&lt;i&gt;"",B797,""&lt;/i&gt;"")),""(\([\s\S]*?\))"",""&lt;i&gt;&lt;span foreground='#FF34343A'&gt;$0&lt;/span&gt;&lt;/i&gt;"")"),"")</f>
        <v/>
      </c>
    </row>
    <row r="798">
      <c r="A798" s="14"/>
      <c r="B798" s="1"/>
      <c r="C798" s="15"/>
      <c r="D798" s="16"/>
      <c r="E798" s="14"/>
      <c r="F798" s="14"/>
      <c r="H798" s="15"/>
      <c r="I798" s="17"/>
      <c r="J798" s="17"/>
      <c r="O798" s="17"/>
      <c r="Q798" s="1"/>
      <c r="R798" s="1"/>
      <c r="V798" s="9" t="str">
        <f>IFERROR(__xludf.DUMMYFUNCTION("REGEXREPLACE(SUBSTITUTE(SUBSTITUTE(SUBSTITUTE(SUBSTITUTE(REGEXREPLACE(I798, ""(\[([ROYGBPTQUXZC_]|1?[0-9])\])"", ""&lt;icon src='$2.png'/&gt;""),""--"",""—""),""-&gt;"",""•""),""~@"", CONCATENATE(""&lt;i&gt;"",REGEXEXTRACT(B798,""^([\s\S]*),|$""),""&lt;/i&gt;"")),""~"", CONCA"&amp;"TENATE(""&lt;i&gt;"",B798,""&lt;/i&gt;"")),""(\([\s\S]*?\))"",""&lt;i&gt;&lt;span foreground='#FF34343A'&gt;$0&lt;/span&gt;&lt;/i&gt;"")"),"")</f>
        <v/>
      </c>
    </row>
    <row r="799">
      <c r="A799" s="14"/>
      <c r="B799" s="1"/>
      <c r="C799" s="15"/>
      <c r="D799" s="16"/>
      <c r="E799" s="14"/>
      <c r="F799" s="14"/>
      <c r="H799" s="15"/>
      <c r="I799" s="17"/>
      <c r="J799" s="17"/>
      <c r="O799" s="17"/>
      <c r="Q799" s="1"/>
      <c r="R799" s="1"/>
      <c r="V799" s="9" t="str">
        <f>IFERROR(__xludf.DUMMYFUNCTION("REGEXREPLACE(SUBSTITUTE(SUBSTITUTE(SUBSTITUTE(SUBSTITUTE(REGEXREPLACE(I799, ""(\[([ROYGBPTQUXZC_]|1?[0-9])\])"", ""&lt;icon src='$2.png'/&gt;""),""--"",""—""),""-&gt;"",""•""),""~@"", CONCATENATE(""&lt;i&gt;"",REGEXEXTRACT(B799,""^([\s\S]*),|$""),""&lt;/i&gt;"")),""~"", CONCA"&amp;"TENATE(""&lt;i&gt;"",B799,""&lt;/i&gt;"")),""(\([\s\S]*?\))"",""&lt;i&gt;&lt;span foreground='#FF34343A'&gt;$0&lt;/span&gt;&lt;/i&gt;"")"),"")</f>
        <v/>
      </c>
    </row>
    <row r="800">
      <c r="A800" s="14"/>
      <c r="B800" s="1"/>
      <c r="C800" s="15"/>
      <c r="D800" s="16"/>
      <c r="E800" s="14"/>
      <c r="F800" s="14"/>
      <c r="H800" s="15"/>
      <c r="I800" s="17"/>
      <c r="J800" s="17"/>
      <c r="O800" s="17"/>
      <c r="Q800" s="1"/>
      <c r="R800" s="1"/>
      <c r="V800" s="9" t="str">
        <f>IFERROR(__xludf.DUMMYFUNCTION("REGEXREPLACE(SUBSTITUTE(SUBSTITUTE(SUBSTITUTE(SUBSTITUTE(REGEXREPLACE(I800, ""(\[([ROYGBPTQUXZC_]|1?[0-9])\])"", ""&lt;icon src='$2.png'/&gt;""),""--"",""—""),""-&gt;"",""•""),""~@"", CONCATENATE(""&lt;i&gt;"",REGEXEXTRACT(B800,""^([\s\S]*),|$""),""&lt;/i&gt;"")),""~"", CONCA"&amp;"TENATE(""&lt;i&gt;"",B800,""&lt;/i&gt;"")),""(\([\s\S]*?\))"",""&lt;i&gt;&lt;span foreground='#FF34343A'&gt;$0&lt;/span&gt;&lt;/i&gt;"")"),"")</f>
        <v/>
      </c>
    </row>
    <row r="801">
      <c r="A801" s="14"/>
      <c r="B801" s="1"/>
      <c r="C801" s="15"/>
      <c r="D801" s="16"/>
      <c r="E801" s="14"/>
      <c r="F801" s="14"/>
      <c r="H801" s="15"/>
      <c r="I801" s="17"/>
      <c r="J801" s="17"/>
      <c r="O801" s="17"/>
      <c r="Q801" s="1"/>
      <c r="R801" s="1"/>
      <c r="V801" s="9" t="str">
        <f>IFERROR(__xludf.DUMMYFUNCTION("REGEXREPLACE(SUBSTITUTE(SUBSTITUTE(SUBSTITUTE(SUBSTITUTE(REGEXREPLACE(I801, ""(\[([ROYGBPTQUXZC_]|1?[0-9])\])"", ""&lt;icon src='$2.png'/&gt;""),""--"",""—""),""-&gt;"",""•""),""~@"", CONCATENATE(""&lt;i&gt;"",REGEXEXTRACT(B801,""^([\s\S]*),|$""),""&lt;/i&gt;"")),""~"", CONCA"&amp;"TENATE(""&lt;i&gt;"",B801,""&lt;/i&gt;"")),""(\([\s\S]*?\))"",""&lt;i&gt;&lt;span foreground='#FF34343A'&gt;$0&lt;/span&gt;&lt;/i&gt;"")"),"")</f>
        <v/>
      </c>
    </row>
    <row r="802">
      <c r="A802" s="14"/>
      <c r="B802" s="1"/>
      <c r="C802" s="15"/>
      <c r="D802" s="16"/>
      <c r="E802" s="14"/>
      <c r="F802" s="14"/>
      <c r="H802" s="15"/>
      <c r="I802" s="17"/>
      <c r="J802" s="17"/>
      <c r="O802" s="17"/>
      <c r="Q802" s="1"/>
      <c r="R802" s="1"/>
      <c r="V802" s="9" t="str">
        <f>IFERROR(__xludf.DUMMYFUNCTION("REGEXREPLACE(SUBSTITUTE(SUBSTITUTE(SUBSTITUTE(SUBSTITUTE(REGEXREPLACE(I802, ""(\[([ROYGBPTQUXZC_]|1?[0-9])\])"", ""&lt;icon src='$2.png'/&gt;""),""--"",""—""),""-&gt;"",""•""),""~@"", CONCATENATE(""&lt;i&gt;"",REGEXEXTRACT(B802,""^([\s\S]*),|$""),""&lt;/i&gt;"")),""~"", CONCA"&amp;"TENATE(""&lt;i&gt;"",B802,""&lt;/i&gt;"")),""(\([\s\S]*?\))"",""&lt;i&gt;&lt;span foreground='#FF34343A'&gt;$0&lt;/span&gt;&lt;/i&gt;"")"),"")</f>
        <v/>
      </c>
    </row>
    <row r="803">
      <c r="A803" s="14"/>
      <c r="B803" s="1"/>
      <c r="C803" s="15"/>
      <c r="D803" s="16"/>
      <c r="E803" s="14"/>
      <c r="F803" s="14"/>
      <c r="H803" s="15"/>
      <c r="I803" s="17"/>
      <c r="J803" s="17"/>
      <c r="O803" s="17"/>
      <c r="Q803" s="1"/>
      <c r="R803" s="1"/>
      <c r="V803" s="9" t="str">
        <f>IFERROR(__xludf.DUMMYFUNCTION("REGEXREPLACE(SUBSTITUTE(SUBSTITUTE(SUBSTITUTE(SUBSTITUTE(REGEXREPLACE(I803, ""(\[([ROYGBPTQUXZC_]|1?[0-9])\])"", ""&lt;icon src='$2.png'/&gt;""),""--"",""—""),""-&gt;"",""•""),""~@"", CONCATENATE(""&lt;i&gt;"",REGEXEXTRACT(B803,""^([\s\S]*),|$""),""&lt;/i&gt;"")),""~"", CONCA"&amp;"TENATE(""&lt;i&gt;"",B803,""&lt;/i&gt;"")),""(\([\s\S]*?\))"",""&lt;i&gt;&lt;span foreground='#FF34343A'&gt;$0&lt;/span&gt;&lt;/i&gt;"")"),"")</f>
        <v/>
      </c>
    </row>
    <row r="804">
      <c r="A804" s="14"/>
      <c r="B804" s="1"/>
      <c r="C804" s="15"/>
      <c r="D804" s="16"/>
      <c r="E804" s="14"/>
      <c r="F804" s="14"/>
      <c r="H804" s="15"/>
      <c r="I804" s="17"/>
      <c r="J804" s="17"/>
      <c r="O804" s="17"/>
      <c r="Q804" s="1"/>
      <c r="R804" s="1"/>
      <c r="V804" s="9" t="str">
        <f>IFERROR(__xludf.DUMMYFUNCTION("REGEXREPLACE(SUBSTITUTE(SUBSTITUTE(SUBSTITUTE(SUBSTITUTE(REGEXREPLACE(I804, ""(\[([ROYGBPTQUXZC_]|1?[0-9])\])"", ""&lt;icon src='$2.png'/&gt;""),""--"",""—""),""-&gt;"",""•""),""~@"", CONCATENATE(""&lt;i&gt;"",REGEXEXTRACT(B804,""^([\s\S]*),|$""),""&lt;/i&gt;"")),""~"", CONCA"&amp;"TENATE(""&lt;i&gt;"",B804,""&lt;/i&gt;"")),""(\([\s\S]*?\))"",""&lt;i&gt;&lt;span foreground='#FF34343A'&gt;$0&lt;/span&gt;&lt;/i&gt;"")"),"")</f>
        <v/>
      </c>
    </row>
    <row r="805">
      <c r="A805" s="14"/>
      <c r="B805" s="1"/>
      <c r="C805" s="15"/>
      <c r="D805" s="16"/>
      <c r="E805" s="14"/>
      <c r="F805" s="14"/>
      <c r="H805" s="15"/>
      <c r="I805" s="17"/>
      <c r="J805" s="17"/>
      <c r="O805" s="17"/>
      <c r="Q805" s="1"/>
      <c r="R805" s="1"/>
      <c r="V805" s="9" t="str">
        <f>IFERROR(__xludf.DUMMYFUNCTION("REGEXREPLACE(SUBSTITUTE(SUBSTITUTE(SUBSTITUTE(SUBSTITUTE(REGEXREPLACE(I805, ""(\[([ROYGBPTQUXZC_]|1?[0-9])\])"", ""&lt;icon src='$2.png'/&gt;""),""--"",""—""),""-&gt;"",""•""),""~@"", CONCATENATE(""&lt;i&gt;"",REGEXEXTRACT(B805,""^([\s\S]*),|$""),""&lt;/i&gt;"")),""~"", CONCA"&amp;"TENATE(""&lt;i&gt;"",B805,""&lt;/i&gt;"")),""(\([\s\S]*?\))"",""&lt;i&gt;&lt;span foreground='#FF34343A'&gt;$0&lt;/span&gt;&lt;/i&gt;"")"),"")</f>
        <v/>
      </c>
    </row>
    <row r="806">
      <c r="A806" s="14"/>
      <c r="B806" s="1"/>
      <c r="C806" s="15"/>
      <c r="D806" s="16"/>
      <c r="E806" s="14"/>
      <c r="F806" s="14"/>
      <c r="H806" s="15"/>
      <c r="I806" s="17"/>
      <c r="J806" s="17"/>
      <c r="O806" s="17"/>
      <c r="Q806" s="1"/>
      <c r="R806" s="1"/>
      <c r="V806" s="9" t="str">
        <f>IFERROR(__xludf.DUMMYFUNCTION("REGEXREPLACE(SUBSTITUTE(SUBSTITUTE(SUBSTITUTE(SUBSTITUTE(REGEXREPLACE(I806, ""(\[([ROYGBPTQUXZC_]|1?[0-9])\])"", ""&lt;icon src='$2.png'/&gt;""),""--"",""—""),""-&gt;"",""•""),""~@"", CONCATENATE(""&lt;i&gt;"",REGEXEXTRACT(B806,""^([\s\S]*),|$""),""&lt;/i&gt;"")),""~"", CONCA"&amp;"TENATE(""&lt;i&gt;"",B806,""&lt;/i&gt;"")),""(\([\s\S]*?\))"",""&lt;i&gt;&lt;span foreground='#FF34343A'&gt;$0&lt;/span&gt;&lt;/i&gt;"")"),"")</f>
        <v/>
      </c>
    </row>
    <row r="807">
      <c r="A807" s="14"/>
      <c r="B807" s="1"/>
      <c r="C807" s="15"/>
      <c r="D807" s="16"/>
      <c r="E807" s="14"/>
      <c r="F807" s="14"/>
      <c r="H807" s="15"/>
      <c r="I807" s="17"/>
      <c r="J807" s="17"/>
      <c r="O807" s="17"/>
      <c r="Q807" s="1"/>
      <c r="R807" s="1"/>
      <c r="V807" s="9" t="str">
        <f>IFERROR(__xludf.DUMMYFUNCTION("REGEXREPLACE(SUBSTITUTE(SUBSTITUTE(SUBSTITUTE(SUBSTITUTE(REGEXREPLACE(I807, ""(\[([ROYGBPTQUXZC_]|1?[0-9])\])"", ""&lt;icon src='$2.png'/&gt;""),""--"",""—""),""-&gt;"",""•""),""~@"", CONCATENATE(""&lt;i&gt;"",REGEXEXTRACT(B807,""^([\s\S]*),|$""),""&lt;/i&gt;"")),""~"", CONCA"&amp;"TENATE(""&lt;i&gt;"",B807,""&lt;/i&gt;"")),""(\([\s\S]*?\))"",""&lt;i&gt;&lt;span foreground='#FF34343A'&gt;$0&lt;/span&gt;&lt;/i&gt;"")"),"")</f>
        <v/>
      </c>
    </row>
    <row r="808">
      <c r="A808" s="14"/>
      <c r="B808" s="1"/>
      <c r="C808" s="15"/>
      <c r="D808" s="16"/>
      <c r="E808" s="14"/>
      <c r="F808" s="14"/>
      <c r="H808" s="15"/>
      <c r="I808" s="17"/>
      <c r="J808" s="17"/>
      <c r="O808" s="17"/>
      <c r="Q808" s="1"/>
      <c r="R808" s="1"/>
      <c r="V808" s="9" t="str">
        <f>IFERROR(__xludf.DUMMYFUNCTION("REGEXREPLACE(SUBSTITUTE(SUBSTITUTE(SUBSTITUTE(SUBSTITUTE(REGEXREPLACE(I808, ""(\[([ROYGBPTQUXZC_]|1?[0-9])\])"", ""&lt;icon src='$2.png'/&gt;""),""--"",""—""),""-&gt;"",""•""),""~@"", CONCATENATE(""&lt;i&gt;"",REGEXEXTRACT(B808,""^([\s\S]*),|$""),""&lt;/i&gt;"")),""~"", CONCA"&amp;"TENATE(""&lt;i&gt;"",B808,""&lt;/i&gt;"")),""(\([\s\S]*?\))"",""&lt;i&gt;&lt;span foreground='#FF34343A'&gt;$0&lt;/span&gt;&lt;/i&gt;"")"),"")</f>
        <v/>
      </c>
    </row>
    <row r="809">
      <c r="A809" s="14"/>
      <c r="B809" s="1"/>
      <c r="C809" s="15"/>
      <c r="D809" s="16"/>
      <c r="E809" s="14"/>
      <c r="F809" s="14"/>
      <c r="H809" s="15"/>
      <c r="I809" s="17"/>
      <c r="J809" s="17"/>
      <c r="O809" s="17"/>
      <c r="Q809" s="1"/>
      <c r="R809" s="1"/>
      <c r="V809" s="9" t="str">
        <f>IFERROR(__xludf.DUMMYFUNCTION("REGEXREPLACE(SUBSTITUTE(SUBSTITUTE(SUBSTITUTE(SUBSTITUTE(REGEXREPLACE(I809, ""(\[([ROYGBPTQUXZC_]|1?[0-9])\])"", ""&lt;icon src='$2.png'/&gt;""),""--"",""—""),""-&gt;"",""•""),""~@"", CONCATENATE(""&lt;i&gt;"",REGEXEXTRACT(B809,""^([\s\S]*),|$""),""&lt;/i&gt;"")),""~"", CONCA"&amp;"TENATE(""&lt;i&gt;"",B809,""&lt;/i&gt;"")),""(\([\s\S]*?\))"",""&lt;i&gt;&lt;span foreground='#FF34343A'&gt;$0&lt;/span&gt;&lt;/i&gt;"")"),"")</f>
        <v/>
      </c>
    </row>
    <row r="810">
      <c r="A810" s="14"/>
      <c r="B810" s="1"/>
      <c r="C810" s="15"/>
      <c r="D810" s="16"/>
      <c r="E810" s="14"/>
      <c r="F810" s="14"/>
      <c r="H810" s="15"/>
      <c r="I810" s="17"/>
      <c r="J810" s="17"/>
      <c r="O810" s="17"/>
      <c r="Q810" s="1"/>
      <c r="R810" s="1"/>
      <c r="V810" s="9" t="str">
        <f>IFERROR(__xludf.DUMMYFUNCTION("REGEXREPLACE(SUBSTITUTE(SUBSTITUTE(SUBSTITUTE(SUBSTITUTE(REGEXREPLACE(I810, ""(\[([ROYGBPTQUXZC_]|1?[0-9])\])"", ""&lt;icon src='$2.png'/&gt;""),""--"",""—""),""-&gt;"",""•""),""~@"", CONCATENATE(""&lt;i&gt;"",REGEXEXTRACT(B810,""^([\s\S]*),|$""),""&lt;/i&gt;"")),""~"", CONCA"&amp;"TENATE(""&lt;i&gt;"",B810,""&lt;/i&gt;"")),""(\([\s\S]*?\))"",""&lt;i&gt;&lt;span foreground='#FF34343A'&gt;$0&lt;/span&gt;&lt;/i&gt;"")"),"")</f>
        <v/>
      </c>
    </row>
    <row r="811">
      <c r="A811" s="14"/>
      <c r="B811" s="1"/>
      <c r="C811" s="15"/>
      <c r="D811" s="16"/>
      <c r="E811" s="14"/>
      <c r="F811" s="14"/>
      <c r="H811" s="15"/>
      <c r="I811" s="17"/>
      <c r="J811" s="17"/>
      <c r="O811" s="17"/>
      <c r="Q811" s="1"/>
      <c r="R811" s="1"/>
      <c r="V811" s="9" t="str">
        <f>IFERROR(__xludf.DUMMYFUNCTION("REGEXREPLACE(SUBSTITUTE(SUBSTITUTE(SUBSTITUTE(SUBSTITUTE(REGEXREPLACE(I811, ""(\[([ROYGBPTQUXZC_]|1?[0-9])\])"", ""&lt;icon src='$2.png'/&gt;""),""--"",""—""),""-&gt;"",""•""),""~@"", CONCATENATE(""&lt;i&gt;"",REGEXEXTRACT(B811,""^([\s\S]*),|$""),""&lt;/i&gt;"")),""~"", CONCA"&amp;"TENATE(""&lt;i&gt;"",B811,""&lt;/i&gt;"")),""(\([\s\S]*?\))"",""&lt;i&gt;&lt;span foreground='#FF34343A'&gt;$0&lt;/span&gt;&lt;/i&gt;"")"),"")</f>
        <v/>
      </c>
    </row>
    <row r="812">
      <c r="A812" s="14"/>
      <c r="B812" s="1"/>
      <c r="C812" s="15"/>
      <c r="D812" s="16"/>
      <c r="E812" s="14"/>
      <c r="F812" s="14"/>
      <c r="H812" s="15"/>
      <c r="I812" s="17"/>
      <c r="J812" s="17"/>
      <c r="O812" s="17"/>
      <c r="Q812" s="1"/>
      <c r="R812" s="1"/>
      <c r="V812" s="9" t="str">
        <f>IFERROR(__xludf.DUMMYFUNCTION("REGEXREPLACE(SUBSTITUTE(SUBSTITUTE(SUBSTITUTE(SUBSTITUTE(REGEXREPLACE(I812, ""(\[([ROYGBPTQUXZC_]|1?[0-9])\])"", ""&lt;icon src='$2.png'/&gt;""),""--"",""—""),""-&gt;"",""•""),""~@"", CONCATENATE(""&lt;i&gt;"",REGEXEXTRACT(B812,""^([\s\S]*),|$""),""&lt;/i&gt;"")),""~"", CONCA"&amp;"TENATE(""&lt;i&gt;"",B812,""&lt;/i&gt;"")),""(\([\s\S]*?\))"",""&lt;i&gt;&lt;span foreground='#FF34343A'&gt;$0&lt;/span&gt;&lt;/i&gt;"")"),"")</f>
        <v/>
      </c>
    </row>
    <row r="813">
      <c r="A813" s="14"/>
      <c r="B813" s="1"/>
      <c r="C813" s="15"/>
      <c r="D813" s="16"/>
      <c r="E813" s="14"/>
      <c r="F813" s="14"/>
      <c r="H813" s="15"/>
      <c r="I813" s="17"/>
      <c r="J813" s="17"/>
      <c r="O813" s="17"/>
      <c r="Q813" s="1"/>
      <c r="R813" s="1"/>
      <c r="V813" s="9" t="str">
        <f>IFERROR(__xludf.DUMMYFUNCTION("REGEXREPLACE(SUBSTITUTE(SUBSTITUTE(SUBSTITUTE(SUBSTITUTE(REGEXREPLACE(I813, ""(\[([ROYGBPTQUXZC_]|1?[0-9])\])"", ""&lt;icon src='$2.png'/&gt;""),""--"",""—""),""-&gt;"",""•""),""~@"", CONCATENATE(""&lt;i&gt;"",REGEXEXTRACT(B813,""^([\s\S]*),|$""),""&lt;/i&gt;"")),""~"", CONCA"&amp;"TENATE(""&lt;i&gt;"",B813,""&lt;/i&gt;"")),""(\([\s\S]*?\))"",""&lt;i&gt;&lt;span foreground='#FF34343A'&gt;$0&lt;/span&gt;&lt;/i&gt;"")"),"")</f>
        <v/>
      </c>
    </row>
    <row r="814">
      <c r="A814" s="14"/>
      <c r="B814" s="1"/>
      <c r="C814" s="15"/>
      <c r="D814" s="16"/>
      <c r="E814" s="14"/>
      <c r="F814" s="14"/>
      <c r="H814" s="15"/>
      <c r="I814" s="17"/>
      <c r="J814" s="17"/>
      <c r="O814" s="17"/>
      <c r="Q814" s="1"/>
      <c r="R814" s="1"/>
      <c r="V814" s="9" t="str">
        <f>IFERROR(__xludf.DUMMYFUNCTION("REGEXREPLACE(SUBSTITUTE(SUBSTITUTE(SUBSTITUTE(SUBSTITUTE(REGEXREPLACE(I814, ""(\[([ROYGBPTQUXZC_]|1?[0-9])\])"", ""&lt;icon src='$2.png'/&gt;""),""--"",""—""),""-&gt;"",""•""),""~@"", CONCATENATE(""&lt;i&gt;"",REGEXEXTRACT(B814,""^([\s\S]*),|$""),""&lt;/i&gt;"")),""~"", CONCA"&amp;"TENATE(""&lt;i&gt;"",B814,""&lt;/i&gt;"")),""(\([\s\S]*?\))"",""&lt;i&gt;&lt;span foreground='#FF34343A'&gt;$0&lt;/span&gt;&lt;/i&gt;"")"),"")</f>
        <v/>
      </c>
    </row>
    <row r="815">
      <c r="A815" s="14"/>
      <c r="B815" s="1"/>
      <c r="C815" s="15"/>
      <c r="D815" s="16"/>
      <c r="E815" s="14"/>
      <c r="F815" s="14"/>
      <c r="H815" s="15"/>
      <c r="I815" s="17"/>
      <c r="J815" s="17"/>
      <c r="O815" s="17"/>
      <c r="Q815" s="1"/>
      <c r="R815" s="1"/>
      <c r="V815" s="9" t="str">
        <f>IFERROR(__xludf.DUMMYFUNCTION("REGEXREPLACE(SUBSTITUTE(SUBSTITUTE(SUBSTITUTE(SUBSTITUTE(REGEXREPLACE(I815, ""(\[([ROYGBPTQUXZC_]|1?[0-9])\])"", ""&lt;icon src='$2.png'/&gt;""),""--"",""—""),""-&gt;"",""•""),""~@"", CONCATENATE(""&lt;i&gt;"",REGEXEXTRACT(B815,""^([\s\S]*),|$""),""&lt;/i&gt;"")),""~"", CONCA"&amp;"TENATE(""&lt;i&gt;"",B815,""&lt;/i&gt;"")),""(\([\s\S]*?\))"",""&lt;i&gt;&lt;span foreground='#FF34343A'&gt;$0&lt;/span&gt;&lt;/i&gt;"")"),"")</f>
        <v/>
      </c>
    </row>
    <row r="816">
      <c r="A816" s="14"/>
      <c r="B816" s="1"/>
      <c r="C816" s="15"/>
      <c r="D816" s="16"/>
      <c r="E816" s="14"/>
      <c r="F816" s="14"/>
      <c r="H816" s="15"/>
      <c r="I816" s="17"/>
      <c r="J816" s="17"/>
      <c r="O816" s="17"/>
      <c r="Q816" s="1"/>
      <c r="R816" s="1"/>
      <c r="V816" s="9" t="str">
        <f>IFERROR(__xludf.DUMMYFUNCTION("REGEXREPLACE(SUBSTITUTE(SUBSTITUTE(SUBSTITUTE(SUBSTITUTE(REGEXREPLACE(I816, ""(\[([ROYGBPTQUXZC_]|1?[0-9])\])"", ""&lt;icon src='$2.png'/&gt;""),""--"",""—""),""-&gt;"",""•""),""~@"", CONCATENATE(""&lt;i&gt;"",REGEXEXTRACT(B816,""^([\s\S]*),|$""),""&lt;/i&gt;"")),""~"", CONCA"&amp;"TENATE(""&lt;i&gt;"",B816,""&lt;/i&gt;"")),""(\([\s\S]*?\))"",""&lt;i&gt;&lt;span foreground='#FF34343A'&gt;$0&lt;/span&gt;&lt;/i&gt;"")"),"")</f>
        <v/>
      </c>
    </row>
    <row r="817">
      <c r="A817" s="14"/>
      <c r="B817" s="1"/>
      <c r="C817" s="15"/>
      <c r="D817" s="16"/>
      <c r="E817" s="14"/>
      <c r="F817" s="14"/>
      <c r="H817" s="15"/>
      <c r="I817" s="17"/>
      <c r="J817" s="17"/>
      <c r="O817" s="17"/>
      <c r="Q817" s="1"/>
      <c r="R817" s="1"/>
      <c r="V817" s="9" t="str">
        <f>IFERROR(__xludf.DUMMYFUNCTION("REGEXREPLACE(SUBSTITUTE(SUBSTITUTE(SUBSTITUTE(SUBSTITUTE(REGEXREPLACE(I817, ""(\[([ROYGBPTQUXZC_]|1?[0-9])\])"", ""&lt;icon src='$2.png'/&gt;""),""--"",""—""),""-&gt;"",""•""),""~@"", CONCATENATE(""&lt;i&gt;"",REGEXEXTRACT(B817,""^([\s\S]*),|$""),""&lt;/i&gt;"")),""~"", CONCA"&amp;"TENATE(""&lt;i&gt;"",B817,""&lt;/i&gt;"")),""(\([\s\S]*?\))"",""&lt;i&gt;&lt;span foreground='#FF34343A'&gt;$0&lt;/span&gt;&lt;/i&gt;"")"),"")</f>
        <v/>
      </c>
    </row>
    <row r="818">
      <c r="A818" s="14"/>
      <c r="B818" s="1"/>
      <c r="C818" s="15"/>
      <c r="D818" s="16"/>
      <c r="E818" s="14"/>
      <c r="F818" s="14"/>
      <c r="H818" s="15"/>
      <c r="I818" s="17"/>
      <c r="J818" s="17"/>
      <c r="O818" s="17"/>
      <c r="Q818" s="1"/>
      <c r="R818" s="1"/>
      <c r="V818" s="9" t="str">
        <f>IFERROR(__xludf.DUMMYFUNCTION("REGEXREPLACE(SUBSTITUTE(SUBSTITUTE(SUBSTITUTE(SUBSTITUTE(REGEXREPLACE(I818, ""(\[([ROYGBPTQUXZC_]|1?[0-9])\])"", ""&lt;icon src='$2.png'/&gt;""),""--"",""—""),""-&gt;"",""•""),""~@"", CONCATENATE(""&lt;i&gt;"",REGEXEXTRACT(B818,""^([\s\S]*),|$""),""&lt;/i&gt;"")),""~"", CONCA"&amp;"TENATE(""&lt;i&gt;"",B818,""&lt;/i&gt;"")),""(\([\s\S]*?\))"",""&lt;i&gt;&lt;span foreground='#FF34343A'&gt;$0&lt;/span&gt;&lt;/i&gt;"")"),"")</f>
        <v/>
      </c>
    </row>
    <row r="819">
      <c r="A819" s="14"/>
      <c r="B819" s="1"/>
      <c r="C819" s="15"/>
      <c r="D819" s="16"/>
      <c r="E819" s="14"/>
      <c r="F819" s="14"/>
      <c r="H819" s="15"/>
      <c r="I819" s="17"/>
      <c r="J819" s="17"/>
      <c r="O819" s="17"/>
      <c r="Q819" s="1"/>
      <c r="R819" s="1"/>
      <c r="V819" s="9" t="str">
        <f>IFERROR(__xludf.DUMMYFUNCTION("REGEXREPLACE(SUBSTITUTE(SUBSTITUTE(SUBSTITUTE(SUBSTITUTE(REGEXREPLACE(I819, ""(\[([ROYGBPTQUXZC_]|1?[0-9])\])"", ""&lt;icon src='$2.png'/&gt;""),""--"",""—""),""-&gt;"",""•""),""~@"", CONCATENATE(""&lt;i&gt;"",REGEXEXTRACT(B819,""^([\s\S]*),|$""),""&lt;/i&gt;"")),""~"", CONCA"&amp;"TENATE(""&lt;i&gt;"",B819,""&lt;/i&gt;"")),""(\([\s\S]*?\))"",""&lt;i&gt;&lt;span foreground='#FF34343A'&gt;$0&lt;/span&gt;&lt;/i&gt;"")"),"")</f>
        <v/>
      </c>
    </row>
    <row r="820">
      <c r="A820" s="14"/>
      <c r="B820" s="1"/>
      <c r="C820" s="15"/>
      <c r="D820" s="16"/>
      <c r="E820" s="14"/>
      <c r="F820" s="14"/>
      <c r="H820" s="15"/>
      <c r="I820" s="17"/>
      <c r="J820" s="17"/>
      <c r="O820" s="17"/>
      <c r="Q820" s="1"/>
      <c r="R820" s="1"/>
      <c r="V820" s="9" t="str">
        <f>IFERROR(__xludf.DUMMYFUNCTION("REGEXREPLACE(SUBSTITUTE(SUBSTITUTE(SUBSTITUTE(SUBSTITUTE(REGEXREPLACE(I820, ""(\[([ROYGBPTQUXZC_]|1?[0-9])\])"", ""&lt;icon src='$2.png'/&gt;""),""--"",""—""),""-&gt;"",""•""),""~@"", CONCATENATE(""&lt;i&gt;"",REGEXEXTRACT(B820,""^([\s\S]*),|$""),""&lt;/i&gt;"")),""~"", CONCA"&amp;"TENATE(""&lt;i&gt;"",B820,""&lt;/i&gt;"")),""(\([\s\S]*?\))"",""&lt;i&gt;&lt;span foreground='#FF34343A'&gt;$0&lt;/span&gt;&lt;/i&gt;"")"),"")</f>
        <v/>
      </c>
    </row>
    <row r="821">
      <c r="A821" s="14"/>
      <c r="B821" s="1"/>
      <c r="C821" s="15"/>
      <c r="D821" s="16"/>
      <c r="E821" s="14"/>
      <c r="F821" s="14"/>
      <c r="H821" s="15"/>
      <c r="I821" s="17"/>
      <c r="J821" s="17"/>
      <c r="O821" s="17"/>
      <c r="Q821" s="1"/>
      <c r="R821" s="1"/>
      <c r="V821" s="9" t="str">
        <f>IFERROR(__xludf.DUMMYFUNCTION("REGEXREPLACE(SUBSTITUTE(SUBSTITUTE(SUBSTITUTE(SUBSTITUTE(REGEXREPLACE(I821, ""(\[([ROYGBPTQUXZC_]|1?[0-9])\])"", ""&lt;icon src='$2.png'/&gt;""),""--"",""—""),""-&gt;"",""•""),""~@"", CONCATENATE(""&lt;i&gt;"",REGEXEXTRACT(B821,""^([\s\S]*),|$""),""&lt;/i&gt;"")),""~"", CONCA"&amp;"TENATE(""&lt;i&gt;"",B821,""&lt;/i&gt;"")),""(\([\s\S]*?\))"",""&lt;i&gt;&lt;span foreground='#FF34343A'&gt;$0&lt;/span&gt;&lt;/i&gt;"")"),"")</f>
        <v/>
      </c>
    </row>
    <row r="822">
      <c r="A822" s="14"/>
      <c r="B822" s="1"/>
      <c r="C822" s="15"/>
      <c r="D822" s="16"/>
      <c r="E822" s="14"/>
      <c r="F822" s="14"/>
      <c r="H822" s="15"/>
      <c r="I822" s="17"/>
      <c r="J822" s="17"/>
      <c r="O822" s="17"/>
      <c r="Q822" s="1"/>
      <c r="R822" s="1"/>
      <c r="V822" s="9" t="str">
        <f>IFERROR(__xludf.DUMMYFUNCTION("REGEXREPLACE(SUBSTITUTE(SUBSTITUTE(SUBSTITUTE(SUBSTITUTE(REGEXREPLACE(I822, ""(\[([ROYGBPTQUXZC_]|1?[0-9])\])"", ""&lt;icon src='$2.png'/&gt;""),""--"",""—""),""-&gt;"",""•""),""~@"", CONCATENATE(""&lt;i&gt;"",REGEXEXTRACT(B822,""^([\s\S]*),|$""),""&lt;/i&gt;"")),""~"", CONCA"&amp;"TENATE(""&lt;i&gt;"",B822,""&lt;/i&gt;"")),""(\([\s\S]*?\))"",""&lt;i&gt;&lt;span foreground='#FF34343A'&gt;$0&lt;/span&gt;&lt;/i&gt;"")"),"")</f>
        <v/>
      </c>
    </row>
    <row r="823">
      <c r="A823" s="14"/>
      <c r="B823" s="1"/>
      <c r="C823" s="15"/>
      <c r="D823" s="16"/>
      <c r="E823" s="14"/>
      <c r="F823" s="14"/>
      <c r="H823" s="15"/>
      <c r="I823" s="17"/>
      <c r="J823" s="17"/>
      <c r="O823" s="17"/>
      <c r="Q823" s="1"/>
      <c r="R823" s="1"/>
      <c r="V823" s="9" t="str">
        <f>IFERROR(__xludf.DUMMYFUNCTION("REGEXREPLACE(SUBSTITUTE(SUBSTITUTE(SUBSTITUTE(SUBSTITUTE(REGEXREPLACE(I823, ""(\[([ROYGBPTQUXZC_]|1?[0-9])\])"", ""&lt;icon src='$2.png'/&gt;""),""--"",""—""),""-&gt;"",""•""),""~@"", CONCATENATE(""&lt;i&gt;"",REGEXEXTRACT(B823,""^([\s\S]*),|$""),""&lt;/i&gt;"")),""~"", CONCA"&amp;"TENATE(""&lt;i&gt;"",B823,""&lt;/i&gt;"")),""(\([\s\S]*?\))"",""&lt;i&gt;&lt;span foreground='#FF34343A'&gt;$0&lt;/span&gt;&lt;/i&gt;"")"),"")</f>
        <v/>
      </c>
    </row>
    <row r="824">
      <c r="A824" s="14"/>
      <c r="B824" s="1"/>
      <c r="C824" s="15"/>
      <c r="D824" s="16"/>
      <c r="E824" s="14"/>
      <c r="F824" s="14"/>
      <c r="H824" s="15"/>
      <c r="I824" s="17"/>
      <c r="J824" s="17"/>
      <c r="O824" s="17"/>
      <c r="Q824" s="1"/>
      <c r="R824" s="1"/>
      <c r="V824" s="9" t="str">
        <f>IFERROR(__xludf.DUMMYFUNCTION("REGEXREPLACE(SUBSTITUTE(SUBSTITUTE(SUBSTITUTE(SUBSTITUTE(REGEXREPLACE(I824, ""(\[([ROYGBPTQUXZC_]|1?[0-9])\])"", ""&lt;icon src='$2.png'/&gt;""),""--"",""—""),""-&gt;"",""•""),""~@"", CONCATENATE(""&lt;i&gt;"",REGEXEXTRACT(B824,""^([\s\S]*),|$""),""&lt;/i&gt;"")),""~"", CONCA"&amp;"TENATE(""&lt;i&gt;"",B824,""&lt;/i&gt;"")),""(\([\s\S]*?\))"",""&lt;i&gt;&lt;span foreground='#FF34343A'&gt;$0&lt;/span&gt;&lt;/i&gt;"")"),"")</f>
        <v/>
      </c>
    </row>
    <row r="825">
      <c r="A825" s="14"/>
      <c r="B825" s="1"/>
      <c r="C825" s="15"/>
      <c r="D825" s="16"/>
      <c r="E825" s="14"/>
      <c r="F825" s="14"/>
      <c r="H825" s="15"/>
      <c r="I825" s="17"/>
      <c r="J825" s="17"/>
      <c r="O825" s="17"/>
      <c r="Q825" s="1"/>
      <c r="R825" s="1"/>
      <c r="V825" s="9" t="str">
        <f>IFERROR(__xludf.DUMMYFUNCTION("REGEXREPLACE(SUBSTITUTE(SUBSTITUTE(SUBSTITUTE(SUBSTITUTE(REGEXREPLACE(I825, ""(\[([ROYGBPTQUXZC_]|1?[0-9])\])"", ""&lt;icon src='$2.png'/&gt;""),""--"",""—""),""-&gt;"",""•""),""~@"", CONCATENATE(""&lt;i&gt;"",REGEXEXTRACT(B825,""^([\s\S]*),|$""),""&lt;/i&gt;"")),""~"", CONCA"&amp;"TENATE(""&lt;i&gt;"",B825,""&lt;/i&gt;"")),""(\([\s\S]*?\))"",""&lt;i&gt;&lt;span foreground='#FF34343A'&gt;$0&lt;/span&gt;&lt;/i&gt;"")"),"")</f>
        <v/>
      </c>
    </row>
    <row r="826">
      <c r="A826" s="14"/>
      <c r="B826" s="1"/>
      <c r="C826" s="15"/>
      <c r="D826" s="16"/>
      <c r="E826" s="14"/>
      <c r="F826" s="14"/>
      <c r="H826" s="15"/>
      <c r="I826" s="17"/>
      <c r="J826" s="17"/>
      <c r="O826" s="17"/>
      <c r="Q826" s="1"/>
      <c r="R826" s="1"/>
      <c r="V826" s="9" t="str">
        <f>IFERROR(__xludf.DUMMYFUNCTION("REGEXREPLACE(SUBSTITUTE(SUBSTITUTE(SUBSTITUTE(SUBSTITUTE(REGEXREPLACE(I826, ""(\[([ROYGBPTQUXZC_]|1?[0-9])\])"", ""&lt;icon src='$2.png'/&gt;""),""--"",""—""),""-&gt;"",""•""),""~@"", CONCATENATE(""&lt;i&gt;"",REGEXEXTRACT(B826,""^([\s\S]*),|$""),""&lt;/i&gt;"")),""~"", CONCA"&amp;"TENATE(""&lt;i&gt;"",B826,""&lt;/i&gt;"")),""(\([\s\S]*?\))"",""&lt;i&gt;&lt;span foreground='#FF34343A'&gt;$0&lt;/span&gt;&lt;/i&gt;"")"),"")</f>
        <v/>
      </c>
    </row>
    <row r="827">
      <c r="A827" s="14"/>
      <c r="B827" s="1"/>
      <c r="C827" s="15"/>
      <c r="D827" s="16"/>
      <c r="E827" s="14"/>
      <c r="F827" s="14"/>
      <c r="H827" s="15"/>
      <c r="I827" s="17"/>
      <c r="J827" s="17"/>
      <c r="O827" s="17"/>
      <c r="Q827" s="1"/>
      <c r="R827" s="1"/>
      <c r="V827" s="9" t="str">
        <f>IFERROR(__xludf.DUMMYFUNCTION("REGEXREPLACE(SUBSTITUTE(SUBSTITUTE(SUBSTITUTE(SUBSTITUTE(REGEXREPLACE(I827, ""(\[([ROYGBPTQUXZC_]|1?[0-9])\])"", ""&lt;icon src='$2.png'/&gt;""),""--"",""—""),""-&gt;"",""•""),""~@"", CONCATENATE(""&lt;i&gt;"",REGEXEXTRACT(B827,""^([\s\S]*),|$""),""&lt;/i&gt;"")),""~"", CONCA"&amp;"TENATE(""&lt;i&gt;"",B827,""&lt;/i&gt;"")),""(\([\s\S]*?\))"",""&lt;i&gt;&lt;span foreground='#FF34343A'&gt;$0&lt;/span&gt;&lt;/i&gt;"")"),"")</f>
        <v/>
      </c>
    </row>
    <row r="828">
      <c r="A828" s="14"/>
      <c r="B828" s="1"/>
      <c r="C828" s="15"/>
      <c r="D828" s="16"/>
      <c r="E828" s="14"/>
      <c r="F828" s="14"/>
      <c r="H828" s="15"/>
      <c r="I828" s="17"/>
      <c r="J828" s="17"/>
      <c r="O828" s="17"/>
      <c r="Q828" s="1"/>
      <c r="R828" s="1"/>
      <c r="V828" s="9" t="str">
        <f>IFERROR(__xludf.DUMMYFUNCTION("REGEXREPLACE(SUBSTITUTE(SUBSTITUTE(SUBSTITUTE(SUBSTITUTE(REGEXREPLACE(I828, ""(\[([ROYGBPTQUXZC_]|1?[0-9])\])"", ""&lt;icon src='$2.png'/&gt;""),""--"",""—""),""-&gt;"",""•""),""~@"", CONCATENATE(""&lt;i&gt;"",REGEXEXTRACT(B828,""^([\s\S]*),|$""),""&lt;/i&gt;"")),""~"", CONCA"&amp;"TENATE(""&lt;i&gt;"",B828,""&lt;/i&gt;"")),""(\([\s\S]*?\))"",""&lt;i&gt;&lt;span foreground='#FF34343A'&gt;$0&lt;/span&gt;&lt;/i&gt;"")"),"")</f>
        <v/>
      </c>
    </row>
    <row r="829">
      <c r="A829" s="14"/>
      <c r="B829" s="1"/>
      <c r="C829" s="15"/>
      <c r="D829" s="16"/>
      <c r="E829" s="14"/>
      <c r="F829" s="14"/>
      <c r="H829" s="15"/>
      <c r="I829" s="17"/>
      <c r="J829" s="17"/>
      <c r="O829" s="17"/>
      <c r="Q829" s="1"/>
      <c r="R829" s="1"/>
      <c r="V829" s="9" t="str">
        <f>IFERROR(__xludf.DUMMYFUNCTION("REGEXREPLACE(SUBSTITUTE(SUBSTITUTE(SUBSTITUTE(SUBSTITUTE(REGEXREPLACE(I829, ""(\[([ROYGBPTQUXZC_]|1?[0-9])\])"", ""&lt;icon src='$2.png'/&gt;""),""--"",""—""),""-&gt;"",""•""),""~@"", CONCATENATE(""&lt;i&gt;"",REGEXEXTRACT(B829,""^([\s\S]*),|$""),""&lt;/i&gt;"")),""~"", CONCA"&amp;"TENATE(""&lt;i&gt;"",B829,""&lt;/i&gt;"")),""(\([\s\S]*?\))"",""&lt;i&gt;&lt;span foreground='#FF34343A'&gt;$0&lt;/span&gt;&lt;/i&gt;"")"),"")</f>
        <v/>
      </c>
    </row>
    <row r="830">
      <c r="A830" s="14"/>
      <c r="B830" s="1"/>
      <c r="C830" s="15"/>
      <c r="D830" s="16"/>
      <c r="E830" s="14"/>
      <c r="F830" s="14"/>
      <c r="H830" s="15"/>
      <c r="I830" s="17"/>
      <c r="J830" s="17"/>
      <c r="O830" s="17"/>
      <c r="Q830" s="1"/>
      <c r="R830" s="1"/>
      <c r="V830" s="9" t="str">
        <f>IFERROR(__xludf.DUMMYFUNCTION("REGEXREPLACE(SUBSTITUTE(SUBSTITUTE(SUBSTITUTE(SUBSTITUTE(REGEXREPLACE(I830, ""(\[([ROYGBPTQUXZC_]|1?[0-9])\])"", ""&lt;icon src='$2.png'/&gt;""),""--"",""—""),""-&gt;"",""•""),""~@"", CONCATENATE(""&lt;i&gt;"",REGEXEXTRACT(B830,""^([\s\S]*),|$""),""&lt;/i&gt;"")),""~"", CONCA"&amp;"TENATE(""&lt;i&gt;"",B830,""&lt;/i&gt;"")),""(\([\s\S]*?\))"",""&lt;i&gt;&lt;span foreground='#FF34343A'&gt;$0&lt;/span&gt;&lt;/i&gt;"")"),"")</f>
        <v/>
      </c>
    </row>
    <row r="831">
      <c r="A831" s="14"/>
      <c r="B831" s="1"/>
      <c r="C831" s="15"/>
      <c r="D831" s="16"/>
      <c r="E831" s="14"/>
      <c r="F831" s="14"/>
      <c r="H831" s="15"/>
      <c r="I831" s="17"/>
      <c r="J831" s="17"/>
      <c r="O831" s="17"/>
      <c r="Q831" s="1"/>
      <c r="R831" s="1"/>
      <c r="V831" s="9" t="str">
        <f>IFERROR(__xludf.DUMMYFUNCTION("REGEXREPLACE(SUBSTITUTE(SUBSTITUTE(SUBSTITUTE(SUBSTITUTE(REGEXREPLACE(I831, ""(\[([ROYGBPTQUXZC_]|1?[0-9])\])"", ""&lt;icon src='$2.png'/&gt;""),""--"",""—""),""-&gt;"",""•""),""~@"", CONCATENATE(""&lt;i&gt;"",REGEXEXTRACT(B831,""^([\s\S]*),|$""),""&lt;/i&gt;"")),""~"", CONCA"&amp;"TENATE(""&lt;i&gt;"",B831,""&lt;/i&gt;"")),""(\([\s\S]*?\))"",""&lt;i&gt;&lt;span foreground='#FF34343A'&gt;$0&lt;/span&gt;&lt;/i&gt;"")"),"")</f>
        <v/>
      </c>
    </row>
    <row r="832">
      <c r="A832" s="14"/>
      <c r="B832" s="1"/>
      <c r="C832" s="15"/>
      <c r="D832" s="16"/>
      <c r="E832" s="14"/>
      <c r="F832" s="14"/>
      <c r="H832" s="15"/>
      <c r="I832" s="17"/>
      <c r="J832" s="17"/>
      <c r="O832" s="17"/>
      <c r="Q832" s="1"/>
      <c r="R832" s="1"/>
      <c r="V832" s="9" t="str">
        <f>IFERROR(__xludf.DUMMYFUNCTION("REGEXREPLACE(SUBSTITUTE(SUBSTITUTE(SUBSTITUTE(SUBSTITUTE(REGEXREPLACE(I832, ""(\[([ROYGBPTQUXZC_]|1?[0-9])\])"", ""&lt;icon src='$2.png'/&gt;""),""--"",""—""),""-&gt;"",""•""),""~@"", CONCATENATE(""&lt;i&gt;"",REGEXEXTRACT(B832,""^([\s\S]*),|$""),""&lt;/i&gt;"")),""~"", CONCA"&amp;"TENATE(""&lt;i&gt;"",B832,""&lt;/i&gt;"")),""(\([\s\S]*?\))"",""&lt;i&gt;&lt;span foreground='#FF34343A'&gt;$0&lt;/span&gt;&lt;/i&gt;"")"),"")</f>
        <v/>
      </c>
    </row>
    <row r="833">
      <c r="A833" s="14"/>
      <c r="B833" s="1"/>
      <c r="C833" s="15"/>
      <c r="D833" s="16"/>
      <c r="E833" s="14"/>
      <c r="F833" s="14"/>
      <c r="H833" s="15"/>
      <c r="I833" s="17"/>
      <c r="J833" s="17"/>
      <c r="O833" s="17"/>
      <c r="Q833" s="1"/>
      <c r="R833" s="1"/>
      <c r="V833" s="9" t="str">
        <f>IFERROR(__xludf.DUMMYFUNCTION("REGEXREPLACE(SUBSTITUTE(SUBSTITUTE(SUBSTITUTE(SUBSTITUTE(REGEXREPLACE(I833, ""(\[([ROYGBPTQUXZC_]|1?[0-9])\])"", ""&lt;icon src='$2.png'/&gt;""),""--"",""—""),""-&gt;"",""•""),""~@"", CONCATENATE(""&lt;i&gt;"",REGEXEXTRACT(B833,""^([\s\S]*),|$""),""&lt;/i&gt;"")),""~"", CONCA"&amp;"TENATE(""&lt;i&gt;"",B833,""&lt;/i&gt;"")),""(\([\s\S]*?\))"",""&lt;i&gt;&lt;span foreground='#FF34343A'&gt;$0&lt;/span&gt;&lt;/i&gt;"")"),"")</f>
        <v/>
      </c>
    </row>
    <row r="834">
      <c r="A834" s="14"/>
      <c r="B834" s="1"/>
      <c r="C834" s="15"/>
      <c r="D834" s="16"/>
      <c r="E834" s="14"/>
      <c r="F834" s="14"/>
      <c r="H834" s="15"/>
      <c r="I834" s="17"/>
      <c r="J834" s="17"/>
      <c r="O834" s="17"/>
      <c r="Q834" s="1"/>
      <c r="R834" s="1"/>
      <c r="V834" s="9" t="str">
        <f>IFERROR(__xludf.DUMMYFUNCTION("REGEXREPLACE(SUBSTITUTE(SUBSTITUTE(SUBSTITUTE(SUBSTITUTE(REGEXREPLACE(I834, ""(\[([ROYGBPTQUXZC_]|1?[0-9])\])"", ""&lt;icon src='$2.png'/&gt;""),""--"",""—""),""-&gt;"",""•""),""~@"", CONCATENATE(""&lt;i&gt;"",REGEXEXTRACT(B834,""^([\s\S]*),|$""),""&lt;/i&gt;"")),""~"", CONCA"&amp;"TENATE(""&lt;i&gt;"",B834,""&lt;/i&gt;"")),""(\([\s\S]*?\))"",""&lt;i&gt;&lt;span foreground='#FF34343A'&gt;$0&lt;/span&gt;&lt;/i&gt;"")"),"")</f>
        <v/>
      </c>
    </row>
    <row r="835">
      <c r="A835" s="14"/>
      <c r="B835" s="1"/>
      <c r="C835" s="15"/>
      <c r="D835" s="16"/>
      <c r="E835" s="14"/>
      <c r="F835" s="14"/>
      <c r="H835" s="15"/>
      <c r="I835" s="17"/>
      <c r="J835" s="17"/>
      <c r="O835" s="17"/>
      <c r="Q835" s="1"/>
      <c r="R835" s="1"/>
      <c r="V835" s="9" t="str">
        <f>IFERROR(__xludf.DUMMYFUNCTION("REGEXREPLACE(SUBSTITUTE(SUBSTITUTE(SUBSTITUTE(SUBSTITUTE(REGEXREPLACE(I835, ""(\[([ROYGBPTQUXZC_]|1?[0-9])\])"", ""&lt;icon src='$2.png'/&gt;""),""--"",""—""),""-&gt;"",""•""),""~@"", CONCATENATE(""&lt;i&gt;"",REGEXEXTRACT(B835,""^([\s\S]*),|$""),""&lt;/i&gt;"")),""~"", CONCA"&amp;"TENATE(""&lt;i&gt;"",B835,""&lt;/i&gt;"")),""(\([\s\S]*?\))"",""&lt;i&gt;&lt;span foreground='#FF34343A'&gt;$0&lt;/span&gt;&lt;/i&gt;"")"),"")</f>
        <v/>
      </c>
    </row>
    <row r="836">
      <c r="A836" s="14"/>
      <c r="B836" s="1"/>
      <c r="C836" s="15"/>
      <c r="D836" s="16"/>
      <c r="E836" s="14"/>
      <c r="F836" s="14"/>
      <c r="H836" s="15"/>
      <c r="I836" s="17"/>
      <c r="J836" s="17"/>
      <c r="O836" s="17"/>
      <c r="Q836" s="1"/>
      <c r="R836" s="1"/>
      <c r="V836" s="9" t="str">
        <f>IFERROR(__xludf.DUMMYFUNCTION("REGEXREPLACE(SUBSTITUTE(SUBSTITUTE(SUBSTITUTE(SUBSTITUTE(REGEXREPLACE(I836, ""(\[([ROYGBPTQUXZC_]|1?[0-9])\])"", ""&lt;icon src='$2.png'/&gt;""),""--"",""—""),""-&gt;"",""•""),""~@"", CONCATENATE(""&lt;i&gt;"",REGEXEXTRACT(B836,""^([\s\S]*),|$""),""&lt;/i&gt;"")),""~"", CONCA"&amp;"TENATE(""&lt;i&gt;"",B836,""&lt;/i&gt;"")),""(\([\s\S]*?\))"",""&lt;i&gt;&lt;span foreground='#FF34343A'&gt;$0&lt;/span&gt;&lt;/i&gt;"")"),"")</f>
        <v/>
      </c>
    </row>
    <row r="837">
      <c r="A837" s="14"/>
      <c r="B837" s="1"/>
      <c r="C837" s="15"/>
      <c r="D837" s="16"/>
      <c r="E837" s="14"/>
      <c r="F837" s="14"/>
      <c r="H837" s="15"/>
      <c r="I837" s="17"/>
      <c r="J837" s="17"/>
      <c r="O837" s="17"/>
      <c r="Q837" s="1"/>
      <c r="R837" s="1"/>
      <c r="V837" s="9" t="str">
        <f>IFERROR(__xludf.DUMMYFUNCTION("REGEXREPLACE(SUBSTITUTE(SUBSTITUTE(SUBSTITUTE(SUBSTITUTE(REGEXREPLACE(I837, ""(\[([ROYGBPTQUXZC_]|1?[0-9])\])"", ""&lt;icon src='$2.png'/&gt;""),""--"",""—""),""-&gt;"",""•""),""~@"", CONCATENATE(""&lt;i&gt;"",REGEXEXTRACT(B837,""^([\s\S]*),|$""),""&lt;/i&gt;"")),""~"", CONCA"&amp;"TENATE(""&lt;i&gt;"",B837,""&lt;/i&gt;"")),""(\([\s\S]*?\))"",""&lt;i&gt;&lt;span foreground='#FF34343A'&gt;$0&lt;/span&gt;&lt;/i&gt;"")"),"")</f>
        <v/>
      </c>
    </row>
    <row r="838">
      <c r="A838" s="14"/>
      <c r="B838" s="1"/>
      <c r="C838" s="15"/>
      <c r="D838" s="16"/>
      <c r="E838" s="14"/>
      <c r="F838" s="14"/>
      <c r="H838" s="15"/>
      <c r="I838" s="17"/>
      <c r="J838" s="17"/>
      <c r="O838" s="17"/>
      <c r="Q838" s="1"/>
      <c r="R838" s="1"/>
      <c r="V838" s="9" t="str">
        <f>IFERROR(__xludf.DUMMYFUNCTION("REGEXREPLACE(SUBSTITUTE(SUBSTITUTE(SUBSTITUTE(SUBSTITUTE(REGEXREPLACE(I838, ""(\[([ROYGBPTQUXZC_]|1?[0-9])\])"", ""&lt;icon src='$2.png'/&gt;""),""--"",""—""),""-&gt;"",""•""),""~@"", CONCATENATE(""&lt;i&gt;"",REGEXEXTRACT(B838,""^([\s\S]*),|$""),""&lt;/i&gt;"")),""~"", CONCA"&amp;"TENATE(""&lt;i&gt;"",B838,""&lt;/i&gt;"")),""(\([\s\S]*?\))"",""&lt;i&gt;&lt;span foreground='#FF34343A'&gt;$0&lt;/span&gt;&lt;/i&gt;"")"),"")</f>
        <v/>
      </c>
    </row>
    <row r="839">
      <c r="A839" s="14"/>
      <c r="B839" s="1"/>
      <c r="C839" s="15"/>
      <c r="D839" s="16"/>
      <c r="E839" s="14"/>
      <c r="F839" s="14"/>
      <c r="H839" s="15"/>
      <c r="I839" s="17"/>
      <c r="J839" s="17"/>
      <c r="O839" s="17"/>
      <c r="Q839" s="1"/>
      <c r="R839" s="1"/>
      <c r="V839" s="9" t="str">
        <f>IFERROR(__xludf.DUMMYFUNCTION("REGEXREPLACE(SUBSTITUTE(SUBSTITUTE(SUBSTITUTE(SUBSTITUTE(REGEXREPLACE(I839, ""(\[([ROYGBPTQUXZC_]|1?[0-9])\])"", ""&lt;icon src='$2.png'/&gt;""),""--"",""—""),""-&gt;"",""•""),""~@"", CONCATENATE(""&lt;i&gt;"",REGEXEXTRACT(B839,""^([\s\S]*),|$""),""&lt;/i&gt;"")),""~"", CONCA"&amp;"TENATE(""&lt;i&gt;"",B839,""&lt;/i&gt;"")),""(\([\s\S]*?\))"",""&lt;i&gt;&lt;span foreground='#FF34343A'&gt;$0&lt;/span&gt;&lt;/i&gt;"")"),"")</f>
        <v/>
      </c>
    </row>
    <row r="840">
      <c r="A840" s="14"/>
      <c r="B840" s="1"/>
      <c r="C840" s="15"/>
      <c r="D840" s="16"/>
      <c r="E840" s="14"/>
      <c r="F840" s="14"/>
      <c r="H840" s="15"/>
      <c r="I840" s="17"/>
      <c r="J840" s="17"/>
      <c r="O840" s="17"/>
      <c r="Q840" s="1"/>
      <c r="R840" s="1"/>
      <c r="V840" s="9" t="str">
        <f>IFERROR(__xludf.DUMMYFUNCTION("REGEXREPLACE(SUBSTITUTE(SUBSTITUTE(SUBSTITUTE(SUBSTITUTE(REGEXREPLACE(I840, ""(\[([ROYGBPTQUXZC_]|1?[0-9])\])"", ""&lt;icon src='$2.png'/&gt;""),""--"",""—""),""-&gt;"",""•""),""~@"", CONCATENATE(""&lt;i&gt;"",REGEXEXTRACT(B840,""^([\s\S]*),|$""),""&lt;/i&gt;"")),""~"", CONCA"&amp;"TENATE(""&lt;i&gt;"",B840,""&lt;/i&gt;"")),""(\([\s\S]*?\))"",""&lt;i&gt;&lt;span foreground='#FF34343A'&gt;$0&lt;/span&gt;&lt;/i&gt;"")"),"")</f>
        <v/>
      </c>
    </row>
    <row r="841">
      <c r="A841" s="14"/>
      <c r="B841" s="1"/>
      <c r="C841" s="15"/>
      <c r="D841" s="16"/>
      <c r="E841" s="14"/>
      <c r="F841" s="14"/>
      <c r="H841" s="15"/>
      <c r="I841" s="17"/>
      <c r="J841" s="17"/>
      <c r="O841" s="17"/>
      <c r="Q841" s="1"/>
      <c r="R841" s="1"/>
      <c r="V841" s="9" t="str">
        <f>IFERROR(__xludf.DUMMYFUNCTION("REGEXREPLACE(SUBSTITUTE(SUBSTITUTE(SUBSTITUTE(SUBSTITUTE(REGEXREPLACE(I841, ""(\[([ROYGBPTQUXZC_]|1?[0-9])\])"", ""&lt;icon src='$2.png'/&gt;""),""--"",""—""),""-&gt;"",""•""),""~@"", CONCATENATE(""&lt;i&gt;"",REGEXEXTRACT(B841,""^([\s\S]*),|$""),""&lt;/i&gt;"")),""~"", CONCA"&amp;"TENATE(""&lt;i&gt;"",B841,""&lt;/i&gt;"")),""(\([\s\S]*?\))"",""&lt;i&gt;&lt;span foreground='#FF34343A'&gt;$0&lt;/span&gt;&lt;/i&gt;"")"),"")</f>
        <v/>
      </c>
    </row>
    <row r="842">
      <c r="A842" s="14"/>
      <c r="B842" s="1"/>
      <c r="C842" s="15"/>
      <c r="D842" s="16"/>
      <c r="E842" s="14"/>
      <c r="F842" s="14"/>
      <c r="H842" s="15"/>
      <c r="I842" s="17"/>
      <c r="J842" s="17"/>
      <c r="O842" s="17"/>
      <c r="Q842" s="1"/>
      <c r="R842" s="1"/>
      <c r="V842" s="9" t="str">
        <f>IFERROR(__xludf.DUMMYFUNCTION("REGEXREPLACE(SUBSTITUTE(SUBSTITUTE(SUBSTITUTE(SUBSTITUTE(REGEXREPLACE(I842, ""(\[([ROYGBPTQUXZC_]|1?[0-9])\])"", ""&lt;icon src='$2.png'/&gt;""),""--"",""—""),""-&gt;"",""•""),""~@"", CONCATENATE(""&lt;i&gt;"",REGEXEXTRACT(B842,""^([\s\S]*),|$""),""&lt;/i&gt;"")),""~"", CONCA"&amp;"TENATE(""&lt;i&gt;"",B842,""&lt;/i&gt;"")),""(\([\s\S]*?\))"",""&lt;i&gt;&lt;span foreground='#FF34343A'&gt;$0&lt;/span&gt;&lt;/i&gt;"")"),"")</f>
        <v/>
      </c>
    </row>
    <row r="843">
      <c r="A843" s="14"/>
      <c r="B843" s="1"/>
      <c r="C843" s="15"/>
      <c r="D843" s="16"/>
      <c r="E843" s="14"/>
      <c r="F843" s="14"/>
      <c r="H843" s="15"/>
      <c r="I843" s="17"/>
      <c r="J843" s="17"/>
      <c r="O843" s="17"/>
      <c r="Q843" s="1"/>
      <c r="R843" s="1"/>
      <c r="V843" s="9" t="str">
        <f>IFERROR(__xludf.DUMMYFUNCTION("REGEXREPLACE(SUBSTITUTE(SUBSTITUTE(SUBSTITUTE(SUBSTITUTE(REGEXREPLACE(I843, ""(\[([ROYGBPTQUXZC_]|1?[0-9])\])"", ""&lt;icon src='$2.png'/&gt;""),""--"",""—""),""-&gt;"",""•""),""~@"", CONCATENATE(""&lt;i&gt;"",REGEXEXTRACT(B843,""^([\s\S]*),|$""),""&lt;/i&gt;"")),""~"", CONCA"&amp;"TENATE(""&lt;i&gt;"",B843,""&lt;/i&gt;"")),""(\([\s\S]*?\))"",""&lt;i&gt;&lt;span foreground='#FF34343A'&gt;$0&lt;/span&gt;&lt;/i&gt;"")"),"")</f>
        <v/>
      </c>
    </row>
    <row r="844">
      <c r="A844" s="14"/>
      <c r="B844" s="1"/>
      <c r="C844" s="15"/>
      <c r="D844" s="16"/>
      <c r="E844" s="14"/>
      <c r="F844" s="14"/>
      <c r="H844" s="15"/>
      <c r="I844" s="17"/>
      <c r="J844" s="17"/>
      <c r="O844" s="17"/>
      <c r="Q844" s="1"/>
      <c r="R844" s="1"/>
      <c r="V844" s="9" t="str">
        <f>IFERROR(__xludf.DUMMYFUNCTION("REGEXREPLACE(SUBSTITUTE(SUBSTITUTE(SUBSTITUTE(SUBSTITUTE(REGEXREPLACE(I844, ""(\[([ROYGBPTQUXZC_]|1?[0-9])\])"", ""&lt;icon src='$2.png'/&gt;""),""--"",""—""),""-&gt;"",""•""),""~@"", CONCATENATE(""&lt;i&gt;"",REGEXEXTRACT(B844,""^([\s\S]*),|$""),""&lt;/i&gt;"")),""~"", CONCA"&amp;"TENATE(""&lt;i&gt;"",B844,""&lt;/i&gt;"")),""(\([\s\S]*?\))"",""&lt;i&gt;&lt;span foreground='#FF34343A'&gt;$0&lt;/span&gt;&lt;/i&gt;"")"),"")</f>
        <v/>
      </c>
    </row>
    <row r="845">
      <c r="A845" s="14"/>
      <c r="B845" s="1"/>
      <c r="C845" s="15"/>
      <c r="D845" s="16"/>
      <c r="E845" s="14"/>
      <c r="F845" s="14"/>
      <c r="H845" s="15"/>
      <c r="I845" s="17"/>
      <c r="J845" s="17"/>
      <c r="O845" s="17"/>
      <c r="Q845" s="1"/>
      <c r="R845" s="1"/>
      <c r="V845" s="9" t="str">
        <f>IFERROR(__xludf.DUMMYFUNCTION("REGEXREPLACE(SUBSTITUTE(SUBSTITUTE(SUBSTITUTE(SUBSTITUTE(REGEXREPLACE(I845, ""(\[([ROYGBPTQUXZC_]|1?[0-9])\])"", ""&lt;icon src='$2.png'/&gt;""),""--"",""—""),""-&gt;"",""•""),""~@"", CONCATENATE(""&lt;i&gt;"",REGEXEXTRACT(B845,""^([\s\S]*),|$""),""&lt;/i&gt;"")),""~"", CONCA"&amp;"TENATE(""&lt;i&gt;"",B845,""&lt;/i&gt;"")),""(\([\s\S]*?\))"",""&lt;i&gt;&lt;span foreground='#FF34343A'&gt;$0&lt;/span&gt;&lt;/i&gt;"")"),"")</f>
        <v/>
      </c>
    </row>
    <row r="846">
      <c r="A846" s="14"/>
      <c r="B846" s="1"/>
      <c r="C846" s="15"/>
      <c r="D846" s="16"/>
      <c r="E846" s="14"/>
      <c r="F846" s="14"/>
      <c r="H846" s="15"/>
      <c r="I846" s="17"/>
      <c r="J846" s="17"/>
      <c r="O846" s="17"/>
      <c r="Q846" s="1"/>
      <c r="R846" s="1"/>
      <c r="V846" s="9" t="str">
        <f>IFERROR(__xludf.DUMMYFUNCTION("REGEXREPLACE(SUBSTITUTE(SUBSTITUTE(SUBSTITUTE(SUBSTITUTE(REGEXREPLACE(I846, ""(\[([ROYGBPTQUXZC_]|1?[0-9])\])"", ""&lt;icon src='$2.png'/&gt;""),""--"",""—""),""-&gt;"",""•""),""~@"", CONCATENATE(""&lt;i&gt;"",REGEXEXTRACT(B846,""^([\s\S]*),|$""),""&lt;/i&gt;"")),""~"", CONCA"&amp;"TENATE(""&lt;i&gt;"",B846,""&lt;/i&gt;"")),""(\([\s\S]*?\))"",""&lt;i&gt;&lt;span foreground='#FF34343A'&gt;$0&lt;/span&gt;&lt;/i&gt;"")"),"")</f>
        <v/>
      </c>
    </row>
    <row r="847">
      <c r="A847" s="14"/>
      <c r="B847" s="1"/>
      <c r="C847" s="15"/>
      <c r="D847" s="16"/>
      <c r="E847" s="14"/>
      <c r="F847" s="14"/>
      <c r="H847" s="15"/>
      <c r="I847" s="17"/>
      <c r="J847" s="17"/>
      <c r="O847" s="17"/>
      <c r="Q847" s="1"/>
      <c r="R847" s="1"/>
      <c r="V847" s="9" t="str">
        <f>IFERROR(__xludf.DUMMYFUNCTION("REGEXREPLACE(SUBSTITUTE(SUBSTITUTE(SUBSTITUTE(SUBSTITUTE(REGEXREPLACE(I847, ""(\[([ROYGBPTQUXZC_]|1?[0-9])\])"", ""&lt;icon src='$2.png'/&gt;""),""--"",""—""),""-&gt;"",""•""),""~@"", CONCATENATE(""&lt;i&gt;"",REGEXEXTRACT(B847,""^([\s\S]*),|$""),""&lt;/i&gt;"")),""~"", CONCA"&amp;"TENATE(""&lt;i&gt;"",B847,""&lt;/i&gt;"")),""(\([\s\S]*?\))"",""&lt;i&gt;&lt;span foreground='#FF34343A'&gt;$0&lt;/span&gt;&lt;/i&gt;"")"),"")</f>
        <v/>
      </c>
    </row>
    <row r="848">
      <c r="A848" s="14"/>
      <c r="B848" s="1"/>
      <c r="C848" s="15"/>
      <c r="D848" s="16"/>
      <c r="E848" s="14"/>
      <c r="F848" s="14"/>
      <c r="H848" s="15"/>
      <c r="I848" s="17"/>
      <c r="J848" s="17"/>
      <c r="O848" s="17"/>
      <c r="Q848" s="1"/>
      <c r="R848" s="1"/>
      <c r="V848" s="9" t="str">
        <f>IFERROR(__xludf.DUMMYFUNCTION("REGEXREPLACE(SUBSTITUTE(SUBSTITUTE(SUBSTITUTE(SUBSTITUTE(REGEXREPLACE(I848, ""(\[([ROYGBPTQUXZC_]|1?[0-9])\])"", ""&lt;icon src='$2.png'/&gt;""),""--"",""—""),""-&gt;"",""•""),""~@"", CONCATENATE(""&lt;i&gt;"",REGEXEXTRACT(B848,""^([\s\S]*),|$""),""&lt;/i&gt;"")),""~"", CONCA"&amp;"TENATE(""&lt;i&gt;"",B848,""&lt;/i&gt;"")),""(\([\s\S]*?\))"",""&lt;i&gt;&lt;span foreground='#FF34343A'&gt;$0&lt;/span&gt;&lt;/i&gt;"")"),"")</f>
        <v/>
      </c>
    </row>
    <row r="849">
      <c r="A849" s="14"/>
      <c r="B849" s="1"/>
      <c r="C849" s="15"/>
      <c r="D849" s="16"/>
      <c r="E849" s="14"/>
      <c r="F849" s="14"/>
      <c r="H849" s="15"/>
      <c r="I849" s="17"/>
      <c r="J849" s="17"/>
      <c r="O849" s="17"/>
      <c r="Q849" s="1"/>
      <c r="R849" s="1"/>
      <c r="V849" s="9" t="str">
        <f>IFERROR(__xludf.DUMMYFUNCTION("REGEXREPLACE(SUBSTITUTE(SUBSTITUTE(SUBSTITUTE(SUBSTITUTE(REGEXREPLACE(I849, ""(\[([ROYGBPTQUXZC_]|1?[0-9])\])"", ""&lt;icon src='$2.png'/&gt;""),""--"",""—""),""-&gt;"",""•""),""~@"", CONCATENATE(""&lt;i&gt;"",REGEXEXTRACT(B849,""^([\s\S]*),|$""),""&lt;/i&gt;"")),""~"", CONCA"&amp;"TENATE(""&lt;i&gt;"",B849,""&lt;/i&gt;"")),""(\([\s\S]*?\))"",""&lt;i&gt;&lt;span foreground='#FF34343A'&gt;$0&lt;/span&gt;&lt;/i&gt;"")"),"")</f>
        <v/>
      </c>
    </row>
    <row r="850">
      <c r="A850" s="14"/>
      <c r="B850" s="1"/>
      <c r="C850" s="15"/>
      <c r="D850" s="16"/>
      <c r="E850" s="14"/>
      <c r="F850" s="14"/>
      <c r="H850" s="15"/>
      <c r="I850" s="17"/>
      <c r="J850" s="17"/>
      <c r="O850" s="17"/>
      <c r="Q850" s="1"/>
      <c r="R850" s="1"/>
      <c r="V850" s="9" t="str">
        <f>IFERROR(__xludf.DUMMYFUNCTION("REGEXREPLACE(SUBSTITUTE(SUBSTITUTE(SUBSTITUTE(SUBSTITUTE(REGEXREPLACE(I850, ""(\[([ROYGBPTQUXZC_]|1?[0-9])\])"", ""&lt;icon src='$2.png'/&gt;""),""--"",""—""),""-&gt;"",""•""),""~@"", CONCATENATE(""&lt;i&gt;"",REGEXEXTRACT(B850,""^([\s\S]*),|$""),""&lt;/i&gt;"")),""~"", CONCA"&amp;"TENATE(""&lt;i&gt;"",B850,""&lt;/i&gt;"")),""(\([\s\S]*?\))"",""&lt;i&gt;&lt;span foreground='#FF34343A'&gt;$0&lt;/span&gt;&lt;/i&gt;"")"),"")</f>
        <v/>
      </c>
    </row>
    <row r="851">
      <c r="A851" s="14"/>
      <c r="B851" s="1"/>
      <c r="C851" s="15"/>
      <c r="D851" s="16"/>
      <c r="E851" s="14"/>
      <c r="F851" s="14"/>
      <c r="H851" s="15"/>
      <c r="I851" s="17"/>
      <c r="J851" s="17"/>
      <c r="O851" s="17"/>
      <c r="Q851" s="1"/>
      <c r="R851" s="1"/>
      <c r="V851" s="9" t="str">
        <f>IFERROR(__xludf.DUMMYFUNCTION("REGEXREPLACE(SUBSTITUTE(SUBSTITUTE(SUBSTITUTE(SUBSTITUTE(REGEXREPLACE(I851, ""(\[([ROYGBPTQUXZC_]|1?[0-9])\])"", ""&lt;icon src='$2.png'/&gt;""),""--"",""—""),""-&gt;"",""•""),""~@"", CONCATENATE(""&lt;i&gt;"",REGEXEXTRACT(B851,""^([\s\S]*),|$""),""&lt;/i&gt;"")),""~"", CONCA"&amp;"TENATE(""&lt;i&gt;"",B851,""&lt;/i&gt;"")),""(\([\s\S]*?\))"",""&lt;i&gt;&lt;span foreground='#FF34343A'&gt;$0&lt;/span&gt;&lt;/i&gt;"")"),"")</f>
        <v/>
      </c>
    </row>
    <row r="852">
      <c r="A852" s="14"/>
      <c r="B852" s="1"/>
      <c r="C852" s="15"/>
      <c r="D852" s="16"/>
      <c r="E852" s="14"/>
      <c r="F852" s="14"/>
      <c r="H852" s="15"/>
      <c r="I852" s="17"/>
      <c r="J852" s="17"/>
      <c r="O852" s="17"/>
      <c r="Q852" s="1"/>
      <c r="R852" s="1"/>
      <c r="V852" s="9" t="str">
        <f>IFERROR(__xludf.DUMMYFUNCTION("REGEXREPLACE(SUBSTITUTE(SUBSTITUTE(SUBSTITUTE(SUBSTITUTE(REGEXREPLACE(I852, ""(\[([ROYGBPTQUXZC_]|1?[0-9])\])"", ""&lt;icon src='$2.png'/&gt;""),""--"",""—""),""-&gt;"",""•""),""~@"", CONCATENATE(""&lt;i&gt;"",REGEXEXTRACT(B852,""^([\s\S]*),|$""),""&lt;/i&gt;"")),""~"", CONCA"&amp;"TENATE(""&lt;i&gt;"",B852,""&lt;/i&gt;"")),""(\([\s\S]*?\))"",""&lt;i&gt;&lt;span foreground='#FF34343A'&gt;$0&lt;/span&gt;&lt;/i&gt;"")"),"")</f>
        <v/>
      </c>
    </row>
    <row r="853">
      <c r="A853" s="14"/>
      <c r="B853" s="1"/>
      <c r="C853" s="15"/>
      <c r="D853" s="16"/>
      <c r="E853" s="14"/>
      <c r="F853" s="14"/>
      <c r="H853" s="15"/>
      <c r="I853" s="17"/>
      <c r="J853" s="17"/>
      <c r="O853" s="17"/>
      <c r="Q853" s="1"/>
      <c r="R853" s="1"/>
      <c r="V853" s="9" t="str">
        <f>IFERROR(__xludf.DUMMYFUNCTION("REGEXREPLACE(SUBSTITUTE(SUBSTITUTE(SUBSTITUTE(SUBSTITUTE(REGEXREPLACE(I853, ""(\[([ROYGBPTQUXZC_]|1?[0-9])\])"", ""&lt;icon src='$2.png'/&gt;""),""--"",""—""),""-&gt;"",""•""),""~@"", CONCATENATE(""&lt;i&gt;"",REGEXEXTRACT(B853,""^([\s\S]*),|$""),""&lt;/i&gt;"")),""~"", CONCA"&amp;"TENATE(""&lt;i&gt;"",B853,""&lt;/i&gt;"")),""(\([\s\S]*?\))"",""&lt;i&gt;&lt;span foreground='#FF34343A'&gt;$0&lt;/span&gt;&lt;/i&gt;"")"),"")</f>
        <v/>
      </c>
    </row>
    <row r="854">
      <c r="A854" s="14"/>
      <c r="B854" s="1"/>
      <c r="C854" s="15"/>
      <c r="D854" s="16"/>
      <c r="E854" s="14"/>
      <c r="F854" s="14"/>
      <c r="H854" s="15"/>
      <c r="I854" s="17"/>
      <c r="J854" s="17"/>
      <c r="O854" s="17"/>
      <c r="Q854" s="1"/>
      <c r="R854" s="1"/>
      <c r="V854" s="9" t="str">
        <f>IFERROR(__xludf.DUMMYFUNCTION("REGEXREPLACE(SUBSTITUTE(SUBSTITUTE(SUBSTITUTE(SUBSTITUTE(REGEXREPLACE(I854, ""(\[([ROYGBPTQUXZC_]|1?[0-9])\])"", ""&lt;icon src='$2.png'/&gt;""),""--"",""—""),""-&gt;"",""•""),""~@"", CONCATENATE(""&lt;i&gt;"",REGEXEXTRACT(B854,""^([\s\S]*),|$""),""&lt;/i&gt;"")),""~"", CONCA"&amp;"TENATE(""&lt;i&gt;"",B854,""&lt;/i&gt;"")),""(\([\s\S]*?\))"",""&lt;i&gt;&lt;span foreground='#FF34343A'&gt;$0&lt;/span&gt;&lt;/i&gt;"")"),"")</f>
        <v/>
      </c>
    </row>
    <row r="855">
      <c r="A855" s="14"/>
      <c r="B855" s="1"/>
      <c r="C855" s="15"/>
      <c r="D855" s="16"/>
      <c r="E855" s="14"/>
      <c r="F855" s="14"/>
      <c r="H855" s="15"/>
      <c r="I855" s="17"/>
      <c r="J855" s="17"/>
      <c r="O855" s="17"/>
      <c r="Q855" s="1"/>
      <c r="R855" s="1"/>
      <c r="V855" s="9" t="str">
        <f>IFERROR(__xludf.DUMMYFUNCTION("REGEXREPLACE(SUBSTITUTE(SUBSTITUTE(SUBSTITUTE(SUBSTITUTE(REGEXREPLACE(I855, ""(\[([ROYGBPTQUXZC_]|1?[0-9])\])"", ""&lt;icon src='$2.png'/&gt;""),""--"",""—""),""-&gt;"",""•""),""~@"", CONCATENATE(""&lt;i&gt;"",REGEXEXTRACT(B855,""^([\s\S]*),|$""),""&lt;/i&gt;"")),""~"", CONCA"&amp;"TENATE(""&lt;i&gt;"",B855,""&lt;/i&gt;"")),""(\([\s\S]*?\))"",""&lt;i&gt;&lt;span foreground='#FF34343A'&gt;$0&lt;/span&gt;&lt;/i&gt;"")"),"")</f>
        <v/>
      </c>
    </row>
    <row r="856">
      <c r="A856" s="14"/>
      <c r="B856" s="1"/>
      <c r="C856" s="15"/>
      <c r="D856" s="16"/>
      <c r="E856" s="14"/>
      <c r="F856" s="14"/>
      <c r="H856" s="15"/>
      <c r="I856" s="17"/>
      <c r="J856" s="17"/>
      <c r="O856" s="17"/>
      <c r="Q856" s="1"/>
      <c r="R856" s="1"/>
      <c r="V856" s="9" t="str">
        <f>IFERROR(__xludf.DUMMYFUNCTION("REGEXREPLACE(SUBSTITUTE(SUBSTITUTE(SUBSTITUTE(SUBSTITUTE(REGEXREPLACE(I856, ""(\[([ROYGBPTQUXZC_]|1?[0-9])\])"", ""&lt;icon src='$2.png'/&gt;""),""--"",""—""),""-&gt;"",""•""),""~@"", CONCATENATE(""&lt;i&gt;"",REGEXEXTRACT(B856,""^([\s\S]*),|$""),""&lt;/i&gt;"")),""~"", CONCA"&amp;"TENATE(""&lt;i&gt;"",B856,""&lt;/i&gt;"")),""(\([\s\S]*?\))"",""&lt;i&gt;&lt;span foreground='#FF34343A'&gt;$0&lt;/span&gt;&lt;/i&gt;"")"),"")</f>
        <v/>
      </c>
    </row>
    <row r="857">
      <c r="A857" s="14"/>
      <c r="B857" s="1"/>
      <c r="C857" s="15"/>
      <c r="D857" s="16"/>
      <c r="E857" s="14"/>
      <c r="F857" s="14"/>
      <c r="H857" s="15"/>
      <c r="I857" s="17"/>
      <c r="J857" s="17"/>
      <c r="O857" s="17"/>
      <c r="Q857" s="1"/>
      <c r="R857" s="1"/>
      <c r="V857" s="9" t="str">
        <f>IFERROR(__xludf.DUMMYFUNCTION("REGEXREPLACE(SUBSTITUTE(SUBSTITUTE(SUBSTITUTE(SUBSTITUTE(REGEXREPLACE(I857, ""(\[([ROYGBPTQUXZC_]|1?[0-9])\])"", ""&lt;icon src='$2.png'/&gt;""),""--"",""—""),""-&gt;"",""•""),""~@"", CONCATENATE(""&lt;i&gt;"",REGEXEXTRACT(B857,""^([\s\S]*),|$""),""&lt;/i&gt;"")),""~"", CONCA"&amp;"TENATE(""&lt;i&gt;"",B857,""&lt;/i&gt;"")),""(\([\s\S]*?\))"",""&lt;i&gt;&lt;span foreground='#FF34343A'&gt;$0&lt;/span&gt;&lt;/i&gt;"")"),"")</f>
        <v/>
      </c>
    </row>
    <row r="858">
      <c r="A858" s="14"/>
      <c r="B858" s="1"/>
      <c r="C858" s="15"/>
      <c r="D858" s="16"/>
      <c r="E858" s="14"/>
      <c r="F858" s="14"/>
      <c r="H858" s="15"/>
      <c r="I858" s="17"/>
      <c r="J858" s="17"/>
      <c r="O858" s="17"/>
      <c r="Q858" s="1"/>
      <c r="R858" s="1"/>
      <c r="V858" s="9" t="str">
        <f>IFERROR(__xludf.DUMMYFUNCTION("REGEXREPLACE(SUBSTITUTE(SUBSTITUTE(SUBSTITUTE(SUBSTITUTE(REGEXREPLACE(I858, ""(\[([ROYGBPTQUXZC_]|1?[0-9])\])"", ""&lt;icon src='$2.png'/&gt;""),""--"",""—""),""-&gt;"",""•""),""~@"", CONCATENATE(""&lt;i&gt;"",REGEXEXTRACT(B858,""^([\s\S]*),|$""),""&lt;/i&gt;"")),""~"", CONCA"&amp;"TENATE(""&lt;i&gt;"",B858,""&lt;/i&gt;"")),""(\([\s\S]*?\))"",""&lt;i&gt;&lt;span foreground='#FF34343A'&gt;$0&lt;/span&gt;&lt;/i&gt;"")"),"")</f>
        <v/>
      </c>
    </row>
    <row r="859">
      <c r="A859" s="14"/>
      <c r="B859" s="1"/>
      <c r="C859" s="15"/>
      <c r="D859" s="16"/>
      <c r="E859" s="14"/>
      <c r="F859" s="14"/>
      <c r="H859" s="15"/>
      <c r="I859" s="17"/>
      <c r="J859" s="17"/>
      <c r="O859" s="17"/>
      <c r="Q859" s="1"/>
      <c r="R859" s="1"/>
      <c r="V859" s="9" t="str">
        <f>IFERROR(__xludf.DUMMYFUNCTION("REGEXREPLACE(SUBSTITUTE(SUBSTITUTE(SUBSTITUTE(SUBSTITUTE(REGEXREPLACE(I859, ""(\[([ROYGBPTQUXZC_]|1?[0-9])\])"", ""&lt;icon src='$2.png'/&gt;""),""--"",""—""),""-&gt;"",""•""),""~@"", CONCATENATE(""&lt;i&gt;"",REGEXEXTRACT(B859,""^([\s\S]*),|$""),""&lt;/i&gt;"")),""~"", CONCA"&amp;"TENATE(""&lt;i&gt;"",B859,""&lt;/i&gt;"")),""(\([\s\S]*?\))"",""&lt;i&gt;&lt;span foreground='#FF34343A'&gt;$0&lt;/span&gt;&lt;/i&gt;"")"),"")</f>
        <v/>
      </c>
    </row>
    <row r="860">
      <c r="A860" s="14"/>
      <c r="B860" s="1"/>
      <c r="C860" s="15"/>
      <c r="D860" s="16"/>
      <c r="E860" s="14"/>
      <c r="F860" s="14"/>
      <c r="H860" s="15"/>
      <c r="I860" s="17"/>
      <c r="J860" s="17"/>
      <c r="O860" s="17"/>
      <c r="Q860" s="1"/>
      <c r="R860" s="1"/>
      <c r="V860" s="9" t="str">
        <f>IFERROR(__xludf.DUMMYFUNCTION("REGEXREPLACE(SUBSTITUTE(SUBSTITUTE(SUBSTITUTE(SUBSTITUTE(REGEXREPLACE(I860, ""(\[([ROYGBPTQUXZC_]|1?[0-9])\])"", ""&lt;icon src='$2.png'/&gt;""),""--"",""—""),""-&gt;"",""•""),""~@"", CONCATENATE(""&lt;i&gt;"",REGEXEXTRACT(B860,""^([\s\S]*),|$""),""&lt;/i&gt;"")),""~"", CONCA"&amp;"TENATE(""&lt;i&gt;"",B860,""&lt;/i&gt;"")),""(\([\s\S]*?\))"",""&lt;i&gt;&lt;span foreground='#FF34343A'&gt;$0&lt;/span&gt;&lt;/i&gt;"")"),"")</f>
        <v/>
      </c>
    </row>
    <row r="861">
      <c r="A861" s="14"/>
      <c r="B861" s="1"/>
      <c r="C861" s="15"/>
      <c r="D861" s="16"/>
      <c r="E861" s="14"/>
      <c r="F861" s="14"/>
      <c r="H861" s="15"/>
      <c r="I861" s="17"/>
      <c r="J861" s="17"/>
      <c r="O861" s="17"/>
      <c r="Q861" s="1"/>
      <c r="R861" s="1"/>
      <c r="V861" s="9" t="str">
        <f>IFERROR(__xludf.DUMMYFUNCTION("REGEXREPLACE(SUBSTITUTE(SUBSTITUTE(SUBSTITUTE(SUBSTITUTE(REGEXREPLACE(I861, ""(\[([ROYGBPTQUXZC_]|1?[0-9])\])"", ""&lt;icon src='$2.png'/&gt;""),""--"",""—""),""-&gt;"",""•""),""~@"", CONCATENATE(""&lt;i&gt;"",REGEXEXTRACT(B861,""^([\s\S]*),|$""),""&lt;/i&gt;"")),""~"", CONCA"&amp;"TENATE(""&lt;i&gt;"",B861,""&lt;/i&gt;"")),""(\([\s\S]*?\))"",""&lt;i&gt;&lt;span foreground='#FF34343A'&gt;$0&lt;/span&gt;&lt;/i&gt;"")"),"")</f>
        <v/>
      </c>
    </row>
    <row r="862">
      <c r="A862" s="14"/>
      <c r="B862" s="1"/>
      <c r="C862" s="15"/>
      <c r="D862" s="16"/>
      <c r="E862" s="14"/>
      <c r="F862" s="14"/>
      <c r="H862" s="15"/>
      <c r="I862" s="17"/>
      <c r="J862" s="17"/>
      <c r="O862" s="17"/>
      <c r="Q862" s="1"/>
      <c r="R862" s="1"/>
      <c r="V862" s="9" t="str">
        <f>IFERROR(__xludf.DUMMYFUNCTION("REGEXREPLACE(SUBSTITUTE(SUBSTITUTE(SUBSTITUTE(SUBSTITUTE(REGEXREPLACE(I862, ""(\[([ROYGBPTQUXZC_]|1?[0-9])\])"", ""&lt;icon src='$2.png'/&gt;""),""--"",""—""),""-&gt;"",""•""),""~@"", CONCATENATE(""&lt;i&gt;"",REGEXEXTRACT(B862,""^([\s\S]*),|$""),""&lt;/i&gt;"")),""~"", CONCA"&amp;"TENATE(""&lt;i&gt;"",B862,""&lt;/i&gt;"")),""(\([\s\S]*?\))"",""&lt;i&gt;&lt;span foreground='#FF34343A'&gt;$0&lt;/span&gt;&lt;/i&gt;"")"),"")</f>
        <v/>
      </c>
    </row>
    <row r="863">
      <c r="A863" s="14"/>
      <c r="B863" s="1"/>
      <c r="C863" s="15"/>
      <c r="D863" s="16"/>
      <c r="E863" s="14"/>
      <c r="F863" s="14"/>
      <c r="H863" s="15"/>
      <c r="I863" s="17"/>
      <c r="J863" s="17"/>
      <c r="O863" s="17"/>
      <c r="Q863" s="1"/>
      <c r="R863" s="1"/>
      <c r="V863" s="9" t="str">
        <f>IFERROR(__xludf.DUMMYFUNCTION("REGEXREPLACE(SUBSTITUTE(SUBSTITUTE(SUBSTITUTE(SUBSTITUTE(REGEXREPLACE(I863, ""(\[([ROYGBPTQUXZC_]|1?[0-9])\])"", ""&lt;icon src='$2.png'/&gt;""),""--"",""—""),""-&gt;"",""•""),""~@"", CONCATENATE(""&lt;i&gt;"",REGEXEXTRACT(B863,""^([\s\S]*),|$""),""&lt;/i&gt;"")),""~"", CONCA"&amp;"TENATE(""&lt;i&gt;"",B863,""&lt;/i&gt;"")),""(\([\s\S]*?\))"",""&lt;i&gt;&lt;span foreground='#FF34343A'&gt;$0&lt;/span&gt;&lt;/i&gt;"")"),"")</f>
        <v/>
      </c>
    </row>
    <row r="864">
      <c r="A864" s="14"/>
      <c r="B864" s="1"/>
      <c r="C864" s="15"/>
      <c r="D864" s="16"/>
      <c r="E864" s="14"/>
      <c r="F864" s="14"/>
      <c r="H864" s="15"/>
      <c r="I864" s="17"/>
      <c r="J864" s="17"/>
      <c r="O864" s="17"/>
      <c r="Q864" s="1"/>
      <c r="R864" s="1"/>
      <c r="V864" s="9" t="str">
        <f>IFERROR(__xludf.DUMMYFUNCTION("REGEXREPLACE(SUBSTITUTE(SUBSTITUTE(SUBSTITUTE(SUBSTITUTE(REGEXREPLACE(I864, ""(\[([ROYGBPTQUXZC_]|1?[0-9])\])"", ""&lt;icon src='$2.png'/&gt;""),""--"",""—""),""-&gt;"",""•""),""~@"", CONCATENATE(""&lt;i&gt;"",REGEXEXTRACT(B864,""^([\s\S]*),|$""),""&lt;/i&gt;"")),""~"", CONCA"&amp;"TENATE(""&lt;i&gt;"",B864,""&lt;/i&gt;"")),""(\([\s\S]*?\))"",""&lt;i&gt;&lt;span foreground='#FF34343A'&gt;$0&lt;/span&gt;&lt;/i&gt;"")"),"")</f>
        <v/>
      </c>
    </row>
    <row r="865">
      <c r="A865" s="14"/>
      <c r="B865" s="1"/>
      <c r="C865" s="15"/>
      <c r="D865" s="16"/>
      <c r="E865" s="14"/>
      <c r="F865" s="14"/>
      <c r="H865" s="15"/>
      <c r="I865" s="17"/>
      <c r="J865" s="17"/>
      <c r="O865" s="17"/>
      <c r="Q865" s="1"/>
      <c r="R865" s="1"/>
      <c r="V865" s="9" t="str">
        <f>IFERROR(__xludf.DUMMYFUNCTION("REGEXREPLACE(SUBSTITUTE(SUBSTITUTE(SUBSTITUTE(SUBSTITUTE(REGEXREPLACE(I865, ""(\[([ROYGBPTQUXZC_]|1?[0-9])\])"", ""&lt;icon src='$2.png'/&gt;""),""--"",""—""),""-&gt;"",""•""),""~@"", CONCATENATE(""&lt;i&gt;"",REGEXEXTRACT(B865,""^([\s\S]*),|$""),""&lt;/i&gt;"")),""~"", CONCA"&amp;"TENATE(""&lt;i&gt;"",B865,""&lt;/i&gt;"")),""(\([\s\S]*?\))"",""&lt;i&gt;&lt;span foreground='#FF34343A'&gt;$0&lt;/span&gt;&lt;/i&gt;"")"),"")</f>
        <v/>
      </c>
    </row>
    <row r="866">
      <c r="A866" s="14"/>
      <c r="B866" s="1"/>
      <c r="C866" s="15"/>
      <c r="D866" s="16"/>
      <c r="E866" s="14"/>
      <c r="F866" s="14"/>
      <c r="H866" s="15"/>
      <c r="I866" s="17"/>
      <c r="J866" s="17"/>
      <c r="O866" s="17"/>
      <c r="Q866" s="1"/>
      <c r="R866" s="1"/>
      <c r="V866" s="9" t="str">
        <f>IFERROR(__xludf.DUMMYFUNCTION("REGEXREPLACE(SUBSTITUTE(SUBSTITUTE(SUBSTITUTE(SUBSTITUTE(REGEXREPLACE(I866, ""(\[([ROYGBPTQUXZC_]|1?[0-9])\])"", ""&lt;icon src='$2.png'/&gt;""),""--"",""—""),""-&gt;"",""•""),""~@"", CONCATENATE(""&lt;i&gt;"",REGEXEXTRACT(B866,""^([\s\S]*),|$""),""&lt;/i&gt;"")),""~"", CONCA"&amp;"TENATE(""&lt;i&gt;"",B866,""&lt;/i&gt;"")),""(\([\s\S]*?\))"",""&lt;i&gt;&lt;span foreground='#FF34343A'&gt;$0&lt;/span&gt;&lt;/i&gt;"")"),"")</f>
        <v/>
      </c>
    </row>
    <row r="867">
      <c r="A867" s="14"/>
      <c r="B867" s="1"/>
      <c r="C867" s="15"/>
      <c r="D867" s="16"/>
      <c r="E867" s="14"/>
      <c r="F867" s="14"/>
      <c r="H867" s="15"/>
      <c r="I867" s="17"/>
      <c r="J867" s="17"/>
      <c r="O867" s="17"/>
      <c r="Q867" s="1"/>
      <c r="R867" s="1"/>
      <c r="V867" s="9" t="str">
        <f>IFERROR(__xludf.DUMMYFUNCTION("REGEXREPLACE(SUBSTITUTE(SUBSTITUTE(SUBSTITUTE(SUBSTITUTE(REGEXREPLACE(I867, ""(\[([ROYGBPTQUXZC_]|1?[0-9])\])"", ""&lt;icon src='$2.png'/&gt;""),""--"",""—""),""-&gt;"",""•""),""~@"", CONCATENATE(""&lt;i&gt;"",REGEXEXTRACT(B867,""^([\s\S]*),|$""),""&lt;/i&gt;"")),""~"", CONCA"&amp;"TENATE(""&lt;i&gt;"",B867,""&lt;/i&gt;"")),""(\([\s\S]*?\))"",""&lt;i&gt;&lt;span foreground='#FF34343A'&gt;$0&lt;/span&gt;&lt;/i&gt;"")"),"")</f>
        <v/>
      </c>
    </row>
    <row r="868">
      <c r="A868" s="14"/>
      <c r="B868" s="1"/>
      <c r="C868" s="15"/>
      <c r="D868" s="16"/>
      <c r="E868" s="14"/>
      <c r="F868" s="14"/>
      <c r="H868" s="15"/>
      <c r="I868" s="17"/>
      <c r="J868" s="17"/>
      <c r="O868" s="17"/>
      <c r="Q868" s="1"/>
      <c r="R868" s="1"/>
      <c r="V868" s="9" t="str">
        <f>IFERROR(__xludf.DUMMYFUNCTION("REGEXREPLACE(SUBSTITUTE(SUBSTITUTE(SUBSTITUTE(SUBSTITUTE(REGEXREPLACE(I868, ""(\[([ROYGBPTQUXZC_]|1?[0-9])\])"", ""&lt;icon src='$2.png'/&gt;""),""--"",""—""),""-&gt;"",""•""),""~@"", CONCATENATE(""&lt;i&gt;"",REGEXEXTRACT(B868,""^([\s\S]*),|$""),""&lt;/i&gt;"")),""~"", CONCA"&amp;"TENATE(""&lt;i&gt;"",B868,""&lt;/i&gt;"")),""(\([\s\S]*?\))"",""&lt;i&gt;&lt;span foreground='#FF34343A'&gt;$0&lt;/span&gt;&lt;/i&gt;"")"),"")</f>
        <v/>
      </c>
    </row>
    <row r="869">
      <c r="A869" s="14"/>
      <c r="B869" s="1"/>
      <c r="C869" s="15"/>
      <c r="D869" s="16"/>
      <c r="E869" s="14"/>
      <c r="F869" s="14"/>
      <c r="H869" s="15"/>
      <c r="I869" s="17"/>
      <c r="J869" s="17"/>
      <c r="O869" s="17"/>
      <c r="Q869" s="1"/>
      <c r="R869" s="1"/>
      <c r="V869" s="9" t="str">
        <f>IFERROR(__xludf.DUMMYFUNCTION("REGEXREPLACE(SUBSTITUTE(SUBSTITUTE(SUBSTITUTE(SUBSTITUTE(REGEXREPLACE(I869, ""(\[([ROYGBPTQUXZC_]|1?[0-9])\])"", ""&lt;icon src='$2.png'/&gt;""),""--"",""—""),""-&gt;"",""•""),""~@"", CONCATENATE(""&lt;i&gt;"",REGEXEXTRACT(B869,""^([\s\S]*),|$""),""&lt;/i&gt;"")),""~"", CONCA"&amp;"TENATE(""&lt;i&gt;"",B869,""&lt;/i&gt;"")),""(\([\s\S]*?\))"",""&lt;i&gt;&lt;span foreground='#FF34343A'&gt;$0&lt;/span&gt;&lt;/i&gt;"")"),"")</f>
        <v/>
      </c>
    </row>
    <row r="870">
      <c r="A870" s="14"/>
      <c r="B870" s="1"/>
      <c r="C870" s="15"/>
      <c r="D870" s="16"/>
      <c r="E870" s="14"/>
      <c r="F870" s="14"/>
      <c r="H870" s="15"/>
      <c r="I870" s="17"/>
      <c r="J870" s="17"/>
      <c r="O870" s="17"/>
      <c r="Q870" s="1"/>
      <c r="R870" s="1"/>
      <c r="V870" s="9" t="str">
        <f>IFERROR(__xludf.DUMMYFUNCTION("REGEXREPLACE(SUBSTITUTE(SUBSTITUTE(SUBSTITUTE(SUBSTITUTE(REGEXREPLACE(I870, ""(\[([ROYGBPTQUXZC_]|1?[0-9])\])"", ""&lt;icon src='$2.png'/&gt;""),""--"",""—""),""-&gt;"",""•""),""~@"", CONCATENATE(""&lt;i&gt;"",REGEXEXTRACT(B870,""^([\s\S]*),|$""),""&lt;/i&gt;"")),""~"", CONCA"&amp;"TENATE(""&lt;i&gt;"",B870,""&lt;/i&gt;"")),""(\([\s\S]*?\))"",""&lt;i&gt;&lt;span foreground='#FF34343A'&gt;$0&lt;/span&gt;&lt;/i&gt;"")"),"")</f>
        <v/>
      </c>
    </row>
    <row r="871">
      <c r="A871" s="14"/>
      <c r="B871" s="1"/>
      <c r="C871" s="15"/>
      <c r="D871" s="16"/>
      <c r="E871" s="14"/>
      <c r="F871" s="14"/>
      <c r="H871" s="15"/>
      <c r="I871" s="17"/>
      <c r="J871" s="17"/>
      <c r="O871" s="17"/>
      <c r="Q871" s="1"/>
      <c r="R871" s="1"/>
      <c r="V871" s="9" t="str">
        <f>IFERROR(__xludf.DUMMYFUNCTION("REGEXREPLACE(SUBSTITUTE(SUBSTITUTE(SUBSTITUTE(SUBSTITUTE(REGEXREPLACE(I871, ""(\[([ROYGBPTQUXZC_]|1?[0-9])\])"", ""&lt;icon src='$2.png'/&gt;""),""--"",""—""),""-&gt;"",""•""),""~@"", CONCATENATE(""&lt;i&gt;"",REGEXEXTRACT(B871,""^([\s\S]*),|$""),""&lt;/i&gt;"")),""~"", CONCA"&amp;"TENATE(""&lt;i&gt;"",B871,""&lt;/i&gt;"")),""(\([\s\S]*?\))"",""&lt;i&gt;&lt;span foreground='#FF34343A'&gt;$0&lt;/span&gt;&lt;/i&gt;"")"),"")</f>
        <v/>
      </c>
    </row>
    <row r="872">
      <c r="A872" s="14"/>
      <c r="B872" s="1"/>
      <c r="C872" s="15"/>
      <c r="D872" s="16"/>
      <c r="E872" s="14"/>
      <c r="F872" s="14"/>
      <c r="H872" s="15"/>
      <c r="I872" s="17"/>
      <c r="J872" s="17"/>
      <c r="O872" s="17"/>
      <c r="Q872" s="1"/>
      <c r="R872" s="1"/>
      <c r="V872" s="9" t="str">
        <f>IFERROR(__xludf.DUMMYFUNCTION("REGEXREPLACE(SUBSTITUTE(SUBSTITUTE(SUBSTITUTE(SUBSTITUTE(REGEXREPLACE(I872, ""(\[([ROYGBPTQUXZC_]|1?[0-9])\])"", ""&lt;icon src='$2.png'/&gt;""),""--"",""—""),""-&gt;"",""•""),""~@"", CONCATENATE(""&lt;i&gt;"",REGEXEXTRACT(B872,""^([\s\S]*),|$""),""&lt;/i&gt;"")),""~"", CONCA"&amp;"TENATE(""&lt;i&gt;"",B872,""&lt;/i&gt;"")),""(\([\s\S]*?\))"",""&lt;i&gt;&lt;span foreground='#FF34343A'&gt;$0&lt;/span&gt;&lt;/i&gt;"")"),"")</f>
        <v/>
      </c>
    </row>
    <row r="873">
      <c r="A873" s="14"/>
      <c r="B873" s="1"/>
      <c r="C873" s="15"/>
      <c r="D873" s="16"/>
      <c r="E873" s="14"/>
      <c r="F873" s="14"/>
      <c r="H873" s="15"/>
      <c r="I873" s="17"/>
      <c r="J873" s="17"/>
      <c r="O873" s="17"/>
      <c r="Q873" s="1"/>
      <c r="R873" s="1"/>
      <c r="V873" s="9" t="str">
        <f>IFERROR(__xludf.DUMMYFUNCTION("REGEXREPLACE(SUBSTITUTE(SUBSTITUTE(SUBSTITUTE(SUBSTITUTE(REGEXREPLACE(I873, ""(\[([ROYGBPTQUXZC_]|1?[0-9])\])"", ""&lt;icon src='$2.png'/&gt;""),""--"",""—""),""-&gt;"",""•""),""~@"", CONCATENATE(""&lt;i&gt;"",REGEXEXTRACT(B873,""^([\s\S]*),|$""),""&lt;/i&gt;"")),""~"", CONCA"&amp;"TENATE(""&lt;i&gt;"",B873,""&lt;/i&gt;"")),""(\([\s\S]*?\))"",""&lt;i&gt;&lt;span foreground='#FF34343A'&gt;$0&lt;/span&gt;&lt;/i&gt;"")"),"")</f>
        <v/>
      </c>
    </row>
    <row r="874">
      <c r="A874" s="14"/>
      <c r="B874" s="1"/>
      <c r="C874" s="15"/>
      <c r="D874" s="16"/>
      <c r="E874" s="14"/>
      <c r="F874" s="14"/>
      <c r="H874" s="15"/>
      <c r="I874" s="17"/>
      <c r="J874" s="17"/>
      <c r="O874" s="17"/>
      <c r="Q874" s="1"/>
      <c r="R874" s="1"/>
      <c r="V874" s="9" t="str">
        <f>IFERROR(__xludf.DUMMYFUNCTION("REGEXREPLACE(SUBSTITUTE(SUBSTITUTE(SUBSTITUTE(SUBSTITUTE(REGEXREPLACE(I874, ""(\[([ROYGBPTQUXZC_]|1?[0-9])\])"", ""&lt;icon src='$2.png'/&gt;""),""--"",""—""),""-&gt;"",""•""),""~@"", CONCATENATE(""&lt;i&gt;"",REGEXEXTRACT(B874,""^([\s\S]*),|$""),""&lt;/i&gt;"")),""~"", CONCA"&amp;"TENATE(""&lt;i&gt;"",B874,""&lt;/i&gt;"")),""(\([\s\S]*?\))"",""&lt;i&gt;&lt;span foreground='#FF34343A'&gt;$0&lt;/span&gt;&lt;/i&gt;"")"),"")</f>
        <v/>
      </c>
    </row>
    <row r="875">
      <c r="A875" s="14"/>
      <c r="B875" s="1"/>
      <c r="C875" s="15"/>
      <c r="D875" s="16"/>
      <c r="E875" s="14"/>
      <c r="F875" s="14"/>
      <c r="H875" s="15"/>
      <c r="I875" s="17"/>
      <c r="J875" s="17"/>
      <c r="O875" s="17"/>
      <c r="Q875" s="1"/>
      <c r="R875" s="1"/>
      <c r="V875" s="9" t="str">
        <f>IFERROR(__xludf.DUMMYFUNCTION("REGEXREPLACE(SUBSTITUTE(SUBSTITUTE(SUBSTITUTE(SUBSTITUTE(REGEXREPLACE(I875, ""(\[([ROYGBPTQUXZC_]|1?[0-9])\])"", ""&lt;icon src='$2.png'/&gt;""),""--"",""—""),""-&gt;"",""•""),""~@"", CONCATENATE(""&lt;i&gt;"",REGEXEXTRACT(B875,""^([\s\S]*),|$""),""&lt;/i&gt;"")),""~"", CONCA"&amp;"TENATE(""&lt;i&gt;"",B875,""&lt;/i&gt;"")),""(\([\s\S]*?\))"",""&lt;i&gt;&lt;span foreground='#FF34343A'&gt;$0&lt;/span&gt;&lt;/i&gt;"")"),"")</f>
        <v/>
      </c>
    </row>
    <row r="876">
      <c r="A876" s="14"/>
      <c r="B876" s="1"/>
      <c r="C876" s="15"/>
      <c r="D876" s="16"/>
      <c r="E876" s="14"/>
      <c r="F876" s="14"/>
      <c r="H876" s="15"/>
      <c r="I876" s="17"/>
      <c r="J876" s="17"/>
      <c r="O876" s="17"/>
      <c r="Q876" s="1"/>
      <c r="R876" s="1"/>
      <c r="V876" s="9" t="str">
        <f>IFERROR(__xludf.DUMMYFUNCTION("REGEXREPLACE(SUBSTITUTE(SUBSTITUTE(SUBSTITUTE(SUBSTITUTE(REGEXREPLACE(I876, ""(\[([ROYGBPTQUXZC_]|1?[0-9])\])"", ""&lt;icon src='$2.png'/&gt;""),""--"",""—""),""-&gt;"",""•""),""~@"", CONCATENATE(""&lt;i&gt;"",REGEXEXTRACT(B876,""^([\s\S]*),|$""),""&lt;/i&gt;"")),""~"", CONCA"&amp;"TENATE(""&lt;i&gt;"",B876,""&lt;/i&gt;"")),""(\([\s\S]*?\))"",""&lt;i&gt;&lt;span foreground='#FF34343A'&gt;$0&lt;/span&gt;&lt;/i&gt;"")"),"")</f>
        <v/>
      </c>
    </row>
    <row r="877">
      <c r="A877" s="14"/>
      <c r="B877" s="1"/>
      <c r="C877" s="15"/>
      <c r="D877" s="16"/>
      <c r="E877" s="14"/>
      <c r="F877" s="14"/>
      <c r="H877" s="15"/>
      <c r="I877" s="17"/>
      <c r="J877" s="17"/>
      <c r="O877" s="17"/>
      <c r="Q877" s="1"/>
      <c r="R877" s="1"/>
      <c r="V877" s="9" t="str">
        <f>IFERROR(__xludf.DUMMYFUNCTION("REGEXREPLACE(SUBSTITUTE(SUBSTITUTE(SUBSTITUTE(SUBSTITUTE(REGEXREPLACE(I877, ""(\[([ROYGBPTQUXZC_]|1?[0-9])\])"", ""&lt;icon src='$2.png'/&gt;""),""--"",""—""),""-&gt;"",""•""),""~@"", CONCATENATE(""&lt;i&gt;"",REGEXEXTRACT(B877,""^([\s\S]*),|$""),""&lt;/i&gt;"")),""~"", CONCA"&amp;"TENATE(""&lt;i&gt;"",B877,""&lt;/i&gt;"")),""(\([\s\S]*?\))"",""&lt;i&gt;&lt;span foreground='#FF34343A'&gt;$0&lt;/span&gt;&lt;/i&gt;"")"),"")</f>
        <v/>
      </c>
    </row>
    <row r="878">
      <c r="A878" s="14"/>
      <c r="B878" s="1"/>
      <c r="C878" s="15"/>
      <c r="D878" s="16"/>
      <c r="E878" s="14"/>
      <c r="F878" s="14"/>
      <c r="H878" s="15"/>
      <c r="I878" s="17"/>
      <c r="J878" s="17"/>
      <c r="O878" s="17"/>
      <c r="Q878" s="1"/>
      <c r="R878" s="1"/>
      <c r="V878" s="9" t="str">
        <f>IFERROR(__xludf.DUMMYFUNCTION("REGEXREPLACE(SUBSTITUTE(SUBSTITUTE(SUBSTITUTE(SUBSTITUTE(REGEXREPLACE(I878, ""(\[([ROYGBPTQUXZC_]|1?[0-9])\])"", ""&lt;icon src='$2.png'/&gt;""),""--"",""—""),""-&gt;"",""•""),""~@"", CONCATENATE(""&lt;i&gt;"",REGEXEXTRACT(B878,""^([\s\S]*),|$""),""&lt;/i&gt;"")),""~"", CONCA"&amp;"TENATE(""&lt;i&gt;"",B878,""&lt;/i&gt;"")),""(\([\s\S]*?\))"",""&lt;i&gt;&lt;span foreground='#FF34343A'&gt;$0&lt;/span&gt;&lt;/i&gt;"")"),"")</f>
        <v/>
      </c>
    </row>
    <row r="879">
      <c r="A879" s="14"/>
      <c r="B879" s="1"/>
      <c r="C879" s="15"/>
      <c r="D879" s="16"/>
      <c r="E879" s="14"/>
      <c r="F879" s="14"/>
      <c r="H879" s="15"/>
      <c r="I879" s="17"/>
      <c r="J879" s="17"/>
      <c r="O879" s="17"/>
      <c r="Q879" s="1"/>
      <c r="R879" s="1"/>
      <c r="V879" s="9" t="str">
        <f>IFERROR(__xludf.DUMMYFUNCTION("REGEXREPLACE(SUBSTITUTE(SUBSTITUTE(SUBSTITUTE(SUBSTITUTE(REGEXREPLACE(I879, ""(\[([ROYGBPTQUXZC_]|1?[0-9])\])"", ""&lt;icon src='$2.png'/&gt;""),""--"",""—""),""-&gt;"",""•""),""~@"", CONCATENATE(""&lt;i&gt;"",REGEXEXTRACT(B879,""^([\s\S]*),|$""),""&lt;/i&gt;"")),""~"", CONCA"&amp;"TENATE(""&lt;i&gt;"",B879,""&lt;/i&gt;"")),""(\([\s\S]*?\))"",""&lt;i&gt;&lt;span foreground='#FF34343A'&gt;$0&lt;/span&gt;&lt;/i&gt;"")"),"")</f>
        <v/>
      </c>
    </row>
    <row r="880">
      <c r="A880" s="14"/>
      <c r="B880" s="1"/>
      <c r="C880" s="15"/>
      <c r="D880" s="16"/>
      <c r="E880" s="14"/>
      <c r="F880" s="14"/>
      <c r="H880" s="15"/>
      <c r="I880" s="17"/>
      <c r="J880" s="17"/>
      <c r="O880" s="17"/>
      <c r="Q880" s="1"/>
      <c r="R880" s="1"/>
      <c r="V880" s="9" t="str">
        <f>IFERROR(__xludf.DUMMYFUNCTION("REGEXREPLACE(SUBSTITUTE(SUBSTITUTE(SUBSTITUTE(SUBSTITUTE(REGEXREPLACE(I880, ""(\[([ROYGBPTQUXZC_]|1?[0-9])\])"", ""&lt;icon src='$2.png'/&gt;""),""--"",""—""),""-&gt;"",""•""),""~@"", CONCATENATE(""&lt;i&gt;"",REGEXEXTRACT(B880,""^([\s\S]*),|$""),""&lt;/i&gt;"")),""~"", CONCA"&amp;"TENATE(""&lt;i&gt;"",B880,""&lt;/i&gt;"")),""(\([\s\S]*?\))"",""&lt;i&gt;&lt;span foreground='#FF34343A'&gt;$0&lt;/span&gt;&lt;/i&gt;"")"),"")</f>
        <v/>
      </c>
    </row>
    <row r="881">
      <c r="A881" s="14"/>
      <c r="B881" s="1"/>
      <c r="C881" s="15"/>
      <c r="D881" s="16"/>
      <c r="E881" s="14"/>
      <c r="F881" s="14"/>
      <c r="H881" s="15"/>
      <c r="I881" s="17"/>
      <c r="J881" s="17"/>
      <c r="O881" s="17"/>
      <c r="Q881" s="1"/>
      <c r="R881" s="1"/>
      <c r="V881" s="9" t="str">
        <f>IFERROR(__xludf.DUMMYFUNCTION("REGEXREPLACE(SUBSTITUTE(SUBSTITUTE(SUBSTITUTE(SUBSTITUTE(REGEXREPLACE(I881, ""(\[([ROYGBPTQUXZC_]|1?[0-9])\])"", ""&lt;icon src='$2.png'/&gt;""),""--"",""—""),""-&gt;"",""•""),""~@"", CONCATENATE(""&lt;i&gt;"",REGEXEXTRACT(B881,""^([\s\S]*),|$""),""&lt;/i&gt;"")),""~"", CONCA"&amp;"TENATE(""&lt;i&gt;"",B881,""&lt;/i&gt;"")),""(\([\s\S]*?\))"",""&lt;i&gt;&lt;span foreground='#FF34343A'&gt;$0&lt;/span&gt;&lt;/i&gt;"")"),"")</f>
        <v/>
      </c>
    </row>
    <row r="882">
      <c r="A882" s="14"/>
      <c r="B882" s="1"/>
      <c r="C882" s="15"/>
      <c r="D882" s="16"/>
      <c r="E882" s="14"/>
      <c r="F882" s="14"/>
      <c r="H882" s="15"/>
      <c r="I882" s="17"/>
      <c r="J882" s="17"/>
      <c r="O882" s="17"/>
      <c r="Q882" s="1"/>
      <c r="R882" s="1"/>
      <c r="V882" s="9" t="str">
        <f>IFERROR(__xludf.DUMMYFUNCTION("REGEXREPLACE(SUBSTITUTE(SUBSTITUTE(SUBSTITUTE(SUBSTITUTE(REGEXREPLACE(I882, ""(\[([ROYGBPTQUXZC_]|1?[0-9])\])"", ""&lt;icon src='$2.png'/&gt;""),""--"",""—""),""-&gt;"",""•""),""~@"", CONCATENATE(""&lt;i&gt;"",REGEXEXTRACT(B882,""^([\s\S]*),|$""),""&lt;/i&gt;"")),""~"", CONCA"&amp;"TENATE(""&lt;i&gt;"",B882,""&lt;/i&gt;"")),""(\([\s\S]*?\))"",""&lt;i&gt;&lt;span foreground='#FF34343A'&gt;$0&lt;/span&gt;&lt;/i&gt;"")"),"")</f>
        <v/>
      </c>
    </row>
    <row r="883">
      <c r="A883" s="14"/>
      <c r="B883" s="1"/>
      <c r="C883" s="15"/>
      <c r="D883" s="16"/>
      <c r="E883" s="14"/>
      <c r="F883" s="14"/>
      <c r="H883" s="15"/>
      <c r="I883" s="17"/>
      <c r="J883" s="17"/>
      <c r="O883" s="17"/>
      <c r="Q883" s="1"/>
      <c r="R883" s="1"/>
      <c r="V883" s="9" t="str">
        <f>IFERROR(__xludf.DUMMYFUNCTION("REGEXREPLACE(SUBSTITUTE(SUBSTITUTE(SUBSTITUTE(SUBSTITUTE(REGEXREPLACE(I883, ""(\[([ROYGBPTQUXZC_]|1?[0-9])\])"", ""&lt;icon src='$2.png'/&gt;""),""--"",""—""),""-&gt;"",""•""),""~@"", CONCATENATE(""&lt;i&gt;"",REGEXEXTRACT(B883,""^([\s\S]*),|$""),""&lt;/i&gt;"")),""~"", CONCA"&amp;"TENATE(""&lt;i&gt;"",B883,""&lt;/i&gt;"")),""(\([\s\S]*?\))"",""&lt;i&gt;&lt;span foreground='#FF34343A'&gt;$0&lt;/span&gt;&lt;/i&gt;"")"),"")</f>
        <v/>
      </c>
    </row>
    <row r="884">
      <c r="A884" s="14"/>
      <c r="B884" s="1"/>
      <c r="C884" s="15"/>
      <c r="D884" s="16"/>
      <c r="E884" s="14"/>
      <c r="F884" s="14"/>
      <c r="H884" s="15"/>
      <c r="I884" s="17"/>
      <c r="J884" s="17"/>
      <c r="O884" s="17"/>
      <c r="Q884" s="1"/>
      <c r="R884" s="1"/>
      <c r="V884" s="9" t="str">
        <f>IFERROR(__xludf.DUMMYFUNCTION("REGEXREPLACE(SUBSTITUTE(SUBSTITUTE(SUBSTITUTE(SUBSTITUTE(REGEXREPLACE(I884, ""(\[([ROYGBPTQUXZC_]|1?[0-9])\])"", ""&lt;icon src='$2.png'/&gt;""),""--"",""—""),""-&gt;"",""•""),""~@"", CONCATENATE(""&lt;i&gt;"",REGEXEXTRACT(B884,""^([\s\S]*),|$""),""&lt;/i&gt;"")),""~"", CONCA"&amp;"TENATE(""&lt;i&gt;"",B884,""&lt;/i&gt;"")),""(\([\s\S]*?\))"",""&lt;i&gt;&lt;span foreground='#FF34343A'&gt;$0&lt;/span&gt;&lt;/i&gt;"")"),"")</f>
        <v/>
      </c>
    </row>
    <row r="885">
      <c r="A885" s="14"/>
      <c r="B885" s="1"/>
      <c r="C885" s="15"/>
      <c r="D885" s="16"/>
      <c r="E885" s="14"/>
      <c r="F885" s="14"/>
      <c r="H885" s="15"/>
      <c r="I885" s="17"/>
      <c r="J885" s="17"/>
      <c r="O885" s="17"/>
      <c r="Q885" s="1"/>
      <c r="R885" s="1"/>
      <c r="V885" s="9" t="str">
        <f>IFERROR(__xludf.DUMMYFUNCTION("REGEXREPLACE(SUBSTITUTE(SUBSTITUTE(SUBSTITUTE(SUBSTITUTE(REGEXREPLACE(I885, ""(\[([ROYGBPTQUXZC_]|1?[0-9])\])"", ""&lt;icon src='$2.png'/&gt;""),""--"",""—""),""-&gt;"",""•""),""~@"", CONCATENATE(""&lt;i&gt;"",REGEXEXTRACT(B885,""^([\s\S]*),|$""),""&lt;/i&gt;"")),""~"", CONCA"&amp;"TENATE(""&lt;i&gt;"",B885,""&lt;/i&gt;"")),""(\([\s\S]*?\))"",""&lt;i&gt;&lt;span foreground='#FF34343A'&gt;$0&lt;/span&gt;&lt;/i&gt;"")"),"")</f>
        <v/>
      </c>
    </row>
    <row r="886">
      <c r="A886" s="14"/>
      <c r="B886" s="1"/>
      <c r="C886" s="15"/>
      <c r="D886" s="16"/>
      <c r="E886" s="14"/>
      <c r="F886" s="14"/>
      <c r="H886" s="15"/>
      <c r="I886" s="17"/>
      <c r="J886" s="17"/>
      <c r="O886" s="17"/>
      <c r="Q886" s="1"/>
      <c r="R886" s="1"/>
      <c r="V886" s="9" t="str">
        <f>IFERROR(__xludf.DUMMYFUNCTION("REGEXREPLACE(SUBSTITUTE(SUBSTITUTE(SUBSTITUTE(SUBSTITUTE(REGEXREPLACE(I886, ""(\[([ROYGBPTQUXZC_]|1?[0-9])\])"", ""&lt;icon src='$2.png'/&gt;""),""--"",""—""),""-&gt;"",""•""),""~@"", CONCATENATE(""&lt;i&gt;"",REGEXEXTRACT(B886,""^([\s\S]*),|$""),""&lt;/i&gt;"")),""~"", CONCA"&amp;"TENATE(""&lt;i&gt;"",B886,""&lt;/i&gt;"")),""(\([\s\S]*?\))"",""&lt;i&gt;&lt;span foreground='#FF34343A'&gt;$0&lt;/span&gt;&lt;/i&gt;"")"),"")</f>
        <v/>
      </c>
    </row>
    <row r="887">
      <c r="A887" s="14"/>
      <c r="B887" s="1"/>
      <c r="C887" s="15"/>
      <c r="D887" s="16"/>
      <c r="E887" s="14"/>
      <c r="F887" s="14"/>
      <c r="H887" s="15"/>
      <c r="I887" s="17"/>
      <c r="J887" s="17"/>
      <c r="O887" s="17"/>
      <c r="Q887" s="1"/>
      <c r="R887" s="1"/>
      <c r="V887" s="9" t="str">
        <f>IFERROR(__xludf.DUMMYFUNCTION("REGEXREPLACE(SUBSTITUTE(SUBSTITUTE(SUBSTITUTE(SUBSTITUTE(REGEXREPLACE(I887, ""(\[([ROYGBPTQUXZC_]|1?[0-9])\])"", ""&lt;icon src='$2.png'/&gt;""),""--"",""—""),""-&gt;"",""•""),""~@"", CONCATENATE(""&lt;i&gt;"",REGEXEXTRACT(B887,""^([\s\S]*),|$""),""&lt;/i&gt;"")),""~"", CONCA"&amp;"TENATE(""&lt;i&gt;"",B887,""&lt;/i&gt;"")),""(\([\s\S]*?\))"",""&lt;i&gt;&lt;span foreground='#FF34343A'&gt;$0&lt;/span&gt;&lt;/i&gt;"")"),"")</f>
        <v/>
      </c>
    </row>
    <row r="888">
      <c r="A888" s="14"/>
      <c r="B888" s="1"/>
      <c r="C888" s="15"/>
      <c r="D888" s="16"/>
      <c r="E888" s="14"/>
      <c r="F888" s="14"/>
      <c r="H888" s="15"/>
      <c r="I888" s="17"/>
      <c r="J888" s="17"/>
      <c r="O888" s="17"/>
      <c r="Q888" s="1"/>
      <c r="R888" s="1"/>
      <c r="V888" s="9" t="str">
        <f>IFERROR(__xludf.DUMMYFUNCTION("REGEXREPLACE(SUBSTITUTE(SUBSTITUTE(SUBSTITUTE(SUBSTITUTE(REGEXREPLACE(I888, ""(\[([ROYGBPTQUXZC_]|1?[0-9])\])"", ""&lt;icon src='$2.png'/&gt;""),""--"",""—""),""-&gt;"",""•""),""~@"", CONCATENATE(""&lt;i&gt;"",REGEXEXTRACT(B888,""^([\s\S]*),|$""),""&lt;/i&gt;"")),""~"", CONCA"&amp;"TENATE(""&lt;i&gt;"",B888,""&lt;/i&gt;"")),""(\([\s\S]*?\))"",""&lt;i&gt;&lt;span foreground='#FF34343A'&gt;$0&lt;/span&gt;&lt;/i&gt;"")"),"")</f>
        <v/>
      </c>
    </row>
    <row r="889">
      <c r="A889" s="14"/>
      <c r="B889" s="1"/>
      <c r="C889" s="15"/>
      <c r="D889" s="16"/>
      <c r="E889" s="14"/>
      <c r="F889" s="14"/>
      <c r="H889" s="15"/>
      <c r="I889" s="17"/>
      <c r="J889" s="17"/>
      <c r="O889" s="17"/>
      <c r="Q889" s="1"/>
      <c r="R889" s="1"/>
      <c r="V889" s="9" t="str">
        <f>IFERROR(__xludf.DUMMYFUNCTION("REGEXREPLACE(SUBSTITUTE(SUBSTITUTE(SUBSTITUTE(SUBSTITUTE(REGEXREPLACE(I889, ""(\[([ROYGBPTQUXZC_]|1?[0-9])\])"", ""&lt;icon src='$2.png'/&gt;""),""--"",""—""),""-&gt;"",""•""),""~@"", CONCATENATE(""&lt;i&gt;"",REGEXEXTRACT(B889,""^([\s\S]*),|$""),""&lt;/i&gt;"")),""~"", CONCA"&amp;"TENATE(""&lt;i&gt;"",B889,""&lt;/i&gt;"")),""(\([\s\S]*?\))"",""&lt;i&gt;&lt;span foreground='#FF34343A'&gt;$0&lt;/span&gt;&lt;/i&gt;"")"),"")</f>
        <v/>
      </c>
    </row>
    <row r="890">
      <c r="A890" s="14"/>
      <c r="B890" s="1"/>
      <c r="C890" s="15"/>
      <c r="D890" s="16"/>
      <c r="E890" s="14"/>
      <c r="F890" s="14"/>
      <c r="H890" s="15"/>
      <c r="I890" s="17"/>
      <c r="J890" s="17"/>
      <c r="O890" s="17"/>
      <c r="Q890" s="1"/>
      <c r="R890" s="1"/>
      <c r="V890" s="9" t="str">
        <f>IFERROR(__xludf.DUMMYFUNCTION("REGEXREPLACE(SUBSTITUTE(SUBSTITUTE(SUBSTITUTE(SUBSTITUTE(REGEXREPLACE(I890, ""(\[([ROYGBPTQUXZC_]|1?[0-9])\])"", ""&lt;icon src='$2.png'/&gt;""),""--"",""—""),""-&gt;"",""•""),""~@"", CONCATENATE(""&lt;i&gt;"",REGEXEXTRACT(B890,""^([\s\S]*),|$""),""&lt;/i&gt;"")),""~"", CONCA"&amp;"TENATE(""&lt;i&gt;"",B890,""&lt;/i&gt;"")),""(\([\s\S]*?\))"",""&lt;i&gt;&lt;span foreground='#FF34343A'&gt;$0&lt;/span&gt;&lt;/i&gt;"")"),"")</f>
        <v/>
      </c>
    </row>
    <row r="891">
      <c r="A891" s="14"/>
      <c r="B891" s="1"/>
      <c r="C891" s="15"/>
      <c r="D891" s="16"/>
      <c r="E891" s="14"/>
      <c r="F891" s="14"/>
      <c r="H891" s="15"/>
      <c r="I891" s="17"/>
      <c r="J891" s="17"/>
      <c r="O891" s="17"/>
      <c r="Q891" s="1"/>
      <c r="R891" s="1"/>
      <c r="V891" s="9" t="str">
        <f>IFERROR(__xludf.DUMMYFUNCTION("REGEXREPLACE(SUBSTITUTE(SUBSTITUTE(SUBSTITUTE(SUBSTITUTE(REGEXREPLACE(I891, ""(\[([ROYGBPTQUXZC_]|1?[0-9])\])"", ""&lt;icon src='$2.png'/&gt;""),""--"",""—""),""-&gt;"",""•""),""~@"", CONCATENATE(""&lt;i&gt;"",REGEXEXTRACT(B891,""^([\s\S]*),|$""),""&lt;/i&gt;"")),""~"", CONCA"&amp;"TENATE(""&lt;i&gt;"",B891,""&lt;/i&gt;"")),""(\([\s\S]*?\))"",""&lt;i&gt;&lt;span foreground='#FF34343A'&gt;$0&lt;/span&gt;&lt;/i&gt;"")"),"")</f>
        <v/>
      </c>
    </row>
    <row r="892">
      <c r="A892" s="14"/>
      <c r="B892" s="1"/>
      <c r="C892" s="15"/>
      <c r="D892" s="16"/>
      <c r="E892" s="14"/>
      <c r="F892" s="14"/>
      <c r="H892" s="15"/>
      <c r="I892" s="17"/>
      <c r="J892" s="17"/>
      <c r="O892" s="17"/>
      <c r="Q892" s="1"/>
      <c r="R892" s="1"/>
      <c r="V892" s="9" t="str">
        <f>IFERROR(__xludf.DUMMYFUNCTION("REGEXREPLACE(SUBSTITUTE(SUBSTITUTE(SUBSTITUTE(SUBSTITUTE(REGEXREPLACE(I892, ""(\[([ROYGBPTQUXZC_]|1?[0-9])\])"", ""&lt;icon src='$2.png'/&gt;""),""--"",""—""),""-&gt;"",""•""),""~@"", CONCATENATE(""&lt;i&gt;"",REGEXEXTRACT(B892,""^([\s\S]*),|$""),""&lt;/i&gt;"")),""~"", CONCA"&amp;"TENATE(""&lt;i&gt;"",B892,""&lt;/i&gt;"")),""(\([\s\S]*?\))"",""&lt;i&gt;&lt;span foreground='#FF34343A'&gt;$0&lt;/span&gt;&lt;/i&gt;"")"),"")</f>
        <v/>
      </c>
    </row>
    <row r="893">
      <c r="A893" s="14"/>
      <c r="B893" s="1"/>
      <c r="C893" s="15"/>
      <c r="D893" s="16"/>
      <c r="E893" s="14"/>
      <c r="F893" s="14"/>
      <c r="H893" s="15"/>
      <c r="I893" s="17"/>
      <c r="J893" s="17"/>
      <c r="O893" s="17"/>
      <c r="Q893" s="1"/>
      <c r="R893" s="1"/>
      <c r="V893" s="9" t="str">
        <f>IFERROR(__xludf.DUMMYFUNCTION("REGEXREPLACE(SUBSTITUTE(SUBSTITUTE(SUBSTITUTE(SUBSTITUTE(REGEXREPLACE(I893, ""(\[([ROYGBPTQUXZC_]|1?[0-9])\])"", ""&lt;icon src='$2.png'/&gt;""),""--"",""—""),""-&gt;"",""•""),""~@"", CONCATENATE(""&lt;i&gt;"",REGEXEXTRACT(B893,""^([\s\S]*),|$""),""&lt;/i&gt;"")),""~"", CONCA"&amp;"TENATE(""&lt;i&gt;"",B893,""&lt;/i&gt;"")),""(\([\s\S]*?\))"",""&lt;i&gt;&lt;span foreground='#FF34343A'&gt;$0&lt;/span&gt;&lt;/i&gt;"")"),"")</f>
        <v/>
      </c>
    </row>
    <row r="894">
      <c r="A894" s="14"/>
      <c r="B894" s="1"/>
      <c r="C894" s="15"/>
      <c r="D894" s="16"/>
      <c r="E894" s="14"/>
      <c r="F894" s="14"/>
      <c r="H894" s="15"/>
      <c r="I894" s="17"/>
      <c r="J894" s="17"/>
      <c r="O894" s="17"/>
      <c r="Q894" s="1"/>
      <c r="R894" s="1"/>
      <c r="V894" s="9" t="str">
        <f>IFERROR(__xludf.DUMMYFUNCTION("REGEXREPLACE(SUBSTITUTE(SUBSTITUTE(SUBSTITUTE(SUBSTITUTE(REGEXREPLACE(I894, ""(\[([ROYGBPTQUXZC_]|1?[0-9])\])"", ""&lt;icon src='$2.png'/&gt;""),""--"",""—""),""-&gt;"",""•""),""~@"", CONCATENATE(""&lt;i&gt;"",REGEXEXTRACT(B894,""^([\s\S]*),|$""),""&lt;/i&gt;"")),""~"", CONCA"&amp;"TENATE(""&lt;i&gt;"",B894,""&lt;/i&gt;"")),""(\([\s\S]*?\))"",""&lt;i&gt;&lt;span foreground='#FF34343A'&gt;$0&lt;/span&gt;&lt;/i&gt;"")"),"")</f>
        <v/>
      </c>
    </row>
    <row r="895">
      <c r="A895" s="14"/>
      <c r="B895" s="1"/>
      <c r="C895" s="15"/>
      <c r="D895" s="16"/>
      <c r="E895" s="14"/>
      <c r="F895" s="14"/>
      <c r="H895" s="15"/>
      <c r="I895" s="17"/>
      <c r="J895" s="17"/>
      <c r="O895" s="17"/>
      <c r="Q895" s="1"/>
      <c r="R895" s="1"/>
      <c r="V895" s="9" t="str">
        <f>IFERROR(__xludf.DUMMYFUNCTION("REGEXREPLACE(SUBSTITUTE(SUBSTITUTE(SUBSTITUTE(SUBSTITUTE(REGEXREPLACE(I895, ""(\[([ROYGBPTQUXZC_]|1?[0-9])\])"", ""&lt;icon src='$2.png'/&gt;""),""--"",""—""),""-&gt;"",""•""),""~@"", CONCATENATE(""&lt;i&gt;"",REGEXEXTRACT(B895,""^([\s\S]*),|$""),""&lt;/i&gt;"")),""~"", CONCA"&amp;"TENATE(""&lt;i&gt;"",B895,""&lt;/i&gt;"")),""(\([\s\S]*?\))"",""&lt;i&gt;&lt;span foreground='#FF34343A'&gt;$0&lt;/span&gt;&lt;/i&gt;"")"),"")</f>
        <v/>
      </c>
    </row>
    <row r="896">
      <c r="A896" s="14"/>
      <c r="B896" s="1"/>
      <c r="C896" s="15"/>
      <c r="D896" s="16"/>
      <c r="E896" s="14"/>
      <c r="F896" s="14"/>
      <c r="H896" s="15"/>
      <c r="I896" s="17"/>
      <c r="J896" s="17"/>
      <c r="O896" s="17"/>
      <c r="Q896" s="1"/>
      <c r="R896" s="1"/>
      <c r="V896" s="9" t="str">
        <f>IFERROR(__xludf.DUMMYFUNCTION("REGEXREPLACE(SUBSTITUTE(SUBSTITUTE(SUBSTITUTE(SUBSTITUTE(REGEXREPLACE(I896, ""(\[([ROYGBPTQUXZC_]|1?[0-9])\])"", ""&lt;icon src='$2.png'/&gt;""),""--"",""—""),""-&gt;"",""•""),""~@"", CONCATENATE(""&lt;i&gt;"",REGEXEXTRACT(B896,""^([\s\S]*),|$""),""&lt;/i&gt;"")),""~"", CONCA"&amp;"TENATE(""&lt;i&gt;"",B896,""&lt;/i&gt;"")),""(\([\s\S]*?\))"",""&lt;i&gt;&lt;span foreground='#FF34343A'&gt;$0&lt;/span&gt;&lt;/i&gt;"")"),"")</f>
        <v/>
      </c>
    </row>
    <row r="897">
      <c r="A897" s="14"/>
      <c r="B897" s="1"/>
      <c r="C897" s="15"/>
      <c r="D897" s="16"/>
      <c r="E897" s="14"/>
      <c r="F897" s="14"/>
      <c r="H897" s="15"/>
      <c r="I897" s="17"/>
      <c r="J897" s="17"/>
      <c r="O897" s="17"/>
      <c r="Q897" s="1"/>
      <c r="R897" s="1"/>
      <c r="V897" s="9" t="str">
        <f>IFERROR(__xludf.DUMMYFUNCTION("REGEXREPLACE(SUBSTITUTE(SUBSTITUTE(SUBSTITUTE(SUBSTITUTE(REGEXREPLACE(I897, ""(\[([ROYGBPTQUXZC_]|1?[0-9])\])"", ""&lt;icon src='$2.png'/&gt;""),""--"",""—""),""-&gt;"",""•""),""~@"", CONCATENATE(""&lt;i&gt;"",REGEXEXTRACT(B897,""^([\s\S]*),|$""),""&lt;/i&gt;"")),""~"", CONCA"&amp;"TENATE(""&lt;i&gt;"",B897,""&lt;/i&gt;"")),""(\([\s\S]*?\))"",""&lt;i&gt;&lt;span foreground='#FF34343A'&gt;$0&lt;/span&gt;&lt;/i&gt;"")"),"")</f>
        <v/>
      </c>
    </row>
    <row r="898">
      <c r="A898" s="14"/>
      <c r="B898" s="1"/>
      <c r="C898" s="15"/>
      <c r="D898" s="16"/>
      <c r="E898" s="14"/>
      <c r="F898" s="14"/>
      <c r="H898" s="15"/>
      <c r="I898" s="17"/>
      <c r="J898" s="17"/>
      <c r="O898" s="17"/>
      <c r="Q898" s="1"/>
      <c r="R898" s="1"/>
      <c r="V898" s="9" t="str">
        <f>IFERROR(__xludf.DUMMYFUNCTION("REGEXREPLACE(SUBSTITUTE(SUBSTITUTE(SUBSTITUTE(SUBSTITUTE(REGEXREPLACE(I898, ""(\[([ROYGBPTQUXZC_]|1?[0-9])\])"", ""&lt;icon src='$2.png'/&gt;""),""--"",""—""),""-&gt;"",""•""),""~@"", CONCATENATE(""&lt;i&gt;"",REGEXEXTRACT(B898,""^([\s\S]*),|$""),""&lt;/i&gt;"")),""~"", CONCA"&amp;"TENATE(""&lt;i&gt;"",B898,""&lt;/i&gt;"")),""(\([\s\S]*?\))"",""&lt;i&gt;&lt;span foreground='#FF34343A'&gt;$0&lt;/span&gt;&lt;/i&gt;"")"),"")</f>
        <v/>
      </c>
    </row>
    <row r="899">
      <c r="A899" s="14"/>
      <c r="B899" s="1"/>
      <c r="C899" s="15"/>
      <c r="D899" s="16"/>
      <c r="E899" s="14"/>
      <c r="F899" s="14"/>
      <c r="H899" s="15"/>
      <c r="I899" s="17"/>
      <c r="J899" s="17"/>
      <c r="O899" s="17"/>
      <c r="Q899" s="1"/>
      <c r="R899" s="1"/>
      <c r="V899" s="9" t="str">
        <f>IFERROR(__xludf.DUMMYFUNCTION("REGEXREPLACE(SUBSTITUTE(SUBSTITUTE(SUBSTITUTE(SUBSTITUTE(REGEXREPLACE(I899, ""(\[([ROYGBPTQUXZC_]|1?[0-9])\])"", ""&lt;icon src='$2.png'/&gt;""),""--"",""—""),""-&gt;"",""•""),""~@"", CONCATENATE(""&lt;i&gt;"",REGEXEXTRACT(B899,""^([\s\S]*),|$""),""&lt;/i&gt;"")),""~"", CONCA"&amp;"TENATE(""&lt;i&gt;"",B899,""&lt;/i&gt;"")),""(\([\s\S]*?\))"",""&lt;i&gt;&lt;span foreground='#FF34343A'&gt;$0&lt;/span&gt;&lt;/i&gt;"")"),"")</f>
        <v/>
      </c>
    </row>
    <row r="900">
      <c r="A900" s="14"/>
      <c r="B900" s="1"/>
      <c r="C900" s="15"/>
      <c r="D900" s="16"/>
      <c r="E900" s="14"/>
      <c r="F900" s="14"/>
      <c r="H900" s="15"/>
      <c r="I900" s="17"/>
      <c r="J900" s="17"/>
      <c r="O900" s="17"/>
      <c r="Q900" s="1"/>
      <c r="R900" s="1"/>
      <c r="V900" s="9" t="str">
        <f>IFERROR(__xludf.DUMMYFUNCTION("REGEXREPLACE(SUBSTITUTE(SUBSTITUTE(SUBSTITUTE(SUBSTITUTE(REGEXREPLACE(I900, ""(\[([ROYGBPTQUXZC_]|1?[0-9])\])"", ""&lt;icon src='$2.png'/&gt;""),""--"",""—""),""-&gt;"",""•""),""~@"", CONCATENATE(""&lt;i&gt;"",REGEXEXTRACT(B900,""^([\s\S]*),|$""),""&lt;/i&gt;"")),""~"", CONCA"&amp;"TENATE(""&lt;i&gt;"",B900,""&lt;/i&gt;"")),""(\([\s\S]*?\))"",""&lt;i&gt;&lt;span foreground='#FF34343A'&gt;$0&lt;/span&gt;&lt;/i&gt;"")"),"")</f>
        <v/>
      </c>
    </row>
    <row r="901">
      <c r="A901" s="14"/>
      <c r="B901" s="1"/>
      <c r="C901" s="15"/>
      <c r="D901" s="16"/>
      <c r="E901" s="14"/>
      <c r="F901" s="14"/>
      <c r="H901" s="15"/>
      <c r="I901" s="17"/>
      <c r="J901" s="17"/>
      <c r="O901" s="17"/>
      <c r="Q901" s="1"/>
      <c r="R901" s="1"/>
      <c r="V901" s="9" t="str">
        <f>IFERROR(__xludf.DUMMYFUNCTION("REGEXREPLACE(SUBSTITUTE(SUBSTITUTE(SUBSTITUTE(SUBSTITUTE(REGEXREPLACE(I901, ""(\[([ROYGBPTQUXZC_]|1?[0-9])\])"", ""&lt;icon src='$2.png'/&gt;""),""--"",""—""),""-&gt;"",""•""),""~@"", CONCATENATE(""&lt;i&gt;"",REGEXEXTRACT(B901,""^([\s\S]*),|$""),""&lt;/i&gt;"")),""~"", CONCA"&amp;"TENATE(""&lt;i&gt;"",B901,""&lt;/i&gt;"")),""(\([\s\S]*?\))"",""&lt;i&gt;&lt;span foreground='#FF34343A'&gt;$0&lt;/span&gt;&lt;/i&gt;"")"),"")</f>
        <v/>
      </c>
    </row>
    <row r="902">
      <c r="A902" s="14"/>
      <c r="B902" s="1"/>
      <c r="C902" s="15"/>
      <c r="D902" s="16"/>
      <c r="E902" s="14"/>
      <c r="F902" s="14"/>
      <c r="H902" s="15"/>
      <c r="I902" s="17"/>
      <c r="J902" s="17"/>
      <c r="O902" s="17"/>
      <c r="Q902" s="1"/>
      <c r="R902" s="1"/>
      <c r="V902" s="9" t="str">
        <f>IFERROR(__xludf.DUMMYFUNCTION("REGEXREPLACE(SUBSTITUTE(SUBSTITUTE(SUBSTITUTE(SUBSTITUTE(REGEXREPLACE(I902, ""(\[([ROYGBPTQUXZC_]|1?[0-9])\])"", ""&lt;icon src='$2.png'/&gt;""),""--"",""—""),""-&gt;"",""•""),""~@"", CONCATENATE(""&lt;i&gt;"",REGEXEXTRACT(B902,""^([\s\S]*),|$""),""&lt;/i&gt;"")),""~"", CONCA"&amp;"TENATE(""&lt;i&gt;"",B902,""&lt;/i&gt;"")),""(\([\s\S]*?\))"",""&lt;i&gt;&lt;span foreground='#FF34343A'&gt;$0&lt;/span&gt;&lt;/i&gt;"")"),"")</f>
        <v/>
      </c>
    </row>
    <row r="903">
      <c r="A903" s="14"/>
      <c r="B903" s="1"/>
      <c r="C903" s="15"/>
      <c r="D903" s="16"/>
      <c r="E903" s="14"/>
      <c r="F903" s="14"/>
      <c r="H903" s="15"/>
      <c r="I903" s="17"/>
      <c r="J903" s="17"/>
      <c r="O903" s="17"/>
      <c r="Q903" s="1"/>
      <c r="R903" s="1"/>
      <c r="V903" s="9" t="str">
        <f>IFERROR(__xludf.DUMMYFUNCTION("REGEXREPLACE(SUBSTITUTE(SUBSTITUTE(SUBSTITUTE(SUBSTITUTE(REGEXREPLACE(I903, ""(\[([ROYGBPTQUXZC_]|1?[0-9])\])"", ""&lt;icon src='$2.png'/&gt;""),""--"",""—""),""-&gt;"",""•""),""~@"", CONCATENATE(""&lt;i&gt;"",REGEXEXTRACT(B903,""^([\s\S]*),|$""),""&lt;/i&gt;"")),""~"", CONCA"&amp;"TENATE(""&lt;i&gt;"",B903,""&lt;/i&gt;"")),""(\([\s\S]*?\))"",""&lt;i&gt;&lt;span foreground='#FF34343A'&gt;$0&lt;/span&gt;&lt;/i&gt;"")"),"")</f>
        <v/>
      </c>
    </row>
    <row r="904">
      <c r="A904" s="14"/>
      <c r="B904" s="1"/>
      <c r="C904" s="15"/>
      <c r="D904" s="16"/>
      <c r="E904" s="14"/>
      <c r="F904" s="14"/>
      <c r="H904" s="15"/>
      <c r="I904" s="17"/>
      <c r="J904" s="17"/>
      <c r="O904" s="17"/>
      <c r="Q904" s="1"/>
      <c r="R904" s="1"/>
      <c r="V904" s="9" t="str">
        <f>IFERROR(__xludf.DUMMYFUNCTION("REGEXREPLACE(SUBSTITUTE(SUBSTITUTE(SUBSTITUTE(SUBSTITUTE(REGEXREPLACE(I904, ""(\[([ROYGBPTQUXZC_]|1?[0-9])\])"", ""&lt;icon src='$2.png'/&gt;""),""--"",""—""),""-&gt;"",""•""),""~@"", CONCATENATE(""&lt;i&gt;"",REGEXEXTRACT(B904,""^([\s\S]*),|$""),""&lt;/i&gt;"")),""~"", CONCA"&amp;"TENATE(""&lt;i&gt;"",B904,""&lt;/i&gt;"")),""(\([\s\S]*?\))"",""&lt;i&gt;&lt;span foreground='#FF34343A'&gt;$0&lt;/span&gt;&lt;/i&gt;"")"),"")</f>
        <v/>
      </c>
    </row>
    <row r="905">
      <c r="A905" s="14"/>
      <c r="B905" s="1"/>
      <c r="C905" s="15"/>
      <c r="D905" s="16"/>
      <c r="E905" s="14"/>
      <c r="F905" s="14"/>
      <c r="H905" s="15"/>
      <c r="I905" s="17"/>
      <c r="J905" s="17"/>
      <c r="O905" s="17"/>
      <c r="Q905" s="1"/>
      <c r="R905" s="1"/>
      <c r="V905" s="9" t="str">
        <f>IFERROR(__xludf.DUMMYFUNCTION("REGEXREPLACE(SUBSTITUTE(SUBSTITUTE(SUBSTITUTE(SUBSTITUTE(REGEXREPLACE(I905, ""(\[([ROYGBPTQUXZC_]|1?[0-9])\])"", ""&lt;icon src='$2.png'/&gt;""),""--"",""—""),""-&gt;"",""•""),""~@"", CONCATENATE(""&lt;i&gt;"",REGEXEXTRACT(B905,""^([\s\S]*),|$""),""&lt;/i&gt;"")),""~"", CONCA"&amp;"TENATE(""&lt;i&gt;"",B905,""&lt;/i&gt;"")),""(\([\s\S]*?\))"",""&lt;i&gt;&lt;span foreground='#FF34343A'&gt;$0&lt;/span&gt;&lt;/i&gt;"")"),"")</f>
        <v/>
      </c>
    </row>
    <row r="906">
      <c r="A906" s="14"/>
      <c r="B906" s="1"/>
      <c r="C906" s="15"/>
      <c r="D906" s="16"/>
      <c r="E906" s="14"/>
      <c r="F906" s="14"/>
      <c r="H906" s="15"/>
      <c r="I906" s="17"/>
      <c r="J906" s="17"/>
      <c r="O906" s="17"/>
      <c r="Q906" s="1"/>
      <c r="R906" s="1"/>
      <c r="V906" s="9" t="str">
        <f>IFERROR(__xludf.DUMMYFUNCTION("REGEXREPLACE(SUBSTITUTE(SUBSTITUTE(SUBSTITUTE(SUBSTITUTE(REGEXREPLACE(I906, ""(\[([ROYGBPTQUXZC_]|1?[0-9])\])"", ""&lt;icon src='$2.png'/&gt;""),""--"",""—""),""-&gt;"",""•""),""~@"", CONCATENATE(""&lt;i&gt;"",REGEXEXTRACT(B906,""^([\s\S]*),|$""),""&lt;/i&gt;"")),""~"", CONCA"&amp;"TENATE(""&lt;i&gt;"",B906,""&lt;/i&gt;"")),""(\([\s\S]*?\))"",""&lt;i&gt;&lt;span foreground='#FF34343A'&gt;$0&lt;/span&gt;&lt;/i&gt;"")"),"")</f>
        <v/>
      </c>
    </row>
    <row r="907">
      <c r="A907" s="14"/>
      <c r="B907" s="1"/>
      <c r="C907" s="15"/>
      <c r="D907" s="16"/>
      <c r="E907" s="14"/>
      <c r="F907" s="14"/>
      <c r="H907" s="15"/>
      <c r="I907" s="17"/>
      <c r="J907" s="17"/>
      <c r="O907" s="17"/>
      <c r="Q907" s="1"/>
      <c r="R907" s="1"/>
      <c r="V907" s="9" t="str">
        <f>IFERROR(__xludf.DUMMYFUNCTION("REGEXREPLACE(SUBSTITUTE(SUBSTITUTE(SUBSTITUTE(SUBSTITUTE(REGEXREPLACE(I907, ""(\[([ROYGBPTQUXZC_]|1?[0-9])\])"", ""&lt;icon src='$2.png'/&gt;""),""--"",""—""),""-&gt;"",""•""),""~@"", CONCATENATE(""&lt;i&gt;"",REGEXEXTRACT(B907,""^([\s\S]*),|$""),""&lt;/i&gt;"")),""~"", CONCA"&amp;"TENATE(""&lt;i&gt;"",B907,""&lt;/i&gt;"")),""(\([\s\S]*?\))"",""&lt;i&gt;&lt;span foreground='#FF34343A'&gt;$0&lt;/span&gt;&lt;/i&gt;"")"),"")</f>
        <v/>
      </c>
    </row>
    <row r="908">
      <c r="A908" s="14"/>
      <c r="B908" s="1"/>
      <c r="C908" s="15"/>
      <c r="D908" s="16"/>
      <c r="E908" s="14"/>
      <c r="F908" s="14"/>
      <c r="H908" s="15"/>
      <c r="I908" s="17"/>
      <c r="J908" s="17"/>
      <c r="O908" s="17"/>
      <c r="Q908" s="1"/>
      <c r="R908" s="1"/>
      <c r="V908" s="9" t="str">
        <f>IFERROR(__xludf.DUMMYFUNCTION("REGEXREPLACE(SUBSTITUTE(SUBSTITUTE(SUBSTITUTE(SUBSTITUTE(REGEXREPLACE(I908, ""(\[([ROYGBPTQUXZC_]|1?[0-9])\])"", ""&lt;icon src='$2.png'/&gt;""),""--"",""—""),""-&gt;"",""•""),""~@"", CONCATENATE(""&lt;i&gt;"",REGEXEXTRACT(B908,""^([\s\S]*),|$""),""&lt;/i&gt;"")),""~"", CONCA"&amp;"TENATE(""&lt;i&gt;"",B908,""&lt;/i&gt;"")),""(\([\s\S]*?\))"",""&lt;i&gt;&lt;span foreground='#FF34343A'&gt;$0&lt;/span&gt;&lt;/i&gt;"")"),"")</f>
        <v/>
      </c>
    </row>
    <row r="909">
      <c r="A909" s="14"/>
      <c r="B909" s="1"/>
      <c r="C909" s="15"/>
      <c r="D909" s="16"/>
      <c r="E909" s="14"/>
      <c r="F909" s="14"/>
      <c r="H909" s="15"/>
      <c r="I909" s="17"/>
      <c r="J909" s="17"/>
      <c r="O909" s="17"/>
      <c r="Q909" s="1"/>
      <c r="R909" s="1"/>
      <c r="V909" s="9" t="str">
        <f>IFERROR(__xludf.DUMMYFUNCTION("REGEXREPLACE(SUBSTITUTE(SUBSTITUTE(SUBSTITUTE(SUBSTITUTE(REGEXREPLACE(I909, ""(\[([ROYGBPTQUXZC_]|1?[0-9])\])"", ""&lt;icon src='$2.png'/&gt;""),""--"",""—""),""-&gt;"",""•""),""~@"", CONCATENATE(""&lt;i&gt;"",REGEXEXTRACT(B909,""^([\s\S]*),|$""),""&lt;/i&gt;"")),""~"", CONCA"&amp;"TENATE(""&lt;i&gt;"",B909,""&lt;/i&gt;"")),""(\([\s\S]*?\))"",""&lt;i&gt;&lt;span foreground='#FF34343A'&gt;$0&lt;/span&gt;&lt;/i&gt;"")"),"")</f>
        <v/>
      </c>
    </row>
    <row r="910">
      <c r="A910" s="14"/>
      <c r="B910" s="1"/>
      <c r="C910" s="15"/>
      <c r="D910" s="16"/>
      <c r="E910" s="14"/>
      <c r="F910" s="14"/>
      <c r="H910" s="15"/>
      <c r="I910" s="17"/>
      <c r="J910" s="17"/>
      <c r="O910" s="17"/>
      <c r="Q910" s="1"/>
      <c r="R910" s="1"/>
      <c r="V910" s="9" t="str">
        <f>IFERROR(__xludf.DUMMYFUNCTION("REGEXREPLACE(SUBSTITUTE(SUBSTITUTE(SUBSTITUTE(SUBSTITUTE(REGEXREPLACE(I910, ""(\[([ROYGBPTQUXZC_]|1?[0-9])\])"", ""&lt;icon src='$2.png'/&gt;""),""--"",""—""),""-&gt;"",""•""),""~@"", CONCATENATE(""&lt;i&gt;"",REGEXEXTRACT(B910,""^([\s\S]*),|$""),""&lt;/i&gt;"")),""~"", CONCA"&amp;"TENATE(""&lt;i&gt;"",B910,""&lt;/i&gt;"")),""(\([\s\S]*?\))"",""&lt;i&gt;&lt;span foreground='#FF34343A'&gt;$0&lt;/span&gt;&lt;/i&gt;"")"),"")</f>
        <v/>
      </c>
    </row>
    <row r="911">
      <c r="A911" s="14"/>
      <c r="B911" s="1"/>
      <c r="C911" s="15"/>
      <c r="D911" s="16"/>
      <c r="E911" s="14"/>
      <c r="F911" s="14"/>
      <c r="H911" s="15"/>
      <c r="I911" s="17"/>
      <c r="J911" s="17"/>
      <c r="O911" s="17"/>
      <c r="Q911" s="1"/>
      <c r="R911" s="1"/>
      <c r="V911" s="9" t="str">
        <f>IFERROR(__xludf.DUMMYFUNCTION("REGEXREPLACE(SUBSTITUTE(SUBSTITUTE(SUBSTITUTE(SUBSTITUTE(REGEXREPLACE(I911, ""(\[([ROYGBPTQUXZC_]|1?[0-9])\])"", ""&lt;icon src='$2.png'/&gt;""),""--"",""—""),""-&gt;"",""•""),""~@"", CONCATENATE(""&lt;i&gt;"",REGEXEXTRACT(B911,""^([\s\S]*),|$""),""&lt;/i&gt;"")),""~"", CONCA"&amp;"TENATE(""&lt;i&gt;"",B911,""&lt;/i&gt;"")),""(\([\s\S]*?\))"",""&lt;i&gt;&lt;span foreground='#FF34343A'&gt;$0&lt;/span&gt;&lt;/i&gt;"")"),"")</f>
        <v/>
      </c>
    </row>
    <row r="912">
      <c r="A912" s="14"/>
      <c r="B912" s="1"/>
      <c r="C912" s="15"/>
      <c r="D912" s="16"/>
      <c r="E912" s="14"/>
      <c r="F912" s="14"/>
      <c r="H912" s="15"/>
      <c r="I912" s="17"/>
      <c r="J912" s="17"/>
      <c r="O912" s="17"/>
      <c r="Q912" s="1"/>
      <c r="R912" s="1"/>
      <c r="V912" s="9" t="str">
        <f>IFERROR(__xludf.DUMMYFUNCTION("REGEXREPLACE(SUBSTITUTE(SUBSTITUTE(SUBSTITUTE(SUBSTITUTE(REGEXREPLACE(I912, ""(\[([ROYGBPTQUXZC_]|1?[0-9])\])"", ""&lt;icon src='$2.png'/&gt;""),""--"",""—""),""-&gt;"",""•""),""~@"", CONCATENATE(""&lt;i&gt;"",REGEXEXTRACT(B912,""^([\s\S]*),|$""),""&lt;/i&gt;"")),""~"", CONCA"&amp;"TENATE(""&lt;i&gt;"",B912,""&lt;/i&gt;"")),""(\([\s\S]*?\))"",""&lt;i&gt;&lt;span foreground='#FF34343A'&gt;$0&lt;/span&gt;&lt;/i&gt;"")"),"")</f>
        <v/>
      </c>
    </row>
    <row r="913">
      <c r="A913" s="14"/>
      <c r="B913" s="1"/>
      <c r="C913" s="15"/>
      <c r="D913" s="16"/>
      <c r="E913" s="14"/>
      <c r="F913" s="14"/>
      <c r="H913" s="15"/>
      <c r="I913" s="17"/>
      <c r="J913" s="17"/>
      <c r="O913" s="17"/>
      <c r="Q913" s="1"/>
      <c r="R913" s="1"/>
      <c r="V913" s="9" t="str">
        <f>IFERROR(__xludf.DUMMYFUNCTION("REGEXREPLACE(SUBSTITUTE(SUBSTITUTE(SUBSTITUTE(SUBSTITUTE(REGEXREPLACE(I913, ""(\[([ROYGBPTQUXZC_]|1?[0-9])\])"", ""&lt;icon src='$2.png'/&gt;""),""--"",""—""),""-&gt;"",""•""),""~@"", CONCATENATE(""&lt;i&gt;"",REGEXEXTRACT(B913,""^([\s\S]*),|$""),""&lt;/i&gt;"")),""~"", CONCA"&amp;"TENATE(""&lt;i&gt;"",B913,""&lt;/i&gt;"")),""(\([\s\S]*?\))"",""&lt;i&gt;&lt;span foreground='#FF34343A'&gt;$0&lt;/span&gt;&lt;/i&gt;"")"),"")</f>
        <v/>
      </c>
    </row>
    <row r="914">
      <c r="A914" s="14"/>
      <c r="B914" s="1"/>
      <c r="C914" s="15"/>
      <c r="D914" s="16"/>
      <c r="E914" s="14"/>
      <c r="F914" s="14"/>
      <c r="H914" s="15"/>
      <c r="I914" s="17"/>
      <c r="J914" s="17"/>
      <c r="O914" s="17"/>
      <c r="Q914" s="1"/>
      <c r="R914" s="1"/>
      <c r="V914" s="9" t="str">
        <f>IFERROR(__xludf.DUMMYFUNCTION("REGEXREPLACE(SUBSTITUTE(SUBSTITUTE(SUBSTITUTE(SUBSTITUTE(REGEXREPLACE(I914, ""(\[([ROYGBPTQUXZC_]|1?[0-9])\])"", ""&lt;icon src='$2.png'/&gt;""),""--"",""—""),""-&gt;"",""•""),""~@"", CONCATENATE(""&lt;i&gt;"",REGEXEXTRACT(B914,""^([\s\S]*),|$""),""&lt;/i&gt;"")),""~"", CONCA"&amp;"TENATE(""&lt;i&gt;"",B914,""&lt;/i&gt;"")),""(\([\s\S]*?\))"",""&lt;i&gt;&lt;span foreground='#FF34343A'&gt;$0&lt;/span&gt;&lt;/i&gt;"")"),"")</f>
        <v/>
      </c>
    </row>
    <row r="915">
      <c r="A915" s="14"/>
      <c r="B915" s="1"/>
      <c r="C915" s="15"/>
      <c r="D915" s="16"/>
      <c r="E915" s="14"/>
      <c r="F915" s="14"/>
      <c r="H915" s="15"/>
      <c r="I915" s="17"/>
      <c r="J915" s="17"/>
      <c r="O915" s="17"/>
      <c r="Q915" s="1"/>
      <c r="R915" s="1"/>
      <c r="V915" s="9" t="str">
        <f>IFERROR(__xludf.DUMMYFUNCTION("REGEXREPLACE(SUBSTITUTE(SUBSTITUTE(SUBSTITUTE(SUBSTITUTE(REGEXREPLACE(I915, ""(\[([ROYGBPTQUXZC_]|1?[0-9])\])"", ""&lt;icon src='$2.png'/&gt;""),""--"",""—""),""-&gt;"",""•""),""~@"", CONCATENATE(""&lt;i&gt;"",REGEXEXTRACT(B915,""^([\s\S]*),|$""),""&lt;/i&gt;"")),""~"", CONCA"&amp;"TENATE(""&lt;i&gt;"",B915,""&lt;/i&gt;"")),""(\([\s\S]*?\))"",""&lt;i&gt;&lt;span foreground='#FF34343A'&gt;$0&lt;/span&gt;&lt;/i&gt;"")"),"")</f>
        <v/>
      </c>
    </row>
    <row r="916">
      <c r="A916" s="14"/>
      <c r="B916" s="1"/>
      <c r="C916" s="15"/>
      <c r="D916" s="16"/>
      <c r="E916" s="14"/>
      <c r="F916" s="14"/>
      <c r="H916" s="15"/>
      <c r="I916" s="17"/>
      <c r="J916" s="17"/>
      <c r="O916" s="17"/>
      <c r="Q916" s="1"/>
      <c r="R916" s="1"/>
      <c r="V916" s="9" t="str">
        <f>IFERROR(__xludf.DUMMYFUNCTION("REGEXREPLACE(SUBSTITUTE(SUBSTITUTE(SUBSTITUTE(SUBSTITUTE(REGEXREPLACE(I916, ""(\[([ROYGBPTQUXZC_]|1?[0-9])\])"", ""&lt;icon src='$2.png'/&gt;""),""--"",""—""),""-&gt;"",""•""),""~@"", CONCATENATE(""&lt;i&gt;"",REGEXEXTRACT(B916,""^([\s\S]*),|$""),""&lt;/i&gt;"")),""~"", CONCA"&amp;"TENATE(""&lt;i&gt;"",B916,""&lt;/i&gt;"")),""(\([\s\S]*?\))"",""&lt;i&gt;&lt;span foreground='#FF34343A'&gt;$0&lt;/span&gt;&lt;/i&gt;"")"),"")</f>
        <v/>
      </c>
    </row>
    <row r="917">
      <c r="A917" s="14"/>
      <c r="B917" s="1"/>
      <c r="C917" s="15"/>
      <c r="D917" s="16"/>
      <c r="E917" s="14"/>
      <c r="F917" s="14"/>
      <c r="H917" s="15"/>
      <c r="I917" s="17"/>
      <c r="J917" s="17"/>
      <c r="O917" s="17"/>
      <c r="Q917" s="1"/>
      <c r="R917" s="1"/>
      <c r="V917" s="9" t="str">
        <f>IFERROR(__xludf.DUMMYFUNCTION("REGEXREPLACE(SUBSTITUTE(SUBSTITUTE(SUBSTITUTE(SUBSTITUTE(REGEXREPLACE(I917, ""(\[([ROYGBPTQUXZC_]|1?[0-9])\])"", ""&lt;icon src='$2.png'/&gt;""),""--"",""—""),""-&gt;"",""•""),""~@"", CONCATENATE(""&lt;i&gt;"",REGEXEXTRACT(B917,""^([\s\S]*),|$""),""&lt;/i&gt;"")),""~"", CONCA"&amp;"TENATE(""&lt;i&gt;"",B917,""&lt;/i&gt;"")),""(\([\s\S]*?\))"",""&lt;i&gt;&lt;span foreground='#FF34343A'&gt;$0&lt;/span&gt;&lt;/i&gt;"")"),"")</f>
        <v/>
      </c>
    </row>
    <row r="918">
      <c r="A918" s="14"/>
      <c r="B918" s="1"/>
      <c r="C918" s="15"/>
      <c r="D918" s="16"/>
      <c r="E918" s="14"/>
      <c r="F918" s="14"/>
      <c r="H918" s="15"/>
      <c r="I918" s="17"/>
      <c r="J918" s="17"/>
      <c r="O918" s="17"/>
      <c r="Q918" s="1"/>
      <c r="R918" s="1"/>
      <c r="V918" s="9" t="str">
        <f>IFERROR(__xludf.DUMMYFUNCTION("REGEXREPLACE(SUBSTITUTE(SUBSTITUTE(SUBSTITUTE(SUBSTITUTE(REGEXREPLACE(I918, ""(\[([ROYGBPTQUXZC_]|1?[0-9])\])"", ""&lt;icon src='$2.png'/&gt;""),""--"",""—""),""-&gt;"",""•""),""~@"", CONCATENATE(""&lt;i&gt;"",REGEXEXTRACT(B918,""^([\s\S]*),|$""),""&lt;/i&gt;"")),""~"", CONCA"&amp;"TENATE(""&lt;i&gt;"",B918,""&lt;/i&gt;"")),""(\([\s\S]*?\))"",""&lt;i&gt;&lt;span foreground='#FF34343A'&gt;$0&lt;/span&gt;&lt;/i&gt;"")"),"")</f>
        <v/>
      </c>
    </row>
    <row r="919">
      <c r="A919" s="14"/>
      <c r="B919" s="1"/>
      <c r="C919" s="15"/>
      <c r="D919" s="16"/>
      <c r="E919" s="14"/>
      <c r="F919" s="14"/>
      <c r="H919" s="15"/>
      <c r="I919" s="17"/>
      <c r="J919" s="17"/>
      <c r="O919" s="17"/>
      <c r="Q919" s="1"/>
      <c r="R919" s="1"/>
      <c r="V919" s="9" t="str">
        <f>IFERROR(__xludf.DUMMYFUNCTION("REGEXREPLACE(SUBSTITUTE(SUBSTITUTE(SUBSTITUTE(SUBSTITUTE(REGEXREPLACE(I919, ""(\[([ROYGBPTQUXZC_]|1?[0-9])\])"", ""&lt;icon src='$2.png'/&gt;""),""--"",""—""),""-&gt;"",""•""),""~@"", CONCATENATE(""&lt;i&gt;"",REGEXEXTRACT(B919,""^([\s\S]*),|$""),""&lt;/i&gt;"")),""~"", CONCA"&amp;"TENATE(""&lt;i&gt;"",B919,""&lt;/i&gt;"")),""(\([\s\S]*?\))"",""&lt;i&gt;&lt;span foreground='#FF34343A'&gt;$0&lt;/span&gt;&lt;/i&gt;"")"),"")</f>
        <v/>
      </c>
    </row>
    <row r="920">
      <c r="A920" s="14"/>
      <c r="B920" s="1"/>
      <c r="C920" s="15"/>
      <c r="D920" s="16"/>
      <c r="E920" s="14"/>
      <c r="F920" s="14"/>
      <c r="H920" s="15"/>
      <c r="I920" s="17"/>
      <c r="J920" s="17"/>
      <c r="O920" s="17"/>
      <c r="Q920" s="1"/>
      <c r="R920" s="1"/>
      <c r="V920" s="9" t="str">
        <f>IFERROR(__xludf.DUMMYFUNCTION("REGEXREPLACE(SUBSTITUTE(SUBSTITUTE(SUBSTITUTE(SUBSTITUTE(REGEXREPLACE(I920, ""(\[([ROYGBPTQUXZC_]|1?[0-9])\])"", ""&lt;icon src='$2.png'/&gt;""),""--"",""—""),""-&gt;"",""•""),""~@"", CONCATENATE(""&lt;i&gt;"",REGEXEXTRACT(B920,""^([\s\S]*),|$""),""&lt;/i&gt;"")),""~"", CONCA"&amp;"TENATE(""&lt;i&gt;"",B920,""&lt;/i&gt;"")),""(\([\s\S]*?\))"",""&lt;i&gt;&lt;span foreground='#FF34343A'&gt;$0&lt;/span&gt;&lt;/i&gt;"")"),"")</f>
        <v/>
      </c>
    </row>
    <row r="921">
      <c r="A921" s="14"/>
      <c r="B921" s="1"/>
      <c r="C921" s="15"/>
      <c r="D921" s="16"/>
      <c r="E921" s="14"/>
      <c r="F921" s="14"/>
      <c r="H921" s="15"/>
      <c r="I921" s="17"/>
      <c r="J921" s="17"/>
      <c r="O921" s="17"/>
      <c r="Q921" s="1"/>
      <c r="R921" s="1"/>
      <c r="V921" s="9" t="str">
        <f>IFERROR(__xludf.DUMMYFUNCTION("REGEXREPLACE(SUBSTITUTE(SUBSTITUTE(SUBSTITUTE(SUBSTITUTE(REGEXREPLACE(I921, ""(\[([ROYGBPTQUXZC_]|1?[0-9])\])"", ""&lt;icon src='$2.png'/&gt;""),""--"",""—""),""-&gt;"",""•""),""~@"", CONCATENATE(""&lt;i&gt;"",REGEXEXTRACT(B921,""^([\s\S]*),|$""),""&lt;/i&gt;"")),""~"", CONCA"&amp;"TENATE(""&lt;i&gt;"",B921,""&lt;/i&gt;"")),""(\([\s\S]*?\))"",""&lt;i&gt;&lt;span foreground='#FF34343A'&gt;$0&lt;/span&gt;&lt;/i&gt;"")"),"")</f>
        <v/>
      </c>
    </row>
    <row r="922">
      <c r="A922" s="14"/>
      <c r="B922" s="1"/>
      <c r="C922" s="15"/>
      <c r="D922" s="16"/>
      <c r="E922" s="14"/>
      <c r="F922" s="14"/>
      <c r="H922" s="15"/>
      <c r="I922" s="17"/>
      <c r="J922" s="17"/>
      <c r="O922" s="17"/>
      <c r="Q922" s="1"/>
      <c r="R922" s="1"/>
      <c r="V922" s="9" t="str">
        <f>IFERROR(__xludf.DUMMYFUNCTION("REGEXREPLACE(SUBSTITUTE(SUBSTITUTE(SUBSTITUTE(SUBSTITUTE(REGEXREPLACE(I922, ""(\[([ROYGBPTQUXZC_]|1?[0-9])\])"", ""&lt;icon src='$2.png'/&gt;""),""--"",""—""),""-&gt;"",""•""),""~@"", CONCATENATE(""&lt;i&gt;"",REGEXEXTRACT(B922,""^([\s\S]*),|$""),""&lt;/i&gt;"")),""~"", CONCA"&amp;"TENATE(""&lt;i&gt;"",B922,""&lt;/i&gt;"")),""(\([\s\S]*?\))"",""&lt;i&gt;&lt;span foreground='#FF34343A'&gt;$0&lt;/span&gt;&lt;/i&gt;"")"),"")</f>
        <v/>
      </c>
    </row>
    <row r="923">
      <c r="A923" s="14"/>
      <c r="B923" s="1"/>
      <c r="C923" s="15"/>
      <c r="D923" s="16"/>
      <c r="E923" s="14"/>
      <c r="F923" s="14"/>
      <c r="H923" s="15"/>
      <c r="I923" s="17"/>
      <c r="J923" s="17"/>
      <c r="O923" s="17"/>
      <c r="Q923" s="1"/>
      <c r="R923" s="1"/>
      <c r="V923" s="9" t="str">
        <f>IFERROR(__xludf.DUMMYFUNCTION("REGEXREPLACE(SUBSTITUTE(SUBSTITUTE(SUBSTITUTE(SUBSTITUTE(REGEXREPLACE(I923, ""(\[([ROYGBPTQUXZC_]|1?[0-9])\])"", ""&lt;icon src='$2.png'/&gt;""),""--"",""—""),""-&gt;"",""•""),""~@"", CONCATENATE(""&lt;i&gt;"",REGEXEXTRACT(B923,""^([\s\S]*),|$""),""&lt;/i&gt;"")),""~"", CONCA"&amp;"TENATE(""&lt;i&gt;"",B923,""&lt;/i&gt;"")),""(\([\s\S]*?\))"",""&lt;i&gt;&lt;span foreground='#FF34343A'&gt;$0&lt;/span&gt;&lt;/i&gt;"")"),"")</f>
        <v/>
      </c>
    </row>
    <row r="924">
      <c r="A924" s="14"/>
      <c r="B924" s="1"/>
      <c r="C924" s="15"/>
      <c r="D924" s="16"/>
      <c r="E924" s="14"/>
      <c r="F924" s="14"/>
      <c r="H924" s="15"/>
      <c r="I924" s="17"/>
      <c r="J924" s="17"/>
      <c r="O924" s="17"/>
      <c r="Q924" s="1"/>
      <c r="R924" s="1"/>
      <c r="V924" s="9" t="str">
        <f>IFERROR(__xludf.DUMMYFUNCTION("REGEXREPLACE(SUBSTITUTE(SUBSTITUTE(SUBSTITUTE(SUBSTITUTE(REGEXREPLACE(I924, ""(\[([ROYGBPTQUXZC_]|1?[0-9])\])"", ""&lt;icon src='$2.png'/&gt;""),""--"",""—""),""-&gt;"",""•""),""~@"", CONCATENATE(""&lt;i&gt;"",REGEXEXTRACT(B924,""^([\s\S]*),|$""),""&lt;/i&gt;"")),""~"", CONCA"&amp;"TENATE(""&lt;i&gt;"",B924,""&lt;/i&gt;"")),""(\([\s\S]*?\))"",""&lt;i&gt;&lt;span foreground='#FF34343A'&gt;$0&lt;/span&gt;&lt;/i&gt;"")"),"")</f>
        <v/>
      </c>
    </row>
    <row r="925">
      <c r="A925" s="14"/>
      <c r="B925" s="1"/>
      <c r="C925" s="15"/>
      <c r="D925" s="16"/>
      <c r="E925" s="14"/>
      <c r="F925" s="14"/>
      <c r="H925" s="15"/>
      <c r="I925" s="17"/>
      <c r="J925" s="17"/>
      <c r="O925" s="17"/>
      <c r="Q925" s="1"/>
      <c r="R925" s="1"/>
      <c r="V925" s="9" t="str">
        <f>IFERROR(__xludf.DUMMYFUNCTION("REGEXREPLACE(SUBSTITUTE(SUBSTITUTE(SUBSTITUTE(SUBSTITUTE(REGEXREPLACE(I925, ""(\[([ROYGBPTQUXZC_]|1?[0-9])\])"", ""&lt;icon src='$2.png'/&gt;""),""--"",""—""),""-&gt;"",""•""),""~@"", CONCATENATE(""&lt;i&gt;"",REGEXEXTRACT(B925,""^([\s\S]*),|$""),""&lt;/i&gt;"")),""~"", CONCA"&amp;"TENATE(""&lt;i&gt;"",B925,""&lt;/i&gt;"")),""(\([\s\S]*?\))"",""&lt;i&gt;&lt;span foreground='#FF34343A'&gt;$0&lt;/span&gt;&lt;/i&gt;"")"),"")</f>
        <v/>
      </c>
    </row>
    <row r="926">
      <c r="A926" s="14"/>
      <c r="B926" s="1"/>
      <c r="C926" s="15"/>
      <c r="D926" s="16"/>
      <c r="E926" s="14"/>
      <c r="F926" s="14"/>
      <c r="H926" s="15"/>
      <c r="I926" s="17"/>
      <c r="J926" s="17"/>
      <c r="O926" s="17"/>
      <c r="Q926" s="1"/>
      <c r="R926" s="1"/>
      <c r="V926" s="9" t="str">
        <f>IFERROR(__xludf.DUMMYFUNCTION("REGEXREPLACE(SUBSTITUTE(SUBSTITUTE(SUBSTITUTE(SUBSTITUTE(REGEXREPLACE(I926, ""(\[([ROYGBPTQUXZC_]|1?[0-9])\])"", ""&lt;icon src='$2.png'/&gt;""),""--"",""—""),""-&gt;"",""•""),""~@"", CONCATENATE(""&lt;i&gt;"",REGEXEXTRACT(B926,""^([\s\S]*),|$""),""&lt;/i&gt;"")),""~"", CONCA"&amp;"TENATE(""&lt;i&gt;"",B926,""&lt;/i&gt;"")),""(\([\s\S]*?\))"",""&lt;i&gt;&lt;span foreground='#FF34343A'&gt;$0&lt;/span&gt;&lt;/i&gt;"")"),"")</f>
        <v/>
      </c>
    </row>
    <row r="927">
      <c r="A927" s="14"/>
      <c r="B927" s="1"/>
      <c r="C927" s="15"/>
      <c r="D927" s="16"/>
      <c r="E927" s="14"/>
      <c r="F927" s="14"/>
      <c r="H927" s="15"/>
      <c r="I927" s="17"/>
      <c r="J927" s="17"/>
      <c r="O927" s="17"/>
      <c r="Q927" s="1"/>
      <c r="R927" s="1"/>
      <c r="V927" s="9" t="str">
        <f>IFERROR(__xludf.DUMMYFUNCTION("REGEXREPLACE(SUBSTITUTE(SUBSTITUTE(SUBSTITUTE(SUBSTITUTE(REGEXREPLACE(I927, ""(\[([ROYGBPTQUXZC_]|1?[0-9])\])"", ""&lt;icon src='$2.png'/&gt;""),""--"",""—""),""-&gt;"",""•""),""~@"", CONCATENATE(""&lt;i&gt;"",REGEXEXTRACT(B927,""^([\s\S]*),|$""),""&lt;/i&gt;"")),""~"", CONCA"&amp;"TENATE(""&lt;i&gt;"",B927,""&lt;/i&gt;"")),""(\([\s\S]*?\))"",""&lt;i&gt;&lt;span foreground='#FF34343A'&gt;$0&lt;/span&gt;&lt;/i&gt;"")"),"")</f>
        <v/>
      </c>
    </row>
    <row r="928">
      <c r="A928" s="14"/>
      <c r="B928" s="1"/>
      <c r="C928" s="15"/>
      <c r="D928" s="16"/>
      <c r="E928" s="14"/>
      <c r="F928" s="14"/>
      <c r="H928" s="15"/>
      <c r="I928" s="17"/>
      <c r="J928" s="17"/>
      <c r="O928" s="17"/>
      <c r="Q928" s="1"/>
      <c r="R928" s="1"/>
      <c r="V928" s="9" t="str">
        <f>IFERROR(__xludf.DUMMYFUNCTION("REGEXREPLACE(SUBSTITUTE(SUBSTITUTE(SUBSTITUTE(SUBSTITUTE(REGEXREPLACE(I928, ""(\[([ROYGBPTQUXZC_]|1?[0-9])\])"", ""&lt;icon src='$2.png'/&gt;""),""--"",""—""),""-&gt;"",""•""),""~@"", CONCATENATE(""&lt;i&gt;"",REGEXEXTRACT(B928,""^([\s\S]*),|$""),""&lt;/i&gt;"")),""~"", CONCA"&amp;"TENATE(""&lt;i&gt;"",B928,""&lt;/i&gt;"")),""(\([\s\S]*?\))"",""&lt;i&gt;&lt;span foreground='#FF34343A'&gt;$0&lt;/span&gt;&lt;/i&gt;"")"),"")</f>
        <v/>
      </c>
    </row>
    <row r="929">
      <c r="A929" s="14"/>
      <c r="B929" s="1"/>
      <c r="C929" s="15"/>
      <c r="D929" s="16"/>
      <c r="E929" s="14"/>
      <c r="F929" s="14"/>
      <c r="H929" s="15"/>
      <c r="I929" s="17"/>
      <c r="J929" s="17"/>
      <c r="O929" s="17"/>
      <c r="Q929" s="1"/>
      <c r="R929" s="1"/>
      <c r="V929" s="9" t="str">
        <f>IFERROR(__xludf.DUMMYFUNCTION("REGEXREPLACE(SUBSTITUTE(SUBSTITUTE(SUBSTITUTE(SUBSTITUTE(REGEXREPLACE(I929, ""(\[([ROYGBPTQUXZC_]|1?[0-9])\])"", ""&lt;icon src='$2.png'/&gt;""),""--"",""—""),""-&gt;"",""•""),""~@"", CONCATENATE(""&lt;i&gt;"",REGEXEXTRACT(B929,""^([\s\S]*),|$""),""&lt;/i&gt;"")),""~"", CONCA"&amp;"TENATE(""&lt;i&gt;"",B929,""&lt;/i&gt;"")),""(\([\s\S]*?\))"",""&lt;i&gt;&lt;span foreground='#FF34343A'&gt;$0&lt;/span&gt;&lt;/i&gt;"")"),"")</f>
        <v/>
      </c>
    </row>
    <row r="930">
      <c r="A930" s="14"/>
      <c r="B930" s="1"/>
      <c r="C930" s="15"/>
      <c r="D930" s="16"/>
      <c r="E930" s="14"/>
      <c r="F930" s="14"/>
      <c r="H930" s="15"/>
      <c r="I930" s="17"/>
      <c r="J930" s="17"/>
      <c r="O930" s="17"/>
      <c r="Q930" s="1"/>
      <c r="R930" s="1"/>
      <c r="V930" s="9" t="str">
        <f>IFERROR(__xludf.DUMMYFUNCTION("REGEXREPLACE(SUBSTITUTE(SUBSTITUTE(SUBSTITUTE(SUBSTITUTE(REGEXREPLACE(I930, ""(\[([ROYGBPTQUXZC_]|1?[0-9])\])"", ""&lt;icon src='$2.png'/&gt;""),""--"",""—""),""-&gt;"",""•""),""~@"", CONCATENATE(""&lt;i&gt;"",REGEXEXTRACT(B930,""^([\s\S]*),|$""),""&lt;/i&gt;"")),""~"", CONCA"&amp;"TENATE(""&lt;i&gt;"",B930,""&lt;/i&gt;"")),""(\([\s\S]*?\))"",""&lt;i&gt;&lt;span foreground='#FF34343A'&gt;$0&lt;/span&gt;&lt;/i&gt;"")"),"")</f>
        <v/>
      </c>
    </row>
    <row r="931">
      <c r="A931" s="14"/>
      <c r="B931" s="1"/>
      <c r="C931" s="15"/>
      <c r="D931" s="16"/>
      <c r="E931" s="14"/>
      <c r="F931" s="14"/>
      <c r="H931" s="15"/>
      <c r="I931" s="17"/>
      <c r="J931" s="17"/>
      <c r="O931" s="17"/>
      <c r="Q931" s="1"/>
      <c r="R931" s="1"/>
      <c r="V931" s="9" t="str">
        <f>IFERROR(__xludf.DUMMYFUNCTION("REGEXREPLACE(SUBSTITUTE(SUBSTITUTE(SUBSTITUTE(SUBSTITUTE(REGEXREPLACE(I931, ""(\[([ROYGBPTQUXZC_]|1?[0-9])\])"", ""&lt;icon src='$2.png'/&gt;""),""--"",""—""),""-&gt;"",""•""),""~@"", CONCATENATE(""&lt;i&gt;"",REGEXEXTRACT(B931,""^([\s\S]*),|$""),""&lt;/i&gt;"")),""~"", CONCA"&amp;"TENATE(""&lt;i&gt;"",B931,""&lt;/i&gt;"")),""(\([\s\S]*?\))"",""&lt;i&gt;&lt;span foreground='#FF34343A'&gt;$0&lt;/span&gt;&lt;/i&gt;"")"),"")</f>
        <v/>
      </c>
    </row>
    <row r="932">
      <c r="A932" s="14"/>
      <c r="B932" s="1"/>
      <c r="C932" s="15"/>
      <c r="D932" s="16"/>
      <c r="E932" s="14"/>
      <c r="F932" s="14"/>
      <c r="H932" s="15"/>
      <c r="I932" s="17"/>
      <c r="J932" s="17"/>
      <c r="O932" s="17"/>
      <c r="Q932" s="1"/>
      <c r="R932" s="1"/>
      <c r="V932" s="9" t="str">
        <f>IFERROR(__xludf.DUMMYFUNCTION("REGEXREPLACE(SUBSTITUTE(SUBSTITUTE(SUBSTITUTE(SUBSTITUTE(REGEXREPLACE(I932, ""(\[([ROYGBPTQUXZC_]|1?[0-9])\])"", ""&lt;icon src='$2.png'/&gt;""),""--"",""—""),""-&gt;"",""•""),""~@"", CONCATENATE(""&lt;i&gt;"",REGEXEXTRACT(B932,""^([\s\S]*),|$""),""&lt;/i&gt;"")),""~"", CONCA"&amp;"TENATE(""&lt;i&gt;"",B932,""&lt;/i&gt;"")),""(\([\s\S]*?\))"",""&lt;i&gt;&lt;span foreground='#FF34343A'&gt;$0&lt;/span&gt;&lt;/i&gt;"")"),"")</f>
        <v/>
      </c>
    </row>
    <row r="933">
      <c r="A933" s="14"/>
      <c r="B933" s="1"/>
      <c r="C933" s="15"/>
      <c r="D933" s="16"/>
      <c r="E933" s="14"/>
      <c r="F933" s="14"/>
      <c r="H933" s="15"/>
      <c r="I933" s="17"/>
      <c r="J933" s="17"/>
      <c r="O933" s="17"/>
      <c r="Q933" s="1"/>
      <c r="R933" s="1"/>
      <c r="V933" s="9" t="str">
        <f>IFERROR(__xludf.DUMMYFUNCTION("REGEXREPLACE(SUBSTITUTE(SUBSTITUTE(SUBSTITUTE(SUBSTITUTE(REGEXREPLACE(I933, ""(\[([ROYGBPTQUXZC_]|1?[0-9])\])"", ""&lt;icon src='$2.png'/&gt;""),""--"",""—""),""-&gt;"",""•""),""~@"", CONCATENATE(""&lt;i&gt;"",REGEXEXTRACT(B933,""^([\s\S]*),|$""),""&lt;/i&gt;"")),""~"", CONCA"&amp;"TENATE(""&lt;i&gt;"",B933,""&lt;/i&gt;"")),""(\([\s\S]*?\))"",""&lt;i&gt;&lt;span foreground='#FF34343A'&gt;$0&lt;/span&gt;&lt;/i&gt;"")"),"")</f>
        <v/>
      </c>
    </row>
    <row r="934">
      <c r="A934" s="14"/>
      <c r="B934" s="1"/>
      <c r="C934" s="15"/>
      <c r="D934" s="16"/>
      <c r="E934" s="14"/>
      <c r="F934" s="14"/>
      <c r="H934" s="15"/>
      <c r="I934" s="17"/>
      <c r="J934" s="17"/>
      <c r="O934" s="17"/>
      <c r="Q934" s="1"/>
      <c r="R934" s="1"/>
      <c r="V934" s="9" t="str">
        <f>IFERROR(__xludf.DUMMYFUNCTION("REGEXREPLACE(SUBSTITUTE(SUBSTITUTE(SUBSTITUTE(SUBSTITUTE(REGEXREPLACE(I934, ""(\[([ROYGBPTQUXZC_]|1?[0-9])\])"", ""&lt;icon src='$2.png'/&gt;""),""--"",""—""),""-&gt;"",""•""),""~@"", CONCATENATE(""&lt;i&gt;"",REGEXEXTRACT(B934,""^([\s\S]*),|$""),""&lt;/i&gt;"")),""~"", CONCA"&amp;"TENATE(""&lt;i&gt;"",B934,""&lt;/i&gt;"")),""(\([\s\S]*?\))"",""&lt;i&gt;&lt;span foreground='#FF34343A'&gt;$0&lt;/span&gt;&lt;/i&gt;"")"),"")</f>
        <v/>
      </c>
    </row>
    <row r="935">
      <c r="A935" s="14"/>
      <c r="B935" s="1"/>
      <c r="C935" s="15"/>
      <c r="D935" s="16"/>
      <c r="E935" s="14"/>
      <c r="F935" s="14"/>
      <c r="H935" s="15"/>
      <c r="I935" s="17"/>
      <c r="J935" s="17"/>
      <c r="O935" s="17"/>
      <c r="Q935" s="1"/>
      <c r="R935" s="1"/>
      <c r="V935" s="9" t="str">
        <f>IFERROR(__xludf.DUMMYFUNCTION("REGEXREPLACE(SUBSTITUTE(SUBSTITUTE(SUBSTITUTE(SUBSTITUTE(REGEXREPLACE(I935, ""(\[([ROYGBPTQUXZC_]|1?[0-9])\])"", ""&lt;icon src='$2.png'/&gt;""),""--"",""—""),""-&gt;"",""•""),""~@"", CONCATENATE(""&lt;i&gt;"",REGEXEXTRACT(B935,""^([\s\S]*),|$""),""&lt;/i&gt;"")),""~"", CONCA"&amp;"TENATE(""&lt;i&gt;"",B935,""&lt;/i&gt;"")),""(\([\s\S]*?\))"",""&lt;i&gt;&lt;span foreground='#FF34343A'&gt;$0&lt;/span&gt;&lt;/i&gt;"")"),"")</f>
        <v/>
      </c>
    </row>
    <row r="936">
      <c r="A936" s="14"/>
      <c r="B936" s="1"/>
      <c r="C936" s="15"/>
      <c r="D936" s="16"/>
      <c r="E936" s="14"/>
      <c r="F936" s="14"/>
      <c r="H936" s="15"/>
      <c r="I936" s="17"/>
      <c r="J936" s="17"/>
      <c r="O936" s="17"/>
      <c r="Q936" s="1"/>
      <c r="R936" s="1"/>
      <c r="V936" s="9" t="str">
        <f>IFERROR(__xludf.DUMMYFUNCTION("REGEXREPLACE(SUBSTITUTE(SUBSTITUTE(SUBSTITUTE(SUBSTITUTE(REGEXREPLACE(I936, ""(\[([ROYGBPTQUXZC_]|1?[0-9])\])"", ""&lt;icon src='$2.png'/&gt;""),""--"",""—""),""-&gt;"",""•""),""~@"", CONCATENATE(""&lt;i&gt;"",REGEXEXTRACT(B936,""^([\s\S]*),|$""),""&lt;/i&gt;"")),""~"", CONCA"&amp;"TENATE(""&lt;i&gt;"",B936,""&lt;/i&gt;"")),""(\([\s\S]*?\))"",""&lt;i&gt;&lt;span foreground='#FF34343A'&gt;$0&lt;/span&gt;&lt;/i&gt;"")"),"")</f>
        <v/>
      </c>
    </row>
    <row r="937">
      <c r="A937" s="14"/>
      <c r="B937" s="1"/>
      <c r="C937" s="15"/>
      <c r="D937" s="16"/>
      <c r="E937" s="14"/>
      <c r="F937" s="14"/>
      <c r="H937" s="15"/>
      <c r="I937" s="17"/>
      <c r="J937" s="17"/>
      <c r="O937" s="17"/>
      <c r="Q937" s="1"/>
      <c r="R937" s="1"/>
      <c r="V937" s="9" t="str">
        <f>IFERROR(__xludf.DUMMYFUNCTION("REGEXREPLACE(SUBSTITUTE(SUBSTITUTE(SUBSTITUTE(SUBSTITUTE(REGEXREPLACE(I937, ""(\[([ROYGBPTQUXZC_]|1?[0-9])\])"", ""&lt;icon src='$2.png'/&gt;""),""--"",""—""),""-&gt;"",""•""),""~@"", CONCATENATE(""&lt;i&gt;"",REGEXEXTRACT(B937,""^([\s\S]*),|$""),""&lt;/i&gt;"")),""~"", CONCA"&amp;"TENATE(""&lt;i&gt;"",B937,""&lt;/i&gt;"")),""(\([\s\S]*?\))"",""&lt;i&gt;&lt;span foreground='#FF34343A'&gt;$0&lt;/span&gt;&lt;/i&gt;"")"),"")</f>
        <v/>
      </c>
    </row>
    <row r="938">
      <c r="A938" s="14"/>
      <c r="B938" s="1"/>
      <c r="C938" s="15"/>
      <c r="D938" s="16"/>
      <c r="E938" s="14"/>
      <c r="F938" s="14"/>
      <c r="H938" s="15"/>
      <c r="I938" s="17"/>
      <c r="J938" s="17"/>
      <c r="O938" s="17"/>
      <c r="Q938" s="1"/>
      <c r="R938" s="1"/>
      <c r="V938" s="9" t="str">
        <f>IFERROR(__xludf.DUMMYFUNCTION("REGEXREPLACE(SUBSTITUTE(SUBSTITUTE(SUBSTITUTE(SUBSTITUTE(REGEXREPLACE(I938, ""(\[([ROYGBPTQUXZC_]|1?[0-9])\])"", ""&lt;icon src='$2.png'/&gt;""),""--"",""—""),""-&gt;"",""•""),""~@"", CONCATENATE(""&lt;i&gt;"",REGEXEXTRACT(B938,""^([\s\S]*),|$""),""&lt;/i&gt;"")),""~"", CONCA"&amp;"TENATE(""&lt;i&gt;"",B938,""&lt;/i&gt;"")),""(\([\s\S]*?\))"",""&lt;i&gt;&lt;span foreground='#FF34343A'&gt;$0&lt;/span&gt;&lt;/i&gt;"")"),"")</f>
        <v/>
      </c>
    </row>
    <row r="939">
      <c r="A939" s="14"/>
      <c r="B939" s="1"/>
      <c r="C939" s="15"/>
      <c r="D939" s="16"/>
      <c r="E939" s="14"/>
      <c r="F939" s="14"/>
      <c r="H939" s="15"/>
      <c r="I939" s="17"/>
      <c r="J939" s="17"/>
      <c r="O939" s="17"/>
      <c r="Q939" s="1"/>
      <c r="R939" s="1"/>
      <c r="V939" s="9" t="str">
        <f>IFERROR(__xludf.DUMMYFUNCTION("REGEXREPLACE(SUBSTITUTE(SUBSTITUTE(SUBSTITUTE(SUBSTITUTE(REGEXREPLACE(I939, ""(\[([ROYGBPTQUXZC_]|1?[0-9])\])"", ""&lt;icon src='$2.png'/&gt;""),""--"",""—""),""-&gt;"",""•""),""~@"", CONCATENATE(""&lt;i&gt;"",REGEXEXTRACT(B939,""^([\s\S]*),|$""),""&lt;/i&gt;"")),""~"", CONCA"&amp;"TENATE(""&lt;i&gt;"",B939,""&lt;/i&gt;"")),""(\([\s\S]*?\))"",""&lt;i&gt;&lt;span foreground='#FF34343A'&gt;$0&lt;/span&gt;&lt;/i&gt;"")"),"")</f>
        <v/>
      </c>
    </row>
    <row r="940">
      <c r="A940" s="14"/>
      <c r="B940" s="1"/>
      <c r="C940" s="15"/>
      <c r="D940" s="16"/>
      <c r="E940" s="14"/>
      <c r="F940" s="14"/>
      <c r="H940" s="15"/>
      <c r="I940" s="17"/>
      <c r="J940" s="17"/>
      <c r="O940" s="17"/>
      <c r="Q940" s="1"/>
      <c r="R940" s="1"/>
      <c r="V940" s="9" t="str">
        <f>IFERROR(__xludf.DUMMYFUNCTION("REGEXREPLACE(SUBSTITUTE(SUBSTITUTE(SUBSTITUTE(SUBSTITUTE(REGEXREPLACE(I940, ""(\[([ROYGBPTQUXZC_]|1?[0-9])\])"", ""&lt;icon src='$2.png'/&gt;""),""--"",""—""),""-&gt;"",""•""),""~@"", CONCATENATE(""&lt;i&gt;"",REGEXEXTRACT(B940,""^([\s\S]*),|$""),""&lt;/i&gt;"")),""~"", CONCA"&amp;"TENATE(""&lt;i&gt;"",B940,""&lt;/i&gt;"")),""(\([\s\S]*?\))"",""&lt;i&gt;&lt;span foreground='#FF34343A'&gt;$0&lt;/span&gt;&lt;/i&gt;"")"),"")</f>
        <v/>
      </c>
    </row>
    <row r="941">
      <c r="A941" s="14"/>
      <c r="B941" s="1"/>
      <c r="C941" s="15"/>
      <c r="D941" s="16"/>
      <c r="E941" s="14"/>
      <c r="F941" s="14"/>
      <c r="H941" s="15"/>
      <c r="I941" s="17"/>
      <c r="J941" s="17"/>
      <c r="O941" s="17"/>
      <c r="Q941" s="1"/>
      <c r="R941" s="1"/>
      <c r="V941" s="9" t="str">
        <f>IFERROR(__xludf.DUMMYFUNCTION("REGEXREPLACE(SUBSTITUTE(SUBSTITUTE(SUBSTITUTE(SUBSTITUTE(REGEXREPLACE(I941, ""(\[([ROYGBPTQUXZC_]|1?[0-9])\])"", ""&lt;icon src='$2.png'/&gt;""),""--"",""—""),""-&gt;"",""•""),""~@"", CONCATENATE(""&lt;i&gt;"",REGEXEXTRACT(B941,""^([\s\S]*),|$""),""&lt;/i&gt;"")),""~"", CONCA"&amp;"TENATE(""&lt;i&gt;"",B941,""&lt;/i&gt;"")),""(\([\s\S]*?\))"",""&lt;i&gt;&lt;span foreground='#FF34343A'&gt;$0&lt;/span&gt;&lt;/i&gt;"")"),"")</f>
        <v/>
      </c>
    </row>
    <row r="942">
      <c r="A942" s="14"/>
      <c r="B942" s="1"/>
      <c r="C942" s="15"/>
      <c r="D942" s="16"/>
      <c r="E942" s="14"/>
      <c r="F942" s="14"/>
      <c r="H942" s="15"/>
      <c r="I942" s="17"/>
      <c r="J942" s="17"/>
      <c r="O942" s="17"/>
      <c r="Q942" s="1"/>
      <c r="R942" s="1"/>
      <c r="V942" s="9" t="str">
        <f>IFERROR(__xludf.DUMMYFUNCTION("REGEXREPLACE(SUBSTITUTE(SUBSTITUTE(SUBSTITUTE(SUBSTITUTE(REGEXREPLACE(I942, ""(\[([ROYGBPTQUXZC_]|1?[0-9])\])"", ""&lt;icon src='$2.png'/&gt;""),""--"",""—""),""-&gt;"",""•""),""~@"", CONCATENATE(""&lt;i&gt;"",REGEXEXTRACT(B942,""^([\s\S]*),|$""),""&lt;/i&gt;"")),""~"", CONCA"&amp;"TENATE(""&lt;i&gt;"",B942,""&lt;/i&gt;"")),""(\([\s\S]*?\))"",""&lt;i&gt;&lt;span foreground='#FF34343A'&gt;$0&lt;/span&gt;&lt;/i&gt;"")"),"")</f>
        <v/>
      </c>
    </row>
    <row r="943">
      <c r="A943" s="14"/>
      <c r="B943" s="1"/>
      <c r="C943" s="15"/>
      <c r="D943" s="16"/>
      <c r="E943" s="14"/>
      <c r="F943" s="14"/>
      <c r="H943" s="15"/>
      <c r="I943" s="17"/>
      <c r="J943" s="17"/>
      <c r="O943" s="17"/>
      <c r="Q943" s="1"/>
      <c r="R943" s="1"/>
      <c r="V943" s="9" t="str">
        <f>IFERROR(__xludf.DUMMYFUNCTION("REGEXREPLACE(SUBSTITUTE(SUBSTITUTE(SUBSTITUTE(SUBSTITUTE(REGEXREPLACE(I943, ""(\[([ROYGBPTQUXZC_]|1?[0-9])\])"", ""&lt;icon src='$2.png'/&gt;""),""--"",""—""),""-&gt;"",""•""),""~@"", CONCATENATE(""&lt;i&gt;"",REGEXEXTRACT(B943,""^([\s\S]*),|$""),""&lt;/i&gt;"")),""~"", CONCA"&amp;"TENATE(""&lt;i&gt;"",B943,""&lt;/i&gt;"")),""(\([\s\S]*?\))"",""&lt;i&gt;&lt;span foreground='#FF34343A'&gt;$0&lt;/span&gt;&lt;/i&gt;"")"),"")</f>
        <v/>
      </c>
    </row>
    <row r="944">
      <c r="A944" s="14"/>
      <c r="B944" s="1"/>
      <c r="C944" s="15"/>
      <c r="D944" s="16"/>
      <c r="E944" s="14"/>
      <c r="F944" s="14"/>
      <c r="H944" s="15"/>
      <c r="I944" s="17"/>
      <c r="J944" s="17"/>
      <c r="O944" s="17"/>
      <c r="Q944" s="1"/>
      <c r="R944" s="1"/>
      <c r="V944" s="9" t="str">
        <f>IFERROR(__xludf.DUMMYFUNCTION("REGEXREPLACE(SUBSTITUTE(SUBSTITUTE(SUBSTITUTE(SUBSTITUTE(REGEXREPLACE(I944, ""(\[([ROYGBPTQUXZC_]|1?[0-9])\])"", ""&lt;icon src='$2.png'/&gt;""),""--"",""—""),""-&gt;"",""•""),""~@"", CONCATENATE(""&lt;i&gt;"",REGEXEXTRACT(B944,""^([\s\S]*),|$""),""&lt;/i&gt;"")),""~"", CONCA"&amp;"TENATE(""&lt;i&gt;"",B944,""&lt;/i&gt;"")),""(\([\s\S]*?\))"",""&lt;i&gt;&lt;span foreground='#FF34343A'&gt;$0&lt;/span&gt;&lt;/i&gt;"")"),"")</f>
        <v/>
      </c>
    </row>
    <row r="945">
      <c r="A945" s="14"/>
      <c r="B945" s="1"/>
      <c r="C945" s="15"/>
      <c r="D945" s="16"/>
      <c r="E945" s="14"/>
      <c r="F945" s="14"/>
      <c r="H945" s="15"/>
      <c r="I945" s="17"/>
      <c r="J945" s="17"/>
      <c r="O945" s="17"/>
      <c r="Q945" s="1"/>
      <c r="R945" s="1"/>
      <c r="V945" s="9" t="str">
        <f>IFERROR(__xludf.DUMMYFUNCTION("REGEXREPLACE(SUBSTITUTE(SUBSTITUTE(SUBSTITUTE(SUBSTITUTE(REGEXREPLACE(I945, ""(\[([ROYGBPTQUXZC_]|1?[0-9])\])"", ""&lt;icon src='$2.png'/&gt;""),""--"",""—""),""-&gt;"",""•""),""~@"", CONCATENATE(""&lt;i&gt;"",REGEXEXTRACT(B945,""^([\s\S]*),|$""),""&lt;/i&gt;"")),""~"", CONCA"&amp;"TENATE(""&lt;i&gt;"",B945,""&lt;/i&gt;"")),""(\([\s\S]*?\))"",""&lt;i&gt;&lt;span foreground='#FF34343A'&gt;$0&lt;/span&gt;&lt;/i&gt;"")"),"")</f>
        <v/>
      </c>
    </row>
    <row r="946">
      <c r="A946" s="14"/>
      <c r="B946" s="1"/>
      <c r="C946" s="15"/>
      <c r="D946" s="16"/>
      <c r="E946" s="14"/>
      <c r="F946" s="14"/>
      <c r="H946" s="15"/>
      <c r="I946" s="17"/>
      <c r="J946" s="17"/>
      <c r="O946" s="17"/>
      <c r="Q946" s="1"/>
      <c r="R946" s="1"/>
      <c r="V946" s="9" t="str">
        <f>IFERROR(__xludf.DUMMYFUNCTION("REGEXREPLACE(SUBSTITUTE(SUBSTITUTE(SUBSTITUTE(SUBSTITUTE(REGEXREPLACE(I946, ""(\[([ROYGBPTQUXZC_]|1?[0-9])\])"", ""&lt;icon src='$2.png'/&gt;""),""--"",""—""),""-&gt;"",""•""),""~@"", CONCATENATE(""&lt;i&gt;"",REGEXEXTRACT(B946,""^([\s\S]*),|$""),""&lt;/i&gt;"")),""~"", CONCA"&amp;"TENATE(""&lt;i&gt;"",B946,""&lt;/i&gt;"")),""(\([\s\S]*?\))"",""&lt;i&gt;&lt;span foreground='#FF34343A'&gt;$0&lt;/span&gt;&lt;/i&gt;"")"),"")</f>
        <v/>
      </c>
    </row>
    <row r="947">
      <c r="A947" s="14"/>
      <c r="B947" s="1"/>
      <c r="C947" s="15"/>
      <c r="D947" s="16"/>
      <c r="E947" s="14"/>
      <c r="F947" s="14"/>
      <c r="H947" s="15"/>
      <c r="I947" s="17"/>
      <c r="J947" s="17"/>
      <c r="O947" s="17"/>
      <c r="Q947" s="1"/>
      <c r="R947" s="1"/>
      <c r="V947" s="9" t="str">
        <f>IFERROR(__xludf.DUMMYFUNCTION("REGEXREPLACE(SUBSTITUTE(SUBSTITUTE(SUBSTITUTE(SUBSTITUTE(REGEXREPLACE(I947, ""(\[([ROYGBPTQUXZC_]|1?[0-9])\])"", ""&lt;icon src='$2.png'/&gt;""),""--"",""—""),""-&gt;"",""•""),""~@"", CONCATENATE(""&lt;i&gt;"",REGEXEXTRACT(B947,""^([\s\S]*),|$""),""&lt;/i&gt;"")),""~"", CONCA"&amp;"TENATE(""&lt;i&gt;"",B947,""&lt;/i&gt;"")),""(\([\s\S]*?\))"",""&lt;i&gt;&lt;span foreground='#FF34343A'&gt;$0&lt;/span&gt;&lt;/i&gt;"")"),"")</f>
        <v/>
      </c>
    </row>
    <row r="948">
      <c r="A948" s="14"/>
      <c r="B948" s="1"/>
      <c r="C948" s="15"/>
      <c r="D948" s="16"/>
      <c r="E948" s="14"/>
      <c r="F948" s="14"/>
      <c r="H948" s="15"/>
      <c r="I948" s="17"/>
      <c r="J948" s="17"/>
      <c r="O948" s="17"/>
      <c r="Q948" s="1"/>
      <c r="R948" s="1"/>
      <c r="V948" s="9" t="str">
        <f>IFERROR(__xludf.DUMMYFUNCTION("REGEXREPLACE(SUBSTITUTE(SUBSTITUTE(SUBSTITUTE(SUBSTITUTE(REGEXREPLACE(I948, ""(\[([ROYGBPTQUXZC_]|1?[0-9])\])"", ""&lt;icon src='$2.png'/&gt;""),""--"",""—""),""-&gt;"",""•""),""~@"", CONCATENATE(""&lt;i&gt;"",REGEXEXTRACT(B948,""^([\s\S]*),|$""),""&lt;/i&gt;"")),""~"", CONCA"&amp;"TENATE(""&lt;i&gt;"",B948,""&lt;/i&gt;"")),""(\([\s\S]*?\))"",""&lt;i&gt;&lt;span foreground='#FF34343A'&gt;$0&lt;/span&gt;&lt;/i&gt;"")"),"")</f>
        <v/>
      </c>
    </row>
    <row r="949">
      <c r="A949" s="14"/>
      <c r="B949" s="1"/>
      <c r="C949" s="15"/>
      <c r="D949" s="16"/>
      <c r="E949" s="14"/>
      <c r="F949" s="14"/>
      <c r="H949" s="15"/>
      <c r="I949" s="17"/>
      <c r="J949" s="17"/>
      <c r="O949" s="17"/>
      <c r="Q949" s="1"/>
      <c r="R949" s="1"/>
      <c r="V949" s="9" t="str">
        <f>IFERROR(__xludf.DUMMYFUNCTION("REGEXREPLACE(SUBSTITUTE(SUBSTITUTE(SUBSTITUTE(SUBSTITUTE(REGEXREPLACE(I949, ""(\[([ROYGBPTQUXZC_]|1?[0-9])\])"", ""&lt;icon src='$2.png'/&gt;""),""--"",""—""),""-&gt;"",""•""),""~@"", CONCATENATE(""&lt;i&gt;"",REGEXEXTRACT(B949,""^([\s\S]*),|$""),""&lt;/i&gt;"")),""~"", CONCA"&amp;"TENATE(""&lt;i&gt;"",B949,""&lt;/i&gt;"")),""(\([\s\S]*?\))"",""&lt;i&gt;&lt;span foreground='#FF34343A'&gt;$0&lt;/span&gt;&lt;/i&gt;"")"),"")</f>
        <v/>
      </c>
    </row>
    <row r="950">
      <c r="A950" s="14"/>
      <c r="B950" s="1"/>
      <c r="C950" s="15"/>
      <c r="D950" s="16"/>
      <c r="E950" s="14"/>
      <c r="F950" s="14"/>
      <c r="H950" s="15"/>
      <c r="I950" s="17"/>
      <c r="J950" s="17"/>
      <c r="O950" s="17"/>
      <c r="Q950" s="1"/>
      <c r="R950" s="1"/>
      <c r="V950" s="9" t="str">
        <f>IFERROR(__xludf.DUMMYFUNCTION("REGEXREPLACE(SUBSTITUTE(SUBSTITUTE(SUBSTITUTE(SUBSTITUTE(REGEXREPLACE(I950, ""(\[([ROYGBPTQUXZC_]|1?[0-9])\])"", ""&lt;icon src='$2.png'/&gt;""),""--"",""—""),""-&gt;"",""•""),""~@"", CONCATENATE(""&lt;i&gt;"",REGEXEXTRACT(B950,""^([\s\S]*),|$""),""&lt;/i&gt;"")),""~"", CONCA"&amp;"TENATE(""&lt;i&gt;"",B950,""&lt;/i&gt;"")),""(\([\s\S]*?\))"",""&lt;i&gt;&lt;span foreground='#FF34343A'&gt;$0&lt;/span&gt;&lt;/i&gt;"")"),"")</f>
        <v/>
      </c>
    </row>
    <row r="951">
      <c r="A951" s="14"/>
      <c r="B951" s="1"/>
      <c r="C951" s="15"/>
      <c r="D951" s="16"/>
      <c r="E951" s="14"/>
      <c r="F951" s="14"/>
      <c r="H951" s="15"/>
      <c r="I951" s="17"/>
      <c r="J951" s="17"/>
      <c r="O951" s="17"/>
      <c r="Q951" s="1"/>
      <c r="R951" s="1"/>
      <c r="V951" s="9" t="str">
        <f>IFERROR(__xludf.DUMMYFUNCTION("REGEXREPLACE(SUBSTITUTE(SUBSTITUTE(SUBSTITUTE(SUBSTITUTE(REGEXREPLACE(I951, ""(\[([ROYGBPTQUXZC_]|1?[0-9])\])"", ""&lt;icon src='$2.png'/&gt;""),""--"",""—""),""-&gt;"",""•""),""~@"", CONCATENATE(""&lt;i&gt;"",REGEXEXTRACT(B951,""^([\s\S]*),|$""),""&lt;/i&gt;"")),""~"", CONCA"&amp;"TENATE(""&lt;i&gt;"",B951,""&lt;/i&gt;"")),""(\([\s\S]*?\))"",""&lt;i&gt;&lt;span foreground='#FF34343A'&gt;$0&lt;/span&gt;&lt;/i&gt;"")"),"")</f>
        <v/>
      </c>
    </row>
    <row r="952">
      <c r="A952" s="14"/>
      <c r="B952" s="1"/>
      <c r="C952" s="15"/>
      <c r="D952" s="16"/>
      <c r="E952" s="14"/>
      <c r="F952" s="14"/>
      <c r="H952" s="15"/>
      <c r="I952" s="17"/>
      <c r="J952" s="17"/>
      <c r="O952" s="17"/>
      <c r="Q952" s="1"/>
      <c r="R952" s="1"/>
      <c r="V952" s="9" t="str">
        <f>IFERROR(__xludf.DUMMYFUNCTION("REGEXREPLACE(SUBSTITUTE(SUBSTITUTE(SUBSTITUTE(SUBSTITUTE(REGEXREPLACE(I952, ""(\[([ROYGBPTQUXZC_]|1?[0-9])\])"", ""&lt;icon src='$2.png'/&gt;""),""--"",""—""),""-&gt;"",""•""),""~@"", CONCATENATE(""&lt;i&gt;"",REGEXEXTRACT(B952,""^([\s\S]*),|$""),""&lt;/i&gt;"")),""~"", CONCA"&amp;"TENATE(""&lt;i&gt;"",B952,""&lt;/i&gt;"")),""(\([\s\S]*?\))"",""&lt;i&gt;&lt;span foreground='#FF34343A'&gt;$0&lt;/span&gt;&lt;/i&gt;"")"),"")</f>
        <v/>
      </c>
    </row>
    <row r="953">
      <c r="A953" s="14"/>
      <c r="B953" s="1"/>
      <c r="C953" s="15"/>
      <c r="D953" s="16"/>
      <c r="E953" s="14"/>
      <c r="F953" s="14"/>
      <c r="H953" s="15"/>
      <c r="I953" s="17"/>
      <c r="J953" s="17"/>
      <c r="O953" s="17"/>
      <c r="Q953" s="1"/>
      <c r="R953" s="1"/>
      <c r="V953" s="9" t="str">
        <f>IFERROR(__xludf.DUMMYFUNCTION("REGEXREPLACE(SUBSTITUTE(SUBSTITUTE(SUBSTITUTE(SUBSTITUTE(REGEXREPLACE(I953, ""(\[([ROYGBPTQUXZC_]|1?[0-9])\])"", ""&lt;icon src='$2.png'/&gt;""),""--"",""—""),""-&gt;"",""•""),""~@"", CONCATENATE(""&lt;i&gt;"",REGEXEXTRACT(B953,""^([\s\S]*),|$""),""&lt;/i&gt;"")),""~"", CONCA"&amp;"TENATE(""&lt;i&gt;"",B953,""&lt;/i&gt;"")),""(\([\s\S]*?\))"",""&lt;i&gt;&lt;span foreground='#FF34343A'&gt;$0&lt;/span&gt;&lt;/i&gt;"")"),"")</f>
        <v/>
      </c>
    </row>
    <row r="954">
      <c r="A954" s="14"/>
      <c r="B954" s="1"/>
      <c r="C954" s="15"/>
      <c r="D954" s="16"/>
      <c r="E954" s="14"/>
      <c r="F954" s="14"/>
      <c r="H954" s="15"/>
      <c r="I954" s="17"/>
      <c r="J954" s="17"/>
      <c r="O954" s="17"/>
      <c r="Q954" s="1"/>
      <c r="R954" s="1"/>
      <c r="V954" s="9" t="str">
        <f>IFERROR(__xludf.DUMMYFUNCTION("REGEXREPLACE(SUBSTITUTE(SUBSTITUTE(SUBSTITUTE(SUBSTITUTE(REGEXREPLACE(I954, ""(\[([ROYGBPTQUXZC_]|1?[0-9])\])"", ""&lt;icon src='$2.png'/&gt;""),""--"",""—""),""-&gt;"",""•""),""~@"", CONCATENATE(""&lt;i&gt;"",REGEXEXTRACT(B954,""^([\s\S]*),|$""),""&lt;/i&gt;"")),""~"", CONCA"&amp;"TENATE(""&lt;i&gt;"",B954,""&lt;/i&gt;"")),""(\([\s\S]*?\))"",""&lt;i&gt;&lt;span foreground='#FF34343A'&gt;$0&lt;/span&gt;&lt;/i&gt;"")"),"")</f>
        <v/>
      </c>
    </row>
    <row r="955">
      <c r="A955" s="14"/>
      <c r="B955" s="1"/>
      <c r="C955" s="15"/>
      <c r="D955" s="16"/>
      <c r="E955" s="14"/>
      <c r="F955" s="14"/>
      <c r="H955" s="15"/>
      <c r="I955" s="17"/>
      <c r="J955" s="17"/>
      <c r="O955" s="17"/>
      <c r="Q955" s="1"/>
      <c r="R955" s="1"/>
      <c r="V955" s="9" t="str">
        <f>IFERROR(__xludf.DUMMYFUNCTION("REGEXREPLACE(SUBSTITUTE(SUBSTITUTE(SUBSTITUTE(SUBSTITUTE(REGEXREPLACE(I955, ""(\[([ROYGBPTQUXZC_]|1?[0-9])\])"", ""&lt;icon src='$2.png'/&gt;""),""--"",""—""),""-&gt;"",""•""),""~@"", CONCATENATE(""&lt;i&gt;"",REGEXEXTRACT(B955,""^([\s\S]*),|$""),""&lt;/i&gt;"")),""~"", CONCA"&amp;"TENATE(""&lt;i&gt;"",B955,""&lt;/i&gt;"")),""(\([\s\S]*?\))"",""&lt;i&gt;&lt;span foreground='#FF34343A'&gt;$0&lt;/span&gt;&lt;/i&gt;"")"),"")</f>
        <v/>
      </c>
    </row>
    <row r="956">
      <c r="A956" s="14"/>
      <c r="B956" s="1"/>
      <c r="C956" s="15"/>
      <c r="D956" s="16"/>
      <c r="E956" s="14"/>
      <c r="F956" s="14"/>
      <c r="H956" s="15"/>
      <c r="I956" s="17"/>
      <c r="J956" s="17"/>
      <c r="O956" s="17"/>
      <c r="Q956" s="1"/>
      <c r="R956" s="1"/>
      <c r="V956" s="9" t="str">
        <f>IFERROR(__xludf.DUMMYFUNCTION("REGEXREPLACE(SUBSTITUTE(SUBSTITUTE(SUBSTITUTE(SUBSTITUTE(REGEXREPLACE(I956, ""(\[([ROYGBPTQUXZC_]|1?[0-9])\])"", ""&lt;icon src='$2.png'/&gt;""),""--"",""—""),""-&gt;"",""•""),""~@"", CONCATENATE(""&lt;i&gt;"",REGEXEXTRACT(B956,""^([\s\S]*),|$""),""&lt;/i&gt;"")),""~"", CONCA"&amp;"TENATE(""&lt;i&gt;"",B956,""&lt;/i&gt;"")),""(\([\s\S]*?\))"",""&lt;i&gt;&lt;span foreground='#FF34343A'&gt;$0&lt;/span&gt;&lt;/i&gt;"")"),"")</f>
        <v/>
      </c>
    </row>
    <row r="957">
      <c r="A957" s="14"/>
      <c r="B957" s="1"/>
      <c r="C957" s="15"/>
      <c r="D957" s="16"/>
      <c r="E957" s="14"/>
      <c r="F957" s="14"/>
      <c r="H957" s="15"/>
      <c r="I957" s="17"/>
      <c r="J957" s="17"/>
      <c r="O957" s="17"/>
      <c r="Q957" s="1"/>
      <c r="R957" s="1"/>
      <c r="V957" s="9" t="str">
        <f>IFERROR(__xludf.DUMMYFUNCTION("REGEXREPLACE(SUBSTITUTE(SUBSTITUTE(SUBSTITUTE(SUBSTITUTE(REGEXREPLACE(I957, ""(\[([ROYGBPTQUXZC_]|1?[0-9])\])"", ""&lt;icon src='$2.png'/&gt;""),""--"",""—""),""-&gt;"",""•""),""~@"", CONCATENATE(""&lt;i&gt;"",REGEXEXTRACT(B957,""^([\s\S]*),|$""),""&lt;/i&gt;"")),""~"", CONCA"&amp;"TENATE(""&lt;i&gt;"",B957,""&lt;/i&gt;"")),""(\([\s\S]*?\))"",""&lt;i&gt;&lt;span foreground='#FF34343A'&gt;$0&lt;/span&gt;&lt;/i&gt;"")"),"")</f>
        <v/>
      </c>
    </row>
    <row r="958">
      <c r="A958" s="14"/>
      <c r="B958" s="1"/>
      <c r="C958" s="15"/>
      <c r="D958" s="16"/>
      <c r="E958" s="14"/>
      <c r="F958" s="14"/>
      <c r="H958" s="15"/>
      <c r="I958" s="17"/>
      <c r="J958" s="17"/>
      <c r="O958" s="17"/>
      <c r="Q958" s="1"/>
      <c r="R958" s="1"/>
      <c r="V958" s="9" t="str">
        <f>IFERROR(__xludf.DUMMYFUNCTION("REGEXREPLACE(SUBSTITUTE(SUBSTITUTE(SUBSTITUTE(SUBSTITUTE(REGEXREPLACE(I958, ""(\[([ROYGBPTQUXZC_]|1?[0-9])\])"", ""&lt;icon src='$2.png'/&gt;""),""--"",""—""),""-&gt;"",""•""),""~@"", CONCATENATE(""&lt;i&gt;"",REGEXEXTRACT(B958,""^([\s\S]*),|$""),""&lt;/i&gt;"")),""~"", CONCA"&amp;"TENATE(""&lt;i&gt;"",B958,""&lt;/i&gt;"")),""(\([\s\S]*?\))"",""&lt;i&gt;&lt;span foreground='#FF34343A'&gt;$0&lt;/span&gt;&lt;/i&gt;"")"),"")</f>
        <v/>
      </c>
    </row>
    <row r="959">
      <c r="A959" s="14"/>
      <c r="B959" s="1"/>
      <c r="C959" s="15"/>
      <c r="D959" s="16"/>
      <c r="E959" s="14"/>
      <c r="F959" s="14"/>
      <c r="H959" s="15"/>
      <c r="I959" s="17"/>
      <c r="J959" s="17"/>
      <c r="O959" s="17"/>
      <c r="Q959" s="1"/>
      <c r="R959" s="1"/>
      <c r="V959" s="9" t="str">
        <f>IFERROR(__xludf.DUMMYFUNCTION("REGEXREPLACE(SUBSTITUTE(SUBSTITUTE(SUBSTITUTE(SUBSTITUTE(REGEXREPLACE(I959, ""(\[([ROYGBPTQUXZC_]|1?[0-9])\])"", ""&lt;icon src='$2.png'/&gt;""),""--"",""—""),""-&gt;"",""•""),""~@"", CONCATENATE(""&lt;i&gt;"",REGEXEXTRACT(B959,""^([\s\S]*),|$""),""&lt;/i&gt;"")),""~"", CONCA"&amp;"TENATE(""&lt;i&gt;"",B959,""&lt;/i&gt;"")),""(\([\s\S]*?\))"",""&lt;i&gt;&lt;span foreground='#FF34343A'&gt;$0&lt;/span&gt;&lt;/i&gt;"")"),"")</f>
        <v/>
      </c>
    </row>
    <row r="960">
      <c r="A960" s="14"/>
      <c r="B960" s="1"/>
      <c r="C960" s="15"/>
      <c r="D960" s="16"/>
      <c r="E960" s="14"/>
      <c r="F960" s="14"/>
      <c r="H960" s="15"/>
      <c r="I960" s="17"/>
      <c r="J960" s="17"/>
      <c r="O960" s="17"/>
      <c r="Q960" s="1"/>
      <c r="R960" s="1"/>
      <c r="V960" s="9" t="str">
        <f>IFERROR(__xludf.DUMMYFUNCTION("REGEXREPLACE(SUBSTITUTE(SUBSTITUTE(SUBSTITUTE(SUBSTITUTE(REGEXREPLACE(I960, ""(\[([ROYGBPTQUXZC_]|1?[0-9])\])"", ""&lt;icon src='$2.png'/&gt;""),""--"",""—""),""-&gt;"",""•""),""~@"", CONCATENATE(""&lt;i&gt;"",REGEXEXTRACT(B960,""^([\s\S]*),|$""),""&lt;/i&gt;"")),""~"", CONCA"&amp;"TENATE(""&lt;i&gt;"",B960,""&lt;/i&gt;"")),""(\([\s\S]*?\))"",""&lt;i&gt;&lt;span foreground='#FF34343A'&gt;$0&lt;/span&gt;&lt;/i&gt;"")"),"")</f>
        <v/>
      </c>
    </row>
    <row r="961">
      <c r="A961" s="14"/>
      <c r="B961" s="1"/>
      <c r="C961" s="15"/>
      <c r="D961" s="16"/>
      <c r="E961" s="14"/>
      <c r="F961" s="14"/>
      <c r="H961" s="15"/>
      <c r="I961" s="17"/>
      <c r="J961" s="17"/>
      <c r="O961" s="17"/>
      <c r="Q961" s="1"/>
      <c r="R961" s="1"/>
      <c r="V961" s="9" t="str">
        <f>IFERROR(__xludf.DUMMYFUNCTION("REGEXREPLACE(SUBSTITUTE(SUBSTITUTE(SUBSTITUTE(SUBSTITUTE(REGEXREPLACE(I961, ""(\[([ROYGBPTQUXZC_]|1?[0-9])\])"", ""&lt;icon src='$2.png'/&gt;""),""--"",""—""),""-&gt;"",""•""),""~@"", CONCATENATE(""&lt;i&gt;"",REGEXEXTRACT(B961,""^([\s\S]*),|$""),""&lt;/i&gt;"")),""~"", CONCA"&amp;"TENATE(""&lt;i&gt;"",B961,""&lt;/i&gt;"")),""(\([\s\S]*?\))"",""&lt;i&gt;&lt;span foreground='#FF34343A'&gt;$0&lt;/span&gt;&lt;/i&gt;"")"),"")</f>
        <v/>
      </c>
    </row>
    <row r="962">
      <c r="A962" s="14"/>
      <c r="B962" s="1"/>
      <c r="C962" s="15"/>
      <c r="D962" s="16"/>
      <c r="E962" s="14"/>
      <c r="F962" s="14"/>
      <c r="H962" s="15"/>
      <c r="I962" s="17"/>
      <c r="J962" s="17"/>
      <c r="O962" s="17"/>
      <c r="Q962" s="1"/>
      <c r="R962" s="1"/>
      <c r="V962" s="9" t="str">
        <f>IFERROR(__xludf.DUMMYFUNCTION("REGEXREPLACE(SUBSTITUTE(SUBSTITUTE(SUBSTITUTE(SUBSTITUTE(REGEXREPLACE(I962, ""(\[([ROYGBPTQUXZC_]|1?[0-9])\])"", ""&lt;icon src='$2.png'/&gt;""),""--"",""—""),""-&gt;"",""•""),""~@"", CONCATENATE(""&lt;i&gt;"",REGEXEXTRACT(B962,""^([\s\S]*),|$""),""&lt;/i&gt;"")),""~"", CONCA"&amp;"TENATE(""&lt;i&gt;"",B962,""&lt;/i&gt;"")),""(\([\s\S]*?\))"",""&lt;i&gt;&lt;span foreground='#FF34343A'&gt;$0&lt;/span&gt;&lt;/i&gt;"")"),"")</f>
        <v/>
      </c>
    </row>
    <row r="963">
      <c r="A963" s="14"/>
      <c r="B963" s="1"/>
      <c r="C963" s="15"/>
      <c r="D963" s="16"/>
      <c r="E963" s="14"/>
      <c r="F963" s="14"/>
      <c r="H963" s="15"/>
      <c r="I963" s="17"/>
      <c r="J963" s="17"/>
      <c r="O963" s="17"/>
      <c r="Q963" s="1"/>
      <c r="R963" s="1"/>
      <c r="V963" s="9" t="str">
        <f>IFERROR(__xludf.DUMMYFUNCTION("REGEXREPLACE(SUBSTITUTE(SUBSTITUTE(SUBSTITUTE(SUBSTITUTE(REGEXREPLACE(I963, ""(\[([ROYGBPTQUXZC_]|1?[0-9])\])"", ""&lt;icon src='$2.png'/&gt;""),""--"",""—""),""-&gt;"",""•""),""~@"", CONCATENATE(""&lt;i&gt;"",REGEXEXTRACT(B963,""^([\s\S]*),|$""),""&lt;/i&gt;"")),""~"", CONCA"&amp;"TENATE(""&lt;i&gt;"",B963,""&lt;/i&gt;"")),""(\([\s\S]*?\))"",""&lt;i&gt;&lt;span foreground='#FF34343A'&gt;$0&lt;/span&gt;&lt;/i&gt;"")"),"")</f>
        <v/>
      </c>
    </row>
    <row r="964">
      <c r="A964" s="14"/>
      <c r="B964" s="1"/>
      <c r="C964" s="15"/>
      <c r="D964" s="16"/>
      <c r="E964" s="14"/>
      <c r="F964" s="14"/>
      <c r="H964" s="15"/>
      <c r="I964" s="17"/>
      <c r="J964" s="17"/>
      <c r="O964" s="17"/>
      <c r="Q964" s="1"/>
      <c r="R964" s="1"/>
      <c r="V964" s="9" t="str">
        <f>IFERROR(__xludf.DUMMYFUNCTION("REGEXREPLACE(SUBSTITUTE(SUBSTITUTE(SUBSTITUTE(SUBSTITUTE(REGEXREPLACE(I964, ""(\[([ROYGBPTQUXZC_]|1?[0-9])\])"", ""&lt;icon src='$2.png'/&gt;""),""--"",""—""),""-&gt;"",""•""),""~@"", CONCATENATE(""&lt;i&gt;"",REGEXEXTRACT(B964,""^([\s\S]*),|$""),""&lt;/i&gt;"")),""~"", CONCA"&amp;"TENATE(""&lt;i&gt;"",B964,""&lt;/i&gt;"")),""(\([\s\S]*?\))"",""&lt;i&gt;&lt;span foreground='#FF34343A'&gt;$0&lt;/span&gt;&lt;/i&gt;"")"),"")</f>
        <v/>
      </c>
    </row>
    <row r="965">
      <c r="A965" s="14"/>
      <c r="B965" s="1"/>
      <c r="C965" s="15"/>
      <c r="D965" s="16"/>
      <c r="E965" s="14"/>
      <c r="F965" s="14"/>
      <c r="H965" s="15"/>
      <c r="I965" s="17"/>
      <c r="J965" s="17"/>
      <c r="O965" s="17"/>
      <c r="Q965" s="1"/>
      <c r="R965" s="1"/>
      <c r="V965" s="9" t="str">
        <f>IFERROR(__xludf.DUMMYFUNCTION("REGEXREPLACE(SUBSTITUTE(SUBSTITUTE(SUBSTITUTE(SUBSTITUTE(REGEXREPLACE(I965, ""(\[([ROYGBPTQUXZC_]|1?[0-9])\])"", ""&lt;icon src='$2.png'/&gt;""),""--"",""—""),""-&gt;"",""•""),""~@"", CONCATENATE(""&lt;i&gt;"",REGEXEXTRACT(B965,""^([\s\S]*),|$""),""&lt;/i&gt;"")),""~"", CONCA"&amp;"TENATE(""&lt;i&gt;"",B965,""&lt;/i&gt;"")),""(\([\s\S]*?\))"",""&lt;i&gt;&lt;span foreground='#FF34343A'&gt;$0&lt;/span&gt;&lt;/i&gt;"")"),"")</f>
        <v/>
      </c>
    </row>
    <row r="966">
      <c r="A966" s="14"/>
      <c r="B966" s="1"/>
      <c r="C966" s="15"/>
      <c r="D966" s="16"/>
      <c r="E966" s="14"/>
      <c r="F966" s="14"/>
      <c r="H966" s="15"/>
      <c r="I966" s="17"/>
      <c r="J966" s="17"/>
      <c r="O966" s="17"/>
      <c r="Q966" s="1"/>
      <c r="R966" s="1"/>
      <c r="V966" s="9" t="str">
        <f>IFERROR(__xludf.DUMMYFUNCTION("REGEXREPLACE(SUBSTITUTE(SUBSTITUTE(SUBSTITUTE(SUBSTITUTE(REGEXREPLACE(I966, ""(\[([ROYGBPTQUXZC_]|1?[0-9])\])"", ""&lt;icon src='$2.png'/&gt;""),""--"",""—""),""-&gt;"",""•""),""~@"", CONCATENATE(""&lt;i&gt;"",REGEXEXTRACT(B966,""^([\s\S]*),|$""),""&lt;/i&gt;"")),""~"", CONCA"&amp;"TENATE(""&lt;i&gt;"",B966,""&lt;/i&gt;"")),""(\([\s\S]*?\))"",""&lt;i&gt;&lt;span foreground='#FF34343A'&gt;$0&lt;/span&gt;&lt;/i&gt;"")"),"")</f>
        <v/>
      </c>
    </row>
    <row r="967">
      <c r="A967" s="14"/>
      <c r="B967" s="1"/>
      <c r="C967" s="15"/>
      <c r="D967" s="16"/>
      <c r="E967" s="14"/>
      <c r="F967" s="14"/>
      <c r="H967" s="15"/>
      <c r="I967" s="17"/>
      <c r="J967" s="17"/>
      <c r="O967" s="17"/>
      <c r="Q967" s="1"/>
      <c r="R967" s="1"/>
      <c r="V967" s="9" t="str">
        <f>IFERROR(__xludf.DUMMYFUNCTION("REGEXREPLACE(SUBSTITUTE(SUBSTITUTE(SUBSTITUTE(SUBSTITUTE(REGEXREPLACE(I967, ""(\[([ROYGBPTQUXZC_]|1?[0-9])\])"", ""&lt;icon src='$2.png'/&gt;""),""--"",""—""),""-&gt;"",""•""),""~@"", CONCATENATE(""&lt;i&gt;"",REGEXEXTRACT(B967,""^([\s\S]*),|$""),""&lt;/i&gt;"")),""~"", CONCA"&amp;"TENATE(""&lt;i&gt;"",B967,""&lt;/i&gt;"")),""(\([\s\S]*?\))"",""&lt;i&gt;&lt;span foreground='#FF34343A'&gt;$0&lt;/span&gt;&lt;/i&gt;"")"),"")</f>
        <v/>
      </c>
    </row>
    <row r="968">
      <c r="A968" s="14"/>
      <c r="B968" s="1"/>
      <c r="C968" s="15"/>
      <c r="D968" s="16"/>
      <c r="E968" s="14"/>
      <c r="F968" s="14"/>
      <c r="H968" s="15"/>
      <c r="I968" s="17"/>
      <c r="J968" s="17"/>
      <c r="O968" s="17"/>
      <c r="Q968" s="1"/>
      <c r="R968" s="1"/>
      <c r="V968" s="9" t="str">
        <f>IFERROR(__xludf.DUMMYFUNCTION("REGEXREPLACE(SUBSTITUTE(SUBSTITUTE(SUBSTITUTE(SUBSTITUTE(REGEXREPLACE(I968, ""(\[([ROYGBPTQUXZC_]|1?[0-9])\])"", ""&lt;icon src='$2.png'/&gt;""),""--"",""—""),""-&gt;"",""•""),""~@"", CONCATENATE(""&lt;i&gt;"",REGEXEXTRACT(B968,""^([\s\S]*),|$""),""&lt;/i&gt;"")),""~"", CONCA"&amp;"TENATE(""&lt;i&gt;"",B968,""&lt;/i&gt;"")),""(\([\s\S]*?\))"",""&lt;i&gt;&lt;span foreground='#FF34343A'&gt;$0&lt;/span&gt;&lt;/i&gt;"")"),"")</f>
        <v/>
      </c>
    </row>
    <row r="969">
      <c r="A969" s="14"/>
      <c r="B969" s="1"/>
      <c r="C969" s="15"/>
      <c r="D969" s="16"/>
      <c r="E969" s="14"/>
      <c r="F969" s="14"/>
      <c r="H969" s="15"/>
      <c r="I969" s="17"/>
      <c r="J969" s="17"/>
      <c r="O969" s="17"/>
      <c r="Q969" s="1"/>
      <c r="R969" s="1"/>
      <c r="V969" s="9" t="str">
        <f>IFERROR(__xludf.DUMMYFUNCTION("REGEXREPLACE(SUBSTITUTE(SUBSTITUTE(SUBSTITUTE(SUBSTITUTE(REGEXREPLACE(I969, ""(\[([ROYGBPTQUXZC_]|1?[0-9])\])"", ""&lt;icon src='$2.png'/&gt;""),""--"",""—""),""-&gt;"",""•""),""~@"", CONCATENATE(""&lt;i&gt;"",REGEXEXTRACT(B969,""^([\s\S]*),|$""),""&lt;/i&gt;"")),""~"", CONCA"&amp;"TENATE(""&lt;i&gt;"",B969,""&lt;/i&gt;"")),""(\([\s\S]*?\))"",""&lt;i&gt;&lt;span foreground='#FF34343A'&gt;$0&lt;/span&gt;&lt;/i&gt;"")"),"")</f>
        <v/>
      </c>
    </row>
    <row r="970">
      <c r="A970" s="14"/>
      <c r="B970" s="1"/>
      <c r="C970" s="15"/>
      <c r="D970" s="16"/>
      <c r="E970" s="14"/>
      <c r="F970" s="14"/>
      <c r="H970" s="15"/>
      <c r="I970" s="17"/>
      <c r="J970" s="17"/>
      <c r="O970" s="17"/>
      <c r="Q970" s="1"/>
      <c r="R970" s="1"/>
      <c r="V970" s="9" t="str">
        <f>IFERROR(__xludf.DUMMYFUNCTION("REGEXREPLACE(SUBSTITUTE(SUBSTITUTE(SUBSTITUTE(SUBSTITUTE(REGEXREPLACE(I970, ""(\[([ROYGBPTQUXZC_]|1?[0-9])\])"", ""&lt;icon src='$2.png'/&gt;""),""--"",""—""),""-&gt;"",""•""),""~@"", CONCATENATE(""&lt;i&gt;"",REGEXEXTRACT(B970,""^([\s\S]*),|$""),""&lt;/i&gt;"")),""~"", CONCA"&amp;"TENATE(""&lt;i&gt;"",B970,""&lt;/i&gt;"")),""(\([\s\S]*?\))"",""&lt;i&gt;&lt;span foreground='#FF34343A'&gt;$0&lt;/span&gt;&lt;/i&gt;"")"),"")</f>
        <v/>
      </c>
    </row>
    <row r="971">
      <c r="A971" s="14"/>
      <c r="B971" s="1"/>
      <c r="C971" s="15"/>
      <c r="D971" s="16"/>
      <c r="E971" s="14"/>
      <c r="F971" s="14"/>
      <c r="H971" s="15"/>
      <c r="I971" s="17"/>
      <c r="J971" s="17"/>
      <c r="O971" s="17"/>
      <c r="Q971" s="1"/>
      <c r="R971" s="1"/>
      <c r="V971" s="9" t="str">
        <f>IFERROR(__xludf.DUMMYFUNCTION("REGEXREPLACE(SUBSTITUTE(SUBSTITUTE(SUBSTITUTE(SUBSTITUTE(REGEXREPLACE(I971, ""(\[([ROYGBPTQUXZC_]|1?[0-9])\])"", ""&lt;icon src='$2.png'/&gt;""),""--"",""—""),""-&gt;"",""•""),""~@"", CONCATENATE(""&lt;i&gt;"",REGEXEXTRACT(B971,""^([\s\S]*),|$""),""&lt;/i&gt;"")),""~"", CONCA"&amp;"TENATE(""&lt;i&gt;"",B971,""&lt;/i&gt;"")),""(\([\s\S]*?\))"",""&lt;i&gt;&lt;span foreground='#FF34343A'&gt;$0&lt;/span&gt;&lt;/i&gt;"")"),"")</f>
        <v/>
      </c>
    </row>
    <row r="972">
      <c r="A972" s="14"/>
      <c r="B972" s="1"/>
      <c r="C972" s="15"/>
      <c r="D972" s="16"/>
      <c r="E972" s="14"/>
      <c r="F972" s="14"/>
      <c r="H972" s="15"/>
      <c r="I972" s="17"/>
      <c r="J972" s="17"/>
      <c r="O972" s="17"/>
      <c r="Q972" s="1"/>
      <c r="R972" s="1"/>
      <c r="V972" s="9" t="str">
        <f>IFERROR(__xludf.DUMMYFUNCTION("REGEXREPLACE(SUBSTITUTE(SUBSTITUTE(SUBSTITUTE(SUBSTITUTE(REGEXREPLACE(I972, ""(\[([ROYGBPTQUXZC_]|1?[0-9])\])"", ""&lt;icon src='$2.png'/&gt;""),""--"",""—""),""-&gt;"",""•""),""~@"", CONCATENATE(""&lt;i&gt;"",REGEXEXTRACT(B972,""^([\s\S]*),|$""),""&lt;/i&gt;"")),""~"", CONCA"&amp;"TENATE(""&lt;i&gt;"",B972,""&lt;/i&gt;"")),""(\([\s\S]*?\))"",""&lt;i&gt;&lt;span foreground='#FF34343A'&gt;$0&lt;/span&gt;&lt;/i&gt;"")"),"")</f>
        <v/>
      </c>
    </row>
    <row r="973">
      <c r="A973" s="14"/>
      <c r="B973" s="1"/>
      <c r="C973" s="15"/>
      <c r="D973" s="16"/>
      <c r="E973" s="14"/>
      <c r="F973" s="14"/>
      <c r="H973" s="15"/>
      <c r="I973" s="17"/>
      <c r="J973" s="17"/>
      <c r="O973" s="17"/>
      <c r="Q973" s="1"/>
      <c r="R973" s="1"/>
      <c r="V973" s="9" t="str">
        <f>IFERROR(__xludf.DUMMYFUNCTION("REGEXREPLACE(SUBSTITUTE(SUBSTITUTE(SUBSTITUTE(SUBSTITUTE(REGEXREPLACE(I973, ""(\[([ROYGBPTQUXZC_]|1?[0-9])\])"", ""&lt;icon src='$2.png'/&gt;""),""--"",""—""),""-&gt;"",""•""),""~@"", CONCATENATE(""&lt;i&gt;"",REGEXEXTRACT(B973,""^([\s\S]*),|$""),""&lt;/i&gt;"")),""~"", CONCA"&amp;"TENATE(""&lt;i&gt;"",B973,""&lt;/i&gt;"")),""(\([\s\S]*?\))"",""&lt;i&gt;&lt;span foreground='#FF34343A'&gt;$0&lt;/span&gt;&lt;/i&gt;"")"),"")</f>
        <v/>
      </c>
    </row>
    <row r="974">
      <c r="A974" s="14"/>
      <c r="B974" s="1"/>
      <c r="C974" s="15"/>
      <c r="D974" s="16"/>
      <c r="E974" s="14"/>
      <c r="F974" s="14"/>
      <c r="H974" s="15"/>
      <c r="I974" s="17"/>
      <c r="J974" s="17"/>
      <c r="O974" s="17"/>
      <c r="Q974" s="1"/>
      <c r="R974" s="1"/>
      <c r="V974" s="9" t="str">
        <f>IFERROR(__xludf.DUMMYFUNCTION("REGEXREPLACE(SUBSTITUTE(SUBSTITUTE(SUBSTITUTE(SUBSTITUTE(REGEXREPLACE(I974, ""(\[([ROYGBPTQUXZC_]|1?[0-9])\])"", ""&lt;icon src='$2.png'/&gt;""),""--"",""—""),""-&gt;"",""•""),""~@"", CONCATENATE(""&lt;i&gt;"",REGEXEXTRACT(B974,""^([\s\S]*),|$""),""&lt;/i&gt;"")),""~"", CONCA"&amp;"TENATE(""&lt;i&gt;"",B974,""&lt;/i&gt;"")),""(\([\s\S]*?\))"",""&lt;i&gt;&lt;span foreground='#FF34343A'&gt;$0&lt;/span&gt;&lt;/i&gt;"")"),"")</f>
        <v/>
      </c>
    </row>
    <row r="975">
      <c r="A975" s="14"/>
      <c r="B975" s="1"/>
      <c r="C975" s="15"/>
      <c r="D975" s="16"/>
      <c r="E975" s="14"/>
      <c r="F975" s="14"/>
      <c r="H975" s="15"/>
      <c r="I975" s="17"/>
      <c r="J975" s="17"/>
      <c r="O975" s="17"/>
      <c r="Q975" s="1"/>
      <c r="R975" s="1"/>
      <c r="V975" s="9" t="str">
        <f>IFERROR(__xludf.DUMMYFUNCTION("REGEXREPLACE(SUBSTITUTE(SUBSTITUTE(SUBSTITUTE(SUBSTITUTE(REGEXREPLACE(I975, ""(\[([ROYGBPTQUXZC_]|1?[0-9])\])"", ""&lt;icon src='$2.png'/&gt;""),""--"",""—""),""-&gt;"",""•""),""~@"", CONCATENATE(""&lt;i&gt;"",REGEXEXTRACT(B975,""^([\s\S]*),|$""),""&lt;/i&gt;"")),""~"", CONCA"&amp;"TENATE(""&lt;i&gt;"",B975,""&lt;/i&gt;"")),""(\([\s\S]*?\))"",""&lt;i&gt;&lt;span foreground='#FF34343A'&gt;$0&lt;/span&gt;&lt;/i&gt;"")"),"")</f>
        <v/>
      </c>
    </row>
    <row r="976">
      <c r="A976" s="14"/>
      <c r="B976" s="1"/>
      <c r="C976" s="15"/>
      <c r="D976" s="16"/>
      <c r="E976" s="14"/>
      <c r="F976" s="14"/>
      <c r="H976" s="15"/>
      <c r="I976" s="17"/>
      <c r="J976" s="17"/>
      <c r="O976" s="17"/>
      <c r="Q976" s="1"/>
      <c r="R976" s="1"/>
      <c r="V976" s="9" t="str">
        <f>IFERROR(__xludf.DUMMYFUNCTION("REGEXREPLACE(SUBSTITUTE(SUBSTITUTE(SUBSTITUTE(SUBSTITUTE(REGEXREPLACE(I976, ""(\[([ROYGBPTQUXZC_]|1?[0-9])\])"", ""&lt;icon src='$2.png'/&gt;""),""--"",""—""),""-&gt;"",""•""),""~@"", CONCATENATE(""&lt;i&gt;"",REGEXEXTRACT(B976,""^([\s\S]*),|$""),""&lt;/i&gt;"")),""~"", CONCA"&amp;"TENATE(""&lt;i&gt;"",B976,""&lt;/i&gt;"")),""(\([\s\S]*?\))"",""&lt;i&gt;&lt;span foreground='#FF34343A'&gt;$0&lt;/span&gt;&lt;/i&gt;"")"),"")</f>
        <v/>
      </c>
    </row>
    <row r="977">
      <c r="A977" s="14"/>
      <c r="B977" s="1"/>
      <c r="C977" s="15"/>
      <c r="D977" s="16"/>
      <c r="E977" s="14"/>
      <c r="F977" s="14"/>
      <c r="H977" s="15"/>
      <c r="I977" s="17"/>
      <c r="J977" s="17"/>
      <c r="O977" s="17"/>
      <c r="Q977" s="1"/>
      <c r="R977" s="1"/>
      <c r="V977" s="9" t="str">
        <f>IFERROR(__xludf.DUMMYFUNCTION("REGEXREPLACE(SUBSTITUTE(SUBSTITUTE(SUBSTITUTE(SUBSTITUTE(REGEXREPLACE(I977, ""(\[([ROYGBPTQUXZC_]|1?[0-9])\])"", ""&lt;icon src='$2.png'/&gt;""),""--"",""—""),""-&gt;"",""•""),""~@"", CONCATENATE(""&lt;i&gt;"",REGEXEXTRACT(B977,""^([\s\S]*),|$""),""&lt;/i&gt;"")),""~"", CONCA"&amp;"TENATE(""&lt;i&gt;"",B977,""&lt;/i&gt;"")),""(\([\s\S]*?\))"",""&lt;i&gt;&lt;span foreground='#FF34343A'&gt;$0&lt;/span&gt;&lt;/i&gt;"")"),"")</f>
        <v/>
      </c>
    </row>
  </sheetData>
  <customSheetViews>
    <customSheetView guid="{BE0286EF-4D88-4E08-B313-0A086A05EB50}" filter="1" showAutoFilter="1">
      <autoFilter ref="$A$1:$A$778"/>
    </customSheetView>
  </customSheetViews>
  <dataValidations>
    <dataValidation type="list" allowBlank="1" sqref="D2:D27 A28:A29 D30:D977">
      <formula1>"Red,Orange,Yellow,Green,Blue,Purple,Generic,Multicolor"</formula1>
    </dataValidation>
    <dataValidation type="list" allowBlank="1" sqref="E2:E27 B28:B29 E30:E977">
      <formula1>",Melee,Ranged"</formula1>
    </dataValidation>
    <dataValidation type="custom" allowBlank="1" showDropDown="1" sqref="A1:B27 A30:B977">
      <formula1>countif(A1:A$2,#REF!)=1</formula1>
    </dataValidation>
    <dataValidation type="list" allowBlank="1" sqref="F2:F27 C28:C29 F30:F977">
      <formula1>"Commander,Asset,R. Asset,Effect,R. Effect,Generator,R. Generator,Gen. Asset,R.Gen. Asset"</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