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Working\solutions\tools\tests\"/>
    </mc:Choice>
  </mc:AlternateContent>
  <xr:revisionPtr revIDLastSave="0" documentId="13_ncr:1_{102AAB11-51F2-4E51-B61A-94B1DBDE16C8}" xr6:coauthVersionLast="47" xr6:coauthVersionMax="47" xr10:uidLastSave="{00000000-0000-0000-0000-000000000000}"/>
  <bookViews>
    <workbookView xWindow="780" yWindow="450" windowWidth="27465" windowHeight="15150" xr2:uid="{D18210C6-9868-BA48-A5DB-ED80E88FFEB7}"/>
  </bookViews>
  <sheets>
    <sheet name="Variable Meta-analysis" sheetId="1" r:id="rId1"/>
  </sheets>
  <externalReferences>
    <externalReference r:id="rId2"/>
  </externalReferences>
  <definedNames>
    <definedName name="BuiltInLearningRate">'[1]First Cost'!$A$19</definedName>
    <definedName name="CH4CalcsCH4PPB">'[1]CH4 Calcs'!$A$64</definedName>
    <definedName name="CH4CalcsCH4Reduced">'[1]CH4 Calcs'!$A$7</definedName>
    <definedName name="CHRT_ADPN_data">OFFSET('[1]Unit Adoption Calculations'!$AY$136,'[1]Detailed Results'!$E$3-2014,0,'[1]Detailed Results'!$G$3-'[1]Detailed Results'!$E$3+1,1)</definedName>
    <definedName name="CHRT_ADPN_World">OFFSET('[1]Unit Adoption Calculations'!$C$135,'[1]Detailed Results'!$E$3-2014,0,'[1]Detailed Results'!$G$3-'[1]Detailed Results'!$E$3+1,1)</definedName>
    <definedName name="CHRT_ADPNReg_AsJ">OFFSET('[1]Unit Adoption Calculations'!$F$135,'[1]Detailed Results'!$E$3-2014,0,'[1]Detailed Results'!$G$3-'[1]Detailed Results'!$E$3+1,1)</definedName>
    <definedName name="CHRT_ADPNReg_AsJ_data">OFFSET('[1]Unit Adoption Calculations'!$AZ$136,'[1]Detailed Results'!$E$3-2014,2,'[1]Detailed Results'!$G$3-'[1]Detailed Results'!$E$3+1,1)</definedName>
    <definedName name="CHRT_ADPNReg_EEur">OFFSET('[1]Unit Adoption Calculations'!$E$135,'[1]Detailed Results'!$E$3-2014,0,'[1]Detailed Results'!$G$3-'[1]Detailed Results'!$E$3+1,1)</definedName>
    <definedName name="CHRT_ADPNReg_EEur_data">OFFSET('[1]Unit Adoption Calculations'!$AZ$136,'[1]Detailed Results'!$E$3-2014,1,'[1]Detailed Results'!$G$3-'[1]Detailed Results'!$E$3+1,1)</definedName>
    <definedName name="CHRT_ADPNReg_LAT">OFFSET('[1]Unit Adoption Calculations'!$G$135,'[1]Detailed Results'!$E$3-2014,0,'[1]Detailed Results'!$G$3-'[1]Detailed Results'!$E$3+1,1)</definedName>
    <definedName name="CHRT_ADPNReg_LAT_data">OFFSET('[1]Unit Adoption Calculations'!$AZ$136,'[1]Detailed Results'!$E$3-2014,4,'[1]Detailed Results'!$G$3-'[1]Detailed Results'!$E$3+1,1)</definedName>
    <definedName name="CHRT_ADPNReg_MEA">OFFSET('[1]Unit Adoption Calculations'!$G$135,'[1]Detailed Results'!$E$3-2014,0,'[1]Detailed Results'!$G$3-'[1]Detailed Results'!$E$3+1,1)</definedName>
    <definedName name="CHRT_ADPNReg_MEA_data">OFFSET('[1]Unit Adoption Calculations'!$AZ$136,'[1]Detailed Results'!$E$3-2014,3,'[1]Detailed Results'!$G$3-'[1]Detailed Results'!$E$3+1,1)</definedName>
    <definedName name="CHRT_ADPNReg_OECD90">OFFSET('[1]Unit Adoption Calculations'!$D$135,'[1]Detailed Results'!$E$3-2014,0,'[1]Detailed Results'!$G$3-'[1]Detailed Results'!$E$3+1,1)</definedName>
    <definedName name="CHRT_ADPNReg_OECD90_data">OFFSET('[1]Unit Adoption Calculations'!$AZ$136,'[1]Detailed Results'!$E$3-2014,0,'[1]Detailed Results'!$G$3-'[1]Detailed Results'!$E$3+1,1)</definedName>
    <definedName name="CHRT_ADYOY_OPT_SOL">OFFSET('[1]Unit Adoption Calculations'!$C$135,'[1]Detailed Results'!$E$3-2014,0,'[1]Detailed Results'!$G$3-'[1]Detailed Results'!$E$3+1,1)</definedName>
    <definedName name="CHRT_ADYOY_OPT_TAM">OFFSET('[1]Unit Adoption Calculations'!$B$69,'[1]Detailed Results'!$E$3-2014,0,'[1]Detailed Results'!$G$3-'[1]Detailed Results'!$E$3+1,1)</definedName>
    <definedName name="CHRT_ADYOY_OPT_TLA">OFFSET('[1]Unit Adoption Calculations'!$B$69,'[1]Detailed Results'!$E$3-2014,0,'[1]Detailed Results'!$G$3-'[1]Detailed Results'!$E$3+1,1)</definedName>
    <definedName name="CHRT_ADYOY_REF_SOL">OFFSET('[1]Unit Adoption Calculations'!$C$198,'[1]Detailed Results'!$E$3-2014,0,'[1]Detailed Results'!$G$3-'[1]Detailed Results'!$E$3+1,1)</definedName>
    <definedName name="CHRT_ADYOY_REF_TAM">OFFSET('[1]Unit Adoption Calculations'!$B$17,'[1]Detailed Results'!$E$3-2014,0,'[1]Detailed Results'!$G$3-'[1]Detailed Results'!$E$3+1,1)</definedName>
    <definedName name="CHRT_ADYOY_REF_TLA">OFFSET('[1]Unit Adoption Calculations'!$B$17,'[1]Detailed Results'!$E$3-2014,0,'[1]Detailed Results'!$G$3-'[1]Detailed Results'!$E$3+1,1)</definedName>
    <definedName name="CHRT_CO2Cumu_Data">OFFSET('[1]Detailed Results'!$S$41,'[1]Detailed Results'!$E$3-2014,0,'[1]Detailed Results'!$G$3-'[1]Detailed Results'!$E$3+1,1)</definedName>
    <definedName name="CHRT_CO2MMT_data">OFFSET('[1]CO2 Calcs'!$B$64,'[1]Detailed Results'!$E$3-2014,0,'[1]Detailed Results'!$G$3-'[1]Detailed Results'!$E$3+1,1)</definedName>
    <definedName name="CHRT_CO2MMT_World">OFFSET('[1]CO2 Calcs'!$B$64,'[1]Detailed Results'!$E$3-2014,0,'[1]Detailed Results'!$G$3-'[1]Detailed Results'!$E$3+1,1)</definedName>
    <definedName name="CHRT_CO2MMTReg_AsJ">OFFSET('[1]CO2 Calcs'!$B$64,'[1]Detailed Results'!$E$3-2014,3,'[1]Detailed Results'!$G$3-'[1]Detailed Results'!$E$3+1,1)</definedName>
    <definedName name="CHRT_CO2MMTReg_China">OFFSET('[1]CO2 Calcs'!$B$64,'[1]Detailed Results'!$E$3-2014,6,'[1]Detailed Results'!$G$3-'[1]Detailed Results'!$E$3+1,1)</definedName>
    <definedName name="CHRT_CO2MMTReg_EEur">OFFSET('[1]CO2 Calcs'!$B$64,'[1]Detailed Results'!$E$3-2014,2,'[1]Detailed Results'!$G$3-'[1]Detailed Results'!$E$3+1,1)</definedName>
    <definedName name="CHRT_CO2MMTReg_EU">OFFSET('[1]CO2 Calcs'!$B$64,'[1]Detailed Results'!$E$3-2014,8,'[1]Detailed Results'!$G$3-'[1]Detailed Results'!$E$3+1,1)</definedName>
    <definedName name="CHRT_CO2MMTReg_India">OFFSET('[1]CO2 Calcs'!$B$64,'[1]Detailed Results'!$E$3-2014,7,'[1]Detailed Results'!$G$3-'[1]Detailed Results'!$E$3+1,1)</definedName>
    <definedName name="CHRT_CO2MMTReg_LAT">OFFSET('[1]CO2 Calcs'!$B$64,'[1]Detailed Results'!$E$3-2014,5,'[1]Detailed Results'!$G$3-'[1]Detailed Results'!$E$3+1,1)</definedName>
    <definedName name="CHRT_CO2MMTReg_MEA">OFFSET('[1]CO2 Calcs'!$B$64,'[1]Detailed Results'!$E$3-2014,4,'[1]Detailed Results'!$G$3-'[1]Detailed Results'!$E$3+1,1)</definedName>
    <definedName name="CHRT_CO2MMTReg_OECD90">OFFSET('[1]CO2 Calcs'!$B$64,'[1]Detailed Results'!$E$3-2014,1,'[1]Detailed Results'!$G$3-'[1]Detailed Results'!$E$3+1,1)</definedName>
    <definedName name="CHRT_CO2MMTReg_USA">OFFSET('[1]CO2 Calcs'!$B$64,'[1]Detailed Results'!$E$3-2014,9,'[1]Detailed Results'!$G$3-'[1]Detailed Results'!$E$3+1,1)</definedName>
    <definedName name="CHRT_CO2PPM_data">OFFSET('[1]CO2 Calcs'!$B$171,'[1]Detailed Results'!$E$3-2014,0,'[1]Detailed Results'!$G$3-'[1]Detailed Results'!$E$3+1,1)</definedName>
    <definedName name="CHRT_CO2PPM_World">OFFSET('[1]CO2 Calcs'!$B$172,'[1]Detailed Results'!$E$3-2014,0,'[1]Detailed Results'!$G$3-'[1]Detailed Results'!$E$3+1,1)</definedName>
    <definedName name="CHRT_CO2SequestCumu">OFFSET('[1]Detailed Results'!$Y$41,'[1]Detailed Results'!$E$3-2014,0,'[1]Detailed Results'!$G$3-'[1]Detailed Results'!$E$3+1,1)</definedName>
    <definedName name="CHRT_CO2Sequestration">OFFSET('[1]CO2 Calcs'!$B$120,'[1]Detailed Results'!$E$3-2014,0,'[1]Detailed Results'!$G$3-'[1]Detailed Results'!$E$3+1,1)</definedName>
    <definedName name="CHRT_NPM_CONV">OFFSET('[1]Operating Cost'!$B$68,'[1]Detailed Results'!$E$3-2014,1,'[1]Detailed Results'!$G$3-'[1]Detailed Results'!$E$3+1,1)</definedName>
    <definedName name="CHRT_NPM_SOL">OFFSET('[1]Operating Cost'!$B$68,'[1]Detailed Results'!$E$3-2014,0,'[1]Detailed Results'!$G$3-'[1]Detailed Results'!$E$3+1,1)</definedName>
    <definedName name="CHRT_years">OFFSET('[1]Unit Adoption Calculations'!$A$17,'[1]Detailed Results'!$E$3-2014,0,'[1]Detailed Results'!$G$3-'[1]Detailed Results'!$E$3+1,1)</definedName>
    <definedName name="CHRT_Yield">OFFSET('[1]Detailed Results'!$V$41,'[1]Detailed Results'!$E$3-2014,0,'[1]Detailed Results'!$G$3-'[1]Detailed Results'!$E$3+1,1)</definedName>
    <definedName name="CO2CalcsCO2eqMMT">'[1]CO2 Calcs'!$A$61</definedName>
    <definedName name="CO2CalcsCO2eqPPM">'[1]CO2 Calcs'!$A$222</definedName>
    <definedName name="CO2CalcsCO2MMT">'[1]CO2 Calcs'!$A$7</definedName>
    <definedName name="CO2CalcsCO2PPM">'[1]CO2 Calcs'!$A$169</definedName>
    <definedName name="COMMONCONVERSIONS">'Variable Meta-analysis'!$S$2</definedName>
    <definedName name="CustomAdoptionCustomizedAdoption">'[1]Custom PDS Adoption'!$A$17</definedName>
    <definedName name="CustomOPTTables">'[1]Custom PDS Adoption'!$A$77:$B$614</definedName>
    <definedName name="CustomREFTables">'[1]Custom REF Adoption'!$A$77:$B$614</definedName>
    <definedName name="CustomTLA">'[1]Advanced Controls'!$E$54</definedName>
    <definedName name="EmissionsFactorsBAUGridEFCO2">'[1]Emissions Factors'!$A$64</definedName>
    <definedName name="EmissionsFactorsBAUGridEFCO2eq">'[1]Emissions Factors'!$A$9</definedName>
    <definedName name="EmissionsFactorsOPTGridEFCO2">'[1]Emissions Factors'!$A$177</definedName>
    <definedName name="EmissionsFactorsOPTGridEFCO2eq">'[1]Emissions Factors'!$A$120</definedName>
    <definedName name="EnterSolutionName">'[1]Advanced Controls'!$C$40</definedName>
    <definedName name="EstimateLearningRate">'Variable Meta-analysis'!$A$1390</definedName>
    <definedName name="FirstCostFactoring">'[1]First Cost'!$A$91:$A$91</definedName>
    <definedName name="FirstCostForecast">'[1]First Cost'!$A$8</definedName>
    <definedName name="FirstCostSolution">'[1]Advanced Controls'!$B$92</definedName>
    <definedName name="FuelEmissionsFactor">'[1]Advanced Controls'!$I$123</definedName>
    <definedName name="FunctionalUnitOfMeasure">'[1]Advanced Controls'!$C$41</definedName>
    <definedName name="GlobArct">'[1]AEZ Data'!$B$780</definedName>
    <definedName name="GlobArid">'[1]AEZ Data'!$B$647</definedName>
    <definedName name="HelperTablesDefaultBAUInterpolation">'[1]Helper Tables'!$A$13</definedName>
    <definedName name="HelperTablesDefaultOPTInterpolation">'[1]Helper Tables'!$A$77</definedName>
    <definedName name="HelperTablesUsingPolynomials">'[1]Helper Tables'!$A$148</definedName>
    <definedName name="infinity">'[1]Helper Tables'!$Q$8</definedName>
    <definedName name="LifetimeCostSavingsFactoring">'[1]Operating Cost'!$A$254</definedName>
    <definedName name="LifetimeCostSavingsForecast">'[1]Operating Cost'!$A$120</definedName>
    <definedName name="OperatingCostFactoring">'[1]Operating Cost'!$A$527:$A$527</definedName>
    <definedName name="OperatingCostSavingCalculation">'[1]Operating Cost'!$A$9</definedName>
    <definedName name="SequestrationRates">'Variable Meta-analysis'!$C$762</definedName>
    <definedName name="TAMInputEU">'[1]TLA Data'!$A$520</definedName>
    <definedName name="TAMInputIndia">'[1]TLA Data'!$A$459</definedName>
    <definedName name="TAMInputOECD90">'[1]TLA Data'!$A$100</definedName>
    <definedName name="TAMInputUSA">'[1]TLA Data'!$A$581</definedName>
    <definedName name="TempHumid">'[1]AEZ Data'!$B$248</definedName>
    <definedName name="TempSemi">'[1]AEZ Data'!$B$514</definedName>
    <definedName name="Time1">NA()</definedName>
    <definedName name="Time2">NA()</definedName>
    <definedName name="TropHumid">'[1]AEZ Data'!$B$115</definedName>
    <definedName name="TropSemi">'[1]AEZ Data'!$B$381</definedName>
    <definedName name="UnitsAdoptionAnnualFunctionalUnitsAdoptedBAU">'[1]Unit Adoption Calculations'!$A$186</definedName>
    <definedName name="UnitsAdoptionAnnualFunctionalUnitsAdoptedOPT">'[1]Unit Adoption Calculations'!$A$124</definedName>
    <definedName name="UnitsAdoptionBAUGDPperCapitaTAM">'[1]Unit Adoption Calculations'!$BM$14</definedName>
    <definedName name="UnitsAdoptionBAUTAM">'[1]Unit Adoption Calculations'!$A$14</definedName>
    <definedName name="UnitsAdoptionCumulativeOperationalUnitsBAU">'[1]Unit Adoption Calculations'!$Q$186</definedName>
    <definedName name="UnitsAdoptionCumulativeOperationalUnitsOPT">'[1]Unit Adoption Calculations'!$Q$124</definedName>
    <definedName name="UnitsAdoptionDirectEmissionsSaved">'[1]Unit Adoption Calculations'!$AT$305</definedName>
    <definedName name="UnitsAdoptionEnergyUnitsSaved">'[1]Unit Adoption Calculations'!$A$305</definedName>
    <definedName name="UnitsAdoptionFuelUnitsAvoided">'[1]Unit Adoption Calculations'!$AD$305</definedName>
    <definedName name="UnitsAdoptionGDPperCapitaBAU">'[1]Unit Adoption Calculations'!$AN$14</definedName>
    <definedName name="UnitsAdoptionGDPperCapitaOPT">'[1]Unit Adoption Calculations'!$AN$66</definedName>
    <definedName name="UnitsAdoptionGDPScenarioBAU">'[1]Unit Adoption Calculations'!$AB$14</definedName>
    <definedName name="UnitsAdoptionGDPScenarioOPT">'[1]Unit Adoption Calculations'!$AB$66</definedName>
    <definedName name="UnitsAdoptionNetAnnualUnitsAdopted">'[1]Unit Adoption Calculations'!$A$249</definedName>
    <definedName name="UnitsAdoptionNewAdoptionUnitsBAU">'[1]Unit Adoption Calculations'!$AG$196</definedName>
    <definedName name="UnitsAdoptionNewAdoptionUnitsOPT">'[1]Unit Adoption Calculations'!$AG$134</definedName>
    <definedName name="UnitsAdoptionOPTGDPperCapitaTAM">'[1]Unit Adoption Calculations'!$BM$66</definedName>
    <definedName name="UnitsAdoptionOPTTAM">'[1]Unit Adoption Calculations'!$A$66</definedName>
    <definedName name="UnitsAdoptionOutput">'[1]Unit Adoption Calculations'!$A$69:$K$105</definedName>
    <definedName name="UnitsAdoptionPopulationScenarioBAU">'[1]Unit Adoption Calculations'!$P$14</definedName>
    <definedName name="UnitsAdoptionPopulationScenarioOPT">'[1]Unit Adoption Calculations'!$P$66</definedName>
    <definedName name="UnitsAdoptionTotalConventionalFunctionalUnitsBAU">'[1]Unit Adoption Calculations'!$Q$249</definedName>
    <definedName name="UnitsAdoptionTotalNewConventionalUnits">'[1]Unit Adoption Calculations'!$AG$249</definedName>
    <definedName name="UnitsAdoptionTotalUnitsBAU">'[1]Unit Adoption Calculations'!$AX$196</definedName>
    <definedName name="UnitsAdoptionTotalUnitsOPT">'[1]Unit Adoption Calculations'!$AX$134</definedName>
    <definedName name="Value1">NA()</definedName>
    <definedName name="Value2">NA()</definedName>
    <definedName name="Variable19">'Variable Meta-analysis'!$C$850</definedName>
    <definedName name="Variable20">'Variable Meta-analysis'!$C$815</definedName>
    <definedName name="Variable21">'Variable Meta-analysis'!$C$890</definedName>
    <definedName name="Variable22">'Variable Meta-analysis'!$C$927</definedName>
    <definedName name="Variable23">'Variable Meta-analysis'!$C$962</definedName>
    <definedName name="Variable24">'Variable Meta-analysis'!$C$261</definedName>
    <definedName name="Variable25">'Variable Meta-analysis'!$C$998</definedName>
    <definedName name="Variable26">'Variable Meta-analysis'!$C$1034</definedName>
    <definedName name="Variable27">'Variable Meta-analysis'!$C$1070</definedName>
    <definedName name="Variable28">'Variable Meta-analysis'!$C$1106</definedName>
    <definedName name="Variable29">'Variable Meta-analysis'!$C$1141</definedName>
    <definedName name="Variable30">'Variable Meta-analysis'!$C$226</definedName>
    <definedName name="Variable9">'Variable Meta-analysis'!$C$442</definedName>
    <definedName name="VariableAnnualEnergyConv">'Variable Meta-analysis'!$C$372</definedName>
    <definedName name="VariableAnnualEnergyReduced">'Variable Meta-analysis'!$C$406</definedName>
    <definedName name="VariableCH4Reduced">'Variable Meta-analysis'!$C$650</definedName>
    <definedName name="VariableCO2PerFuel">'Variable Meta-analysis'!$C$226</definedName>
    <definedName name="VariableConventionalAnnualCapacity">'Variable Meta-analysis'!$C$762</definedName>
    <definedName name="VariableConventionalDirectEmissions">'Variable Meta-analysis'!$C$544</definedName>
    <definedName name="VariableConventionalDisposal">'Variable Meta-analysis'!$C$296</definedName>
    <definedName name="VariableConventionalFirstCost">'Variable Meta-analysis'!$C$47</definedName>
    <definedName name="VariableConventionalIndirectCO2">'Variable Meta-analysis'!$C$687</definedName>
    <definedName name="VariableConventionalLifetime">'Variable Meta-analysis'!$C$616</definedName>
    <definedName name="VariableConventionalOperatingCost">'Variable Meta-analysis'!$C$154</definedName>
    <definedName name="VariableFuelConsumed">'Variable Meta-analysis'!$C$476</definedName>
    <definedName name="VariableFuelEfficiencyFactorSolution">'Variable Meta-analysis'!$C$510</definedName>
    <definedName name="VariableSolutionAnnualCapacity">'Variable Meta-analysis'!$C$927</definedName>
    <definedName name="VariableSolutionDirectEmissions">'Variable Meta-analysis'!$C$580</definedName>
    <definedName name="VariableSolutionDisposal">'Variable Meta-analysis'!$C$332</definedName>
    <definedName name="VariableSolutionFirstCost">'Variable Meta-analysis'!$C$116</definedName>
    <definedName name="VariableSolutionFuelEfficiencyFactor">'Variable Meta-analysis'!$C$510</definedName>
    <definedName name="VariableSolutionIndirectCO2">'Variable Meta-analysis'!$C$723</definedName>
    <definedName name="VariableSolutionLifetime">'Variable Meta-analysis'!$C$815</definedName>
    <definedName name="VariableSolutionOperatingCost">'Variable Meta-analysis'!$C$190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1" l="1"/>
  <c r="A293" i="1" s="1"/>
  <c r="AD39" i="1"/>
  <c r="E47" i="1"/>
  <c r="AS47" i="1"/>
  <c r="AT47" i="1"/>
  <c r="AW48" i="1"/>
  <c r="AW51" i="1" s="1"/>
  <c r="AZ48" i="1"/>
  <c r="AZ50" i="1" s="1"/>
  <c r="BC48" i="1"/>
  <c r="BC50" i="1" s="1"/>
  <c r="BF48" i="1"/>
  <c r="BG67" i="1" s="1"/>
  <c r="BI48" i="1"/>
  <c r="BI52" i="1" s="1"/>
  <c r="BY48" i="1"/>
  <c r="CB48" i="1"/>
  <c r="CB53" i="1" s="1"/>
  <c r="CE48" i="1"/>
  <c r="CE50" i="1" s="1"/>
  <c r="CH48" i="1"/>
  <c r="CI50" i="1" s="1"/>
  <c r="CI76" i="1" s="1"/>
  <c r="CK48" i="1"/>
  <c r="CL54" i="1" s="1"/>
  <c r="CN48" i="1"/>
  <c r="CN51" i="1" s="1"/>
  <c r="B50" i="1"/>
  <c r="U50" i="1"/>
  <c r="W50" i="1"/>
  <c r="AU50" i="1" s="1"/>
  <c r="X50" i="1"/>
  <c r="BL50" i="1"/>
  <c r="BM50" i="1"/>
  <c r="BO50" i="1"/>
  <c r="BP50" i="1"/>
  <c r="BR50" i="1"/>
  <c r="BS50" i="1"/>
  <c r="BU50" i="1"/>
  <c r="BV50" i="1"/>
  <c r="CL50" i="1"/>
  <c r="B51" i="1"/>
  <c r="U51" i="1"/>
  <c r="W51" i="1"/>
  <c r="X51" i="1"/>
  <c r="AX51" i="1"/>
  <c r="BL51" i="1"/>
  <c r="BM51" i="1"/>
  <c r="BO51" i="1"/>
  <c r="BP51" i="1"/>
  <c r="BR51" i="1"/>
  <c r="BS51" i="1"/>
  <c r="BU51" i="1"/>
  <c r="BV51" i="1"/>
  <c r="CO51" i="1"/>
  <c r="B52" i="1"/>
  <c r="U52" i="1"/>
  <c r="V52" i="1" s="1"/>
  <c r="W52" i="1"/>
  <c r="X52" i="1"/>
  <c r="AX52" i="1"/>
  <c r="AZ52" i="1"/>
  <c r="BA52" i="1"/>
  <c r="BC52" i="1"/>
  <c r="BL52" i="1"/>
  <c r="BM52" i="1"/>
  <c r="BO52" i="1"/>
  <c r="BP52" i="1"/>
  <c r="BR52" i="1"/>
  <c r="BS52" i="1"/>
  <c r="BU52" i="1"/>
  <c r="BV52" i="1"/>
  <c r="CH52" i="1"/>
  <c r="CL52" i="1"/>
  <c r="CN52" i="1"/>
  <c r="B53" i="1"/>
  <c r="U53" i="1"/>
  <c r="V53" i="1" s="1"/>
  <c r="W53" i="1"/>
  <c r="X53" i="1"/>
  <c r="AW53" i="1"/>
  <c r="AX53" i="1"/>
  <c r="AZ53" i="1"/>
  <c r="BD53" i="1"/>
  <c r="BL53" i="1"/>
  <c r="BM53" i="1"/>
  <c r="BO53" i="1"/>
  <c r="BP53" i="1"/>
  <c r="BR53" i="1"/>
  <c r="BS53" i="1"/>
  <c r="BU53" i="1"/>
  <c r="BV53" i="1"/>
  <c r="CN53" i="1"/>
  <c r="CO53" i="1"/>
  <c r="B54" i="1"/>
  <c r="U54" i="1"/>
  <c r="V54" i="1" s="1"/>
  <c r="W54" i="1"/>
  <c r="X54" i="1"/>
  <c r="AW54" i="1"/>
  <c r="AX54" i="1"/>
  <c r="BL54" i="1"/>
  <c r="BM54" i="1"/>
  <c r="BO54" i="1"/>
  <c r="BP54" i="1"/>
  <c r="BR54" i="1"/>
  <c r="BS54" i="1"/>
  <c r="BU54" i="1"/>
  <c r="BV54" i="1"/>
  <c r="CN54" i="1"/>
  <c r="B55" i="1"/>
  <c r="U55" i="1"/>
  <c r="V55" i="1"/>
  <c r="W55" i="1"/>
  <c r="X55" i="1"/>
  <c r="AW55" i="1"/>
  <c r="AZ55" i="1"/>
  <c r="BA55" i="1"/>
  <c r="BC55" i="1"/>
  <c r="BD55" i="1"/>
  <c r="BI55" i="1"/>
  <c r="BL55" i="1"/>
  <c r="BM55" i="1"/>
  <c r="BO55" i="1"/>
  <c r="BP55" i="1"/>
  <c r="BR55" i="1"/>
  <c r="BS55" i="1"/>
  <c r="BU55" i="1"/>
  <c r="BV55" i="1"/>
  <c r="CO55" i="1"/>
  <c r="B56" i="1"/>
  <c r="U56" i="1"/>
  <c r="V56" i="1" s="1"/>
  <c r="W56" i="1"/>
  <c r="X56" i="1"/>
  <c r="AW56" i="1"/>
  <c r="AZ56" i="1"/>
  <c r="BC56" i="1"/>
  <c r="BD56" i="1"/>
  <c r="BI56" i="1"/>
  <c r="BL56" i="1"/>
  <c r="BM56" i="1"/>
  <c r="BO56" i="1"/>
  <c r="BP56" i="1"/>
  <c r="BR56" i="1"/>
  <c r="BS56" i="1"/>
  <c r="BU56" i="1"/>
  <c r="BV56" i="1"/>
  <c r="CH56" i="1"/>
  <c r="CN56" i="1"/>
  <c r="CO56" i="1"/>
  <c r="B57" i="1"/>
  <c r="U57" i="1"/>
  <c r="V57" i="1" s="1"/>
  <c r="W57" i="1"/>
  <c r="X57" i="1"/>
  <c r="AX57" i="1"/>
  <c r="BL57" i="1"/>
  <c r="BM57" i="1"/>
  <c r="BO57" i="1"/>
  <c r="BP57" i="1"/>
  <c r="BR57" i="1"/>
  <c r="BS57" i="1"/>
  <c r="BU57" i="1"/>
  <c r="BV57" i="1"/>
  <c r="CL57" i="1"/>
  <c r="CO57" i="1"/>
  <c r="B58" i="1"/>
  <c r="U58" i="1"/>
  <c r="V58" i="1" s="1"/>
  <c r="W58" i="1"/>
  <c r="X58" i="1"/>
  <c r="AW58" i="1"/>
  <c r="AZ58" i="1"/>
  <c r="BA58" i="1"/>
  <c r="BC58" i="1"/>
  <c r="BD58" i="1"/>
  <c r="BI58" i="1"/>
  <c r="BL58" i="1"/>
  <c r="BM58" i="1"/>
  <c r="BO58" i="1"/>
  <c r="BP58" i="1"/>
  <c r="BR58" i="1"/>
  <c r="BS58" i="1"/>
  <c r="BU58" i="1"/>
  <c r="BV58" i="1"/>
  <c r="CI58" i="1"/>
  <c r="CK58" i="1"/>
  <c r="CN58" i="1"/>
  <c r="CO58" i="1"/>
  <c r="B59" i="1"/>
  <c r="U59" i="1"/>
  <c r="V59" i="1" s="1"/>
  <c r="W59" i="1"/>
  <c r="X59" i="1"/>
  <c r="AW59" i="1"/>
  <c r="AX59" i="1"/>
  <c r="AZ59" i="1"/>
  <c r="BA59" i="1"/>
  <c r="BC59" i="1"/>
  <c r="BD59" i="1"/>
  <c r="BL59" i="1"/>
  <c r="BM59" i="1"/>
  <c r="BO59" i="1"/>
  <c r="BP59" i="1"/>
  <c r="BR59" i="1"/>
  <c r="BS59" i="1"/>
  <c r="BU59" i="1"/>
  <c r="BV59" i="1"/>
  <c r="CH59" i="1"/>
  <c r="CK59" i="1"/>
  <c r="CN59" i="1"/>
  <c r="CO59" i="1"/>
  <c r="B60" i="1"/>
  <c r="U60" i="1"/>
  <c r="V60" i="1" s="1"/>
  <c r="W60" i="1"/>
  <c r="X60" i="1"/>
  <c r="AW60" i="1"/>
  <c r="BA60" i="1"/>
  <c r="BC60" i="1"/>
  <c r="BD60" i="1"/>
  <c r="BI60" i="1"/>
  <c r="BJ60" i="1"/>
  <c r="BL60" i="1"/>
  <c r="BM60" i="1"/>
  <c r="BO60" i="1"/>
  <c r="BP60" i="1"/>
  <c r="BR60" i="1"/>
  <c r="BS60" i="1"/>
  <c r="BU60" i="1"/>
  <c r="BV60" i="1"/>
  <c r="CH60" i="1"/>
  <c r="CN60" i="1"/>
  <c r="B61" i="1"/>
  <c r="U61" i="1"/>
  <c r="V61" i="1" s="1"/>
  <c r="W61" i="1"/>
  <c r="X61" i="1"/>
  <c r="AX61" i="1"/>
  <c r="BC61" i="1"/>
  <c r="BD61" i="1"/>
  <c r="BJ61" i="1"/>
  <c r="BL61" i="1"/>
  <c r="BM61" i="1"/>
  <c r="BO61" i="1"/>
  <c r="BP61" i="1"/>
  <c r="BR61" i="1"/>
  <c r="BS61" i="1"/>
  <c r="BU61" i="1"/>
  <c r="BV61" i="1"/>
  <c r="CH61" i="1"/>
  <c r="CI61" i="1"/>
  <c r="CN61" i="1"/>
  <c r="CO61" i="1"/>
  <c r="B62" i="1"/>
  <c r="U62" i="1"/>
  <c r="V62" i="1" s="1"/>
  <c r="W62" i="1"/>
  <c r="X62" i="1"/>
  <c r="AW62" i="1"/>
  <c r="AX62" i="1"/>
  <c r="BC62" i="1"/>
  <c r="BI62" i="1"/>
  <c r="BL62" i="1"/>
  <c r="BM62" i="1"/>
  <c r="BO62" i="1"/>
  <c r="BP62" i="1"/>
  <c r="BR62" i="1"/>
  <c r="BS62" i="1"/>
  <c r="BU62" i="1"/>
  <c r="BV62" i="1"/>
  <c r="CE62" i="1"/>
  <c r="CH62" i="1"/>
  <c r="CI62" i="1"/>
  <c r="CL62" i="1"/>
  <c r="CO62" i="1"/>
  <c r="B63" i="1"/>
  <c r="U63" i="1"/>
  <c r="V63" i="1" s="1"/>
  <c r="W63" i="1"/>
  <c r="X63" i="1"/>
  <c r="AX63" i="1"/>
  <c r="AZ63" i="1"/>
  <c r="BC63" i="1"/>
  <c r="BJ63" i="1"/>
  <c r="BL63" i="1"/>
  <c r="BM63" i="1"/>
  <c r="BO63" i="1"/>
  <c r="BP63" i="1"/>
  <c r="BR63" i="1"/>
  <c r="BS63" i="1"/>
  <c r="BU63" i="1"/>
  <c r="BV63" i="1"/>
  <c r="CF63" i="1"/>
  <c r="CH63" i="1"/>
  <c r="CI63" i="1"/>
  <c r="CN63" i="1"/>
  <c r="CO63" i="1"/>
  <c r="B64" i="1"/>
  <c r="U64" i="1"/>
  <c r="V64" i="1" s="1"/>
  <c r="W64" i="1"/>
  <c r="X64" i="1"/>
  <c r="AW64" i="1"/>
  <c r="AX64" i="1"/>
  <c r="AZ64" i="1"/>
  <c r="BA64" i="1"/>
  <c r="BC64" i="1"/>
  <c r="BD64" i="1"/>
  <c r="BL64" i="1"/>
  <c r="BM64" i="1"/>
  <c r="BO64" i="1"/>
  <c r="BP64" i="1"/>
  <c r="BR64" i="1"/>
  <c r="BS64" i="1"/>
  <c r="BU64" i="1"/>
  <c r="BV64" i="1"/>
  <c r="CH64" i="1"/>
  <c r="CI64" i="1"/>
  <c r="CK64" i="1"/>
  <c r="CN64" i="1"/>
  <c r="CO64" i="1"/>
  <c r="B65" i="1"/>
  <c r="U65" i="1"/>
  <c r="V65" i="1" s="1"/>
  <c r="W65" i="1"/>
  <c r="X65" i="1"/>
  <c r="AW65" i="1"/>
  <c r="AZ65" i="1"/>
  <c r="BA65" i="1"/>
  <c r="BC65" i="1"/>
  <c r="BD65" i="1"/>
  <c r="BI65" i="1"/>
  <c r="BL65" i="1"/>
  <c r="BM65" i="1"/>
  <c r="BO65" i="1"/>
  <c r="BP65" i="1"/>
  <c r="BR65" i="1"/>
  <c r="BS65" i="1"/>
  <c r="BU65" i="1"/>
  <c r="BV65" i="1"/>
  <c r="CH65" i="1"/>
  <c r="CI65" i="1"/>
  <c r="CO65" i="1"/>
  <c r="B66" i="1"/>
  <c r="U66" i="1"/>
  <c r="V66" i="1" s="1"/>
  <c r="W66" i="1"/>
  <c r="X66" i="1"/>
  <c r="AW66" i="1"/>
  <c r="AX66" i="1"/>
  <c r="AZ66" i="1"/>
  <c r="BA66" i="1"/>
  <c r="BC66" i="1"/>
  <c r="BJ66" i="1"/>
  <c r="BL66" i="1"/>
  <c r="BM66" i="1"/>
  <c r="BO66" i="1"/>
  <c r="BP66" i="1"/>
  <c r="BR66" i="1"/>
  <c r="BS66" i="1"/>
  <c r="BU66" i="1"/>
  <c r="BV66" i="1"/>
  <c r="CH66" i="1"/>
  <c r="CI66" i="1"/>
  <c r="CK66" i="1"/>
  <c r="CN66" i="1"/>
  <c r="B67" i="1"/>
  <c r="U67" i="1"/>
  <c r="V67" i="1" s="1"/>
  <c r="W67" i="1"/>
  <c r="X67" i="1"/>
  <c r="AW67" i="1"/>
  <c r="AX67" i="1"/>
  <c r="AZ67" i="1"/>
  <c r="BA67" i="1"/>
  <c r="BC67" i="1"/>
  <c r="BD67" i="1"/>
  <c r="BI67" i="1"/>
  <c r="BJ67" i="1"/>
  <c r="BL67" i="1"/>
  <c r="BM67" i="1"/>
  <c r="BO67" i="1"/>
  <c r="BP67" i="1"/>
  <c r="BR67" i="1"/>
  <c r="BS67" i="1"/>
  <c r="BU67" i="1"/>
  <c r="BV67" i="1"/>
  <c r="CF67" i="1"/>
  <c r="CI67" i="1"/>
  <c r="CL67" i="1"/>
  <c r="CN67" i="1"/>
  <c r="CO67" i="1"/>
  <c r="B68" i="1"/>
  <c r="U68" i="1"/>
  <c r="V68" i="1" s="1"/>
  <c r="W68" i="1"/>
  <c r="X68" i="1"/>
  <c r="AW68" i="1"/>
  <c r="AX68" i="1"/>
  <c r="AZ68" i="1"/>
  <c r="BA68" i="1"/>
  <c r="BC68" i="1"/>
  <c r="BD68" i="1"/>
  <c r="BI68" i="1"/>
  <c r="BJ68" i="1"/>
  <c r="BL68" i="1"/>
  <c r="BM68" i="1"/>
  <c r="BO68" i="1"/>
  <c r="BP68" i="1"/>
  <c r="BR68" i="1"/>
  <c r="BS68" i="1"/>
  <c r="BU68" i="1"/>
  <c r="BV68" i="1"/>
  <c r="CH68" i="1"/>
  <c r="CI68" i="1"/>
  <c r="CK68" i="1"/>
  <c r="CL68" i="1"/>
  <c r="CO68" i="1"/>
  <c r="B69" i="1"/>
  <c r="U69" i="1"/>
  <c r="V69" i="1"/>
  <c r="W69" i="1"/>
  <c r="X69" i="1"/>
  <c r="AW69" i="1"/>
  <c r="AX69" i="1"/>
  <c r="AZ69" i="1"/>
  <c r="BA69" i="1"/>
  <c r="BC69" i="1"/>
  <c r="BI69" i="1"/>
  <c r="BJ69" i="1"/>
  <c r="BL69" i="1"/>
  <c r="BM69" i="1"/>
  <c r="BO69" i="1"/>
  <c r="BP69" i="1"/>
  <c r="BR69" i="1"/>
  <c r="BS69" i="1"/>
  <c r="BU69" i="1"/>
  <c r="BV69" i="1"/>
  <c r="CH69" i="1"/>
  <c r="CI69" i="1"/>
  <c r="CK69" i="1"/>
  <c r="CL69" i="1"/>
  <c r="CN69" i="1"/>
  <c r="CO69" i="1"/>
  <c r="A82" i="1"/>
  <c r="AS82" i="1" s="1"/>
  <c r="AT82" i="1"/>
  <c r="AW84" i="1"/>
  <c r="AZ84" i="1"/>
  <c r="BC84" i="1"/>
  <c r="BF84" i="1"/>
  <c r="BI84" i="1"/>
  <c r="B86" i="1"/>
  <c r="U86" i="1"/>
  <c r="V86" i="1" s="1"/>
  <c r="W86" i="1"/>
  <c r="AU86" i="1" s="1"/>
  <c r="X86" i="1"/>
  <c r="BL86" i="1"/>
  <c r="BM86" i="1"/>
  <c r="BO86" i="1"/>
  <c r="BP86" i="1"/>
  <c r="BR86" i="1"/>
  <c r="BS86" i="1"/>
  <c r="BU86" i="1"/>
  <c r="BV86" i="1"/>
  <c r="B87" i="1"/>
  <c r="U87" i="1"/>
  <c r="V87" i="1" s="1"/>
  <c r="W87" i="1"/>
  <c r="X87" i="1"/>
  <c r="BL87" i="1"/>
  <c r="BM87" i="1"/>
  <c r="BO87" i="1"/>
  <c r="BP87" i="1"/>
  <c r="BR87" i="1"/>
  <c r="BS87" i="1"/>
  <c r="BU87" i="1"/>
  <c r="BV87" i="1"/>
  <c r="B88" i="1"/>
  <c r="U88" i="1"/>
  <c r="V88" i="1" s="1"/>
  <c r="W88" i="1"/>
  <c r="X88" i="1"/>
  <c r="BL88" i="1"/>
  <c r="BM88" i="1"/>
  <c r="BO88" i="1"/>
  <c r="BP88" i="1"/>
  <c r="BR88" i="1"/>
  <c r="BS88" i="1"/>
  <c r="BU88" i="1"/>
  <c r="BV88" i="1"/>
  <c r="B89" i="1"/>
  <c r="U89" i="1"/>
  <c r="V89" i="1" s="1"/>
  <c r="W89" i="1"/>
  <c r="X89" i="1"/>
  <c r="BL89" i="1"/>
  <c r="BM89" i="1"/>
  <c r="BO89" i="1"/>
  <c r="BP89" i="1"/>
  <c r="BR89" i="1"/>
  <c r="BS89" i="1"/>
  <c r="BU89" i="1"/>
  <c r="BV89" i="1"/>
  <c r="B90" i="1"/>
  <c r="U90" i="1"/>
  <c r="V90" i="1" s="1"/>
  <c r="W90" i="1"/>
  <c r="X90" i="1"/>
  <c r="BL90" i="1"/>
  <c r="BM90" i="1"/>
  <c r="BO90" i="1"/>
  <c r="BP90" i="1"/>
  <c r="BR90" i="1"/>
  <c r="BS90" i="1"/>
  <c r="BU90" i="1"/>
  <c r="BV90" i="1"/>
  <c r="B91" i="1"/>
  <c r="U91" i="1"/>
  <c r="V91" i="1" s="1"/>
  <c r="W91" i="1"/>
  <c r="X91" i="1"/>
  <c r="BL91" i="1"/>
  <c r="BM91" i="1"/>
  <c r="BO91" i="1"/>
  <c r="BP91" i="1"/>
  <c r="BR91" i="1"/>
  <c r="BS91" i="1"/>
  <c r="BU91" i="1"/>
  <c r="BV91" i="1"/>
  <c r="B92" i="1"/>
  <c r="U92" i="1"/>
  <c r="V92" i="1" s="1"/>
  <c r="W92" i="1"/>
  <c r="X92" i="1"/>
  <c r="BL92" i="1"/>
  <c r="BM92" i="1"/>
  <c r="BO92" i="1"/>
  <c r="BP92" i="1"/>
  <c r="BR92" i="1"/>
  <c r="BS92" i="1"/>
  <c r="BU92" i="1"/>
  <c r="BV92" i="1"/>
  <c r="B93" i="1"/>
  <c r="U93" i="1"/>
  <c r="V93" i="1" s="1"/>
  <c r="W93" i="1"/>
  <c r="X93" i="1"/>
  <c r="BL93" i="1"/>
  <c r="BM93" i="1"/>
  <c r="BO93" i="1"/>
  <c r="BP93" i="1"/>
  <c r="BR93" i="1"/>
  <c r="BS93" i="1"/>
  <c r="BU93" i="1"/>
  <c r="BV93" i="1"/>
  <c r="B94" i="1"/>
  <c r="U94" i="1"/>
  <c r="V94" i="1" s="1"/>
  <c r="W94" i="1"/>
  <c r="X94" i="1"/>
  <c r="BL94" i="1"/>
  <c r="BM94" i="1"/>
  <c r="BO94" i="1"/>
  <c r="BP94" i="1"/>
  <c r="BR94" i="1"/>
  <c r="BS94" i="1"/>
  <c r="BU94" i="1"/>
  <c r="BV94" i="1"/>
  <c r="B95" i="1"/>
  <c r="U95" i="1"/>
  <c r="W95" i="1"/>
  <c r="X95" i="1"/>
  <c r="BL95" i="1"/>
  <c r="BM95" i="1"/>
  <c r="BO95" i="1"/>
  <c r="BP95" i="1"/>
  <c r="BR95" i="1"/>
  <c r="BS95" i="1"/>
  <c r="BU95" i="1"/>
  <c r="BV95" i="1"/>
  <c r="B96" i="1"/>
  <c r="U96" i="1"/>
  <c r="V96" i="1" s="1"/>
  <c r="W96" i="1"/>
  <c r="X96" i="1"/>
  <c r="BL96" i="1"/>
  <c r="BM96" i="1"/>
  <c r="BO96" i="1"/>
  <c r="BP96" i="1"/>
  <c r="BR96" i="1"/>
  <c r="BS96" i="1"/>
  <c r="BU96" i="1"/>
  <c r="BV96" i="1"/>
  <c r="B97" i="1"/>
  <c r="U97" i="1"/>
  <c r="V97" i="1" s="1"/>
  <c r="W97" i="1"/>
  <c r="X97" i="1"/>
  <c r="BL97" i="1"/>
  <c r="BM97" i="1"/>
  <c r="BO97" i="1"/>
  <c r="BP97" i="1"/>
  <c r="BR97" i="1"/>
  <c r="BS97" i="1"/>
  <c r="BU97" i="1"/>
  <c r="BV97" i="1"/>
  <c r="B98" i="1"/>
  <c r="U98" i="1"/>
  <c r="V98" i="1" s="1"/>
  <c r="W98" i="1"/>
  <c r="X98" i="1"/>
  <c r="BL98" i="1"/>
  <c r="BM98" i="1"/>
  <c r="BO98" i="1"/>
  <c r="BP98" i="1"/>
  <c r="BR98" i="1"/>
  <c r="BS98" i="1"/>
  <c r="BU98" i="1"/>
  <c r="BV98" i="1"/>
  <c r="B99" i="1"/>
  <c r="U99" i="1"/>
  <c r="V99" i="1" s="1"/>
  <c r="W99" i="1"/>
  <c r="X99" i="1"/>
  <c r="BL99" i="1"/>
  <c r="BM99" i="1"/>
  <c r="BO99" i="1"/>
  <c r="BP99" i="1"/>
  <c r="BR99" i="1"/>
  <c r="BS99" i="1"/>
  <c r="BU99" i="1"/>
  <c r="BV99" i="1"/>
  <c r="B100" i="1"/>
  <c r="U100" i="1"/>
  <c r="V100" i="1" s="1"/>
  <c r="W100" i="1"/>
  <c r="X100" i="1"/>
  <c r="BL100" i="1"/>
  <c r="BM100" i="1"/>
  <c r="BO100" i="1"/>
  <c r="BP100" i="1"/>
  <c r="BR100" i="1"/>
  <c r="BS100" i="1"/>
  <c r="BU100" i="1"/>
  <c r="BV100" i="1"/>
  <c r="B101" i="1"/>
  <c r="U101" i="1"/>
  <c r="V101" i="1" s="1"/>
  <c r="W101" i="1"/>
  <c r="X101" i="1"/>
  <c r="BL101" i="1"/>
  <c r="BM101" i="1"/>
  <c r="BO101" i="1"/>
  <c r="BP101" i="1"/>
  <c r="BR101" i="1"/>
  <c r="BS101" i="1"/>
  <c r="BU101" i="1"/>
  <c r="BV101" i="1"/>
  <c r="B102" i="1"/>
  <c r="U102" i="1"/>
  <c r="V102" i="1" s="1"/>
  <c r="W102" i="1"/>
  <c r="X102" i="1"/>
  <c r="BL102" i="1"/>
  <c r="BM102" i="1"/>
  <c r="BO102" i="1"/>
  <c r="BP102" i="1"/>
  <c r="BR102" i="1"/>
  <c r="BS102" i="1"/>
  <c r="BU102" i="1"/>
  <c r="BV102" i="1"/>
  <c r="B103" i="1"/>
  <c r="U103" i="1"/>
  <c r="V103" i="1" s="1"/>
  <c r="W103" i="1"/>
  <c r="X103" i="1"/>
  <c r="BL103" i="1"/>
  <c r="BM103" i="1"/>
  <c r="BO103" i="1"/>
  <c r="BP103" i="1"/>
  <c r="BR103" i="1"/>
  <c r="BS103" i="1"/>
  <c r="BU103" i="1"/>
  <c r="BV103" i="1"/>
  <c r="B104" i="1"/>
  <c r="U104" i="1"/>
  <c r="V104" i="1" s="1"/>
  <c r="W104" i="1"/>
  <c r="X104" i="1"/>
  <c r="BL104" i="1"/>
  <c r="BM104" i="1"/>
  <c r="BO104" i="1"/>
  <c r="BP104" i="1"/>
  <c r="BR104" i="1"/>
  <c r="BS104" i="1"/>
  <c r="BU104" i="1"/>
  <c r="BV104" i="1"/>
  <c r="B105" i="1"/>
  <c r="U105" i="1"/>
  <c r="W105" i="1"/>
  <c r="X105" i="1"/>
  <c r="BL105" i="1"/>
  <c r="BM105" i="1"/>
  <c r="BO105" i="1"/>
  <c r="BP105" i="1"/>
  <c r="BR105" i="1"/>
  <c r="BR112" i="1" s="1"/>
  <c r="BS105" i="1"/>
  <c r="BU105" i="1"/>
  <c r="BV105" i="1"/>
  <c r="A116" i="1"/>
  <c r="AT116" i="1"/>
  <c r="AW117" i="1"/>
  <c r="AZ117" i="1"/>
  <c r="BC117" i="1"/>
  <c r="BF117" i="1"/>
  <c r="BI117" i="1"/>
  <c r="B119" i="1"/>
  <c r="M119" i="1"/>
  <c r="X119" i="1"/>
  <c r="BL119" i="1"/>
  <c r="BM119" i="1"/>
  <c r="BO119" i="1"/>
  <c r="BP119" i="1"/>
  <c r="BR119" i="1"/>
  <c r="BS119" i="1"/>
  <c r="BU119" i="1"/>
  <c r="BV119" i="1"/>
  <c r="B120" i="1"/>
  <c r="U120" i="1"/>
  <c r="W120" i="1"/>
  <c r="X120" i="1"/>
  <c r="BL120" i="1"/>
  <c r="BM120" i="1"/>
  <c r="BO120" i="1"/>
  <c r="BP120" i="1"/>
  <c r="BR120" i="1"/>
  <c r="BS120" i="1"/>
  <c r="BU120" i="1"/>
  <c r="BV120" i="1"/>
  <c r="B121" i="1"/>
  <c r="M121" i="1"/>
  <c r="U121" i="1" s="1"/>
  <c r="X121" i="1"/>
  <c r="BL121" i="1"/>
  <c r="BM121" i="1"/>
  <c r="BO121" i="1"/>
  <c r="BP121" i="1"/>
  <c r="BR121" i="1"/>
  <c r="BS121" i="1"/>
  <c r="BU121" i="1"/>
  <c r="BV121" i="1"/>
  <c r="B122" i="1"/>
  <c r="M122" i="1"/>
  <c r="U122" i="1" s="1"/>
  <c r="X122" i="1"/>
  <c r="BL122" i="1"/>
  <c r="BM122" i="1"/>
  <c r="BO122" i="1"/>
  <c r="BP122" i="1"/>
  <c r="BR122" i="1"/>
  <c r="BS122" i="1"/>
  <c r="BU122" i="1"/>
  <c r="BV122" i="1"/>
  <c r="B123" i="1"/>
  <c r="M123" i="1"/>
  <c r="W123" i="1" s="1"/>
  <c r="X123" i="1"/>
  <c r="BL123" i="1"/>
  <c r="BM123" i="1"/>
  <c r="BO123" i="1"/>
  <c r="BP123" i="1"/>
  <c r="BR123" i="1"/>
  <c r="BS123" i="1"/>
  <c r="BU123" i="1"/>
  <c r="BV123" i="1"/>
  <c r="B124" i="1"/>
  <c r="M124" i="1"/>
  <c r="U124" i="1" s="1"/>
  <c r="X124" i="1"/>
  <c r="BL124" i="1"/>
  <c r="BM124" i="1"/>
  <c r="BO124" i="1"/>
  <c r="BP124" i="1"/>
  <c r="BR124" i="1"/>
  <c r="BS124" i="1"/>
  <c r="BU124" i="1"/>
  <c r="BV124" i="1"/>
  <c r="B125" i="1"/>
  <c r="M125" i="1"/>
  <c r="U125" i="1" s="1"/>
  <c r="X125" i="1"/>
  <c r="BL125" i="1"/>
  <c r="BM125" i="1"/>
  <c r="BO125" i="1"/>
  <c r="BP125" i="1"/>
  <c r="BR125" i="1"/>
  <c r="BS125" i="1"/>
  <c r="BU125" i="1"/>
  <c r="BV125" i="1"/>
  <c r="B126" i="1"/>
  <c r="M126" i="1"/>
  <c r="W126" i="1" s="1"/>
  <c r="X126" i="1"/>
  <c r="BL126" i="1"/>
  <c r="BM126" i="1"/>
  <c r="BO126" i="1"/>
  <c r="BP126" i="1"/>
  <c r="BR126" i="1"/>
  <c r="BS126" i="1"/>
  <c r="BU126" i="1"/>
  <c r="BV126" i="1"/>
  <c r="B127" i="1"/>
  <c r="M127" i="1"/>
  <c r="W127" i="1" s="1"/>
  <c r="X127" i="1"/>
  <c r="BL127" i="1"/>
  <c r="BM127" i="1"/>
  <c r="BO127" i="1"/>
  <c r="BP127" i="1"/>
  <c r="BR127" i="1"/>
  <c r="BS127" i="1"/>
  <c r="BU127" i="1"/>
  <c r="BV127" i="1"/>
  <c r="B128" i="1"/>
  <c r="M128" i="1"/>
  <c r="X128" i="1"/>
  <c r="BL128" i="1"/>
  <c r="BM128" i="1"/>
  <c r="BO128" i="1"/>
  <c r="BP128" i="1"/>
  <c r="BR128" i="1"/>
  <c r="BS128" i="1"/>
  <c r="B129" i="1"/>
  <c r="M129" i="1"/>
  <c r="X129" i="1"/>
  <c r="BL129" i="1"/>
  <c r="BM129" i="1"/>
  <c r="BO129" i="1"/>
  <c r="BP129" i="1"/>
  <c r="BR129" i="1"/>
  <c r="BS129" i="1"/>
  <c r="B130" i="1"/>
  <c r="U130" i="1"/>
  <c r="V130" i="1" s="1"/>
  <c r="W130" i="1"/>
  <c r="X130" i="1"/>
  <c r="BL130" i="1"/>
  <c r="BM130" i="1"/>
  <c r="BO130" i="1"/>
  <c r="BP130" i="1"/>
  <c r="BR130" i="1"/>
  <c r="BS130" i="1"/>
  <c r="BU130" i="1"/>
  <c r="BV130" i="1"/>
  <c r="B131" i="1"/>
  <c r="U131" i="1"/>
  <c r="V131" i="1" s="1"/>
  <c r="W131" i="1"/>
  <c r="X131" i="1"/>
  <c r="BL131" i="1"/>
  <c r="BM131" i="1"/>
  <c r="BO131" i="1"/>
  <c r="BP131" i="1"/>
  <c r="BR131" i="1"/>
  <c r="BS131" i="1"/>
  <c r="BU131" i="1"/>
  <c r="BV131" i="1"/>
  <c r="B132" i="1"/>
  <c r="U132" i="1"/>
  <c r="V132" i="1" s="1"/>
  <c r="W132" i="1"/>
  <c r="X132" i="1"/>
  <c r="BL132" i="1"/>
  <c r="BM132" i="1"/>
  <c r="BO132" i="1"/>
  <c r="BP132" i="1"/>
  <c r="BR132" i="1"/>
  <c r="BS132" i="1"/>
  <c r="BU132" i="1"/>
  <c r="BV132" i="1"/>
  <c r="B133" i="1"/>
  <c r="U133" i="1"/>
  <c r="V133" i="1" s="1"/>
  <c r="W133" i="1"/>
  <c r="X133" i="1"/>
  <c r="BL133" i="1"/>
  <c r="BM133" i="1"/>
  <c r="BO133" i="1"/>
  <c r="BP133" i="1"/>
  <c r="BR133" i="1"/>
  <c r="BS133" i="1"/>
  <c r="BU133" i="1"/>
  <c r="BV133" i="1"/>
  <c r="B134" i="1"/>
  <c r="U134" i="1"/>
  <c r="V134" i="1" s="1"/>
  <c r="W134" i="1"/>
  <c r="X134" i="1"/>
  <c r="BL134" i="1"/>
  <c r="BM134" i="1"/>
  <c r="BO134" i="1"/>
  <c r="BP134" i="1"/>
  <c r="BR134" i="1"/>
  <c r="BS134" i="1"/>
  <c r="BU134" i="1"/>
  <c r="BV134" i="1"/>
  <c r="B135" i="1"/>
  <c r="U135" i="1"/>
  <c r="V135" i="1" s="1"/>
  <c r="W135" i="1"/>
  <c r="X135" i="1"/>
  <c r="BL135" i="1"/>
  <c r="BM135" i="1"/>
  <c r="BO135" i="1"/>
  <c r="BP135" i="1"/>
  <c r="BR135" i="1"/>
  <c r="BS135" i="1"/>
  <c r="BU135" i="1"/>
  <c r="BV135" i="1"/>
  <c r="B136" i="1"/>
  <c r="U136" i="1"/>
  <c r="V136" i="1" s="1"/>
  <c r="W136" i="1"/>
  <c r="X136" i="1"/>
  <c r="BL136" i="1"/>
  <c r="BM136" i="1"/>
  <c r="BO136" i="1"/>
  <c r="BP136" i="1"/>
  <c r="BR136" i="1"/>
  <c r="BS136" i="1"/>
  <c r="BU136" i="1"/>
  <c r="BV136" i="1"/>
  <c r="B137" i="1"/>
  <c r="U137" i="1"/>
  <c r="V137" i="1" s="1"/>
  <c r="W137" i="1"/>
  <c r="X137" i="1"/>
  <c r="BL137" i="1"/>
  <c r="BM137" i="1"/>
  <c r="BO137" i="1"/>
  <c r="BP137" i="1"/>
  <c r="BR137" i="1"/>
  <c r="BS137" i="1"/>
  <c r="BU137" i="1"/>
  <c r="BV137" i="1"/>
  <c r="B138" i="1"/>
  <c r="U138" i="1"/>
  <c r="V138" i="1" s="1"/>
  <c r="W138" i="1"/>
  <c r="X138" i="1"/>
  <c r="BL138" i="1"/>
  <c r="BM138" i="1"/>
  <c r="BO138" i="1"/>
  <c r="BP138" i="1"/>
  <c r="BR138" i="1"/>
  <c r="BS138" i="1"/>
  <c r="BU138" i="1"/>
  <c r="BV138" i="1"/>
  <c r="AT154" i="1"/>
  <c r="AW155" i="1"/>
  <c r="AZ155" i="1"/>
  <c r="BC155" i="1"/>
  <c r="BF155" i="1"/>
  <c r="BI155" i="1"/>
  <c r="B157" i="1"/>
  <c r="M157" i="1"/>
  <c r="X157" i="1"/>
  <c r="BL157" i="1"/>
  <c r="BM157" i="1"/>
  <c r="BO157" i="1"/>
  <c r="BP157" i="1"/>
  <c r="BR157" i="1"/>
  <c r="BS157" i="1"/>
  <c r="B158" i="1"/>
  <c r="K158" i="1"/>
  <c r="M158" i="1" s="1"/>
  <c r="X158" i="1"/>
  <c r="BL158" i="1"/>
  <c r="BM158" i="1"/>
  <c r="BO158" i="1"/>
  <c r="BP158" i="1"/>
  <c r="BR158" i="1"/>
  <c r="BS158" i="1"/>
  <c r="BU158" i="1"/>
  <c r="BV158" i="1"/>
  <c r="B159" i="1"/>
  <c r="K159" i="1"/>
  <c r="M159" i="1" s="1"/>
  <c r="W159" i="1" s="1"/>
  <c r="X159" i="1"/>
  <c r="BL159" i="1"/>
  <c r="BM159" i="1"/>
  <c r="BO159" i="1"/>
  <c r="BP159" i="1"/>
  <c r="BR159" i="1"/>
  <c r="BS159" i="1"/>
  <c r="BU159" i="1"/>
  <c r="BV159" i="1"/>
  <c r="B160" i="1"/>
  <c r="M160" i="1"/>
  <c r="W160" i="1" s="1"/>
  <c r="X160" i="1"/>
  <c r="BL160" i="1"/>
  <c r="BM160" i="1"/>
  <c r="BO160" i="1"/>
  <c r="BP160" i="1"/>
  <c r="BR160" i="1"/>
  <c r="BS160" i="1"/>
  <c r="B161" i="1"/>
  <c r="K161" i="1"/>
  <c r="M161" i="1" s="1"/>
  <c r="X161" i="1"/>
  <c r="B162" i="1"/>
  <c r="M162" i="1"/>
  <c r="U162" i="1" s="1"/>
  <c r="BU162" i="1" s="1"/>
  <c r="X162" i="1"/>
  <c r="BL162" i="1"/>
  <c r="BM162" i="1"/>
  <c r="BO162" i="1"/>
  <c r="BP162" i="1"/>
  <c r="BR162" i="1"/>
  <c r="BS162" i="1"/>
  <c r="B163" i="1"/>
  <c r="K163" i="1"/>
  <c r="M163" i="1" s="1"/>
  <c r="W163" i="1" s="1"/>
  <c r="X163" i="1"/>
  <c r="BL163" i="1"/>
  <c r="BM163" i="1"/>
  <c r="BO163" i="1"/>
  <c r="BP163" i="1"/>
  <c r="BR163" i="1"/>
  <c r="BS163" i="1"/>
  <c r="BU163" i="1"/>
  <c r="BV163" i="1"/>
  <c r="B164" i="1"/>
  <c r="M164" i="1"/>
  <c r="W164" i="1" s="1"/>
  <c r="X164" i="1"/>
  <c r="BL164" i="1"/>
  <c r="BM164" i="1"/>
  <c r="BO164" i="1"/>
  <c r="BP164" i="1"/>
  <c r="BR164" i="1"/>
  <c r="BS164" i="1"/>
  <c r="BU164" i="1"/>
  <c r="BV164" i="1"/>
  <c r="B165" i="1"/>
  <c r="M165" i="1"/>
  <c r="U165" i="1" s="1"/>
  <c r="X165" i="1"/>
  <c r="BL165" i="1"/>
  <c r="BM165" i="1"/>
  <c r="BO165" i="1"/>
  <c r="BP165" i="1"/>
  <c r="BR165" i="1"/>
  <c r="BS165" i="1"/>
  <c r="BU165" i="1"/>
  <c r="BV165" i="1"/>
  <c r="B166" i="1"/>
  <c r="U166" i="1"/>
  <c r="V166" i="1" s="1"/>
  <c r="W166" i="1"/>
  <c r="X166" i="1"/>
  <c r="BL166" i="1"/>
  <c r="BM166" i="1"/>
  <c r="BO166" i="1"/>
  <c r="BP166" i="1"/>
  <c r="BR166" i="1"/>
  <c r="BS166" i="1"/>
  <c r="BU166" i="1"/>
  <c r="BV166" i="1"/>
  <c r="B167" i="1"/>
  <c r="U167" i="1"/>
  <c r="V167" i="1" s="1"/>
  <c r="W167" i="1"/>
  <c r="X167" i="1"/>
  <c r="BL167" i="1"/>
  <c r="BM167" i="1"/>
  <c r="BO167" i="1"/>
  <c r="BP167" i="1"/>
  <c r="BR167" i="1"/>
  <c r="BS167" i="1"/>
  <c r="BU167" i="1"/>
  <c r="BV167" i="1"/>
  <c r="B168" i="1"/>
  <c r="U168" i="1"/>
  <c r="V168" i="1" s="1"/>
  <c r="W168" i="1"/>
  <c r="X168" i="1"/>
  <c r="BL168" i="1"/>
  <c r="BM168" i="1"/>
  <c r="BO168" i="1"/>
  <c r="BP168" i="1"/>
  <c r="BR168" i="1"/>
  <c r="BS168" i="1"/>
  <c r="BU168" i="1"/>
  <c r="BV168" i="1"/>
  <c r="B169" i="1"/>
  <c r="U169" i="1"/>
  <c r="V169" i="1" s="1"/>
  <c r="W169" i="1"/>
  <c r="X169" i="1"/>
  <c r="BL169" i="1"/>
  <c r="BM169" i="1"/>
  <c r="BO169" i="1"/>
  <c r="BP169" i="1"/>
  <c r="BR169" i="1"/>
  <c r="BS169" i="1"/>
  <c r="BU169" i="1"/>
  <c r="BV169" i="1"/>
  <c r="B170" i="1"/>
  <c r="U170" i="1"/>
  <c r="V170" i="1" s="1"/>
  <c r="W170" i="1"/>
  <c r="X170" i="1"/>
  <c r="BL170" i="1"/>
  <c r="BM170" i="1"/>
  <c r="BO170" i="1"/>
  <c r="BP170" i="1"/>
  <c r="BR170" i="1"/>
  <c r="BS170" i="1"/>
  <c r="BU170" i="1"/>
  <c r="BV170" i="1"/>
  <c r="B171" i="1"/>
  <c r="U171" i="1"/>
  <c r="V171" i="1" s="1"/>
  <c r="W171" i="1"/>
  <c r="X171" i="1"/>
  <c r="BL171" i="1"/>
  <c r="BM171" i="1"/>
  <c r="BO171" i="1"/>
  <c r="BP171" i="1"/>
  <c r="BR171" i="1"/>
  <c r="BS171" i="1"/>
  <c r="BU171" i="1"/>
  <c r="BV171" i="1"/>
  <c r="B172" i="1"/>
  <c r="U172" i="1"/>
  <c r="V172" i="1" s="1"/>
  <c r="W172" i="1"/>
  <c r="X172" i="1"/>
  <c r="BL172" i="1"/>
  <c r="BM172" i="1"/>
  <c r="BO172" i="1"/>
  <c r="BP172" i="1"/>
  <c r="BR172" i="1"/>
  <c r="BS172" i="1"/>
  <c r="BU172" i="1"/>
  <c r="BV172" i="1"/>
  <c r="B173" i="1"/>
  <c r="U173" i="1"/>
  <c r="V173" i="1" s="1"/>
  <c r="W173" i="1"/>
  <c r="X173" i="1"/>
  <c r="BL173" i="1"/>
  <c r="BM173" i="1"/>
  <c r="BO173" i="1"/>
  <c r="BP173" i="1"/>
  <c r="BR173" i="1"/>
  <c r="BS173" i="1"/>
  <c r="BU173" i="1"/>
  <c r="BV173" i="1"/>
  <c r="B174" i="1"/>
  <c r="U174" i="1"/>
  <c r="V174" i="1" s="1"/>
  <c r="W174" i="1"/>
  <c r="X174" i="1"/>
  <c r="BL174" i="1"/>
  <c r="BM174" i="1"/>
  <c r="BO174" i="1"/>
  <c r="BP174" i="1"/>
  <c r="BR174" i="1"/>
  <c r="BS174" i="1"/>
  <c r="BU174" i="1"/>
  <c r="BV174" i="1"/>
  <c r="B175" i="1"/>
  <c r="U175" i="1"/>
  <c r="V175" i="1" s="1"/>
  <c r="W175" i="1"/>
  <c r="X175" i="1"/>
  <c r="BL175" i="1"/>
  <c r="BM175" i="1"/>
  <c r="BO175" i="1"/>
  <c r="BP175" i="1"/>
  <c r="BR175" i="1"/>
  <c r="BS175" i="1"/>
  <c r="BU175" i="1"/>
  <c r="BV175" i="1"/>
  <c r="B176" i="1"/>
  <c r="U176" i="1"/>
  <c r="V176" i="1" s="1"/>
  <c r="W176" i="1"/>
  <c r="X176" i="1"/>
  <c r="BL176" i="1"/>
  <c r="BM176" i="1"/>
  <c r="BO176" i="1"/>
  <c r="BP176" i="1"/>
  <c r="BR176" i="1"/>
  <c r="BS176" i="1"/>
  <c r="BU176" i="1"/>
  <c r="BV176" i="1"/>
  <c r="AT190" i="1"/>
  <c r="AW191" i="1"/>
  <c r="AZ191" i="1"/>
  <c r="BC191" i="1"/>
  <c r="BF191" i="1"/>
  <c r="BI191" i="1"/>
  <c r="B193" i="1"/>
  <c r="M193" i="1"/>
  <c r="U193" i="1" s="1"/>
  <c r="X193" i="1"/>
  <c r="BL193" i="1"/>
  <c r="BM193" i="1"/>
  <c r="BO193" i="1"/>
  <c r="BP193" i="1"/>
  <c r="BR193" i="1"/>
  <c r="BS193" i="1"/>
  <c r="BU193" i="1"/>
  <c r="BV193" i="1"/>
  <c r="B194" i="1"/>
  <c r="M194" i="1"/>
  <c r="X194" i="1"/>
  <c r="BL194" i="1"/>
  <c r="BM194" i="1"/>
  <c r="BO194" i="1"/>
  <c r="BP194" i="1"/>
  <c r="BR194" i="1"/>
  <c r="BS194" i="1"/>
  <c r="BU194" i="1"/>
  <c r="BV194" i="1"/>
  <c r="B195" i="1"/>
  <c r="M195" i="1"/>
  <c r="X195" i="1"/>
  <c r="BL195" i="1"/>
  <c r="BM195" i="1"/>
  <c r="BO195" i="1"/>
  <c r="BP195" i="1"/>
  <c r="BR195" i="1"/>
  <c r="BS195" i="1"/>
  <c r="BU195" i="1"/>
  <c r="BV195" i="1"/>
  <c r="B196" i="1"/>
  <c r="M196" i="1"/>
  <c r="X196" i="1"/>
  <c r="BL196" i="1"/>
  <c r="BM196" i="1"/>
  <c r="BO196" i="1"/>
  <c r="BP196" i="1"/>
  <c r="BR196" i="1"/>
  <c r="BS196" i="1"/>
  <c r="BU196" i="1"/>
  <c r="BV196" i="1"/>
  <c r="B197" i="1"/>
  <c r="M197" i="1"/>
  <c r="X197" i="1"/>
  <c r="BL197" i="1"/>
  <c r="BM197" i="1"/>
  <c r="BO197" i="1"/>
  <c r="BP197" i="1"/>
  <c r="BR197" i="1"/>
  <c r="BS197" i="1"/>
  <c r="BU197" i="1"/>
  <c r="BV197" i="1"/>
  <c r="B198" i="1"/>
  <c r="M198" i="1"/>
  <c r="X198" i="1"/>
  <c r="BL198" i="1"/>
  <c r="BM198" i="1"/>
  <c r="BO198" i="1"/>
  <c r="BP198" i="1"/>
  <c r="BR198" i="1"/>
  <c r="BS198" i="1"/>
  <c r="BU198" i="1"/>
  <c r="BV198" i="1"/>
  <c r="B199" i="1"/>
  <c r="K199" i="1"/>
  <c r="M199" i="1" s="1"/>
  <c r="U199" i="1" s="1"/>
  <c r="X199" i="1"/>
  <c r="BL199" i="1"/>
  <c r="BM199" i="1"/>
  <c r="BO199" i="1"/>
  <c r="BP199" i="1"/>
  <c r="BR199" i="1"/>
  <c r="BS199" i="1"/>
  <c r="BU199" i="1"/>
  <c r="BV199" i="1"/>
  <c r="B200" i="1"/>
  <c r="K200" i="1"/>
  <c r="M200" i="1" s="1"/>
  <c r="W200" i="1" s="1"/>
  <c r="X200" i="1"/>
  <c r="BL200" i="1"/>
  <c r="BM200" i="1"/>
  <c r="BO200" i="1"/>
  <c r="BP200" i="1"/>
  <c r="BR200" i="1"/>
  <c r="BS200" i="1"/>
  <c r="BU200" i="1"/>
  <c r="BV200" i="1"/>
  <c r="B201" i="1"/>
  <c r="M201" i="1"/>
  <c r="W201" i="1" s="1"/>
  <c r="X201" i="1"/>
  <c r="BL201" i="1"/>
  <c r="BM201" i="1"/>
  <c r="BO201" i="1"/>
  <c r="BP201" i="1"/>
  <c r="BR201" i="1"/>
  <c r="BS201" i="1"/>
  <c r="BU201" i="1"/>
  <c r="BV201" i="1"/>
  <c r="B202" i="1"/>
  <c r="M202" i="1"/>
  <c r="W202" i="1" s="1"/>
  <c r="X202" i="1"/>
  <c r="BL202" i="1"/>
  <c r="BM202" i="1"/>
  <c r="BO202" i="1"/>
  <c r="BP202" i="1"/>
  <c r="BR202" i="1"/>
  <c r="BS202" i="1"/>
  <c r="BU202" i="1"/>
  <c r="BV202" i="1"/>
  <c r="B203" i="1"/>
  <c r="M203" i="1"/>
  <c r="W203" i="1" s="1"/>
  <c r="X203" i="1"/>
  <c r="BL203" i="1"/>
  <c r="BM203" i="1"/>
  <c r="BO203" i="1"/>
  <c r="BP203" i="1"/>
  <c r="BR203" i="1"/>
  <c r="BS203" i="1"/>
  <c r="BU203" i="1"/>
  <c r="BV203" i="1"/>
  <c r="B204" i="1"/>
  <c r="U204" i="1"/>
  <c r="V204" i="1" s="1"/>
  <c r="W204" i="1"/>
  <c r="X204" i="1"/>
  <c r="B205" i="1"/>
  <c r="U205" i="1"/>
  <c r="V205" i="1" s="1"/>
  <c r="W205" i="1"/>
  <c r="X205" i="1"/>
  <c r="B206" i="1"/>
  <c r="U206" i="1"/>
  <c r="V206" i="1" s="1"/>
  <c r="W206" i="1"/>
  <c r="X206" i="1"/>
  <c r="B207" i="1"/>
  <c r="U207" i="1"/>
  <c r="V207" i="1" s="1"/>
  <c r="W207" i="1"/>
  <c r="X207" i="1"/>
  <c r="BL207" i="1"/>
  <c r="BM207" i="1"/>
  <c r="BO207" i="1"/>
  <c r="BP207" i="1"/>
  <c r="BR207" i="1"/>
  <c r="BS207" i="1"/>
  <c r="BU207" i="1"/>
  <c r="BV207" i="1"/>
  <c r="B208" i="1"/>
  <c r="U208" i="1"/>
  <c r="V208" i="1" s="1"/>
  <c r="W208" i="1"/>
  <c r="X208" i="1"/>
  <c r="BL208" i="1"/>
  <c r="BM208" i="1"/>
  <c r="BO208" i="1"/>
  <c r="BP208" i="1"/>
  <c r="BR208" i="1"/>
  <c r="BS208" i="1"/>
  <c r="BU208" i="1"/>
  <c r="BV208" i="1"/>
  <c r="B209" i="1"/>
  <c r="U209" i="1"/>
  <c r="V209" i="1" s="1"/>
  <c r="W209" i="1"/>
  <c r="X209" i="1"/>
  <c r="BL209" i="1"/>
  <c r="BM209" i="1"/>
  <c r="BO209" i="1"/>
  <c r="BP209" i="1"/>
  <c r="BR209" i="1"/>
  <c r="BS209" i="1"/>
  <c r="BU209" i="1"/>
  <c r="BV209" i="1"/>
  <c r="B210" i="1"/>
  <c r="U210" i="1"/>
  <c r="V210" i="1" s="1"/>
  <c r="W210" i="1"/>
  <c r="X210" i="1"/>
  <c r="BL210" i="1"/>
  <c r="BM210" i="1"/>
  <c r="BO210" i="1"/>
  <c r="BP210" i="1"/>
  <c r="BR210" i="1"/>
  <c r="BS210" i="1"/>
  <c r="BU210" i="1"/>
  <c r="BV210" i="1"/>
  <c r="B211" i="1"/>
  <c r="U211" i="1"/>
  <c r="V211" i="1" s="1"/>
  <c r="W211" i="1"/>
  <c r="X211" i="1"/>
  <c r="BL211" i="1"/>
  <c r="BM211" i="1"/>
  <c r="BO211" i="1"/>
  <c r="BP211" i="1"/>
  <c r="BR211" i="1"/>
  <c r="BS211" i="1"/>
  <c r="BU211" i="1"/>
  <c r="BV211" i="1"/>
  <c r="B212" i="1"/>
  <c r="U212" i="1"/>
  <c r="V212" i="1" s="1"/>
  <c r="W212" i="1"/>
  <c r="X212" i="1"/>
  <c r="BL212" i="1"/>
  <c r="BM212" i="1"/>
  <c r="BO212" i="1"/>
  <c r="BP212" i="1"/>
  <c r="BR212" i="1"/>
  <c r="BS212" i="1"/>
  <c r="BU212" i="1"/>
  <c r="BV212" i="1"/>
  <c r="AT226" i="1"/>
  <c r="AW227" i="1"/>
  <c r="AZ227" i="1"/>
  <c r="BC227" i="1"/>
  <c r="BF227" i="1"/>
  <c r="BI227" i="1"/>
  <c r="B229" i="1"/>
  <c r="M229" i="1"/>
  <c r="X229" i="1"/>
  <c r="BL229" i="1"/>
  <c r="BM229" i="1"/>
  <c r="BO229" i="1"/>
  <c r="BP229" i="1"/>
  <c r="BR229" i="1"/>
  <c r="BS229" i="1"/>
  <c r="B230" i="1"/>
  <c r="M230" i="1"/>
  <c r="U230" i="1" s="1"/>
  <c r="X230" i="1"/>
  <c r="BL230" i="1"/>
  <c r="BM230" i="1"/>
  <c r="BO230" i="1"/>
  <c r="BP230" i="1"/>
  <c r="BR230" i="1"/>
  <c r="BS230" i="1"/>
  <c r="BU230" i="1"/>
  <c r="BV230" i="1"/>
  <c r="B231" i="1"/>
  <c r="M231" i="1"/>
  <c r="U231" i="1" s="1"/>
  <c r="X231" i="1"/>
  <c r="BL231" i="1"/>
  <c r="BM231" i="1"/>
  <c r="BO231" i="1"/>
  <c r="BP231" i="1"/>
  <c r="BR231" i="1"/>
  <c r="BS231" i="1"/>
  <c r="BU231" i="1"/>
  <c r="BV231" i="1"/>
  <c r="B232" i="1"/>
  <c r="M232" i="1"/>
  <c r="X232" i="1"/>
  <c r="BL232" i="1"/>
  <c r="BM232" i="1"/>
  <c r="BO232" i="1"/>
  <c r="BP232" i="1"/>
  <c r="BR232" i="1"/>
  <c r="BS232" i="1"/>
  <c r="B233" i="1"/>
  <c r="M233" i="1"/>
  <c r="X233" i="1"/>
  <c r="BL233" i="1"/>
  <c r="BM233" i="1"/>
  <c r="BO233" i="1"/>
  <c r="BP233" i="1"/>
  <c r="BR233" i="1"/>
  <c r="BS233" i="1"/>
  <c r="B234" i="1"/>
  <c r="M234" i="1"/>
  <c r="X234" i="1"/>
  <c r="BL234" i="1"/>
  <c r="BM234" i="1"/>
  <c r="BO234" i="1"/>
  <c r="BP234" i="1"/>
  <c r="BR234" i="1"/>
  <c r="BS234" i="1"/>
  <c r="B235" i="1"/>
  <c r="M235" i="1"/>
  <c r="X235" i="1"/>
  <c r="BL235" i="1"/>
  <c r="BM235" i="1"/>
  <c r="BO235" i="1"/>
  <c r="BP235" i="1"/>
  <c r="BR235" i="1"/>
  <c r="BS235" i="1"/>
  <c r="BU235" i="1"/>
  <c r="BV235" i="1"/>
  <c r="B236" i="1"/>
  <c r="M236" i="1"/>
  <c r="W236" i="1" s="1"/>
  <c r="X236" i="1"/>
  <c r="BL236" i="1"/>
  <c r="BM236" i="1"/>
  <c r="BO236" i="1"/>
  <c r="BP236" i="1"/>
  <c r="BR236" i="1"/>
  <c r="BS236" i="1"/>
  <c r="BU236" i="1"/>
  <c r="BV236" i="1"/>
  <c r="B237" i="1"/>
  <c r="M237" i="1"/>
  <c r="U237" i="1" s="1"/>
  <c r="X237" i="1"/>
  <c r="BL237" i="1"/>
  <c r="BM237" i="1"/>
  <c r="BO237" i="1"/>
  <c r="BP237" i="1"/>
  <c r="BR237" i="1"/>
  <c r="BS237" i="1"/>
  <c r="BU237" i="1"/>
  <c r="BV237" i="1"/>
  <c r="B238" i="1"/>
  <c r="M238" i="1"/>
  <c r="U238" i="1" s="1"/>
  <c r="X238" i="1"/>
  <c r="BL238" i="1"/>
  <c r="BM238" i="1"/>
  <c r="BO238" i="1"/>
  <c r="BP238" i="1"/>
  <c r="BR238" i="1"/>
  <c r="BS238" i="1"/>
  <c r="BU238" i="1"/>
  <c r="BV238" i="1"/>
  <c r="B239" i="1"/>
  <c r="U239" i="1"/>
  <c r="V239" i="1" s="1"/>
  <c r="W239" i="1"/>
  <c r="X239" i="1"/>
  <c r="BL239" i="1"/>
  <c r="BM239" i="1"/>
  <c r="BO239" i="1"/>
  <c r="BP239" i="1"/>
  <c r="BR239" i="1"/>
  <c r="BS239" i="1"/>
  <c r="BU239" i="1"/>
  <c r="BV239" i="1"/>
  <c r="B240" i="1"/>
  <c r="U240" i="1"/>
  <c r="V240" i="1" s="1"/>
  <c r="W240" i="1"/>
  <c r="X240" i="1"/>
  <c r="BL240" i="1"/>
  <c r="BM240" i="1"/>
  <c r="BO240" i="1"/>
  <c r="BP240" i="1"/>
  <c r="BR240" i="1"/>
  <c r="BS240" i="1"/>
  <c r="BU240" i="1"/>
  <c r="BV240" i="1"/>
  <c r="B241" i="1"/>
  <c r="U241" i="1"/>
  <c r="V241" i="1" s="1"/>
  <c r="W241" i="1"/>
  <c r="X241" i="1"/>
  <c r="BL241" i="1"/>
  <c r="BM241" i="1"/>
  <c r="BO241" i="1"/>
  <c r="BP241" i="1"/>
  <c r="BR241" i="1"/>
  <c r="BS241" i="1"/>
  <c r="BU241" i="1"/>
  <c r="BV241" i="1"/>
  <c r="B242" i="1"/>
  <c r="U242" i="1"/>
  <c r="V242" i="1" s="1"/>
  <c r="W242" i="1"/>
  <c r="X242" i="1"/>
  <c r="BL242" i="1"/>
  <c r="BM242" i="1"/>
  <c r="BO242" i="1"/>
  <c r="BP242" i="1"/>
  <c r="BR242" i="1"/>
  <c r="BS242" i="1"/>
  <c r="BU242" i="1"/>
  <c r="BV242" i="1"/>
  <c r="B243" i="1"/>
  <c r="U243" i="1"/>
  <c r="V243" i="1" s="1"/>
  <c r="W243" i="1"/>
  <c r="X243" i="1"/>
  <c r="BL243" i="1"/>
  <c r="BM243" i="1"/>
  <c r="BO243" i="1"/>
  <c r="BP243" i="1"/>
  <c r="BR243" i="1"/>
  <c r="BS243" i="1"/>
  <c r="BU243" i="1"/>
  <c r="BV243" i="1"/>
  <c r="B244" i="1"/>
  <c r="U244" i="1"/>
  <c r="V244" i="1" s="1"/>
  <c r="W244" i="1"/>
  <c r="X244" i="1"/>
  <c r="BL244" i="1"/>
  <c r="BM244" i="1"/>
  <c r="BO244" i="1"/>
  <c r="BP244" i="1"/>
  <c r="BR244" i="1"/>
  <c r="BS244" i="1"/>
  <c r="BU244" i="1"/>
  <c r="BV244" i="1"/>
  <c r="B245" i="1"/>
  <c r="U245" i="1"/>
  <c r="V245" i="1" s="1"/>
  <c r="W245" i="1"/>
  <c r="X245" i="1"/>
  <c r="BL245" i="1"/>
  <c r="BM245" i="1"/>
  <c r="BO245" i="1"/>
  <c r="BP245" i="1"/>
  <c r="BR245" i="1"/>
  <c r="BS245" i="1"/>
  <c r="BU245" i="1"/>
  <c r="BV245" i="1"/>
  <c r="B246" i="1"/>
  <c r="U246" i="1"/>
  <c r="V246" i="1" s="1"/>
  <c r="W246" i="1"/>
  <c r="X246" i="1"/>
  <c r="BL246" i="1"/>
  <c r="BM246" i="1"/>
  <c r="BO246" i="1"/>
  <c r="BP246" i="1"/>
  <c r="BR246" i="1"/>
  <c r="BS246" i="1"/>
  <c r="BU246" i="1"/>
  <c r="BV246" i="1"/>
  <c r="B247" i="1"/>
  <c r="U247" i="1"/>
  <c r="V247" i="1" s="1"/>
  <c r="W247" i="1"/>
  <c r="X247" i="1"/>
  <c r="BL247" i="1"/>
  <c r="BM247" i="1"/>
  <c r="BO247" i="1"/>
  <c r="BP247" i="1"/>
  <c r="BR247" i="1"/>
  <c r="BS247" i="1"/>
  <c r="BU247" i="1"/>
  <c r="BV247" i="1"/>
  <c r="B248" i="1"/>
  <c r="U248" i="1"/>
  <c r="V248" i="1" s="1"/>
  <c r="W248" i="1"/>
  <c r="X248" i="1"/>
  <c r="BL248" i="1"/>
  <c r="BM248" i="1"/>
  <c r="BO248" i="1"/>
  <c r="BP248" i="1"/>
  <c r="BR248" i="1"/>
  <c r="BS248" i="1"/>
  <c r="BU248" i="1"/>
  <c r="BV248" i="1"/>
  <c r="AT261" i="1"/>
  <c r="AW262" i="1"/>
  <c r="AZ262" i="1"/>
  <c r="BC262" i="1"/>
  <c r="BF262" i="1"/>
  <c r="BI262" i="1"/>
  <c r="B264" i="1"/>
  <c r="M264" i="1"/>
  <c r="U264" i="1" s="1"/>
  <c r="X264" i="1"/>
  <c r="BL264" i="1"/>
  <c r="BM264" i="1"/>
  <c r="BO264" i="1"/>
  <c r="BP264" i="1"/>
  <c r="BR264" i="1"/>
  <c r="BS264" i="1"/>
  <c r="BU264" i="1"/>
  <c r="BV264" i="1"/>
  <c r="B265" i="1"/>
  <c r="M265" i="1"/>
  <c r="X265" i="1"/>
  <c r="BL265" i="1"/>
  <c r="BM265" i="1"/>
  <c r="BO265" i="1"/>
  <c r="BP265" i="1"/>
  <c r="BR265" i="1"/>
  <c r="BS265" i="1"/>
  <c r="BU265" i="1"/>
  <c r="BV265" i="1"/>
  <c r="B266" i="1"/>
  <c r="M266" i="1"/>
  <c r="X266" i="1"/>
  <c r="BL266" i="1"/>
  <c r="BM266" i="1"/>
  <c r="BO266" i="1"/>
  <c r="BP266" i="1"/>
  <c r="BR266" i="1"/>
  <c r="BS266" i="1"/>
  <c r="BU266" i="1"/>
  <c r="BV266" i="1"/>
  <c r="B267" i="1"/>
  <c r="M267" i="1"/>
  <c r="X267" i="1"/>
  <c r="BL267" i="1"/>
  <c r="BM267" i="1"/>
  <c r="BO267" i="1"/>
  <c r="BP267" i="1"/>
  <c r="BR267" i="1"/>
  <c r="BS267" i="1"/>
  <c r="BU267" i="1"/>
  <c r="BV267" i="1"/>
  <c r="B268" i="1"/>
  <c r="M268" i="1"/>
  <c r="X268" i="1"/>
  <c r="BL268" i="1"/>
  <c r="BM268" i="1"/>
  <c r="BO268" i="1"/>
  <c r="BP268" i="1"/>
  <c r="BR268" i="1"/>
  <c r="BS268" i="1"/>
  <c r="BU268" i="1"/>
  <c r="BV268" i="1"/>
  <c r="B269" i="1"/>
  <c r="M269" i="1"/>
  <c r="X269" i="1"/>
  <c r="BL269" i="1"/>
  <c r="BM269" i="1"/>
  <c r="BO269" i="1"/>
  <c r="BP269" i="1"/>
  <c r="BR269" i="1"/>
  <c r="BS269" i="1"/>
  <c r="BU269" i="1"/>
  <c r="BV269" i="1"/>
  <c r="B270" i="1"/>
  <c r="M270" i="1"/>
  <c r="X270" i="1"/>
  <c r="BL270" i="1"/>
  <c r="BM270" i="1"/>
  <c r="BO270" i="1"/>
  <c r="BP270" i="1"/>
  <c r="BR270" i="1"/>
  <c r="BS270" i="1"/>
  <c r="BU270" i="1"/>
  <c r="BV270" i="1"/>
  <c r="B271" i="1"/>
  <c r="M271" i="1"/>
  <c r="X271" i="1"/>
  <c r="BL271" i="1"/>
  <c r="BM271" i="1"/>
  <c r="BO271" i="1"/>
  <c r="BP271" i="1"/>
  <c r="BR271" i="1"/>
  <c r="BS271" i="1"/>
  <c r="BU271" i="1"/>
  <c r="BV271" i="1"/>
  <c r="B272" i="1"/>
  <c r="M272" i="1"/>
  <c r="X272" i="1"/>
  <c r="BL272" i="1"/>
  <c r="BM272" i="1"/>
  <c r="BO272" i="1"/>
  <c r="BP272" i="1"/>
  <c r="BR272" i="1"/>
  <c r="BS272" i="1"/>
  <c r="BU272" i="1"/>
  <c r="BV272" i="1"/>
  <c r="B273" i="1"/>
  <c r="M273" i="1"/>
  <c r="X273" i="1"/>
  <c r="BL273" i="1"/>
  <c r="BM273" i="1"/>
  <c r="BO273" i="1"/>
  <c r="BP273" i="1"/>
  <c r="BR273" i="1"/>
  <c r="BS273" i="1"/>
  <c r="BU273" i="1"/>
  <c r="BV273" i="1"/>
  <c r="B274" i="1"/>
  <c r="M274" i="1"/>
  <c r="X274" i="1"/>
  <c r="BL274" i="1"/>
  <c r="BM274" i="1"/>
  <c r="BO274" i="1"/>
  <c r="BP274" i="1"/>
  <c r="BR274" i="1"/>
  <c r="BS274" i="1"/>
  <c r="BU274" i="1"/>
  <c r="BV274" i="1"/>
  <c r="B275" i="1"/>
  <c r="M275" i="1"/>
  <c r="X275" i="1"/>
  <c r="BL275" i="1"/>
  <c r="BM275" i="1"/>
  <c r="BO275" i="1"/>
  <c r="BP275" i="1"/>
  <c r="BR275" i="1"/>
  <c r="BS275" i="1"/>
  <c r="BU275" i="1"/>
  <c r="BV275" i="1"/>
  <c r="B276" i="1"/>
  <c r="M276" i="1"/>
  <c r="X276" i="1"/>
  <c r="BL276" i="1"/>
  <c r="BM276" i="1"/>
  <c r="BO276" i="1"/>
  <c r="BP276" i="1"/>
  <c r="BR276" i="1"/>
  <c r="BS276" i="1"/>
  <c r="BU276" i="1"/>
  <c r="BV276" i="1"/>
  <c r="B277" i="1"/>
  <c r="U277" i="1"/>
  <c r="V277" i="1" s="1"/>
  <c r="W277" i="1"/>
  <c r="X277" i="1"/>
  <c r="BL277" i="1"/>
  <c r="BM277" i="1"/>
  <c r="BO277" i="1"/>
  <c r="BP277" i="1"/>
  <c r="BR277" i="1"/>
  <c r="BS277" i="1"/>
  <c r="BU277" i="1"/>
  <c r="BV277" i="1"/>
  <c r="B278" i="1"/>
  <c r="U278" i="1"/>
  <c r="V278" i="1" s="1"/>
  <c r="W278" i="1"/>
  <c r="X278" i="1"/>
  <c r="BL278" i="1"/>
  <c r="BM278" i="1"/>
  <c r="BO278" i="1"/>
  <c r="BP278" i="1"/>
  <c r="BR278" i="1"/>
  <c r="BS278" i="1"/>
  <c r="BU278" i="1"/>
  <c r="BV278" i="1"/>
  <c r="B279" i="1"/>
  <c r="U279" i="1"/>
  <c r="V279" i="1" s="1"/>
  <c r="W279" i="1"/>
  <c r="X279" i="1"/>
  <c r="BL279" i="1"/>
  <c r="BM279" i="1"/>
  <c r="BO279" i="1"/>
  <c r="BP279" i="1"/>
  <c r="BR279" i="1"/>
  <c r="BS279" i="1"/>
  <c r="BU279" i="1"/>
  <c r="BV279" i="1"/>
  <c r="B280" i="1"/>
  <c r="U280" i="1"/>
  <c r="V280" i="1" s="1"/>
  <c r="W280" i="1"/>
  <c r="X280" i="1"/>
  <c r="BL280" i="1"/>
  <c r="BM280" i="1"/>
  <c r="BO280" i="1"/>
  <c r="BP280" i="1"/>
  <c r="BR280" i="1"/>
  <c r="BS280" i="1"/>
  <c r="BU280" i="1"/>
  <c r="BV280" i="1"/>
  <c r="B281" i="1"/>
  <c r="U281" i="1"/>
  <c r="V281" i="1" s="1"/>
  <c r="W281" i="1"/>
  <c r="X281" i="1"/>
  <c r="BL281" i="1"/>
  <c r="BM281" i="1"/>
  <c r="BO281" i="1"/>
  <c r="BP281" i="1"/>
  <c r="BR281" i="1"/>
  <c r="BS281" i="1"/>
  <c r="BU281" i="1"/>
  <c r="BV281" i="1"/>
  <c r="B282" i="1"/>
  <c r="U282" i="1"/>
  <c r="V282" i="1" s="1"/>
  <c r="W282" i="1"/>
  <c r="X282" i="1"/>
  <c r="BL282" i="1"/>
  <c r="BM282" i="1"/>
  <c r="BO282" i="1"/>
  <c r="BP282" i="1"/>
  <c r="BR282" i="1"/>
  <c r="BS282" i="1"/>
  <c r="BU282" i="1"/>
  <c r="BV282" i="1"/>
  <c r="B283" i="1"/>
  <c r="U283" i="1"/>
  <c r="V283" i="1" s="1"/>
  <c r="W283" i="1"/>
  <c r="X283" i="1"/>
  <c r="BL283" i="1"/>
  <c r="BM283" i="1"/>
  <c r="BO283" i="1"/>
  <c r="BP283" i="1"/>
  <c r="BR283" i="1"/>
  <c r="BS283" i="1"/>
  <c r="BU283" i="1"/>
  <c r="BV283" i="1"/>
  <c r="AT296" i="1"/>
  <c r="AW297" i="1"/>
  <c r="AZ297" i="1"/>
  <c r="BC297" i="1"/>
  <c r="BF297" i="1"/>
  <c r="BI297" i="1"/>
  <c r="B299" i="1"/>
  <c r="O299" i="1"/>
  <c r="W299" i="1" s="1"/>
  <c r="U299" i="1"/>
  <c r="X299" i="1"/>
  <c r="BL299" i="1"/>
  <c r="BM299" i="1"/>
  <c r="BO299" i="1"/>
  <c r="BP299" i="1"/>
  <c r="BR299" i="1"/>
  <c r="BS299" i="1"/>
  <c r="BU299" i="1"/>
  <c r="BV299" i="1"/>
  <c r="B300" i="1"/>
  <c r="O300" i="1"/>
  <c r="W300" i="1" s="1"/>
  <c r="U300" i="1"/>
  <c r="X300" i="1"/>
  <c r="BL300" i="1"/>
  <c r="BM300" i="1"/>
  <c r="BO300" i="1"/>
  <c r="BP300" i="1"/>
  <c r="BR300" i="1"/>
  <c r="BS300" i="1"/>
  <c r="BU300" i="1"/>
  <c r="BV300" i="1"/>
  <c r="B301" i="1"/>
  <c r="O301" i="1"/>
  <c r="W301" i="1" s="1"/>
  <c r="U301" i="1"/>
  <c r="X301" i="1"/>
  <c r="BL301" i="1"/>
  <c r="BM301" i="1"/>
  <c r="BO301" i="1"/>
  <c r="BP301" i="1"/>
  <c r="BR301" i="1"/>
  <c r="BS301" i="1"/>
  <c r="BU301" i="1"/>
  <c r="BV301" i="1"/>
  <c r="B302" i="1"/>
  <c r="O302" i="1"/>
  <c r="W302" i="1" s="1"/>
  <c r="U302" i="1"/>
  <c r="X302" i="1"/>
  <c r="BL302" i="1"/>
  <c r="BM302" i="1"/>
  <c r="BO302" i="1"/>
  <c r="BP302" i="1"/>
  <c r="BR302" i="1"/>
  <c r="BS302" i="1"/>
  <c r="BU302" i="1"/>
  <c r="BV302" i="1"/>
  <c r="B303" i="1"/>
  <c r="O303" i="1"/>
  <c r="W303" i="1" s="1"/>
  <c r="U303" i="1"/>
  <c r="X303" i="1"/>
  <c r="BL303" i="1"/>
  <c r="BM303" i="1"/>
  <c r="BO303" i="1"/>
  <c r="BP303" i="1"/>
  <c r="BR303" i="1"/>
  <c r="BS303" i="1"/>
  <c r="BU303" i="1"/>
  <c r="BV303" i="1"/>
  <c r="B304" i="1"/>
  <c r="O304" i="1"/>
  <c r="W304" i="1" s="1"/>
  <c r="U304" i="1"/>
  <c r="X304" i="1"/>
  <c r="BL304" i="1"/>
  <c r="BM304" i="1"/>
  <c r="BO304" i="1"/>
  <c r="BP304" i="1"/>
  <c r="BR304" i="1"/>
  <c r="BS304" i="1"/>
  <c r="BU304" i="1"/>
  <c r="BV304" i="1"/>
  <c r="B305" i="1"/>
  <c r="O305" i="1"/>
  <c r="W305" i="1" s="1"/>
  <c r="U305" i="1"/>
  <c r="X305" i="1"/>
  <c r="BL305" i="1"/>
  <c r="BM305" i="1"/>
  <c r="BO305" i="1"/>
  <c r="BP305" i="1"/>
  <c r="BR305" i="1"/>
  <c r="BS305" i="1"/>
  <c r="BU305" i="1"/>
  <c r="BV305" i="1"/>
  <c r="B306" i="1"/>
  <c r="U306" i="1"/>
  <c r="V306" i="1" s="1"/>
  <c r="W306" i="1"/>
  <c r="X306" i="1"/>
  <c r="BL306" i="1"/>
  <c r="BM306" i="1"/>
  <c r="BO306" i="1"/>
  <c r="BP306" i="1"/>
  <c r="BR306" i="1"/>
  <c r="BS306" i="1"/>
  <c r="BU306" i="1"/>
  <c r="BV306" i="1"/>
  <c r="B307" i="1"/>
  <c r="U307" i="1"/>
  <c r="V307" i="1" s="1"/>
  <c r="W307" i="1"/>
  <c r="X307" i="1"/>
  <c r="BL307" i="1"/>
  <c r="BM307" i="1"/>
  <c r="BO307" i="1"/>
  <c r="BP307" i="1"/>
  <c r="BR307" i="1"/>
  <c r="BS307" i="1"/>
  <c r="BU307" i="1"/>
  <c r="BV307" i="1"/>
  <c r="B308" i="1"/>
  <c r="U308" i="1"/>
  <c r="V308" i="1" s="1"/>
  <c r="W308" i="1"/>
  <c r="X308" i="1"/>
  <c r="BL308" i="1"/>
  <c r="BM308" i="1"/>
  <c r="BO308" i="1"/>
  <c r="BP308" i="1"/>
  <c r="BR308" i="1"/>
  <c r="BS308" i="1"/>
  <c r="BU308" i="1"/>
  <c r="BV308" i="1"/>
  <c r="B309" i="1"/>
  <c r="U309" i="1"/>
  <c r="V309" i="1" s="1"/>
  <c r="W309" i="1"/>
  <c r="X309" i="1"/>
  <c r="BL309" i="1"/>
  <c r="BM309" i="1"/>
  <c r="BO309" i="1"/>
  <c r="BP309" i="1"/>
  <c r="BR309" i="1"/>
  <c r="BS309" i="1"/>
  <c r="BU309" i="1"/>
  <c r="BV309" i="1"/>
  <c r="B310" i="1"/>
  <c r="U310" i="1"/>
  <c r="V310" i="1" s="1"/>
  <c r="W310" i="1"/>
  <c r="X310" i="1"/>
  <c r="BL310" i="1"/>
  <c r="BM310" i="1"/>
  <c r="BO310" i="1"/>
  <c r="BP310" i="1"/>
  <c r="BR310" i="1"/>
  <c r="BS310" i="1"/>
  <c r="BU310" i="1"/>
  <c r="BV310" i="1"/>
  <c r="B311" i="1"/>
  <c r="U311" i="1"/>
  <c r="V311" i="1" s="1"/>
  <c r="W311" i="1"/>
  <c r="X311" i="1"/>
  <c r="BL311" i="1"/>
  <c r="BM311" i="1"/>
  <c r="BO311" i="1"/>
  <c r="BP311" i="1"/>
  <c r="BR311" i="1"/>
  <c r="BS311" i="1"/>
  <c r="BU311" i="1"/>
  <c r="BV311" i="1"/>
  <c r="B312" i="1"/>
  <c r="U312" i="1"/>
  <c r="V312" i="1" s="1"/>
  <c r="W312" i="1"/>
  <c r="X312" i="1"/>
  <c r="BL312" i="1"/>
  <c r="BM312" i="1"/>
  <c r="BO312" i="1"/>
  <c r="BP312" i="1"/>
  <c r="BR312" i="1"/>
  <c r="BS312" i="1"/>
  <c r="BU312" i="1"/>
  <c r="BV312" i="1"/>
  <c r="B313" i="1"/>
  <c r="U313" i="1"/>
  <c r="V313" i="1" s="1"/>
  <c r="W313" i="1"/>
  <c r="X313" i="1"/>
  <c r="BL313" i="1"/>
  <c r="BM313" i="1"/>
  <c r="BO313" i="1"/>
  <c r="BP313" i="1"/>
  <c r="BR313" i="1"/>
  <c r="BS313" i="1"/>
  <c r="BU313" i="1"/>
  <c r="BV313" i="1"/>
  <c r="B314" i="1"/>
  <c r="U314" i="1"/>
  <c r="V314" i="1" s="1"/>
  <c r="W314" i="1"/>
  <c r="X314" i="1"/>
  <c r="BL314" i="1"/>
  <c r="BM314" i="1"/>
  <c r="BO314" i="1"/>
  <c r="BP314" i="1"/>
  <c r="BR314" i="1"/>
  <c r="BS314" i="1"/>
  <c r="BU314" i="1"/>
  <c r="BV314" i="1"/>
  <c r="B315" i="1"/>
  <c r="U315" i="1"/>
  <c r="V315" i="1" s="1"/>
  <c r="W315" i="1"/>
  <c r="X315" i="1"/>
  <c r="BL315" i="1"/>
  <c r="BM315" i="1"/>
  <c r="BO315" i="1"/>
  <c r="BP315" i="1"/>
  <c r="BR315" i="1"/>
  <c r="BS315" i="1"/>
  <c r="BU315" i="1"/>
  <c r="BV315" i="1"/>
  <c r="B316" i="1"/>
  <c r="U316" i="1"/>
  <c r="V316" i="1" s="1"/>
  <c r="W316" i="1"/>
  <c r="X316" i="1"/>
  <c r="BL316" i="1"/>
  <c r="BM316" i="1"/>
  <c r="BO316" i="1"/>
  <c r="BP316" i="1"/>
  <c r="BR316" i="1"/>
  <c r="BS316" i="1"/>
  <c r="BU316" i="1"/>
  <c r="BV316" i="1"/>
  <c r="B317" i="1"/>
  <c r="U317" i="1"/>
  <c r="V317" i="1" s="1"/>
  <c r="W317" i="1"/>
  <c r="X317" i="1"/>
  <c r="BL317" i="1"/>
  <c r="BM317" i="1"/>
  <c r="BO317" i="1"/>
  <c r="BP317" i="1"/>
  <c r="BR317" i="1"/>
  <c r="BS317" i="1"/>
  <c r="BU317" i="1"/>
  <c r="BV317" i="1"/>
  <c r="B318" i="1"/>
  <c r="U318" i="1"/>
  <c r="V318" i="1" s="1"/>
  <c r="W318" i="1"/>
  <c r="X318" i="1"/>
  <c r="BL318" i="1"/>
  <c r="BM318" i="1"/>
  <c r="BO318" i="1"/>
  <c r="BP318" i="1"/>
  <c r="BR318" i="1"/>
  <c r="BS318" i="1"/>
  <c r="BU318" i="1"/>
  <c r="BV318" i="1"/>
  <c r="AT332" i="1"/>
  <c r="AW333" i="1"/>
  <c r="AZ333" i="1"/>
  <c r="BC333" i="1"/>
  <c r="BF333" i="1"/>
  <c r="BI333" i="1"/>
  <c r="B335" i="1"/>
  <c r="U335" i="1"/>
  <c r="W335" i="1"/>
  <c r="AU335" i="1" s="1"/>
  <c r="X335" i="1"/>
  <c r="BL335" i="1"/>
  <c r="BM335" i="1"/>
  <c r="BO335" i="1"/>
  <c r="BP335" i="1"/>
  <c r="BR335" i="1"/>
  <c r="BS335" i="1"/>
  <c r="BU335" i="1"/>
  <c r="BV335" i="1"/>
  <c r="B336" i="1"/>
  <c r="U336" i="1"/>
  <c r="W336" i="1"/>
  <c r="X336" i="1"/>
  <c r="BL336" i="1"/>
  <c r="BM336" i="1"/>
  <c r="BO336" i="1"/>
  <c r="BP336" i="1"/>
  <c r="BR336" i="1"/>
  <c r="BS336" i="1"/>
  <c r="BU336" i="1"/>
  <c r="BV336" i="1"/>
  <c r="B337" i="1"/>
  <c r="U337" i="1"/>
  <c r="W337" i="1"/>
  <c r="X337" i="1"/>
  <c r="BL337" i="1"/>
  <c r="BM337" i="1"/>
  <c r="BO337" i="1"/>
  <c r="BP337" i="1"/>
  <c r="BR337" i="1"/>
  <c r="BS337" i="1"/>
  <c r="BU337" i="1"/>
  <c r="BV337" i="1"/>
  <c r="B338" i="1"/>
  <c r="K338" i="1"/>
  <c r="U338" i="1" s="1"/>
  <c r="X338" i="1"/>
  <c r="BL338" i="1"/>
  <c r="BM338" i="1"/>
  <c r="BO338" i="1"/>
  <c r="BP338" i="1"/>
  <c r="BR338" i="1"/>
  <c r="BS338" i="1"/>
  <c r="BU338" i="1"/>
  <c r="BV338" i="1"/>
  <c r="B339" i="1"/>
  <c r="K339" i="1"/>
  <c r="W339" i="1" s="1"/>
  <c r="X339" i="1"/>
  <c r="BL339" i="1"/>
  <c r="BM339" i="1"/>
  <c r="BO339" i="1"/>
  <c r="BP339" i="1"/>
  <c r="BR339" i="1"/>
  <c r="BS339" i="1"/>
  <c r="BU339" i="1"/>
  <c r="BV339" i="1"/>
  <c r="B340" i="1"/>
  <c r="K340" i="1"/>
  <c r="U340" i="1" s="1"/>
  <c r="X340" i="1"/>
  <c r="BL340" i="1"/>
  <c r="BM340" i="1"/>
  <c r="BO340" i="1"/>
  <c r="BP340" i="1"/>
  <c r="BR340" i="1"/>
  <c r="BS340" i="1"/>
  <c r="BU340" i="1"/>
  <c r="BV340" i="1"/>
  <c r="B341" i="1"/>
  <c r="K341" i="1"/>
  <c r="U341" i="1" s="1"/>
  <c r="X341" i="1"/>
  <c r="BL341" i="1"/>
  <c r="BM341" i="1"/>
  <c r="BO341" i="1"/>
  <c r="BP341" i="1"/>
  <c r="BR341" i="1"/>
  <c r="BS341" i="1"/>
  <c r="BU341" i="1"/>
  <c r="BV341" i="1"/>
  <c r="B342" i="1"/>
  <c r="K342" i="1"/>
  <c r="U342" i="1" s="1"/>
  <c r="X342" i="1"/>
  <c r="BL342" i="1"/>
  <c r="BM342" i="1"/>
  <c r="BO342" i="1"/>
  <c r="BP342" i="1"/>
  <c r="BR342" i="1"/>
  <c r="BS342" i="1"/>
  <c r="BU342" i="1"/>
  <c r="BV342" i="1"/>
  <c r="B343" i="1"/>
  <c r="K343" i="1"/>
  <c r="U343" i="1" s="1"/>
  <c r="X343" i="1"/>
  <c r="BL343" i="1"/>
  <c r="BM343" i="1"/>
  <c r="BO343" i="1"/>
  <c r="BP343" i="1"/>
  <c r="BR343" i="1"/>
  <c r="BS343" i="1"/>
  <c r="BU343" i="1"/>
  <c r="BV343" i="1"/>
  <c r="B344" i="1"/>
  <c r="K344" i="1"/>
  <c r="X344" i="1"/>
  <c r="BL344" i="1"/>
  <c r="BM344" i="1"/>
  <c r="BO344" i="1"/>
  <c r="BP344" i="1"/>
  <c r="BR344" i="1"/>
  <c r="BS344" i="1"/>
  <c r="BU344" i="1"/>
  <c r="BV344" i="1"/>
  <c r="B345" i="1"/>
  <c r="K345" i="1"/>
  <c r="W345" i="1" s="1"/>
  <c r="X345" i="1"/>
  <c r="BL345" i="1"/>
  <c r="BM345" i="1"/>
  <c r="BO345" i="1"/>
  <c r="BP345" i="1"/>
  <c r="BR345" i="1"/>
  <c r="BS345" i="1"/>
  <c r="BU345" i="1"/>
  <c r="BV345" i="1"/>
  <c r="B346" i="1"/>
  <c r="K346" i="1"/>
  <c r="U346" i="1" s="1"/>
  <c r="X346" i="1"/>
  <c r="BL346" i="1"/>
  <c r="BM346" i="1"/>
  <c r="BO346" i="1"/>
  <c r="BP346" i="1"/>
  <c r="BR346" i="1"/>
  <c r="BS346" i="1"/>
  <c r="BU346" i="1"/>
  <c r="BV346" i="1"/>
  <c r="B347" i="1"/>
  <c r="K347" i="1"/>
  <c r="U347" i="1" s="1"/>
  <c r="X347" i="1"/>
  <c r="BL347" i="1"/>
  <c r="BM347" i="1"/>
  <c r="BO347" i="1"/>
  <c r="BP347" i="1"/>
  <c r="BR347" i="1"/>
  <c r="BS347" i="1"/>
  <c r="BU347" i="1"/>
  <c r="BV347" i="1"/>
  <c r="B348" i="1"/>
  <c r="U348" i="1"/>
  <c r="V348" i="1" s="1"/>
  <c r="W348" i="1"/>
  <c r="X348" i="1"/>
  <c r="BL348" i="1"/>
  <c r="BM348" i="1"/>
  <c r="BO348" i="1"/>
  <c r="BP348" i="1"/>
  <c r="BR348" i="1"/>
  <c r="BS348" i="1"/>
  <c r="BU348" i="1"/>
  <c r="BV348" i="1"/>
  <c r="B349" i="1"/>
  <c r="U349" i="1"/>
  <c r="V349" i="1" s="1"/>
  <c r="W349" i="1"/>
  <c r="X349" i="1"/>
  <c r="BL349" i="1"/>
  <c r="BM349" i="1"/>
  <c r="BO349" i="1"/>
  <c r="BP349" i="1"/>
  <c r="BR349" i="1"/>
  <c r="BS349" i="1"/>
  <c r="BU349" i="1"/>
  <c r="BV349" i="1"/>
  <c r="B350" i="1"/>
  <c r="U350" i="1"/>
  <c r="V350" i="1" s="1"/>
  <c r="W350" i="1"/>
  <c r="X350" i="1"/>
  <c r="BL350" i="1"/>
  <c r="BM350" i="1"/>
  <c r="BO350" i="1"/>
  <c r="BP350" i="1"/>
  <c r="BR350" i="1"/>
  <c r="BS350" i="1"/>
  <c r="BU350" i="1"/>
  <c r="BV350" i="1"/>
  <c r="B351" i="1"/>
  <c r="U351" i="1"/>
  <c r="V351" i="1" s="1"/>
  <c r="W351" i="1"/>
  <c r="X351" i="1"/>
  <c r="BL351" i="1"/>
  <c r="BM351" i="1"/>
  <c r="BO351" i="1"/>
  <c r="BP351" i="1"/>
  <c r="BR351" i="1"/>
  <c r="BS351" i="1"/>
  <c r="BU351" i="1"/>
  <c r="BV351" i="1"/>
  <c r="B352" i="1"/>
  <c r="U352" i="1"/>
  <c r="V352" i="1" s="1"/>
  <c r="W352" i="1"/>
  <c r="X352" i="1"/>
  <c r="BL352" i="1"/>
  <c r="BM352" i="1"/>
  <c r="BO352" i="1"/>
  <c r="BP352" i="1"/>
  <c r="BR352" i="1"/>
  <c r="BS352" i="1"/>
  <c r="BU352" i="1"/>
  <c r="BV352" i="1"/>
  <c r="B353" i="1"/>
  <c r="U353" i="1"/>
  <c r="V353" i="1" s="1"/>
  <c r="W353" i="1"/>
  <c r="X353" i="1"/>
  <c r="BL353" i="1"/>
  <c r="BM353" i="1"/>
  <c r="BO353" i="1"/>
  <c r="BP353" i="1"/>
  <c r="BR353" i="1"/>
  <c r="BS353" i="1"/>
  <c r="BU353" i="1"/>
  <c r="BV353" i="1"/>
  <c r="B354" i="1"/>
  <c r="U354" i="1"/>
  <c r="V354" i="1" s="1"/>
  <c r="W354" i="1"/>
  <c r="X354" i="1"/>
  <c r="BL354" i="1"/>
  <c r="BM354" i="1"/>
  <c r="BO354" i="1"/>
  <c r="BP354" i="1"/>
  <c r="BR354" i="1"/>
  <c r="BS354" i="1"/>
  <c r="BU354" i="1"/>
  <c r="BV354" i="1"/>
  <c r="AT372" i="1"/>
  <c r="AW373" i="1"/>
  <c r="AZ373" i="1"/>
  <c r="BC373" i="1"/>
  <c r="BF373" i="1"/>
  <c r="BI373" i="1"/>
  <c r="B375" i="1"/>
  <c r="U375" i="1"/>
  <c r="W375" i="1"/>
  <c r="AU375" i="1" s="1"/>
  <c r="X375" i="1"/>
  <c r="BL375" i="1"/>
  <c r="BM375" i="1"/>
  <c r="BO375" i="1"/>
  <c r="BP375" i="1"/>
  <c r="BR375" i="1"/>
  <c r="BS375" i="1"/>
  <c r="BU375" i="1"/>
  <c r="BV375" i="1"/>
  <c r="B376" i="1"/>
  <c r="U376" i="1"/>
  <c r="V376" i="1" s="1"/>
  <c r="W376" i="1"/>
  <c r="X376" i="1"/>
  <c r="BL376" i="1"/>
  <c r="BM376" i="1"/>
  <c r="BO376" i="1"/>
  <c r="BP376" i="1"/>
  <c r="BR376" i="1"/>
  <c r="BS376" i="1"/>
  <c r="BU376" i="1"/>
  <c r="BV376" i="1"/>
  <c r="B377" i="1"/>
  <c r="U377" i="1"/>
  <c r="V377" i="1" s="1"/>
  <c r="W377" i="1"/>
  <c r="X377" i="1"/>
  <c r="BL377" i="1"/>
  <c r="BM377" i="1"/>
  <c r="BO377" i="1"/>
  <c r="BP377" i="1"/>
  <c r="BR377" i="1"/>
  <c r="BS377" i="1"/>
  <c r="BU377" i="1"/>
  <c r="BV377" i="1"/>
  <c r="B378" i="1"/>
  <c r="U378" i="1"/>
  <c r="V378" i="1" s="1"/>
  <c r="W378" i="1"/>
  <c r="X378" i="1"/>
  <c r="BL378" i="1"/>
  <c r="BM378" i="1"/>
  <c r="BO378" i="1"/>
  <c r="BP378" i="1"/>
  <c r="BR378" i="1"/>
  <c r="BS378" i="1"/>
  <c r="BU378" i="1"/>
  <c r="BV378" i="1"/>
  <c r="B379" i="1"/>
  <c r="U379" i="1"/>
  <c r="V379" i="1" s="1"/>
  <c r="W379" i="1"/>
  <c r="X379" i="1"/>
  <c r="BL379" i="1"/>
  <c r="BM379" i="1"/>
  <c r="BO379" i="1"/>
  <c r="BP379" i="1"/>
  <c r="BR379" i="1"/>
  <c r="BS379" i="1"/>
  <c r="BU379" i="1"/>
  <c r="BV379" i="1"/>
  <c r="B380" i="1"/>
  <c r="U380" i="1"/>
  <c r="V380" i="1" s="1"/>
  <c r="W380" i="1"/>
  <c r="X380" i="1"/>
  <c r="BL380" i="1"/>
  <c r="BM380" i="1"/>
  <c r="BO380" i="1"/>
  <c r="BP380" i="1"/>
  <c r="BR380" i="1"/>
  <c r="BS380" i="1"/>
  <c r="BU380" i="1"/>
  <c r="BV380" i="1"/>
  <c r="B381" i="1"/>
  <c r="U381" i="1"/>
  <c r="V381" i="1" s="1"/>
  <c r="W381" i="1"/>
  <c r="X381" i="1"/>
  <c r="BL381" i="1"/>
  <c r="BM381" i="1"/>
  <c r="BO381" i="1"/>
  <c r="BP381" i="1"/>
  <c r="BR381" i="1"/>
  <c r="BS381" i="1"/>
  <c r="BU381" i="1"/>
  <c r="BV381" i="1"/>
  <c r="B382" i="1"/>
  <c r="U382" i="1"/>
  <c r="V382" i="1" s="1"/>
  <c r="W382" i="1"/>
  <c r="X382" i="1"/>
  <c r="BL382" i="1"/>
  <c r="BM382" i="1"/>
  <c r="BO382" i="1"/>
  <c r="BP382" i="1"/>
  <c r="BR382" i="1"/>
  <c r="BS382" i="1"/>
  <c r="BU382" i="1"/>
  <c r="BV382" i="1"/>
  <c r="B383" i="1"/>
  <c r="U383" i="1"/>
  <c r="V383" i="1" s="1"/>
  <c r="W383" i="1"/>
  <c r="X383" i="1"/>
  <c r="BL383" i="1"/>
  <c r="BM383" i="1"/>
  <c r="BO383" i="1"/>
  <c r="BP383" i="1"/>
  <c r="BR383" i="1"/>
  <c r="BS383" i="1"/>
  <c r="BU383" i="1"/>
  <c r="BV383" i="1"/>
  <c r="B384" i="1"/>
  <c r="U384" i="1"/>
  <c r="V384" i="1" s="1"/>
  <c r="W384" i="1"/>
  <c r="X384" i="1"/>
  <c r="BL384" i="1"/>
  <c r="BM384" i="1"/>
  <c r="BO384" i="1"/>
  <c r="BP384" i="1"/>
  <c r="BR384" i="1"/>
  <c r="BS384" i="1"/>
  <c r="BU384" i="1"/>
  <c r="BV384" i="1"/>
  <c r="B385" i="1"/>
  <c r="U385" i="1"/>
  <c r="V385" i="1" s="1"/>
  <c r="W385" i="1"/>
  <c r="X385" i="1"/>
  <c r="BL385" i="1"/>
  <c r="BM385" i="1"/>
  <c r="BO385" i="1"/>
  <c r="BP385" i="1"/>
  <c r="BR385" i="1"/>
  <c r="BS385" i="1"/>
  <c r="BU385" i="1"/>
  <c r="BV385" i="1"/>
  <c r="B386" i="1"/>
  <c r="U386" i="1"/>
  <c r="V386" i="1" s="1"/>
  <c r="W386" i="1"/>
  <c r="X386" i="1"/>
  <c r="BL386" i="1"/>
  <c r="BM386" i="1"/>
  <c r="BO386" i="1"/>
  <c r="BP386" i="1"/>
  <c r="BR386" i="1"/>
  <c r="BS386" i="1"/>
  <c r="BU386" i="1"/>
  <c r="BV386" i="1"/>
  <c r="B387" i="1"/>
  <c r="U387" i="1"/>
  <c r="V387" i="1" s="1"/>
  <c r="W387" i="1"/>
  <c r="X387" i="1"/>
  <c r="BL387" i="1"/>
  <c r="BM387" i="1"/>
  <c r="BO387" i="1"/>
  <c r="BP387" i="1"/>
  <c r="BR387" i="1"/>
  <c r="BS387" i="1"/>
  <c r="BU387" i="1"/>
  <c r="BV387" i="1"/>
  <c r="B388" i="1"/>
  <c r="U388" i="1"/>
  <c r="V388" i="1" s="1"/>
  <c r="W388" i="1"/>
  <c r="X388" i="1"/>
  <c r="BL388" i="1"/>
  <c r="BM388" i="1"/>
  <c r="BO388" i="1"/>
  <c r="BP388" i="1"/>
  <c r="BR388" i="1"/>
  <c r="BS388" i="1"/>
  <c r="BU388" i="1"/>
  <c r="BV388" i="1"/>
  <c r="B389" i="1"/>
  <c r="U389" i="1"/>
  <c r="V389" i="1" s="1"/>
  <c r="W389" i="1"/>
  <c r="X389" i="1"/>
  <c r="BL389" i="1"/>
  <c r="BM389" i="1"/>
  <c r="BO389" i="1"/>
  <c r="BP389" i="1"/>
  <c r="BR389" i="1"/>
  <c r="BS389" i="1"/>
  <c r="BU389" i="1"/>
  <c r="BV389" i="1"/>
  <c r="B390" i="1"/>
  <c r="U390" i="1"/>
  <c r="V390" i="1" s="1"/>
  <c r="W390" i="1"/>
  <c r="X390" i="1"/>
  <c r="BL390" i="1"/>
  <c r="BM390" i="1"/>
  <c r="BO390" i="1"/>
  <c r="BP390" i="1"/>
  <c r="BR390" i="1"/>
  <c r="BS390" i="1"/>
  <c r="BU390" i="1"/>
  <c r="BV390" i="1"/>
  <c r="B391" i="1"/>
  <c r="U391" i="1"/>
  <c r="V391" i="1" s="1"/>
  <c r="W391" i="1"/>
  <c r="X391" i="1"/>
  <c r="BL391" i="1"/>
  <c r="BM391" i="1"/>
  <c r="BO391" i="1"/>
  <c r="BP391" i="1"/>
  <c r="BR391" i="1"/>
  <c r="BS391" i="1"/>
  <c r="BU391" i="1"/>
  <c r="BV391" i="1"/>
  <c r="B392" i="1"/>
  <c r="U392" i="1"/>
  <c r="V392" i="1" s="1"/>
  <c r="W392" i="1"/>
  <c r="X392" i="1"/>
  <c r="BL392" i="1"/>
  <c r="BM392" i="1"/>
  <c r="BO392" i="1"/>
  <c r="BP392" i="1"/>
  <c r="BR392" i="1"/>
  <c r="BS392" i="1"/>
  <c r="BU392" i="1"/>
  <c r="BV392" i="1"/>
  <c r="B393" i="1"/>
  <c r="U393" i="1"/>
  <c r="V393" i="1" s="1"/>
  <c r="W393" i="1"/>
  <c r="X393" i="1"/>
  <c r="BL393" i="1"/>
  <c r="BM393" i="1"/>
  <c r="BO393" i="1"/>
  <c r="BP393" i="1"/>
  <c r="BR393" i="1"/>
  <c r="BS393" i="1"/>
  <c r="BU393" i="1"/>
  <c r="BV393" i="1"/>
  <c r="B394" i="1"/>
  <c r="U394" i="1"/>
  <c r="V394" i="1" s="1"/>
  <c r="W394" i="1"/>
  <c r="X394" i="1"/>
  <c r="BL394" i="1"/>
  <c r="BM394" i="1"/>
  <c r="BO394" i="1"/>
  <c r="BP394" i="1"/>
  <c r="BR394" i="1"/>
  <c r="BS394" i="1"/>
  <c r="BU394" i="1"/>
  <c r="BV394" i="1"/>
  <c r="BO401" i="1"/>
  <c r="AT406" i="1"/>
  <c r="AW407" i="1"/>
  <c r="AZ407" i="1"/>
  <c r="BC407" i="1"/>
  <c r="BF407" i="1"/>
  <c r="BI407" i="1"/>
  <c r="B409" i="1"/>
  <c r="U409" i="1"/>
  <c r="V409" i="1" s="1"/>
  <c r="W409" i="1"/>
  <c r="AU409" i="1" s="1"/>
  <c r="X409" i="1"/>
  <c r="BL409" i="1"/>
  <c r="BM409" i="1"/>
  <c r="BO409" i="1"/>
  <c r="BP409" i="1"/>
  <c r="BR409" i="1"/>
  <c r="BS409" i="1"/>
  <c r="BU409" i="1"/>
  <c r="BV409" i="1"/>
  <c r="B410" i="1"/>
  <c r="U410" i="1"/>
  <c r="V410" i="1" s="1"/>
  <c r="W410" i="1"/>
  <c r="X410" i="1"/>
  <c r="BL410" i="1"/>
  <c r="BM410" i="1"/>
  <c r="BO410" i="1"/>
  <c r="BP410" i="1"/>
  <c r="BR410" i="1"/>
  <c r="BS410" i="1"/>
  <c r="BU410" i="1"/>
  <c r="BV410" i="1"/>
  <c r="B411" i="1"/>
  <c r="U411" i="1"/>
  <c r="V411" i="1" s="1"/>
  <c r="W411" i="1"/>
  <c r="X411" i="1"/>
  <c r="BL411" i="1"/>
  <c r="BM411" i="1"/>
  <c r="BO411" i="1"/>
  <c r="BP411" i="1"/>
  <c r="BR411" i="1"/>
  <c r="BS411" i="1"/>
  <c r="BU411" i="1"/>
  <c r="BV411" i="1"/>
  <c r="B412" i="1"/>
  <c r="U412" i="1"/>
  <c r="W412" i="1"/>
  <c r="X412" i="1"/>
  <c r="BL412" i="1"/>
  <c r="BM412" i="1"/>
  <c r="BO412" i="1"/>
  <c r="BP412" i="1"/>
  <c r="BR412" i="1"/>
  <c r="BS412" i="1"/>
  <c r="BU412" i="1"/>
  <c r="BV412" i="1"/>
  <c r="B413" i="1"/>
  <c r="U413" i="1"/>
  <c r="V413" i="1" s="1"/>
  <c r="W413" i="1"/>
  <c r="X413" i="1"/>
  <c r="BL413" i="1"/>
  <c r="BM413" i="1"/>
  <c r="BO413" i="1"/>
  <c r="BP413" i="1"/>
  <c r="BR413" i="1"/>
  <c r="BS413" i="1"/>
  <c r="BU413" i="1"/>
  <c r="BV413" i="1"/>
  <c r="B414" i="1"/>
  <c r="U414" i="1"/>
  <c r="V414" i="1" s="1"/>
  <c r="W414" i="1"/>
  <c r="X414" i="1"/>
  <c r="BL414" i="1"/>
  <c r="BM414" i="1"/>
  <c r="BO414" i="1"/>
  <c r="BP414" i="1"/>
  <c r="BR414" i="1"/>
  <c r="BS414" i="1"/>
  <c r="BU414" i="1"/>
  <c r="BV414" i="1"/>
  <c r="B415" i="1"/>
  <c r="U415" i="1"/>
  <c r="V415" i="1" s="1"/>
  <c r="W415" i="1"/>
  <c r="X415" i="1"/>
  <c r="BL415" i="1"/>
  <c r="BM415" i="1"/>
  <c r="BO415" i="1"/>
  <c r="BP415" i="1"/>
  <c r="BR415" i="1"/>
  <c r="BS415" i="1"/>
  <c r="BU415" i="1"/>
  <c r="BV415" i="1"/>
  <c r="B416" i="1"/>
  <c r="U416" i="1"/>
  <c r="V416" i="1" s="1"/>
  <c r="W416" i="1"/>
  <c r="X416" i="1"/>
  <c r="BL416" i="1"/>
  <c r="BM416" i="1"/>
  <c r="BO416" i="1"/>
  <c r="BP416" i="1"/>
  <c r="BR416" i="1"/>
  <c r="BS416" i="1"/>
  <c r="BU416" i="1"/>
  <c r="BV416" i="1"/>
  <c r="B417" i="1"/>
  <c r="U417" i="1"/>
  <c r="V417" i="1" s="1"/>
  <c r="W417" i="1"/>
  <c r="X417" i="1"/>
  <c r="BL417" i="1"/>
  <c r="BM417" i="1"/>
  <c r="BO417" i="1"/>
  <c r="BP417" i="1"/>
  <c r="BR417" i="1"/>
  <c r="BS417" i="1"/>
  <c r="BU417" i="1"/>
  <c r="BV417" i="1"/>
  <c r="B418" i="1"/>
  <c r="U418" i="1"/>
  <c r="V418" i="1" s="1"/>
  <c r="W418" i="1"/>
  <c r="X418" i="1"/>
  <c r="BL418" i="1"/>
  <c r="BM418" i="1"/>
  <c r="BO418" i="1"/>
  <c r="BP418" i="1"/>
  <c r="BR418" i="1"/>
  <c r="BS418" i="1"/>
  <c r="BU418" i="1"/>
  <c r="BV418" i="1"/>
  <c r="B419" i="1"/>
  <c r="U419" i="1"/>
  <c r="V419" i="1" s="1"/>
  <c r="W419" i="1"/>
  <c r="X419" i="1"/>
  <c r="BL419" i="1"/>
  <c r="BM419" i="1"/>
  <c r="BO419" i="1"/>
  <c r="BP419" i="1"/>
  <c r="BR419" i="1"/>
  <c r="BS419" i="1"/>
  <c r="BU419" i="1"/>
  <c r="BV419" i="1"/>
  <c r="B420" i="1"/>
  <c r="U420" i="1"/>
  <c r="V420" i="1" s="1"/>
  <c r="W420" i="1"/>
  <c r="X420" i="1"/>
  <c r="BL420" i="1"/>
  <c r="BM420" i="1"/>
  <c r="BO420" i="1"/>
  <c r="BP420" i="1"/>
  <c r="BR420" i="1"/>
  <c r="BS420" i="1"/>
  <c r="BU420" i="1"/>
  <c r="BV420" i="1"/>
  <c r="B421" i="1"/>
  <c r="U421" i="1"/>
  <c r="V421" i="1" s="1"/>
  <c r="W421" i="1"/>
  <c r="X421" i="1"/>
  <c r="BL421" i="1"/>
  <c r="BM421" i="1"/>
  <c r="BO421" i="1"/>
  <c r="BP421" i="1"/>
  <c r="BR421" i="1"/>
  <c r="BS421" i="1"/>
  <c r="BU421" i="1"/>
  <c r="BV421" i="1"/>
  <c r="B422" i="1"/>
  <c r="U422" i="1"/>
  <c r="V422" i="1" s="1"/>
  <c r="W422" i="1"/>
  <c r="X422" i="1"/>
  <c r="BL422" i="1"/>
  <c r="BM422" i="1"/>
  <c r="BO422" i="1"/>
  <c r="BP422" i="1"/>
  <c r="BR422" i="1"/>
  <c r="BS422" i="1"/>
  <c r="BU422" i="1"/>
  <c r="BV422" i="1"/>
  <c r="B423" i="1"/>
  <c r="U423" i="1"/>
  <c r="V423" i="1" s="1"/>
  <c r="W423" i="1"/>
  <c r="X423" i="1"/>
  <c r="BL423" i="1"/>
  <c r="BM423" i="1"/>
  <c r="BO423" i="1"/>
  <c r="BP423" i="1"/>
  <c r="BR423" i="1"/>
  <c r="BS423" i="1"/>
  <c r="BU423" i="1"/>
  <c r="BV423" i="1"/>
  <c r="B424" i="1"/>
  <c r="U424" i="1"/>
  <c r="V424" i="1" s="1"/>
  <c r="W424" i="1"/>
  <c r="X424" i="1"/>
  <c r="BL424" i="1"/>
  <c r="BM424" i="1"/>
  <c r="BO424" i="1"/>
  <c r="BP424" i="1"/>
  <c r="BR424" i="1"/>
  <c r="BS424" i="1"/>
  <c r="BU424" i="1"/>
  <c r="BV424" i="1"/>
  <c r="B425" i="1"/>
  <c r="U425" i="1"/>
  <c r="V425" i="1" s="1"/>
  <c r="W425" i="1"/>
  <c r="X425" i="1"/>
  <c r="BL425" i="1"/>
  <c r="BM425" i="1"/>
  <c r="BO425" i="1"/>
  <c r="BP425" i="1"/>
  <c r="BR425" i="1"/>
  <c r="BS425" i="1"/>
  <c r="BU425" i="1"/>
  <c r="BV425" i="1"/>
  <c r="B426" i="1"/>
  <c r="U426" i="1"/>
  <c r="V426" i="1" s="1"/>
  <c r="W426" i="1"/>
  <c r="X426" i="1"/>
  <c r="BL426" i="1"/>
  <c r="BM426" i="1"/>
  <c r="BO426" i="1"/>
  <c r="BP426" i="1"/>
  <c r="BR426" i="1"/>
  <c r="BS426" i="1"/>
  <c r="BU426" i="1"/>
  <c r="BV426" i="1"/>
  <c r="B427" i="1"/>
  <c r="U427" i="1"/>
  <c r="V427" i="1" s="1"/>
  <c r="W427" i="1"/>
  <c r="X427" i="1"/>
  <c r="BL427" i="1"/>
  <c r="BM427" i="1"/>
  <c r="BO427" i="1"/>
  <c r="BP427" i="1"/>
  <c r="BR427" i="1"/>
  <c r="BS427" i="1"/>
  <c r="BU427" i="1"/>
  <c r="BV427" i="1"/>
  <c r="B428" i="1"/>
  <c r="U428" i="1"/>
  <c r="V428" i="1" s="1"/>
  <c r="W428" i="1"/>
  <c r="X428" i="1"/>
  <c r="BL428" i="1"/>
  <c r="BM428" i="1"/>
  <c r="BO428" i="1"/>
  <c r="BP428" i="1"/>
  <c r="BR428" i="1"/>
  <c r="BS428" i="1"/>
  <c r="BU428" i="1"/>
  <c r="BV428" i="1"/>
  <c r="AT442" i="1"/>
  <c r="AW443" i="1"/>
  <c r="AZ443" i="1"/>
  <c r="BC443" i="1"/>
  <c r="BF443" i="1"/>
  <c r="BI443" i="1"/>
  <c r="B445" i="1"/>
  <c r="U445" i="1"/>
  <c r="V445" i="1" s="1"/>
  <c r="W445" i="1"/>
  <c r="AU445" i="1" s="1"/>
  <c r="X445" i="1"/>
  <c r="BL445" i="1"/>
  <c r="BM445" i="1"/>
  <c r="BO445" i="1"/>
  <c r="BP445" i="1"/>
  <c r="BR445" i="1"/>
  <c r="BS445" i="1"/>
  <c r="BU445" i="1"/>
  <c r="BV445" i="1"/>
  <c r="B446" i="1"/>
  <c r="U446" i="1"/>
  <c r="V446" i="1" s="1"/>
  <c r="W446" i="1"/>
  <c r="X446" i="1"/>
  <c r="BL446" i="1"/>
  <c r="BM446" i="1"/>
  <c r="BO446" i="1"/>
  <c r="BP446" i="1"/>
  <c r="BR446" i="1"/>
  <c r="BS446" i="1"/>
  <c r="BU446" i="1"/>
  <c r="BV446" i="1"/>
  <c r="B447" i="1"/>
  <c r="U447" i="1"/>
  <c r="V447" i="1" s="1"/>
  <c r="W447" i="1"/>
  <c r="X447" i="1"/>
  <c r="BL447" i="1"/>
  <c r="BM447" i="1"/>
  <c r="BO447" i="1"/>
  <c r="BP447" i="1"/>
  <c r="BR447" i="1"/>
  <c r="BS447" i="1"/>
  <c r="BU447" i="1"/>
  <c r="BV447" i="1"/>
  <c r="B448" i="1"/>
  <c r="U448" i="1"/>
  <c r="V448" i="1" s="1"/>
  <c r="W448" i="1"/>
  <c r="X448" i="1"/>
  <c r="BL448" i="1"/>
  <c r="BM448" i="1"/>
  <c r="BO448" i="1"/>
  <c r="BP448" i="1"/>
  <c r="BR448" i="1"/>
  <c r="BS448" i="1"/>
  <c r="BU448" i="1"/>
  <c r="BV448" i="1"/>
  <c r="B449" i="1"/>
  <c r="U449" i="1"/>
  <c r="W449" i="1"/>
  <c r="X449" i="1"/>
  <c r="BL449" i="1"/>
  <c r="BM449" i="1"/>
  <c r="BO449" i="1"/>
  <c r="BP449" i="1"/>
  <c r="BR449" i="1"/>
  <c r="BS449" i="1"/>
  <c r="BU449" i="1"/>
  <c r="BV449" i="1"/>
  <c r="B450" i="1"/>
  <c r="U450" i="1"/>
  <c r="V450" i="1" s="1"/>
  <c r="W450" i="1"/>
  <c r="X450" i="1"/>
  <c r="BL450" i="1"/>
  <c r="BM450" i="1"/>
  <c r="BO450" i="1"/>
  <c r="BP450" i="1"/>
  <c r="BR450" i="1"/>
  <c r="BS450" i="1"/>
  <c r="BU450" i="1"/>
  <c r="BV450" i="1"/>
  <c r="B451" i="1"/>
  <c r="U451" i="1"/>
  <c r="V451" i="1" s="1"/>
  <c r="W451" i="1"/>
  <c r="X451" i="1"/>
  <c r="BL451" i="1"/>
  <c r="BM451" i="1"/>
  <c r="BO451" i="1"/>
  <c r="BP451" i="1"/>
  <c r="BR451" i="1"/>
  <c r="BS451" i="1"/>
  <c r="BU451" i="1"/>
  <c r="BV451" i="1"/>
  <c r="B452" i="1"/>
  <c r="U452" i="1"/>
  <c r="V452" i="1" s="1"/>
  <c r="W452" i="1"/>
  <c r="X452" i="1"/>
  <c r="BL452" i="1"/>
  <c r="BM452" i="1"/>
  <c r="BO452" i="1"/>
  <c r="BP452" i="1"/>
  <c r="BR452" i="1"/>
  <c r="BS452" i="1"/>
  <c r="BU452" i="1"/>
  <c r="BV452" i="1"/>
  <c r="B453" i="1"/>
  <c r="U453" i="1"/>
  <c r="V453" i="1" s="1"/>
  <c r="W453" i="1"/>
  <c r="X453" i="1"/>
  <c r="BL453" i="1"/>
  <c r="BM453" i="1"/>
  <c r="BO453" i="1"/>
  <c r="BP453" i="1"/>
  <c r="BR453" i="1"/>
  <c r="BS453" i="1"/>
  <c r="BU453" i="1"/>
  <c r="BV453" i="1"/>
  <c r="B454" i="1"/>
  <c r="U454" i="1"/>
  <c r="V454" i="1" s="1"/>
  <c r="W454" i="1"/>
  <c r="X454" i="1"/>
  <c r="BL454" i="1"/>
  <c r="BM454" i="1"/>
  <c r="BO454" i="1"/>
  <c r="BP454" i="1"/>
  <c r="BR454" i="1"/>
  <c r="BS454" i="1"/>
  <c r="BU454" i="1"/>
  <c r="BV454" i="1"/>
  <c r="B455" i="1"/>
  <c r="U455" i="1"/>
  <c r="V455" i="1" s="1"/>
  <c r="W455" i="1"/>
  <c r="X455" i="1"/>
  <c r="BL455" i="1"/>
  <c r="BM455" i="1"/>
  <c r="BO455" i="1"/>
  <c r="BP455" i="1"/>
  <c r="BR455" i="1"/>
  <c r="BS455" i="1"/>
  <c r="BU455" i="1"/>
  <c r="BV455" i="1"/>
  <c r="B456" i="1"/>
  <c r="U456" i="1"/>
  <c r="V456" i="1" s="1"/>
  <c r="W456" i="1"/>
  <c r="X456" i="1"/>
  <c r="BL456" i="1"/>
  <c r="BM456" i="1"/>
  <c r="BO456" i="1"/>
  <c r="BP456" i="1"/>
  <c r="BR456" i="1"/>
  <c r="BS456" i="1"/>
  <c r="BU456" i="1"/>
  <c r="BV456" i="1"/>
  <c r="B457" i="1"/>
  <c r="U457" i="1"/>
  <c r="V457" i="1" s="1"/>
  <c r="W457" i="1"/>
  <c r="X457" i="1"/>
  <c r="BL457" i="1"/>
  <c r="BM457" i="1"/>
  <c r="BO457" i="1"/>
  <c r="BP457" i="1"/>
  <c r="BR457" i="1"/>
  <c r="BS457" i="1"/>
  <c r="BU457" i="1"/>
  <c r="BV457" i="1"/>
  <c r="B458" i="1"/>
  <c r="U458" i="1"/>
  <c r="V458" i="1" s="1"/>
  <c r="W458" i="1"/>
  <c r="X458" i="1"/>
  <c r="BL458" i="1"/>
  <c r="BM458" i="1"/>
  <c r="BO458" i="1"/>
  <c r="BP458" i="1"/>
  <c r="BR458" i="1"/>
  <c r="BS458" i="1"/>
  <c r="BU458" i="1"/>
  <c r="BV458" i="1"/>
  <c r="B459" i="1"/>
  <c r="U459" i="1"/>
  <c r="V459" i="1" s="1"/>
  <c r="W459" i="1"/>
  <c r="X459" i="1"/>
  <c r="BL459" i="1"/>
  <c r="BM459" i="1"/>
  <c r="BO459" i="1"/>
  <c r="BP459" i="1"/>
  <c r="BR459" i="1"/>
  <c r="BS459" i="1"/>
  <c r="BU459" i="1"/>
  <c r="BV459" i="1"/>
  <c r="B460" i="1"/>
  <c r="U460" i="1"/>
  <c r="V460" i="1" s="1"/>
  <c r="W460" i="1"/>
  <c r="X460" i="1"/>
  <c r="BL460" i="1"/>
  <c r="BM460" i="1"/>
  <c r="BO460" i="1"/>
  <c r="BP460" i="1"/>
  <c r="BR460" i="1"/>
  <c r="BS460" i="1"/>
  <c r="BU460" i="1"/>
  <c r="BV460" i="1"/>
  <c r="B461" i="1"/>
  <c r="U461" i="1"/>
  <c r="V461" i="1" s="1"/>
  <c r="W461" i="1"/>
  <c r="X461" i="1"/>
  <c r="BL461" i="1"/>
  <c r="BM461" i="1"/>
  <c r="BO461" i="1"/>
  <c r="BP461" i="1"/>
  <c r="BR461" i="1"/>
  <c r="BS461" i="1"/>
  <c r="BU461" i="1"/>
  <c r="BV461" i="1"/>
  <c r="B462" i="1"/>
  <c r="U462" i="1"/>
  <c r="V462" i="1" s="1"/>
  <c r="W462" i="1"/>
  <c r="X462" i="1"/>
  <c r="BL462" i="1"/>
  <c r="BM462" i="1"/>
  <c r="BO462" i="1"/>
  <c r="BP462" i="1"/>
  <c r="BR462" i="1"/>
  <c r="BS462" i="1"/>
  <c r="BU462" i="1"/>
  <c r="BV462" i="1"/>
  <c r="B463" i="1"/>
  <c r="U463" i="1"/>
  <c r="V463" i="1" s="1"/>
  <c r="W463" i="1"/>
  <c r="X463" i="1"/>
  <c r="BL463" i="1"/>
  <c r="BM463" i="1"/>
  <c r="BO463" i="1"/>
  <c r="BP463" i="1"/>
  <c r="BR463" i="1"/>
  <c r="BS463" i="1"/>
  <c r="BU463" i="1"/>
  <c r="BV463" i="1"/>
  <c r="B464" i="1"/>
  <c r="U464" i="1"/>
  <c r="V464" i="1" s="1"/>
  <c r="W464" i="1"/>
  <c r="X464" i="1"/>
  <c r="BL464" i="1"/>
  <c r="BM464" i="1"/>
  <c r="BO464" i="1"/>
  <c r="BP464" i="1"/>
  <c r="BR464" i="1"/>
  <c r="BS464" i="1"/>
  <c r="BU464" i="1"/>
  <c r="BV464" i="1"/>
  <c r="AT476" i="1"/>
  <c r="AW477" i="1"/>
  <c r="AZ477" i="1"/>
  <c r="BC477" i="1"/>
  <c r="BF477" i="1"/>
  <c r="BI477" i="1"/>
  <c r="B479" i="1"/>
  <c r="N479" i="1"/>
  <c r="X479" i="1" s="1"/>
  <c r="U479" i="1"/>
  <c r="V479" i="1" s="1"/>
  <c r="W479" i="1"/>
  <c r="AU479" i="1" s="1"/>
  <c r="BL479" i="1"/>
  <c r="BM479" i="1"/>
  <c r="BO479" i="1"/>
  <c r="BP479" i="1"/>
  <c r="BR479" i="1"/>
  <c r="BS479" i="1"/>
  <c r="BU479" i="1"/>
  <c r="BV479" i="1"/>
  <c r="B480" i="1"/>
  <c r="N480" i="1"/>
  <c r="X480" i="1" s="1"/>
  <c r="U480" i="1"/>
  <c r="V480" i="1" s="1"/>
  <c r="W480" i="1"/>
  <c r="BL480" i="1"/>
  <c r="BM480" i="1"/>
  <c r="BO480" i="1"/>
  <c r="BP480" i="1"/>
  <c r="BR480" i="1"/>
  <c r="BS480" i="1"/>
  <c r="BU480" i="1"/>
  <c r="BV480" i="1"/>
  <c r="B481" i="1"/>
  <c r="N481" i="1"/>
  <c r="X481" i="1" s="1"/>
  <c r="U481" i="1"/>
  <c r="V481" i="1" s="1"/>
  <c r="W481" i="1"/>
  <c r="BL481" i="1"/>
  <c r="BM481" i="1"/>
  <c r="BO481" i="1"/>
  <c r="BP481" i="1"/>
  <c r="BR481" i="1"/>
  <c r="BS481" i="1"/>
  <c r="BU481" i="1"/>
  <c r="BV481" i="1"/>
  <c r="B482" i="1"/>
  <c r="N482" i="1"/>
  <c r="X482" i="1" s="1"/>
  <c r="U482" i="1"/>
  <c r="V482" i="1" s="1"/>
  <c r="W482" i="1"/>
  <c r="BL482" i="1"/>
  <c r="BM482" i="1"/>
  <c r="BO482" i="1"/>
  <c r="BP482" i="1"/>
  <c r="BR482" i="1"/>
  <c r="BS482" i="1"/>
  <c r="BU482" i="1"/>
  <c r="BV482" i="1"/>
  <c r="B483" i="1"/>
  <c r="N483" i="1"/>
  <c r="X483" i="1" s="1"/>
  <c r="U483" i="1"/>
  <c r="W483" i="1"/>
  <c r="BL483" i="1"/>
  <c r="BM483" i="1"/>
  <c r="BO483" i="1"/>
  <c r="BP483" i="1"/>
  <c r="BR483" i="1"/>
  <c r="BS483" i="1"/>
  <c r="BU483" i="1"/>
  <c r="BV483" i="1"/>
  <c r="B484" i="1"/>
  <c r="N484" i="1"/>
  <c r="X484" i="1" s="1"/>
  <c r="U484" i="1"/>
  <c r="V484" i="1" s="1"/>
  <c r="W484" i="1"/>
  <c r="BL484" i="1"/>
  <c r="BM484" i="1"/>
  <c r="BO484" i="1"/>
  <c r="BP484" i="1"/>
  <c r="BR484" i="1"/>
  <c r="BS484" i="1"/>
  <c r="BU484" i="1"/>
  <c r="BV484" i="1"/>
  <c r="B485" i="1"/>
  <c r="N485" i="1"/>
  <c r="X485" i="1" s="1"/>
  <c r="U485" i="1"/>
  <c r="V485" i="1" s="1"/>
  <c r="W485" i="1"/>
  <c r="BL485" i="1"/>
  <c r="BM485" i="1"/>
  <c r="BO485" i="1"/>
  <c r="BP485" i="1"/>
  <c r="BR485" i="1"/>
  <c r="BS485" i="1"/>
  <c r="BU485" i="1"/>
  <c r="BV485" i="1"/>
  <c r="B486" i="1"/>
  <c r="N486" i="1"/>
  <c r="X486" i="1" s="1"/>
  <c r="U486" i="1"/>
  <c r="V486" i="1" s="1"/>
  <c r="W486" i="1"/>
  <c r="BL486" i="1"/>
  <c r="BM486" i="1"/>
  <c r="BO486" i="1"/>
  <c r="BP486" i="1"/>
  <c r="BR486" i="1"/>
  <c r="BS486" i="1"/>
  <c r="BU486" i="1"/>
  <c r="BV486" i="1"/>
  <c r="B487" i="1"/>
  <c r="N487" i="1"/>
  <c r="X487" i="1" s="1"/>
  <c r="U487" i="1"/>
  <c r="V487" i="1" s="1"/>
  <c r="W487" i="1"/>
  <c r="BL487" i="1"/>
  <c r="BM487" i="1"/>
  <c r="BO487" i="1"/>
  <c r="BP487" i="1"/>
  <c r="BR487" i="1"/>
  <c r="BS487" i="1"/>
  <c r="BU487" i="1"/>
  <c r="BV487" i="1"/>
  <c r="B488" i="1"/>
  <c r="N488" i="1"/>
  <c r="X488" i="1" s="1"/>
  <c r="U488" i="1"/>
  <c r="V488" i="1" s="1"/>
  <c r="W488" i="1"/>
  <c r="BL488" i="1"/>
  <c r="BM488" i="1"/>
  <c r="BO488" i="1"/>
  <c r="BP488" i="1"/>
  <c r="BR488" i="1"/>
  <c r="BS488" i="1"/>
  <c r="BU488" i="1"/>
  <c r="BV488" i="1"/>
  <c r="B489" i="1"/>
  <c r="N489" i="1"/>
  <c r="X489" i="1" s="1"/>
  <c r="U489" i="1"/>
  <c r="V489" i="1" s="1"/>
  <c r="W489" i="1"/>
  <c r="BL489" i="1"/>
  <c r="BM489" i="1"/>
  <c r="BO489" i="1"/>
  <c r="BP489" i="1"/>
  <c r="BR489" i="1"/>
  <c r="BS489" i="1"/>
  <c r="BU489" i="1"/>
  <c r="BV489" i="1"/>
  <c r="B490" i="1"/>
  <c r="N490" i="1"/>
  <c r="X490" i="1" s="1"/>
  <c r="U490" i="1"/>
  <c r="V490" i="1" s="1"/>
  <c r="W490" i="1"/>
  <c r="BL490" i="1"/>
  <c r="BM490" i="1"/>
  <c r="BO490" i="1"/>
  <c r="BP490" i="1"/>
  <c r="BR490" i="1"/>
  <c r="BS490" i="1"/>
  <c r="BU490" i="1"/>
  <c r="BV490" i="1"/>
  <c r="B491" i="1"/>
  <c r="N491" i="1"/>
  <c r="X491" i="1" s="1"/>
  <c r="U491" i="1"/>
  <c r="V491" i="1" s="1"/>
  <c r="W491" i="1"/>
  <c r="BL491" i="1"/>
  <c r="BM491" i="1"/>
  <c r="BO491" i="1"/>
  <c r="BP491" i="1"/>
  <c r="BR491" i="1"/>
  <c r="BS491" i="1"/>
  <c r="BU491" i="1"/>
  <c r="BV491" i="1"/>
  <c r="B492" i="1"/>
  <c r="N492" i="1"/>
  <c r="X492" i="1" s="1"/>
  <c r="U492" i="1"/>
  <c r="V492" i="1" s="1"/>
  <c r="W492" i="1"/>
  <c r="BL492" i="1"/>
  <c r="BM492" i="1"/>
  <c r="BO492" i="1"/>
  <c r="BP492" i="1"/>
  <c r="BR492" i="1"/>
  <c r="BS492" i="1"/>
  <c r="BU492" i="1"/>
  <c r="BV492" i="1"/>
  <c r="B493" i="1"/>
  <c r="N493" i="1"/>
  <c r="X493" i="1" s="1"/>
  <c r="U493" i="1"/>
  <c r="V493" i="1" s="1"/>
  <c r="W493" i="1"/>
  <c r="BL493" i="1"/>
  <c r="BM493" i="1"/>
  <c r="BO493" i="1"/>
  <c r="BP493" i="1"/>
  <c r="BR493" i="1"/>
  <c r="BS493" i="1"/>
  <c r="BU493" i="1"/>
  <c r="BV493" i="1"/>
  <c r="B494" i="1"/>
  <c r="N494" i="1"/>
  <c r="X494" i="1" s="1"/>
  <c r="U494" i="1"/>
  <c r="V494" i="1" s="1"/>
  <c r="W494" i="1"/>
  <c r="BL494" i="1"/>
  <c r="BM494" i="1"/>
  <c r="BO494" i="1"/>
  <c r="BP494" i="1"/>
  <c r="BR494" i="1"/>
  <c r="BS494" i="1"/>
  <c r="BU494" i="1"/>
  <c r="BV494" i="1"/>
  <c r="B495" i="1"/>
  <c r="N495" i="1"/>
  <c r="X495" i="1" s="1"/>
  <c r="U495" i="1"/>
  <c r="V495" i="1" s="1"/>
  <c r="W495" i="1"/>
  <c r="BL495" i="1"/>
  <c r="BM495" i="1"/>
  <c r="BO495" i="1"/>
  <c r="BP495" i="1"/>
  <c r="BR495" i="1"/>
  <c r="BS495" i="1"/>
  <c r="BU495" i="1"/>
  <c r="BV495" i="1"/>
  <c r="B496" i="1"/>
  <c r="N496" i="1"/>
  <c r="X496" i="1" s="1"/>
  <c r="U496" i="1"/>
  <c r="V496" i="1" s="1"/>
  <c r="W496" i="1"/>
  <c r="BL496" i="1"/>
  <c r="BM496" i="1"/>
  <c r="BO496" i="1"/>
  <c r="BP496" i="1"/>
  <c r="BR496" i="1"/>
  <c r="BS496" i="1"/>
  <c r="BU496" i="1"/>
  <c r="BV496" i="1"/>
  <c r="B497" i="1"/>
  <c r="N497" i="1"/>
  <c r="X497" i="1" s="1"/>
  <c r="U497" i="1"/>
  <c r="V497" i="1" s="1"/>
  <c r="W497" i="1"/>
  <c r="BL497" i="1"/>
  <c r="BM497" i="1"/>
  <c r="BO497" i="1"/>
  <c r="BP497" i="1"/>
  <c r="BR497" i="1"/>
  <c r="BS497" i="1"/>
  <c r="BU497" i="1"/>
  <c r="BV497" i="1"/>
  <c r="B498" i="1"/>
  <c r="N498" i="1"/>
  <c r="X498" i="1" s="1"/>
  <c r="U498" i="1"/>
  <c r="V498" i="1" s="1"/>
  <c r="W498" i="1"/>
  <c r="BL498" i="1"/>
  <c r="BM498" i="1"/>
  <c r="BO498" i="1"/>
  <c r="BP498" i="1"/>
  <c r="BR498" i="1"/>
  <c r="BS498" i="1"/>
  <c r="BU498" i="1"/>
  <c r="BV498" i="1"/>
  <c r="C510" i="1"/>
  <c r="AW511" i="1"/>
  <c r="AZ511" i="1"/>
  <c r="BC511" i="1"/>
  <c r="BF511" i="1"/>
  <c r="BI511" i="1"/>
  <c r="B513" i="1"/>
  <c r="U513" i="1"/>
  <c r="V513" i="1" s="1"/>
  <c r="W513" i="1"/>
  <c r="X513" i="1"/>
  <c r="BL513" i="1"/>
  <c r="BM513" i="1"/>
  <c r="BO513" i="1"/>
  <c r="BP513" i="1"/>
  <c r="BR513" i="1"/>
  <c r="BS513" i="1"/>
  <c r="BU513" i="1"/>
  <c r="BV513" i="1"/>
  <c r="B514" i="1"/>
  <c r="U514" i="1"/>
  <c r="V514" i="1" s="1"/>
  <c r="W514" i="1"/>
  <c r="X514" i="1"/>
  <c r="BL514" i="1"/>
  <c r="BM514" i="1"/>
  <c r="BO514" i="1"/>
  <c r="BP514" i="1"/>
  <c r="BR514" i="1"/>
  <c r="BS514" i="1"/>
  <c r="BU514" i="1"/>
  <c r="BV514" i="1"/>
  <c r="B515" i="1"/>
  <c r="U515" i="1"/>
  <c r="V515" i="1" s="1"/>
  <c r="W515" i="1"/>
  <c r="X515" i="1"/>
  <c r="BL515" i="1"/>
  <c r="BM515" i="1"/>
  <c r="BO515" i="1"/>
  <c r="BP515" i="1"/>
  <c r="BR515" i="1"/>
  <c r="BS515" i="1"/>
  <c r="BU515" i="1"/>
  <c r="BV515" i="1"/>
  <c r="B516" i="1"/>
  <c r="U516" i="1"/>
  <c r="V516" i="1" s="1"/>
  <c r="W516" i="1"/>
  <c r="X516" i="1"/>
  <c r="BL516" i="1"/>
  <c r="BM516" i="1"/>
  <c r="BO516" i="1"/>
  <c r="BP516" i="1"/>
  <c r="BR516" i="1"/>
  <c r="BS516" i="1"/>
  <c r="BU516" i="1"/>
  <c r="BV516" i="1"/>
  <c r="B517" i="1"/>
  <c r="U517" i="1"/>
  <c r="V517" i="1" s="1"/>
  <c r="W517" i="1"/>
  <c r="X517" i="1"/>
  <c r="BL517" i="1"/>
  <c r="BM517" i="1"/>
  <c r="BO517" i="1"/>
  <c r="BP517" i="1"/>
  <c r="BR517" i="1"/>
  <c r="BS517" i="1"/>
  <c r="BU517" i="1"/>
  <c r="BV517" i="1"/>
  <c r="B518" i="1"/>
  <c r="U518" i="1"/>
  <c r="W518" i="1"/>
  <c r="X518" i="1"/>
  <c r="BL518" i="1"/>
  <c r="BM518" i="1"/>
  <c r="BO518" i="1"/>
  <c r="BP518" i="1"/>
  <c r="BR518" i="1"/>
  <c r="BS518" i="1"/>
  <c r="BU518" i="1"/>
  <c r="BV518" i="1"/>
  <c r="B519" i="1"/>
  <c r="U519" i="1"/>
  <c r="V519" i="1" s="1"/>
  <c r="W519" i="1"/>
  <c r="X519" i="1"/>
  <c r="BL519" i="1"/>
  <c r="BM519" i="1"/>
  <c r="BO519" i="1"/>
  <c r="BP519" i="1"/>
  <c r="BR519" i="1"/>
  <c r="BS519" i="1"/>
  <c r="BU519" i="1"/>
  <c r="BV519" i="1"/>
  <c r="B520" i="1"/>
  <c r="U520" i="1"/>
  <c r="V520" i="1" s="1"/>
  <c r="W520" i="1"/>
  <c r="X520" i="1"/>
  <c r="BL520" i="1"/>
  <c r="BM520" i="1"/>
  <c r="BO520" i="1"/>
  <c r="BP520" i="1"/>
  <c r="BR520" i="1"/>
  <c r="BS520" i="1"/>
  <c r="BU520" i="1"/>
  <c r="BV520" i="1"/>
  <c r="B521" i="1"/>
  <c r="U521" i="1"/>
  <c r="V521" i="1" s="1"/>
  <c r="W521" i="1"/>
  <c r="X521" i="1"/>
  <c r="BL521" i="1"/>
  <c r="BM521" i="1"/>
  <c r="BO521" i="1"/>
  <c r="BP521" i="1"/>
  <c r="BR521" i="1"/>
  <c r="BS521" i="1"/>
  <c r="BU521" i="1"/>
  <c r="BV521" i="1"/>
  <c r="B522" i="1"/>
  <c r="U522" i="1"/>
  <c r="V522" i="1" s="1"/>
  <c r="W522" i="1"/>
  <c r="X522" i="1"/>
  <c r="BL522" i="1"/>
  <c r="BM522" i="1"/>
  <c r="BO522" i="1"/>
  <c r="BP522" i="1"/>
  <c r="BR522" i="1"/>
  <c r="BS522" i="1"/>
  <c r="BU522" i="1"/>
  <c r="BV522" i="1"/>
  <c r="B523" i="1"/>
  <c r="U523" i="1"/>
  <c r="V523" i="1" s="1"/>
  <c r="W523" i="1"/>
  <c r="X523" i="1"/>
  <c r="BL523" i="1"/>
  <c r="BM523" i="1"/>
  <c r="BO523" i="1"/>
  <c r="BP523" i="1"/>
  <c r="BR523" i="1"/>
  <c r="BS523" i="1"/>
  <c r="BU523" i="1"/>
  <c r="BV523" i="1"/>
  <c r="B524" i="1"/>
  <c r="U524" i="1"/>
  <c r="V524" i="1" s="1"/>
  <c r="W524" i="1"/>
  <c r="X524" i="1"/>
  <c r="BL524" i="1"/>
  <c r="BM524" i="1"/>
  <c r="BO524" i="1"/>
  <c r="BP524" i="1"/>
  <c r="BR524" i="1"/>
  <c r="BS524" i="1"/>
  <c r="BU524" i="1"/>
  <c r="BV524" i="1"/>
  <c r="B525" i="1"/>
  <c r="U525" i="1"/>
  <c r="V525" i="1" s="1"/>
  <c r="W525" i="1"/>
  <c r="X525" i="1"/>
  <c r="BL525" i="1"/>
  <c r="BM525" i="1"/>
  <c r="BO525" i="1"/>
  <c r="BP525" i="1"/>
  <c r="BR525" i="1"/>
  <c r="BS525" i="1"/>
  <c r="BU525" i="1"/>
  <c r="BV525" i="1"/>
  <c r="B526" i="1"/>
  <c r="U526" i="1"/>
  <c r="V526" i="1" s="1"/>
  <c r="W526" i="1"/>
  <c r="X526" i="1"/>
  <c r="BL526" i="1"/>
  <c r="BM526" i="1"/>
  <c r="BO526" i="1"/>
  <c r="BP526" i="1"/>
  <c r="BR526" i="1"/>
  <c r="BS526" i="1"/>
  <c r="BU526" i="1"/>
  <c r="BV526" i="1"/>
  <c r="B527" i="1"/>
  <c r="U527" i="1"/>
  <c r="V527" i="1" s="1"/>
  <c r="W527" i="1"/>
  <c r="X527" i="1"/>
  <c r="BL527" i="1"/>
  <c r="BM527" i="1"/>
  <c r="BO527" i="1"/>
  <c r="BP527" i="1"/>
  <c r="BR527" i="1"/>
  <c r="BS527" i="1"/>
  <c r="BU527" i="1"/>
  <c r="BV527" i="1"/>
  <c r="B528" i="1"/>
  <c r="U528" i="1"/>
  <c r="V528" i="1" s="1"/>
  <c r="W528" i="1"/>
  <c r="X528" i="1"/>
  <c r="BL528" i="1"/>
  <c r="BM528" i="1"/>
  <c r="BO528" i="1"/>
  <c r="BP528" i="1"/>
  <c r="BR528" i="1"/>
  <c r="BS528" i="1"/>
  <c r="BU528" i="1"/>
  <c r="BV528" i="1"/>
  <c r="B529" i="1"/>
  <c r="U529" i="1"/>
  <c r="V529" i="1" s="1"/>
  <c r="W529" i="1"/>
  <c r="X529" i="1"/>
  <c r="BL529" i="1"/>
  <c r="BM529" i="1"/>
  <c r="BO529" i="1"/>
  <c r="BP529" i="1"/>
  <c r="BR529" i="1"/>
  <c r="BS529" i="1"/>
  <c r="BU529" i="1"/>
  <c r="BV529" i="1"/>
  <c r="B530" i="1"/>
  <c r="U530" i="1"/>
  <c r="V530" i="1" s="1"/>
  <c r="W530" i="1"/>
  <c r="X530" i="1"/>
  <c r="BL530" i="1"/>
  <c r="BM530" i="1"/>
  <c r="BO530" i="1"/>
  <c r="BP530" i="1"/>
  <c r="BR530" i="1"/>
  <c r="BS530" i="1"/>
  <c r="BU530" i="1"/>
  <c r="BV530" i="1"/>
  <c r="B531" i="1"/>
  <c r="U531" i="1"/>
  <c r="V531" i="1" s="1"/>
  <c r="W531" i="1"/>
  <c r="X531" i="1"/>
  <c r="BL531" i="1"/>
  <c r="BM531" i="1"/>
  <c r="BO531" i="1"/>
  <c r="BP531" i="1"/>
  <c r="BR531" i="1"/>
  <c r="BS531" i="1"/>
  <c r="BU531" i="1"/>
  <c r="BV531" i="1"/>
  <c r="B532" i="1"/>
  <c r="U532" i="1"/>
  <c r="V532" i="1" s="1"/>
  <c r="W532" i="1"/>
  <c r="X532" i="1"/>
  <c r="BL532" i="1"/>
  <c r="BM532" i="1"/>
  <c r="BO532" i="1"/>
  <c r="BP532" i="1"/>
  <c r="BR532" i="1"/>
  <c r="BS532" i="1"/>
  <c r="BU532" i="1"/>
  <c r="BV532" i="1"/>
  <c r="AT544" i="1"/>
  <c r="AW545" i="1"/>
  <c r="AZ545" i="1"/>
  <c r="BC545" i="1"/>
  <c r="BF545" i="1"/>
  <c r="BI545" i="1"/>
  <c r="B547" i="1"/>
  <c r="N547" i="1"/>
  <c r="X547" i="1" s="1"/>
  <c r="U547" i="1"/>
  <c r="V547" i="1" s="1"/>
  <c r="W547" i="1"/>
  <c r="AU547" i="1" s="1"/>
  <c r="BL547" i="1"/>
  <c r="BM547" i="1"/>
  <c r="BO547" i="1"/>
  <c r="BP547" i="1"/>
  <c r="BR547" i="1"/>
  <c r="BS547" i="1"/>
  <c r="BU547" i="1"/>
  <c r="BV547" i="1"/>
  <c r="B548" i="1"/>
  <c r="N548" i="1"/>
  <c r="X548" i="1" s="1"/>
  <c r="U548" i="1"/>
  <c r="V548" i="1" s="1"/>
  <c r="W548" i="1"/>
  <c r="BL548" i="1"/>
  <c r="BM548" i="1"/>
  <c r="BO548" i="1"/>
  <c r="BP548" i="1"/>
  <c r="BR548" i="1"/>
  <c r="BS548" i="1"/>
  <c r="BU548" i="1"/>
  <c r="BV548" i="1"/>
  <c r="B549" i="1"/>
  <c r="N549" i="1"/>
  <c r="X549" i="1" s="1"/>
  <c r="U549" i="1"/>
  <c r="W549" i="1"/>
  <c r="BL549" i="1"/>
  <c r="BM549" i="1"/>
  <c r="BO549" i="1"/>
  <c r="BP549" i="1"/>
  <c r="BR549" i="1"/>
  <c r="BS549" i="1"/>
  <c r="BU549" i="1"/>
  <c r="BV549" i="1"/>
  <c r="B550" i="1"/>
  <c r="N550" i="1"/>
  <c r="X550" i="1" s="1"/>
  <c r="U550" i="1"/>
  <c r="V550" i="1" s="1"/>
  <c r="W550" i="1"/>
  <c r="BL550" i="1"/>
  <c r="BM550" i="1"/>
  <c r="BO550" i="1"/>
  <c r="BP550" i="1"/>
  <c r="BR550" i="1"/>
  <c r="BS550" i="1"/>
  <c r="BU550" i="1"/>
  <c r="BV550" i="1"/>
  <c r="B551" i="1"/>
  <c r="N551" i="1"/>
  <c r="X551" i="1" s="1"/>
  <c r="U551" i="1"/>
  <c r="V551" i="1" s="1"/>
  <c r="W551" i="1"/>
  <c r="BL551" i="1"/>
  <c r="BM551" i="1"/>
  <c r="BO551" i="1"/>
  <c r="BP551" i="1"/>
  <c r="BR551" i="1"/>
  <c r="BS551" i="1"/>
  <c r="BU551" i="1"/>
  <c r="BV551" i="1"/>
  <c r="B552" i="1"/>
  <c r="N552" i="1"/>
  <c r="X552" i="1" s="1"/>
  <c r="U552" i="1"/>
  <c r="V552" i="1" s="1"/>
  <c r="W552" i="1"/>
  <c r="BL552" i="1"/>
  <c r="BM552" i="1"/>
  <c r="BO552" i="1"/>
  <c r="BP552" i="1"/>
  <c r="BR552" i="1"/>
  <c r="BS552" i="1"/>
  <c r="BU552" i="1"/>
  <c r="BV552" i="1"/>
  <c r="B553" i="1"/>
  <c r="N553" i="1"/>
  <c r="X553" i="1" s="1"/>
  <c r="U553" i="1"/>
  <c r="V553" i="1" s="1"/>
  <c r="W553" i="1"/>
  <c r="BL553" i="1"/>
  <c r="BM553" i="1"/>
  <c r="BO553" i="1"/>
  <c r="BP553" i="1"/>
  <c r="BR553" i="1"/>
  <c r="BS553" i="1"/>
  <c r="BU553" i="1"/>
  <c r="BV553" i="1"/>
  <c r="B554" i="1"/>
  <c r="N554" i="1"/>
  <c r="X554" i="1" s="1"/>
  <c r="U554" i="1"/>
  <c r="V554" i="1" s="1"/>
  <c r="W554" i="1"/>
  <c r="BL554" i="1"/>
  <c r="BM554" i="1"/>
  <c r="BO554" i="1"/>
  <c r="BP554" i="1"/>
  <c r="BR554" i="1"/>
  <c r="BS554" i="1"/>
  <c r="BU554" i="1"/>
  <c r="BV554" i="1"/>
  <c r="B555" i="1"/>
  <c r="N555" i="1"/>
  <c r="X555" i="1" s="1"/>
  <c r="U555" i="1"/>
  <c r="V555" i="1" s="1"/>
  <c r="W555" i="1"/>
  <c r="BL555" i="1"/>
  <c r="BM555" i="1"/>
  <c r="BO555" i="1"/>
  <c r="BP555" i="1"/>
  <c r="BR555" i="1"/>
  <c r="BS555" i="1"/>
  <c r="BU555" i="1"/>
  <c r="BV555" i="1"/>
  <c r="B556" i="1"/>
  <c r="N556" i="1"/>
  <c r="X556" i="1" s="1"/>
  <c r="U556" i="1"/>
  <c r="V556" i="1" s="1"/>
  <c r="W556" i="1"/>
  <c r="BL556" i="1"/>
  <c r="BM556" i="1"/>
  <c r="BO556" i="1"/>
  <c r="BP556" i="1"/>
  <c r="BR556" i="1"/>
  <c r="BS556" i="1"/>
  <c r="BU556" i="1"/>
  <c r="BV556" i="1"/>
  <c r="B557" i="1"/>
  <c r="N557" i="1"/>
  <c r="X557" i="1" s="1"/>
  <c r="U557" i="1"/>
  <c r="V557" i="1" s="1"/>
  <c r="W557" i="1"/>
  <c r="BL557" i="1"/>
  <c r="BM557" i="1"/>
  <c r="BO557" i="1"/>
  <c r="BP557" i="1"/>
  <c r="BR557" i="1"/>
  <c r="BS557" i="1"/>
  <c r="BU557" i="1"/>
  <c r="BV557" i="1"/>
  <c r="B558" i="1"/>
  <c r="N558" i="1"/>
  <c r="X558" i="1" s="1"/>
  <c r="U558" i="1"/>
  <c r="V558" i="1" s="1"/>
  <c r="W558" i="1"/>
  <c r="BL558" i="1"/>
  <c r="BM558" i="1"/>
  <c r="BO558" i="1"/>
  <c r="BP558" i="1"/>
  <c r="BR558" i="1"/>
  <c r="BS558" i="1"/>
  <c r="BU558" i="1"/>
  <c r="BV558" i="1"/>
  <c r="B559" i="1"/>
  <c r="N559" i="1"/>
  <c r="X559" i="1" s="1"/>
  <c r="U559" i="1"/>
  <c r="V559" i="1" s="1"/>
  <c r="W559" i="1"/>
  <c r="BL559" i="1"/>
  <c r="BM559" i="1"/>
  <c r="BO559" i="1"/>
  <c r="BP559" i="1"/>
  <c r="BR559" i="1"/>
  <c r="BS559" i="1"/>
  <c r="BU559" i="1"/>
  <c r="BV559" i="1"/>
  <c r="B560" i="1"/>
  <c r="N560" i="1"/>
  <c r="X560" i="1" s="1"/>
  <c r="U560" i="1"/>
  <c r="V560" i="1" s="1"/>
  <c r="W560" i="1"/>
  <c r="BL560" i="1"/>
  <c r="BM560" i="1"/>
  <c r="BO560" i="1"/>
  <c r="BP560" i="1"/>
  <c r="BR560" i="1"/>
  <c r="BS560" i="1"/>
  <c r="BU560" i="1"/>
  <c r="BV560" i="1"/>
  <c r="B561" i="1"/>
  <c r="N561" i="1"/>
  <c r="X561" i="1" s="1"/>
  <c r="U561" i="1"/>
  <c r="V561" i="1" s="1"/>
  <c r="W561" i="1"/>
  <c r="BL561" i="1"/>
  <c r="BM561" i="1"/>
  <c r="BO561" i="1"/>
  <c r="BP561" i="1"/>
  <c r="BR561" i="1"/>
  <c r="BS561" i="1"/>
  <c r="BU561" i="1"/>
  <c r="BV561" i="1"/>
  <c r="B562" i="1"/>
  <c r="N562" i="1"/>
  <c r="X562" i="1" s="1"/>
  <c r="U562" i="1"/>
  <c r="W562" i="1"/>
  <c r="BL562" i="1"/>
  <c r="BM562" i="1"/>
  <c r="BO562" i="1"/>
  <c r="BP562" i="1"/>
  <c r="BR562" i="1"/>
  <c r="BS562" i="1"/>
  <c r="BU562" i="1"/>
  <c r="BV562" i="1"/>
  <c r="B563" i="1"/>
  <c r="N563" i="1"/>
  <c r="X563" i="1" s="1"/>
  <c r="U563" i="1"/>
  <c r="V563" i="1" s="1"/>
  <c r="W563" i="1"/>
  <c r="BL563" i="1"/>
  <c r="BM563" i="1"/>
  <c r="BO563" i="1"/>
  <c r="BP563" i="1"/>
  <c r="BR563" i="1"/>
  <c r="BS563" i="1"/>
  <c r="BU563" i="1"/>
  <c r="BV563" i="1"/>
  <c r="B564" i="1"/>
  <c r="N564" i="1"/>
  <c r="X564" i="1" s="1"/>
  <c r="U564" i="1"/>
  <c r="V564" i="1" s="1"/>
  <c r="W564" i="1"/>
  <c r="BL564" i="1"/>
  <c r="BM564" i="1"/>
  <c r="BO564" i="1"/>
  <c r="BP564" i="1"/>
  <c r="BR564" i="1"/>
  <c r="BS564" i="1"/>
  <c r="BU564" i="1"/>
  <c r="BV564" i="1"/>
  <c r="B565" i="1"/>
  <c r="N565" i="1"/>
  <c r="X565" i="1" s="1"/>
  <c r="U565" i="1"/>
  <c r="V565" i="1" s="1"/>
  <c r="W565" i="1"/>
  <c r="BL565" i="1"/>
  <c r="BM565" i="1"/>
  <c r="BO565" i="1"/>
  <c r="BP565" i="1"/>
  <c r="BR565" i="1"/>
  <c r="BS565" i="1"/>
  <c r="BU565" i="1"/>
  <c r="BV565" i="1"/>
  <c r="B566" i="1"/>
  <c r="N566" i="1"/>
  <c r="X566" i="1" s="1"/>
  <c r="U566" i="1"/>
  <c r="V566" i="1" s="1"/>
  <c r="W566" i="1"/>
  <c r="BL566" i="1"/>
  <c r="BM566" i="1"/>
  <c r="BO566" i="1"/>
  <c r="BP566" i="1"/>
  <c r="BR566" i="1"/>
  <c r="BS566" i="1"/>
  <c r="BU566" i="1"/>
  <c r="BV566" i="1"/>
  <c r="AT580" i="1"/>
  <c r="AW581" i="1"/>
  <c r="AZ581" i="1"/>
  <c r="BC581" i="1"/>
  <c r="BF581" i="1"/>
  <c r="BI581" i="1"/>
  <c r="B583" i="1"/>
  <c r="N583" i="1"/>
  <c r="X583" i="1" s="1"/>
  <c r="U583" i="1"/>
  <c r="W583" i="1"/>
  <c r="AU583" i="1" s="1"/>
  <c r="BL583" i="1"/>
  <c r="BM583" i="1"/>
  <c r="BO583" i="1"/>
  <c r="BP583" i="1"/>
  <c r="BR583" i="1"/>
  <c r="BS583" i="1"/>
  <c r="BU583" i="1"/>
  <c r="BV583" i="1"/>
  <c r="B584" i="1"/>
  <c r="N584" i="1"/>
  <c r="X584" i="1" s="1"/>
  <c r="U584" i="1"/>
  <c r="V584" i="1" s="1"/>
  <c r="W584" i="1"/>
  <c r="BL584" i="1"/>
  <c r="BM584" i="1"/>
  <c r="BO584" i="1"/>
  <c r="BP584" i="1"/>
  <c r="BR584" i="1"/>
  <c r="BS584" i="1"/>
  <c r="BU584" i="1"/>
  <c r="BV584" i="1"/>
  <c r="B585" i="1"/>
  <c r="N585" i="1"/>
  <c r="X585" i="1" s="1"/>
  <c r="U585" i="1"/>
  <c r="V585" i="1" s="1"/>
  <c r="W585" i="1"/>
  <c r="BL585" i="1"/>
  <c r="BM585" i="1"/>
  <c r="BO585" i="1"/>
  <c r="BP585" i="1"/>
  <c r="BR585" i="1"/>
  <c r="BS585" i="1"/>
  <c r="BU585" i="1"/>
  <c r="BV585" i="1"/>
  <c r="B586" i="1"/>
  <c r="N586" i="1"/>
  <c r="X586" i="1" s="1"/>
  <c r="U586" i="1"/>
  <c r="V586" i="1" s="1"/>
  <c r="W586" i="1"/>
  <c r="BL586" i="1"/>
  <c r="BM586" i="1"/>
  <c r="BO586" i="1"/>
  <c r="BP586" i="1"/>
  <c r="BR586" i="1"/>
  <c r="BS586" i="1"/>
  <c r="BU586" i="1"/>
  <c r="BV586" i="1"/>
  <c r="B587" i="1"/>
  <c r="N587" i="1"/>
  <c r="X587" i="1" s="1"/>
  <c r="U587" i="1"/>
  <c r="V587" i="1" s="1"/>
  <c r="W587" i="1"/>
  <c r="BL587" i="1"/>
  <c r="BM587" i="1"/>
  <c r="BO587" i="1"/>
  <c r="BP587" i="1"/>
  <c r="BR587" i="1"/>
  <c r="BS587" i="1"/>
  <c r="BU587" i="1"/>
  <c r="BV587" i="1"/>
  <c r="B588" i="1"/>
  <c r="N588" i="1"/>
  <c r="X588" i="1" s="1"/>
  <c r="U588" i="1"/>
  <c r="V588" i="1" s="1"/>
  <c r="W588" i="1"/>
  <c r="BL588" i="1"/>
  <c r="BM588" i="1"/>
  <c r="BO588" i="1"/>
  <c r="BP588" i="1"/>
  <c r="BR588" i="1"/>
  <c r="BS588" i="1"/>
  <c r="BU588" i="1"/>
  <c r="BV588" i="1"/>
  <c r="B589" i="1"/>
  <c r="N589" i="1"/>
  <c r="X589" i="1" s="1"/>
  <c r="U589" i="1"/>
  <c r="V589" i="1" s="1"/>
  <c r="W589" i="1"/>
  <c r="BL589" i="1"/>
  <c r="BM589" i="1"/>
  <c r="BO589" i="1"/>
  <c r="BP589" i="1"/>
  <c r="BR589" i="1"/>
  <c r="BS589" i="1"/>
  <c r="BU589" i="1"/>
  <c r="BV589" i="1"/>
  <c r="B590" i="1"/>
  <c r="N590" i="1"/>
  <c r="X590" i="1" s="1"/>
  <c r="U590" i="1"/>
  <c r="V590" i="1" s="1"/>
  <c r="W590" i="1"/>
  <c r="BL590" i="1"/>
  <c r="BM590" i="1"/>
  <c r="BO590" i="1"/>
  <c r="BP590" i="1"/>
  <c r="BR590" i="1"/>
  <c r="BS590" i="1"/>
  <c r="BU590" i="1"/>
  <c r="BV590" i="1"/>
  <c r="B591" i="1"/>
  <c r="N591" i="1"/>
  <c r="X591" i="1" s="1"/>
  <c r="U591" i="1"/>
  <c r="V591" i="1" s="1"/>
  <c r="W591" i="1"/>
  <c r="BL591" i="1"/>
  <c r="BM591" i="1"/>
  <c r="BO591" i="1"/>
  <c r="BP591" i="1"/>
  <c r="BR591" i="1"/>
  <c r="BS591" i="1"/>
  <c r="BU591" i="1"/>
  <c r="BV591" i="1"/>
  <c r="B592" i="1"/>
  <c r="N592" i="1"/>
  <c r="X592" i="1" s="1"/>
  <c r="U592" i="1"/>
  <c r="W592" i="1"/>
  <c r="BL592" i="1"/>
  <c r="BM592" i="1"/>
  <c r="BO592" i="1"/>
  <c r="BP592" i="1"/>
  <c r="BR592" i="1"/>
  <c r="BS592" i="1"/>
  <c r="BU592" i="1"/>
  <c r="BV592" i="1"/>
  <c r="B593" i="1"/>
  <c r="N593" i="1"/>
  <c r="X593" i="1" s="1"/>
  <c r="U593" i="1"/>
  <c r="V593" i="1" s="1"/>
  <c r="W593" i="1"/>
  <c r="BL593" i="1"/>
  <c r="BM593" i="1"/>
  <c r="BO593" i="1"/>
  <c r="BP593" i="1"/>
  <c r="BR593" i="1"/>
  <c r="BS593" i="1"/>
  <c r="BU593" i="1"/>
  <c r="BV593" i="1"/>
  <c r="B594" i="1"/>
  <c r="N594" i="1"/>
  <c r="X594" i="1" s="1"/>
  <c r="U594" i="1"/>
  <c r="V594" i="1" s="1"/>
  <c r="W594" i="1"/>
  <c r="BL594" i="1"/>
  <c r="BM594" i="1"/>
  <c r="BO594" i="1"/>
  <c r="BP594" i="1"/>
  <c r="BR594" i="1"/>
  <c r="BS594" i="1"/>
  <c r="BU594" i="1"/>
  <c r="BV594" i="1"/>
  <c r="B595" i="1"/>
  <c r="N595" i="1"/>
  <c r="X595" i="1" s="1"/>
  <c r="U595" i="1"/>
  <c r="V595" i="1" s="1"/>
  <c r="W595" i="1"/>
  <c r="BL595" i="1"/>
  <c r="BM595" i="1"/>
  <c r="BO595" i="1"/>
  <c r="BP595" i="1"/>
  <c r="BR595" i="1"/>
  <c r="BS595" i="1"/>
  <c r="BU595" i="1"/>
  <c r="BV595" i="1"/>
  <c r="B596" i="1"/>
  <c r="N596" i="1"/>
  <c r="X596" i="1" s="1"/>
  <c r="U596" i="1"/>
  <c r="V596" i="1" s="1"/>
  <c r="W596" i="1"/>
  <c r="BL596" i="1"/>
  <c r="BM596" i="1"/>
  <c r="BO596" i="1"/>
  <c r="BP596" i="1"/>
  <c r="BR596" i="1"/>
  <c r="BS596" i="1"/>
  <c r="BU596" i="1"/>
  <c r="BV596" i="1"/>
  <c r="B597" i="1"/>
  <c r="N597" i="1"/>
  <c r="X597" i="1" s="1"/>
  <c r="U597" i="1"/>
  <c r="V597" i="1" s="1"/>
  <c r="W597" i="1"/>
  <c r="BL597" i="1"/>
  <c r="BM597" i="1"/>
  <c r="BO597" i="1"/>
  <c r="BP597" i="1"/>
  <c r="BR597" i="1"/>
  <c r="BS597" i="1"/>
  <c r="BU597" i="1"/>
  <c r="BV597" i="1"/>
  <c r="B598" i="1"/>
  <c r="N598" i="1"/>
  <c r="X598" i="1" s="1"/>
  <c r="U598" i="1"/>
  <c r="V598" i="1" s="1"/>
  <c r="W598" i="1"/>
  <c r="BL598" i="1"/>
  <c r="BM598" i="1"/>
  <c r="BO598" i="1"/>
  <c r="BP598" i="1"/>
  <c r="BR598" i="1"/>
  <c r="BS598" i="1"/>
  <c r="BU598" i="1"/>
  <c r="BV598" i="1"/>
  <c r="B599" i="1"/>
  <c r="N599" i="1"/>
  <c r="X599" i="1" s="1"/>
  <c r="U599" i="1"/>
  <c r="V599" i="1" s="1"/>
  <c r="W599" i="1"/>
  <c r="BL599" i="1"/>
  <c r="BM599" i="1"/>
  <c r="BO599" i="1"/>
  <c r="BP599" i="1"/>
  <c r="BR599" i="1"/>
  <c r="BS599" i="1"/>
  <c r="BU599" i="1"/>
  <c r="BV599" i="1"/>
  <c r="B600" i="1"/>
  <c r="N600" i="1"/>
  <c r="X600" i="1" s="1"/>
  <c r="U600" i="1"/>
  <c r="V600" i="1" s="1"/>
  <c r="W600" i="1"/>
  <c r="BL600" i="1"/>
  <c r="BM600" i="1"/>
  <c r="BO600" i="1"/>
  <c r="BP600" i="1"/>
  <c r="BR600" i="1"/>
  <c r="BS600" i="1"/>
  <c r="BU600" i="1"/>
  <c r="BV600" i="1"/>
  <c r="B601" i="1"/>
  <c r="N601" i="1"/>
  <c r="X601" i="1" s="1"/>
  <c r="U601" i="1"/>
  <c r="V601" i="1" s="1"/>
  <c r="W601" i="1"/>
  <c r="BL601" i="1"/>
  <c r="BM601" i="1"/>
  <c r="BO601" i="1"/>
  <c r="BP601" i="1"/>
  <c r="BR601" i="1"/>
  <c r="BS601" i="1"/>
  <c r="BU601" i="1"/>
  <c r="BV601" i="1"/>
  <c r="B602" i="1"/>
  <c r="N602" i="1"/>
  <c r="X602" i="1" s="1"/>
  <c r="U602" i="1"/>
  <c r="V602" i="1" s="1"/>
  <c r="W602" i="1"/>
  <c r="BL602" i="1"/>
  <c r="BM602" i="1"/>
  <c r="BO602" i="1"/>
  <c r="BP602" i="1"/>
  <c r="BR602" i="1"/>
  <c r="BS602" i="1"/>
  <c r="BU602" i="1"/>
  <c r="BV602" i="1"/>
  <c r="AT616" i="1"/>
  <c r="AW617" i="1"/>
  <c r="AZ617" i="1"/>
  <c r="BC617" i="1"/>
  <c r="BF617" i="1"/>
  <c r="BI617" i="1"/>
  <c r="B619" i="1"/>
  <c r="N619" i="1"/>
  <c r="X619" i="1" s="1"/>
  <c r="U619" i="1"/>
  <c r="W619" i="1"/>
  <c r="AU619" i="1" s="1"/>
  <c r="BL619" i="1"/>
  <c r="BM619" i="1"/>
  <c r="BO619" i="1"/>
  <c r="BP619" i="1"/>
  <c r="BR619" i="1"/>
  <c r="BS619" i="1"/>
  <c r="BU619" i="1"/>
  <c r="BV619" i="1"/>
  <c r="B620" i="1"/>
  <c r="N620" i="1"/>
  <c r="X620" i="1" s="1"/>
  <c r="U620" i="1"/>
  <c r="V620" i="1" s="1"/>
  <c r="W620" i="1"/>
  <c r="BL620" i="1"/>
  <c r="BM620" i="1"/>
  <c r="BO620" i="1"/>
  <c r="BP620" i="1"/>
  <c r="BR620" i="1"/>
  <c r="BS620" i="1"/>
  <c r="BU620" i="1"/>
  <c r="BV620" i="1"/>
  <c r="B621" i="1"/>
  <c r="N621" i="1"/>
  <c r="X621" i="1" s="1"/>
  <c r="U621" i="1"/>
  <c r="V621" i="1" s="1"/>
  <c r="W621" i="1"/>
  <c r="BL621" i="1"/>
  <c r="BM621" i="1"/>
  <c r="BO621" i="1"/>
  <c r="BP621" i="1"/>
  <c r="BR621" i="1"/>
  <c r="BS621" i="1"/>
  <c r="BU621" i="1"/>
  <c r="BV621" i="1"/>
  <c r="B622" i="1"/>
  <c r="N622" i="1"/>
  <c r="X622" i="1" s="1"/>
  <c r="U622" i="1"/>
  <c r="V622" i="1" s="1"/>
  <c r="W622" i="1"/>
  <c r="BL622" i="1"/>
  <c r="BM622" i="1"/>
  <c r="BO622" i="1"/>
  <c r="BP622" i="1"/>
  <c r="BR622" i="1"/>
  <c r="BS622" i="1"/>
  <c r="BU622" i="1"/>
  <c r="BV622" i="1"/>
  <c r="B623" i="1"/>
  <c r="N623" i="1"/>
  <c r="X623" i="1" s="1"/>
  <c r="U623" i="1"/>
  <c r="V623" i="1" s="1"/>
  <c r="W623" i="1"/>
  <c r="BL623" i="1"/>
  <c r="BM623" i="1"/>
  <c r="BO623" i="1"/>
  <c r="BP623" i="1"/>
  <c r="BR623" i="1"/>
  <c r="BS623" i="1"/>
  <c r="BU623" i="1"/>
  <c r="BV623" i="1"/>
  <c r="B624" i="1"/>
  <c r="N624" i="1"/>
  <c r="X624" i="1" s="1"/>
  <c r="U624" i="1"/>
  <c r="V624" i="1" s="1"/>
  <c r="W624" i="1"/>
  <c r="BL624" i="1"/>
  <c r="BM624" i="1"/>
  <c r="BO624" i="1"/>
  <c r="BP624" i="1"/>
  <c r="BR624" i="1"/>
  <c r="BS624" i="1"/>
  <c r="BU624" i="1"/>
  <c r="BV624" i="1"/>
  <c r="B625" i="1"/>
  <c r="N625" i="1"/>
  <c r="X625" i="1" s="1"/>
  <c r="U625" i="1"/>
  <c r="V625" i="1" s="1"/>
  <c r="W625" i="1"/>
  <c r="BL625" i="1"/>
  <c r="BM625" i="1"/>
  <c r="BO625" i="1"/>
  <c r="BP625" i="1"/>
  <c r="BR625" i="1"/>
  <c r="BS625" i="1"/>
  <c r="BU625" i="1"/>
  <c r="BV625" i="1"/>
  <c r="B626" i="1"/>
  <c r="N626" i="1"/>
  <c r="X626" i="1" s="1"/>
  <c r="U626" i="1"/>
  <c r="V626" i="1" s="1"/>
  <c r="W626" i="1"/>
  <c r="BL626" i="1"/>
  <c r="BM626" i="1"/>
  <c r="BO626" i="1"/>
  <c r="BP626" i="1"/>
  <c r="BR626" i="1"/>
  <c r="BS626" i="1"/>
  <c r="BU626" i="1"/>
  <c r="BV626" i="1"/>
  <c r="B627" i="1"/>
  <c r="N627" i="1"/>
  <c r="X627" i="1" s="1"/>
  <c r="U627" i="1"/>
  <c r="V627" i="1" s="1"/>
  <c r="W627" i="1"/>
  <c r="BL627" i="1"/>
  <c r="BM627" i="1"/>
  <c r="BO627" i="1"/>
  <c r="BP627" i="1"/>
  <c r="BR627" i="1"/>
  <c r="BS627" i="1"/>
  <c r="BU627" i="1"/>
  <c r="BV627" i="1"/>
  <c r="B628" i="1"/>
  <c r="N628" i="1"/>
  <c r="X628" i="1" s="1"/>
  <c r="U628" i="1"/>
  <c r="V628" i="1" s="1"/>
  <c r="W628" i="1"/>
  <c r="BL628" i="1"/>
  <c r="BM628" i="1"/>
  <c r="BO628" i="1"/>
  <c r="BP628" i="1"/>
  <c r="BR628" i="1"/>
  <c r="BS628" i="1"/>
  <c r="BU628" i="1"/>
  <c r="BV628" i="1"/>
  <c r="B629" i="1"/>
  <c r="N629" i="1"/>
  <c r="X629" i="1" s="1"/>
  <c r="U629" i="1"/>
  <c r="V629" i="1" s="1"/>
  <c r="W629" i="1"/>
  <c r="BL629" i="1"/>
  <c r="BM629" i="1"/>
  <c r="BO629" i="1"/>
  <c r="BP629" i="1"/>
  <c r="BR629" i="1"/>
  <c r="BS629" i="1"/>
  <c r="BU629" i="1"/>
  <c r="BV629" i="1"/>
  <c r="B630" i="1"/>
  <c r="N630" i="1"/>
  <c r="X630" i="1" s="1"/>
  <c r="U630" i="1"/>
  <c r="V630" i="1" s="1"/>
  <c r="W630" i="1"/>
  <c r="BL630" i="1"/>
  <c r="BM630" i="1"/>
  <c r="BO630" i="1"/>
  <c r="BP630" i="1"/>
  <c r="BR630" i="1"/>
  <c r="BS630" i="1"/>
  <c r="BU630" i="1"/>
  <c r="BV630" i="1"/>
  <c r="B631" i="1"/>
  <c r="N631" i="1"/>
  <c r="X631" i="1" s="1"/>
  <c r="U631" i="1"/>
  <c r="V631" i="1" s="1"/>
  <c r="W631" i="1"/>
  <c r="BL631" i="1"/>
  <c r="BM631" i="1"/>
  <c r="BO631" i="1"/>
  <c r="BP631" i="1"/>
  <c r="BR631" i="1"/>
  <c r="BS631" i="1"/>
  <c r="BU631" i="1"/>
  <c r="BV631" i="1"/>
  <c r="B632" i="1"/>
  <c r="N632" i="1"/>
  <c r="X632" i="1" s="1"/>
  <c r="U632" i="1"/>
  <c r="V632" i="1" s="1"/>
  <c r="W632" i="1"/>
  <c r="BL632" i="1"/>
  <c r="BM632" i="1"/>
  <c r="BO632" i="1"/>
  <c r="BP632" i="1"/>
  <c r="BR632" i="1"/>
  <c r="BS632" i="1"/>
  <c r="BU632" i="1"/>
  <c r="BV632" i="1"/>
  <c r="B633" i="1"/>
  <c r="N633" i="1"/>
  <c r="X633" i="1" s="1"/>
  <c r="U633" i="1"/>
  <c r="V633" i="1" s="1"/>
  <c r="W633" i="1"/>
  <c r="BL633" i="1"/>
  <c r="BM633" i="1"/>
  <c r="BO633" i="1"/>
  <c r="BP633" i="1"/>
  <c r="BR633" i="1"/>
  <c r="BS633" i="1"/>
  <c r="BU633" i="1"/>
  <c r="BV633" i="1"/>
  <c r="B634" i="1"/>
  <c r="N634" i="1"/>
  <c r="X634" i="1" s="1"/>
  <c r="U634" i="1"/>
  <c r="V634" i="1" s="1"/>
  <c r="W634" i="1"/>
  <c r="BL634" i="1"/>
  <c r="BM634" i="1"/>
  <c r="BO634" i="1"/>
  <c r="BP634" i="1"/>
  <c r="BR634" i="1"/>
  <c r="BS634" i="1"/>
  <c r="BU634" i="1"/>
  <c r="BV634" i="1"/>
  <c r="B635" i="1"/>
  <c r="N635" i="1"/>
  <c r="X635" i="1" s="1"/>
  <c r="U635" i="1"/>
  <c r="V635" i="1" s="1"/>
  <c r="W635" i="1"/>
  <c r="BL635" i="1"/>
  <c r="BM635" i="1"/>
  <c r="BO635" i="1"/>
  <c r="BP635" i="1"/>
  <c r="BR635" i="1"/>
  <c r="BS635" i="1"/>
  <c r="BU635" i="1"/>
  <c r="BV635" i="1"/>
  <c r="B636" i="1"/>
  <c r="N636" i="1"/>
  <c r="X636" i="1" s="1"/>
  <c r="U636" i="1"/>
  <c r="V636" i="1" s="1"/>
  <c r="W636" i="1"/>
  <c r="BL636" i="1"/>
  <c r="BM636" i="1"/>
  <c r="BO636" i="1"/>
  <c r="BP636" i="1"/>
  <c r="BR636" i="1"/>
  <c r="BS636" i="1"/>
  <c r="BU636" i="1"/>
  <c r="BV636" i="1"/>
  <c r="B637" i="1"/>
  <c r="N637" i="1"/>
  <c r="X637" i="1" s="1"/>
  <c r="U637" i="1"/>
  <c r="V637" i="1" s="1"/>
  <c r="W637" i="1"/>
  <c r="BL637" i="1"/>
  <c r="BM637" i="1"/>
  <c r="BO637" i="1"/>
  <c r="BP637" i="1"/>
  <c r="BR637" i="1"/>
  <c r="BS637" i="1"/>
  <c r="BU637" i="1"/>
  <c r="BV637" i="1"/>
  <c r="B638" i="1"/>
  <c r="N638" i="1"/>
  <c r="X638" i="1" s="1"/>
  <c r="U638" i="1"/>
  <c r="V638" i="1" s="1"/>
  <c r="W638" i="1"/>
  <c r="BL638" i="1"/>
  <c r="BM638" i="1"/>
  <c r="BO638" i="1"/>
  <c r="BP638" i="1"/>
  <c r="BR638" i="1"/>
  <c r="BS638" i="1"/>
  <c r="BU638" i="1"/>
  <c r="BV638" i="1"/>
  <c r="AT650" i="1"/>
  <c r="AW651" i="1"/>
  <c r="AZ651" i="1"/>
  <c r="BC651" i="1"/>
  <c r="BF651" i="1"/>
  <c r="BI651" i="1"/>
  <c r="B653" i="1"/>
  <c r="M653" i="1"/>
  <c r="U653" i="1" s="1"/>
  <c r="X653" i="1"/>
  <c r="BL653" i="1"/>
  <c r="BM653" i="1"/>
  <c r="BO653" i="1"/>
  <c r="BP653" i="1"/>
  <c r="BR653" i="1"/>
  <c r="BS653" i="1"/>
  <c r="BU653" i="1"/>
  <c r="BV653" i="1"/>
  <c r="B654" i="1"/>
  <c r="M654" i="1"/>
  <c r="U654" i="1" s="1"/>
  <c r="X654" i="1"/>
  <c r="BL654" i="1"/>
  <c r="BM654" i="1"/>
  <c r="BO654" i="1"/>
  <c r="BP654" i="1"/>
  <c r="BR654" i="1"/>
  <c r="BS654" i="1"/>
  <c r="BU654" i="1"/>
  <c r="BV654" i="1"/>
  <c r="B655" i="1"/>
  <c r="M655" i="1"/>
  <c r="W655" i="1" s="1"/>
  <c r="X655" i="1"/>
  <c r="BL655" i="1"/>
  <c r="BM655" i="1"/>
  <c r="BO655" i="1"/>
  <c r="BP655" i="1"/>
  <c r="BR655" i="1"/>
  <c r="BS655" i="1"/>
  <c r="BU655" i="1"/>
  <c r="BV655" i="1"/>
  <c r="B656" i="1"/>
  <c r="M656" i="1"/>
  <c r="U656" i="1" s="1"/>
  <c r="X656" i="1"/>
  <c r="BL656" i="1"/>
  <c r="BM656" i="1"/>
  <c r="BO656" i="1"/>
  <c r="BP656" i="1"/>
  <c r="BR656" i="1"/>
  <c r="BS656" i="1"/>
  <c r="BU656" i="1"/>
  <c r="BV656" i="1"/>
  <c r="B657" i="1"/>
  <c r="M657" i="1"/>
  <c r="U657" i="1" s="1"/>
  <c r="X657" i="1"/>
  <c r="BL657" i="1"/>
  <c r="BM657" i="1"/>
  <c r="BO657" i="1"/>
  <c r="BP657" i="1"/>
  <c r="BR657" i="1"/>
  <c r="BS657" i="1"/>
  <c r="BU657" i="1"/>
  <c r="BV657" i="1"/>
  <c r="B658" i="1"/>
  <c r="N658" i="1"/>
  <c r="X658" i="1" s="1"/>
  <c r="U658" i="1"/>
  <c r="V658" i="1" s="1"/>
  <c r="W658" i="1"/>
  <c r="BL658" i="1"/>
  <c r="BM658" i="1"/>
  <c r="BO658" i="1"/>
  <c r="BP658" i="1"/>
  <c r="BR658" i="1"/>
  <c r="BS658" i="1"/>
  <c r="BU658" i="1"/>
  <c r="BV658" i="1"/>
  <c r="B659" i="1"/>
  <c r="N659" i="1"/>
  <c r="X659" i="1" s="1"/>
  <c r="U659" i="1"/>
  <c r="V659" i="1" s="1"/>
  <c r="W659" i="1"/>
  <c r="BL659" i="1"/>
  <c r="BM659" i="1"/>
  <c r="BO659" i="1"/>
  <c r="BP659" i="1"/>
  <c r="BR659" i="1"/>
  <c r="BS659" i="1"/>
  <c r="BU659" i="1"/>
  <c r="BV659" i="1"/>
  <c r="B660" i="1"/>
  <c r="N660" i="1"/>
  <c r="X660" i="1" s="1"/>
  <c r="U660" i="1"/>
  <c r="V660" i="1" s="1"/>
  <c r="W660" i="1"/>
  <c r="BL660" i="1"/>
  <c r="BM660" i="1"/>
  <c r="BO660" i="1"/>
  <c r="BP660" i="1"/>
  <c r="BR660" i="1"/>
  <c r="BS660" i="1"/>
  <c r="BU660" i="1"/>
  <c r="BV660" i="1"/>
  <c r="B661" i="1"/>
  <c r="N661" i="1"/>
  <c r="X661" i="1" s="1"/>
  <c r="U661" i="1"/>
  <c r="V661" i="1" s="1"/>
  <c r="W661" i="1"/>
  <c r="BL661" i="1"/>
  <c r="BM661" i="1"/>
  <c r="BO661" i="1"/>
  <c r="BP661" i="1"/>
  <c r="BR661" i="1"/>
  <c r="BS661" i="1"/>
  <c r="BU661" i="1"/>
  <c r="BV661" i="1"/>
  <c r="B662" i="1"/>
  <c r="N662" i="1"/>
  <c r="X662" i="1" s="1"/>
  <c r="U662" i="1"/>
  <c r="V662" i="1" s="1"/>
  <c r="W662" i="1"/>
  <c r="BL662" i="1"/>
  <c r="BM662" i="1"/>
  <c r="BO662" i="1"/>
  <c r="BP662" i="1"/>
  <c r="BR662" i="1"/>
  <c r="BS662" i="1"/>
  <c r="BU662" i="1"/>
  <c r="BV662" i="1"/>
  <c r="B663" i="1"/>
  <c r="N663" i="1"/>
  <c r="X663" i="1" s="1"/>
  <c r="U663" i="1"/>
  <c r="V663" i="1" s="1"/>
  <c r="W663" i="1"/>
  <c r="BL663" i="1"/>
  <c r="BM663" i="1"/>
  <c r="BO663" i="1"/>
  <c r="BP663" i="1"/>
  <c r="BR663" i="1"/>
  <c r="BS663" i="1"/>
  <c r="BU663" i="1"/>
  <c r="BV663" i="1"/>
  <c r="B664" i="1"/>
  <c r="N664" i="1"/>
  <c r="X664" i="1" s="1"/>
  <c r="U664" i="1"/>
  <c r="V664" i="1" s="1"/>
  <c r="W664" i="1"/>
  <c r="BL664" i="1"/>
  <c r="BM664" i="1"/>
  <c r="BO664" i="1"/>
  <c r="BP664" i="1"/>
  <c r="BR664" i="1"/>
  <c r="BS664" i="1"/>
  <c r="BU664" i="1"/>
  <c r="BV664" i="1"/>
  <c r="B665" i="1"/>
  <c r="N665" i="1"/>
  <c r="X665" i="1" s="1"/>
  <c r="U665" i="1"/>
  <c r="V665" i="1" s="1"/>
  <c r="W665" i="1"/>
  <c r="BL665" i="1"/>
  <c r="BM665" i="1"/>
  <c r="BO665" i="1"/>
  <c r="BP665" i="1"/>
  <c r="BR665" i="1"/>
  <c r="BS665" i="1"/>
  <c r="BU665" i="1"/>
  <c r="BV665" i="1"/>
  <c r="B666" i="1"/>
  <c r="N666" i="1"/>
  <c r="X666" i="1" s="1"/>
  <c r="U666" i="1"/>
  <c r="V666" i="1" s="1"/>
  <c r="W666" i="1"/>
  <c r="BL666" i="1"/>
  <c r="BM666" i="1"/>
  <c r="BO666" i="1"/>
  <c r="BP666" i="1"/>
  <c r="BR666" i="1"/>
  <c r="BS666" i="1"/>
  <c r="BU666" i="1"/>
  <c r="BV666" i="1"/>
  <c r="B667" i="1"/>
  <c r="N667" i="1"/>
  <c r="X667" i="1" s="1"/>
  <c r="U667" i="1"/>
  <c r="V667" i="1" s="1"/>
  <c r="W667" i="1"/>
  <c r="BL667" i="1"/>
  <c r="BM667" i="1"/>
  <c r="BO667" i="1"/>
  <c r="BP667" i="1"/>
  <c r="BR667" i="1"/>
  <c r="BS667" i="1"/>
  <c r="BU667" i="1"/>
  <c r="BV667" i="1"/>
  <c r="B668" i="1"/>
  <c r="N668" i="1"/>
  <c r="X668" i="1" s="1"/>
  <c r="U668" i="1"/>
  <c r="V668" i="1" s="1"/>
  <c r="W668" i="1"/>
  <c r="BL668" i="1"/>
  <c r="BM668" i="1"/>
  <c r="BO668" i="1"/>
  <c r="BP668" i="1"/>
  <c r="BR668" i="1"/>
  <c r="BS668" i="1"/>
  <c r="BU668" i="1"/>
  <c r="BV668" i="1"/>
  <c r="B669" i="1"/>
  <c r="N669" i="1"/>
  <c r="X669" i="1" s="1"/>
  <c r="U669" i="1"/>
  <c r="V669" i="1" s="1"/>
  <c r="W669" i="1"/>
  <c r="BL669" i="1"/>
  <c r="BM669" i="1"/>
  <c r="BO669" i="1"/>
  <c r="BP669" i="1"/>
  <c r="BR669" i="1"/>
  <c r="BS669" i="1"/>
  <c r="BU669" i="1"/>
  <c r="BV669" i="1"/>
  <c r="B670" i="1"/>
  <c r="N670" i="1"/>
  <c r="X670" i="1" s="1"/>
  <c r="U670" i="1"/>
  <c r="V670" i="1" s="1"/>
  <c r="W670" i="1"/>
  <c r="BL670" i="1"/>
  <c r="BM670" i="1"/>
  <c r="BO670" i="1"/>
  <c r="BP670" i="1"/>
  <c r="BR670" i="1"/>
  <c r="BS670" i="1"/>
  <c r="BU670" i="1"/>
  <c r="BV670" i="1"/>
  <c r="B671" i="1"/>
  <c r="N671" i="1"/>
  <c r="X671" i="1" s="1"/>
  <c r="U671" i="1"/>
  <c r="V671" i="1" s="1"/>
  <c r="W671" i="1"/>
  <c r="BL671" i="1"/>
  <c r="BM671" i="1"/>
  <c r="BO671" i="1"/>
  <c r="BP671" i="1"/>
  <c r="BR671" i="1"/>
  <c r="BS671" i="1"/>
  <c r="BU671" i="1"/>
  <c r="BV671" i="1"/>
  <c r="B672" i="1"/>
  <c r="N672" i="1"/>
  <c r="X672" i="1" s="1"/>
  <c r="U672" i="1"/>
  <c r="V672" i="1" s="1"/>
  <c r="W672" i="1"/>
  <c r="BL672" i="1"/>
  <c r="BM672" i="1"/>
  <c r="BO672" i="1"/>
  <c r="BP672" i="1"/>
  <c r="BR672" i="1"/>
  <c r="BS672" i="1"/>
  <c r="BU672" i="1"/>
  <c r="BV672" i="1"/>
  <c r="AT687" i="1"/>
  <c r="AW688" i="1"/>
  <c r="AZ688" i="1"/>
  <c r="BC688" i="1"/>
  <c r="BF688" i="1"/>
  <c r="BI688" i="1"/>
  <c r="B690" i="1"/>
  <c r="U690" i="1"/>
  <c r="V690" i="1" s="1"/>
  <c r="W690" i="1"/>
  <c r="AU690" i="1" s="1"/>
  <c r="X690" i="1"/>
  <c r="BL690" i="1"/>
  <c r="BM690" i="1"/>
  <c r="BO690" i="1"/>
  <c r="BP690" i="1"/>
  <c r="BR690" i="1"/>
  <c r="BS690" i="1"/>
  <c r="BU690" i="1"/>
  <c r="BV690" i="1"/>
  <c r="B691" i="1"/>
  <c r="U691" i="1"/>
  <c r="V691" i="1" s="1"/>
  <c r="W691" i="1"/>
  <c r="X691" i="1"/>
  <c r="BL691" i="1"/>
  <c r="BM691" i="1"/>
  <c r="BO691" i="1"/>
  <c r="BP691" i="1"/>
  <c r="BR691" i="1"/>
  <c r="BS691" i="1"/>
  <c r="BU691" i="1"/>
  <c r="BV691" i="1"/>
  <c r="B692" i="1"/>
  <c r="U692" i="1"/>
  <c r="V692" i="1" s="1"/>
  <c r="W692" i="1"/>
  <c r="X692" i="1"/>
  <c r="BL692" i="1"/>
  <c r="BM692" i="1"/>
  <c r="BO692" i="1"/>
  <c r="BP692" i="1"/>
  <c r="BR692" i="1"/>
  <c r="BS692" i="1"/>
  <c r="BU692" i="1"/>
  <c r="BV692" i="1"/>
  <c r="B693" i="1"/>
  <c r="U693" i="1"/>
  <c r="V693" i="1" s="1"/>
  <c r="W693" i="1"/>
  <c r="X693" i="1"/>
  <c r="BL693" i="1"/>
  <c r="BM693" i="1"/>
  <c r="BO693" i="1"/>
  <c r="BP693" i="1"/>
  <c r="BR693" i="1"/>
  <c r="BS693" i="1"/>
  <c r="BU693" i="1"/>
  <c r="BV693" i="1"/>
  <c r="B694" i="1"/>
  <c r="U694" i="1"/>
  <c r="V694" i="1" s="1"/>
  <c r="W694" i="1"/>
  <c r="X694" i="1"/>
  <c r="BL694" i="1"/>
  <c r="BM694" i="1"/>
  <c r="BO694" i="1"/>
  <c r="BP694" i="1"/>
  <c r="BR694" i="1"/>
  <c r="BS694" i="1"/>
  <c r="BU694" i="1"/>
  <c r="BV694" i="1"/>
  <c r="B695" i="1"/>
  <c r="U695" i="1"/>
  <c r="V695" i="1" s="1"/>
  <c r="W695" i="1"/>
  <c r="X695" i="1"/>
  <c r="BL695" i="1"/>
  <c r="BM695" i="1"/>
  <c r="BO695" i="1"/>
  <c r="BP695" i="1"/>
  <c r="BR695" i="1"/>
  <c r="BS695" i="1"/>
  <c r="BU695" i="1"/>
  <c r="BV695" i="1"/>
  <c r="B696" i="1"/>
  <c r="U696" i="1"/>
  <c r="V696" i="1" s="1"/>
  <c r="W696" i="1"/>
  <c r="X696" i="1"/>
  <c r="BL696" i="1"/>
  <c r="BM696" i="1"/>
  <c r="BO696" i="1"/>
  <c r="BP696" i="1"/>
  <c r="BR696" i="1"/>
  <c r="BS696" i="1"/>
  <c r="BU696" i="1"/>
  <c r="BV696" i="1"/>
  <c r="B697" i="1"/>
  <c r="U697" i="1"/>
  <c r="V697" i="1" s="1"/>
  <c r="W697" i="1"/>
  <c r="X697" i="1"/>
  <c r="BL697" i="1"/>
  <c r="BM697" i="1"/>
  <c r="BO697" i="1"/>
  <c r="BP697" i="1"/>
  <c r="BR697" i="1"/>
  <c r="BS697" i="1"/>
  <c r="BU697" i="1"/>
  <c r="BV697" i="1"/>
  <c r="B698" i="1"/>
  <c r="U698" i="1"/>
  <c r="V698" i="1" s="1"/>
  <c r="W698" i="1"/>
  <c r="X698" i="1"/>
  <c r="BL698" i="1"/>
  <c r="BM698" i="1"/>
  <c r="BO698" i="1"/>
  <c r="BP698" i="1"/>
  <c r="BR698" i="1"/>
  <c r="BS698" i="1"/>
  <c r="BU698" i="1"/>
  <c r="BV698" i="1"/>
  <c r="B699" i="1"/>
  <c r="U699" i="1"/>
  <c r="V699" i="1" s="1"/>
  <c r="W699" i="1"/>
  <c r="X699" i="1"/>
  <c r="BL699" i="1"/>
  <c r="BM699" i="1"/>
  <c r="BO699" i="1"/>
  <c r="BP699" i="1"/>
  <c r="BR699" i="1"/>
  <c r="BS699" i="1"/>
  <c r="BU699" i="1"/>
  <c r="BV699" i="1"/>
  <c r="B700" i="1"/>
  <c r="U700" i="1"/>
  <c r="V700" i="1" s="1"/>
  <c r="W700" i="1"/>
  <c r="X700" i="1"/>
  <c r="BL700" i="1"/>
  <c r="BM700" i="1"/>
  <c r="BO700" i="1"/>
  <c r="BP700" i="1"/>
  <c r="BR700" i="1"/>
  <c r="BS700" i="1"/>
  <c r="BU700" i="1"/>
  <c r="BV700" i="1"/>
  <c r="B701" i="1"/>
  <c r="U701" i="1"/>
  <c r="V701" i="1" s="1"/>
  <c r="W701" i="1"/>
  <c r="X701" i="1"/>
  <c r="BL701" i="1"/>
  <c r="BM701" i="1"/>
  <c r="BO701" i="1"/>
  <c r="BP701" i="1"/>
  <c r="BR701" i="1"/>
  <c r="BS701" i="1"/>
  <c r="BU701" i="1"/>
  <c r="BV701" i="1"/>
  <c r="B702" i="1"/>
  <c r="U702" i="1"/>
  <c r="V702" i="1" s="1"/>
  <c r="W702" i="1"/>
  <c r="X702" i="1"/>
  <c r="BL702" i="1"/>
  <c r="BM702" i="1"/>
  <c r="BO702" i="1"/>
  <c r="BP702" i="1"/>
  <c r="BR702" i="1"/>
  <c r="BS702" i="1"/>
  <c r="BU702" i="1"/>
  <c r="BV702" i="1"/>
  <c r="B703" i="1"/>
  <c r="U703" i="1"/>
  <c r="V703" i="1" s="1"/>
  <c r="W703" i="1"/>
  <c r="X703" i="1"/>
  <c r="BL703" i="1"/>
  <c r="BM703" i="1"/>
  <c r="BO703" i="1"/>
  <c r="BP703" i="1"/>
  <c r="BR703" i="1"/>
  <c r="BS703" i="1"/>
  <c r="BU703" i="1"/>
  <c r="BV703" i="1"/>
  <c r="B704" i="1"/>
  <c r="U704" i="1"/>
  <c r="V704" i="1" s="1"/>
  <c r="W704" i="1"/>
  <c r="X704" i="1"/>
  <c r="BL704" i="1"/>
  <c r="BM704" i="1"/>
  <c r="BO704" i="1"/>
  <c r="BP704" i="1"/>
  <c r="BR704" i="1"/>
  <c r="BS704" i="1"/>
  <c r="BU704" i="1"/>
  <c r="BV704" i="1"/>
  <c r="B705" i="1"/>
  <c r="U705" i="1"/>
  <c r="V705" i="1" s="1"/>
  <c r="W705" i="1"/>
  <c r="X705" i="1"/>
  <c r="BL705" i="1"/>
  <c r="BM705" i="1"/>
  <c r="BO705" i="1"/>
  <c r="BP705" i="1"/>
  <c r="BR705" i="1"/>
  <c r="BS705" i="1"/>
  <c r="BU705" i="1"/>
  <c r="BV705" i="1"/>
  <c r="B706" i="1"/>
  <c r="U706" i="1"/>
  <c r="V706" i="1" s="1"/>
  <c r="W706" i="1"/>
  <c r="X706" i="1"/>
  <c r="BL706" i="1"/>
  <c r="BM706" i="1"/>
  <c r="BO706" i="1"/>
  <c r="BP706" i="1"/>
  <c r="BR706" i="1"/>
  <c r="BS706" i="1"/>
  <c r="BU706" i="1"/>
  <c r="BV706" i="1"/>
  <c r="B707" i="1"/>
  <c r="U707" i="1"/>
  <c r="V707" i="1" s="1"/>
  <c r="W707" i="1"/>
  <c r="X707" i="1"/>
  <c r="BL707" i="1"/>
  <c r="BM707" i="1"/>
  <c r="BO707" i="1"/>
  <c r="BP707" i="1"/>
  <c r="BR707" i="1"/>
  <c r="BS707" i="1"/>
  <c r="BU707" i="1"/>
  <c r="BV707" i="1"/>
  <c r="B708" i="1"/>
  <c r="U708" i="1"/>
  <c r="V708" i="1" s="1"/>
  <c r="W708" i="1"/>
  <c r="X708" i="1"/>
  <c r="BL708" i="1"/>
  <c r="BM708" i="1"/>
  <c r="BO708" i="1"/>
  <c r="BP708" i="1"/>
  <c r="BR708" i="1"/>
  <c r="BS708" i="1"/>
  <c r="BU708" i="1"/>
  <c r="BV708" i="1"/>
  <c r="B709" i="1"/>
  <c r="U709" i="1"/>
  <c r="V709" i="1" s="1"/>
  <c r="W709" i="1"/>
  <c r="X709" i="1"/>
  <c r="BL709" i="1"/>
  <c r="BM709" i="1"/>
  <c r="BO709" i="1"/>
  <c r="BP709" i="1"/>
  <c r="BR709" i="1"/>
  <c r="BS709" i="1"/>
  <c r="BU709" i="1"/>
  <c r="BV709" i="1"/>
  <c r="AT723" i="1"/>
  <c r="AW724" i="1"/>
  <c r="AZ724" i="1"/>
  <c r="BC724" i="1"/>
  <c r="BF724" i="1"/>
  <c r="BI724" i="1"/>
  <c r="B726" i="1"/>
  <c r="U726" i="1"/>
  <c r="V726" i="1" s="1"/>
  <c r="W726" i="1"/>
  <c r="AU726" i="1" s="1"/>
  <c r="X726" i="1"/>
  <c r="BL726" i="1"/>
  <c r="BM726" i="1"/>
  <c r="BO726" i="1"/>
  <c r="BP726" i="1"/>
  <c r="BR726" i="1"/>
  <c r="BS726" i="1"/>
  <c r="BU726" i="1"/>
  <c r="BV726" i="1"/>
  <c r="B727" i="1"/>
  <c r="U727" i="1"/>
  <c r="V727" i="1" s="1"/>
  <c r="W727" i="1"/>
  <c r="X727" i="1"/>
  <c r="BL727" i="1"/>
  <c r="BM727" i="1"/>
  <c r="BO727" i="1"/>
  <c r="BP727" i="1"/>
  <c r="BR727" i="1"/>
  <c r="BS727" i="1"/>
  <c r="BU727" i="1"/>
  <c r="BV727" i="1"/>
  <c r="B728" i="1"/>
  <c r="U728" i="1"/>
  <c r="V728" i="1" s="1"/>
  <c r="W728" i="1"/>
  <c r="X728" i="1"/>
  <c r="BL728" i="1"/>
  <c r="BM728" i="1"/>
  <c r="BO728" i="1"/>
  <c r="BP728" i="1"/>
  <c r="BR728" i="1"/>
  <c r="BS728" i="1"/>
  <c r="BU728" i="1"/>
  <c r="BV728" i="1"/>
  <c r="B729" i="1"/>
  <c r="U729" i="1"/>
  <c r="V729" i="1" s="1"/>
  <c r="W729" i="1"/>
  <c r="X729" i="1"/>
  <c r="BL729" i="1"/>
  <c r="BM729" i="1"/>
  <c r="BO729" i="1"/>
  <c r="BP729" i="1"/>
  <c r="BR729" i="1"/>
  <c r="BS729" i="1"/>
  <c r="BU729" i="1"/>
  <c r="BV729" i="1"/>
  <c r="B730" i="1"/>
  <c r="U730" i="1"/>
  <c r="V730" i="1" s="1"/>
  <c r="W730" i="1"/>
  <c r="X730" i="1"/>
  <c r="BL730" i="1"/>
  <c r="BM730" i="1"/>
  <c r="BO730" i="1"/>
  <c r="BP730" i="1"/>
  <c r="BR730" i="1"/>
  <c r="BS730" i="1"/>
  <c r="BU730" i="1"/>
  <c r="BV730" i="1"/>
  <c r="B731" i="1"/>
  <c r="U731" i="1"/>
  <c r="V731" i="1" s="1"/>
  <c r="W731" i="1"/>
  <c r="X731" i="1"/>
  <c r="BL731" i="1"/>
  <c r="BM731" i="1"/>
  <c r="BO731" i="1"/>
  <c r="BP731" i="1"/>
  <c r="BR731" i="1"/>
  <c r="BS731" i="1"/>
  <c r="BU731" i="1"/>
  <c r="BV731" i="1"/>
  <c r="B732" i="1"/>
  <c r="U732" i="1"/>
  <c r="V732" i="1" s="1"/>
  <c r="W732" i="1"/>
  <c r="X732" i="1"/>
  <c r="BL732" i="1"/>
  <c r="BM732" i="1"/>
  <c r="BO732" i="1"/>
  <c r="BP732" i="1"/>
  <c r="BR732" i="1"/>
  <c r="BS732" i="1"/>
  <c r="BU732" i="1"/>
  <c r="BV732" i="1"/>
  <c r="B733" i="1"/>
  <c r="U733" i="1"/>
  <c r="V733" i="1" s="1"/>
  <c r="W733" i="1"/>
  <c r="X733" i="1"/>
  <c r="BL733" i="1"/>
  <c r="BM733" i="1"/>
  <c r="BO733" i="1"/>
  <c r="BP733" i="1"/>
  <c r="BR733" i="1"/>
  <c r="BS733" i="1"/>
  <c r="BU733" i="1"/>
  <c r="BV733" i="1"/>
  <c r="B734" i="1"/>
  <c r="U734" i="1"/>
  <c r="V734" i="1" s="1"/>
  <c r="W734" i="1"/>
  <c r="X734" i="1"/>
  <c r="BL734" i="1"/>
  <c r="BM734" i="1"/>
  <c r="BO734" i="1"/>
  <c r="BP734" i="1"/>
  <c r="BR734" i="1"/>
  <c r="BS734" i="1"/>
  <c r="BU734" i="1"/>
  <c r="BV734" i="1"/>
  <c r="B735" i="1"/>
  <c r="U735" i="1"/>
  <c r="V735" i="1" s="1"/>
  <c r="W735" i="1"/>
  <c r="X735" i="1"/>
  <c r="BL735" i="1"/>
  <c r="BM735" i="1"/>
  <c r="BO735" i="1"/>
  <c r="BP735" i="1"/>
  <c r="BR735" i="1"/>
  <c r="BS735" i="1"/>
  <c r="BU735" i="1"/>
  <c r="BV735" i="1"/>
  <c r="B736" i="1"/>
  <c r="U736" i="1"/>
  <c r="V736" i="1" s="1"/>
  <c r="W736" i="1"/>
  <c r="X736" i="1"/>
  <c r="BL736" i="1"/>
  <c r="BM736" i="1"/>
  <c r="BO736" i="1"/>
  <c r="BP736" i="1"/>
  <c r="BR736" i="1"/>
  <c r="BS736" i="1"/>
  <c r="BU736" i="1"/>
  <c r="BV736" i="1"/>
  <c r="B737" i="1"/>
  <c r="U737" i="1"/>
  <c r="V737" i="1" s="1"/>
  <c r="W737" i="1"/>
  <c r="X737" i="1"/>
  <c r="BL737" i="1"/>
  <c r="BM737" i="1"/>
  <c r="BO737" i="1"/>
  <c r="BP737" i="1"/>
  <c r="BR737" i="1"/>
  <c r="BS737" i="1"/>
  <c r="BU737" i="1"/>
  <c r="BV737" i="1"/>
  <c r="B738" i="1"/>
  <c r="U738" i="1"/>
  <c r="V738" i="1" s="1"/>
  <c r="W738" i="1"/>
  <c r="X738" i="1"/>
  <c r="BL738" i="1"/>
  <c r="BM738" i="1"/>
  <c r="BO738" i="1"/>
  <c r="BP738" i="1"/>
  <c r="BR738" i="1"/>
  <c r="BS738" i="1"/>
  <c r="BU738" i="1"/>
  <c r="BV738" i="1"/>
  <c r="B739" i="1"/>
  <c r="U739" i="1"/>
  <c r="V739" i="1" s="1"/>
  <c r="W739" i="1"/>
  <c r="X739" i="1"/>
  <c r="BL739" i="1"/>
  <c r="BM739" i="1"/>
  <c r="BO739" i="1"/>
  <c r="BP739" i="1"/>
  <c r="BR739" i="1"/>
  <c r="BS739" i="1"/>
  <c r="BU739" i="1"/>
  <c r="BV739" i="1"/>
  <c r="B740" i="1"/>
  <c r="U740" i="1"/>
  <c r="V740" i="1" s="1"/>
  <c r="W740" i="1"/>
  <c r="X740" i="1"/>
  <c r="BL740" i="1"/>
  <c r="BM740" i="1"/>
  <c r="BO740" i="1"/>
  <c r="BP740" i="1"/>
  <c r="BR740" i="1"/>
  <c r="BS740" i="1"/>
  <c r="BU740" i="1"/>
  <c r="BV740" i="1"/>
  <c r="B741" i="1"/>
  <c r="U741" i="1"/>
  <c r="V741" i="1" s="1"/>
  <c r="W741" i="1"/>
  <c r="X741" i="1"/>
  <c r="BL741" i="1"/>
  <c r="BM741" i="1"/>
  <c r="BO741" i="1"/>
  <c r="BP741" i="1"/>
  <c r="BR741" i="1"/>
  <c r="BS741" i="1"/>
  <c r="BU741" i="1"/>
  <c r="BV741" i="1"/>
  <c r="B742" i="1"/>
  <c r="U742" i="1"/>
  <c r="V742" i="1" s="1"/>
  <c r="W742" i="1"/>
  <c r="X742" i="1"/>
  <c r="BL742" i="1"/>
  <c r="BM742" i="1"/>
  <c r="BO742" i="1"/>
  <c r="BP742" i="1"/>
  <c r="BR742" i="1"/>
  <c r="BS742" i="1"/>
  <c r="BU742" i="1"/>
  <c r="BV742" i="1"/>
  <c r="B743" i="1"/>
  <c r="U743" i="1"/>
  <c r="V743" i="1" s="1"/>
  <c r="W743" i="1"/>
  <c r="X743" i="1"/>
  <c r="BL743" i="1"/>
  <c r="BM743" i="1"/>
  <c r="BO743" i="1"/>
  <c r="BP743" i="1"/>
  <c r="BR743" i="1"/>
  <c r="BS743" i="1"/>
  <c r="BU743" i="1"/>
  <c r="BV743" i="1"/>
  <c r="B744" i="1"/>
  <c r="U744" i="1"/>
  <c r="V744" i="1" s="1"/>
  <c r="W744" i="1"/>
  <c r="X744" i="1"/>
  <c r="BL744" i="1"/>
  <c r="BM744" i="1"/>
  <c r="BO744" i="1"/>
  <c r="BP744" i="1"/>
  <c r="BR744" i="1"/>
  <c r="BS744" i="1"/>
  <c r="BU744" i="1"/>
  <c r="BV744" i="1"/>
  <c r="B745" i="1"/>
  <c r="U745" i="1"/>
  <c r="V745" i="1" s="1"/>
  <c r="W745" i="1"/>
  <c r="X745" i="1"/>
  <c r="BL745" i="1"/>
  <c r="BM745" i="1"/>
  <c r="BO745" i="1"/>
  <c r="BP745" i="1"/>
  <c r="BR745" i="1"/>
  <c r="BS745" i="1"/>
  <c r="BU745" i="1"/>
  <c r="BV745" i="1"/>
  <c r="AT762" i="1"/>
  <c r="AW763" i="1"/>
  <c r="AW779" i="1" s="1"/>
  <c r="AZ763" i="1"/>
  <c r="AZ784" i="1" s="1"/>
  <c r="BC763" i="1"/>
  <c r="BC773" i="1" s="1"/>
  <c r="BF763" i="1"/>
  <c r="BF745" i="1" s="1"/>
  <c r="BI763" i="1"/>
  <c r="BJ803" i="1" s="1"/>
  <c r="B765" i="1"/>
  <c r="U765" i="1"/>
  <c r="W765" i="1"/>
  <c r="AU765" i="1" s="1"/>
  <c r="X765" i="1"/>
  <c r="BL765" i="1"/>
  <c r="BM765" i="1"/>
  <c r="BO765" i="1"/>
  <c r="BP765" i="1"/>
  <c r="BR765" i="1"/>
  <c r="BS765" i="1"/>
  <c r="BU765" i="1"/>
  <c r="BV765" i="1"/>
  <c r="B766" i="1"/>
  <c r="U766" i="1"/>
  <c r="V766" i="1" s="1"/>
  <c r="W766" i="1"/>
  <c r="AU766" i="1" s="1"/>
  <c r="X766" i="1"/>
  <c r="BL766" i="1"/>
  <c r="BM766" i="1"/>
  <c r="BO766" i="1"/>
  <c r="BP766" i="1"/>
  <c r="BR766" i="1"/>
  <c r="BS766" i="1"/>
  <c r="BU766" i="1"/>
  <c r="BV766" i="1"/>
  <c r="B767" i="1"/>
  <c r="U767" i="1"/>
  <c r="V767" i="1" s="1"/>
  <c r="W767" i="1"/>
  <c r="AU767" i="1" s="1"/>
  <c r="X767" i="1"/>
  <c r="BL767" i="1"/>
  <c r="BM767" i="1"/>
  <c r="BO767" i="1"/>
  <c r="BP767" i="1"/>
  <c r="BR767" i="1"/>
  <c r="BS767" i="1"/>
  <c r="BU767" i="1"/>
  <c r="BV767" i="1"/>
  <c r="B768" i="1"/>
  <c r="U768" i="1"/>
  <c r="V768" i="1" s="1"/>
  <c r="W768" i="1"/>
  <c r="AU768" i="1" s="1"/>
  <c r="X768" i="1"/>
  <c r="BL768" i="1"/>
  <c r="BM768" i="1"/>
  <c r="BO768" i="1"/>
  <c r="BP768" i="1"/>
  <c r="BR768" i="1"/>
  <c r="BS768" i="1"/>
  <c r="BU768" i="1"/>
  <c r="BV768" i="1"/>
  <c r="B769" i="1"/>
  <c r="U769" i="1"/>
  <c r="V769" i="1" s="1"/>
  <c r="W769" i="1"/>
  <c r="AU769" i="1" s="1"/>
  <c r="X769" i="1"/>
  <c r="BL769" i="1"/>
  <c r="BM769" i="1"/>
  <c r="BO769" i="1"/>
  <c r="BP769" i="1"/>
  <c r="BR769" i="1"/>
  <c r="BS769" i="1"/>
  <c r="BU769" i="1"/>
  <c r="BV769" i="1"/>
  <c r="B770" i="1"/>
  <c r="U770" i="1"/>
  <c r="V770" i="1" s="1"/>
  <c r="W770" i="1"/>
  <c r="AU770" i="1" s="1"/>
  <c r="X770" i="1"/>
  <c r="BL770" i="1"/>
  <c r="BM770" i="1"/>
  <c r="BO770" i="1"/>
  <c r="BP770" i="1"/>
  <c r="BR770" i="1"/>
  <c r="BS770" i="1"/>
  <c r="BU770" i="1"/>
  <c r="BV770" i="1"/>
  <c r="B771" i="1"/>
  <c r="U771" i="1"/>
  <c r="W771" i="1"/>
  <c r="AU771" i="1" s="1"/>
  <c r="X771" i="1"/>
  <c r="BL771" i="1"/>
  <c r="BM771" i="1"/>
  <c r="BO771" i="1"/>
  <c r="BP771" i="1"/>
  <c r="BR771" i="1"/>
  <c r="BS771" i="1"/>
  <c r="BU771" i="1"/>
  <c r="BV771" i="1"/>
  <c r="B772" i="1"/>
  <c r="U772" i="1"/>
  <c r="W772" i="1"/>
  <c r="AU772" i="1" s="1"/>
  <c r="X772" i="1"/>
  <c r="BL772" i="1"/>
  <c r="BM772" i="1"/>
  <c r="BO772" i="1"/>
  <c r="BP772" i="1"/>
  <c r="BR772" i="1"/>
  <c r="BS772" i="1"/>
  <c r="BU772" i="1"/>
  <c r="BV772" i="1"/>
  <c r="B773" i="1"/>
  <c r="U773" i="1"/>
  <c r="W773" i="1"/>
  <c r="AU773" i="1" s="1"/>
  <c r="X773" i="1"/>
  <c r="BL773" i="1"/>
  <c r="BM773" i="1"/>
  <c r="BO773" i="1"/>
  <c r="BP773" i="1"/>
  <c r="BR773" i="1"/>
  <c r="BS773" i="1"/>
  <c r="BU773" i="1"/>
  <c r="BV773" i="1"/>
  <c r="B774" i="1"/>
  <c r="U774" i="1"/>
  <c r="W774" i="1"/>
  <c r="AU774" i="1" s="1"/>
  <c r="X774" i="1"/>
  <c r="BL774" i="1"/>
  <c r="BM774" i="1"/>
  <c r="BO774" i="1"/>
  <c r="BP774" i="1"/>
  <c r="BR774" i="1"/>
  <c r="BS774" i="1"/>
  <c r="BU774" i="1"/>
  <c r="BV774" i="1"/>
  <c r="B775" i="1"/>
  <c r="U775" i="1"/>
  <c r="V775" i="1" s="1"/>
  <c r="W775" i="1"/>
  <c r="AU775" i="1" s="1"/>
  <c r="X775" i="1"/>
  <c r="BL775" i="1"/>
  <c r="BM775" i="1"/>
  <c r="BO775" i="1"/>
  <c r="BP775" i="1"/>
  <c r="BR775" i="1"/>
  <c r="BS775" i="1"/>
  <c r="BU775" i="1"/>
  <c r="BV775" i="1"/>
  <c r="B776" i="1"/>
  <c r="U776" i="1"/>
  <c r="W776" i="1"/>
  <c r="AU776" i="1" s="1"/>
  <c r="X776" i="1"/>
  <c r="BL776" i="1"/>
  <c r="BM776" i="1"/>
  <c r="BO776" i="1"/>
  <c r="BP776" i="1"/>
  <c r="BR776" i="1"/>
  <c r="BS776" i="1"/>
  <c r="BU776" i="1"/>
  <c r="BV776" i="1"/>
  <c r="B777" i="1"/>
  <c r="U777" i="1"/>
  <c r="W777" i="1"/>
  <c r="AU777" i="1" s="1"/>
  <c r="X777" i="1"/>
  <c r="BL777" i="1"/>
  <c r="BM777" i="1"/>
  <c r="BO777" i="1"/>
  <c r="BP777" i="1"/>
  <c r="BR777" i="1"/>
  <c r="BS777" i="1"/>
  <c r="BU777" i="1"/>
  <c r="BV777" i="1"/>
  <c r="B778" i="1"/>
  <c r="U778" i="1"/>
  <c r="W778" i="1"/>
  <c r="AU778" i="1" s="1"/>
  <c r="X778" i="1"/>
  <c r="BL778" i="1"/>
  <c r="BM778" i="1"/>
  <c r="BO778" i="1"/>
  <c r="BP778" i="1"/>
  <c r="BR778" i="1"/>
  <c r="BS778" i="1"/>
  <c r="BU778" i="1"/>
  <c r="BV778" i="1"/>
  <c r="B779" i="1"/>
  <c r="U779" i="1"/>
  <c r="W779" i="1"/>
  <c r="AU779" i="1" s="1"/>
  <c r="X779" i="1"/>
  <c r="BL779" i="1"/>
  <c r="BM779" i="1"/>
  <c r="BO779" i="1"/>
  <c r="BP779" i="1"/>
  <c r="BR779" i="1"/>
  <c r="BS779" i="1"/>
  <c r="BU779" i="1"/>
  <c r="BV779" i="1"/>
  <c r="B780" i="1"/>
  <c r="U780" i="1"/>
  <c r="W780" i="1"/>
  <c r="AU780" i="1" s="1"/>
  <c r="X780" i="1"/>
  <c r="BL780" i="1"/>
  <c r="BM780" i="1"/>
  <c r="BO780" i="1"/>
  <c r="BP780" i="1"/>
  <c r="BR780" i="1"/>
  <c r="BS780" i="1"/>
  <c r="BU780" i="1"/>
  <c r="BV780" i="1"/>
  <c r="B781" i="1"/>
  <c r="U781" i="1"/>
  <c r="W781" i="1"/>
  <c r="AU781" i="1" s="1"/>
  <c r="X781" i="1"/>
  <c r="BL781" i="1"/>
  <c r="BM781" i="1"/>
  <c r="BO781" i="1"/>
  <c r="BP781" i="1"/>
  <c r="BR781" i="1"/>
  <c r="BS781" i="1"/>
  <c r="BU781" i="1"/>
  <c r="BV781" i="1"/>
  <c r="B782" i="1"/>
  <c r="U782" i="1"/>
  <c r="W782" i="1"/>
  <c r="AU782" i="1" s="1"/>
  <c r="X782" i="1"/>
  <c r="AW782" i="1"/>
  <c r="BL782" i="1"/>
  <c r="BM782" i="1"/>
  <c r="BO782" i="1"/>
  <c r="BP782" i="1"/>
  <c r="BR782" i="1"/>
  <c r="BS782" i="1"/>
  <c r="BU782" i="1"/>
  <c r="BV782" i="1"/>
  <c r="B783" i="1"/>
  <c r="U783" i="1"/>
  <c r="W783" i="1"/>
  <c r="AU783" i="1" s="1"/>
  <c r="X783" i="1"/>
  <c r="BL783" i="1"/>
  <c r="BM783" i="1"/>
  <c r="BO783" i="1"/>
  <c r="BP783" i="1"/>
  <c r="BR783" i="1"/>
  <c r="BS783" i="1"/>
  <c r="BU783" i="1"/>
  <c r="BV783" i="1"/>
  <c r="B784" i="1"/>
  <c r="U784" i="1"/>
  <c r="W784" i="1"/>
  <c r="AU784" i="1" s="1"/>
  <c r="X784" i="1"/>
  <c r="BL784" i="1"/>
  <c r="BM784" i="1"/>
  <c r="BO784" i="1"/>
  <c r="BP784" i="1"/>
  <c r="BR784" i="1"/>
  <c r="BS784" i="1"/>
  <c r="BU784" i="1"/>
  <c r="BV784" i="1"/>
  <c r="B785" i="1"/>
  <c r="U785" i="1"/>
  <c r="W785" i="1"/>
  <c r="AU785" i="1" s="1"/>
  <c r="X785" i="1"/>
  <c r="BL785" i="1"/>
  <c r="BM785" i="1"/>
  <c r="BO785" i="1"/>
  <c r="BP785" i="1"/>
  <c r="BR785" i="1"/>
  <c r="BS785" i="1"/>
  <c r="BU785" i="1"/>
  <c r="BV785" i="1"/>
  <c r="B786" i="1"/>
  <c r="K786" i="1"/>
  <c r="U786" i="1" s="1"/>
  <c r="X786" i="1"/>
  <c r="BL786" i="1"/>
  <c r="BM786" i="1"/>
  <c r="BO786" i="1"/>
  <c r="BP786" i="1"/>
  <c r="BR786" i="1"/>
  <c r="BS786" i="1"/>
  <c r="BU786" i="1"/>
  <c r="BV786" i="1"/>
  <c r="B787" i="1"/>
  <c r="K787" i="1"/>
  <c r="W787" i="1" s="1"/>
  <c r="AU787" i="1" s="1"/>
  <c r="X787" i="1"/>
  <c r="BL787" i="1"/>
  <c r="BM787" i="1"/>
  <c r="BO787" i="1"/>
  <c r="BP787" i="1"/>
  <c r="BR787" i="1"/>
  <c r="BS787" i="1"/>
  <c r="BU787" i="1"/>
  <c r="BV787" i="1"/>
  <c r="B788" i="1"/>
  <c r="K788" i="1"/>
  <c r="U788" i="1" s="1"/>
  <c r="X788" i="1"/>
  <c r="BL788" i="1"/>
  <c r="BM788" i="1"/>
  <c r="BO788" i="1"/>
  <c r="BP788" i="1"/>
  <c r="BR788" i="1"/>
  <c r="BS788" i="1"/>
  <c r="BU788" i="1"/>
  <c r="BV788" i="1"/>
  <c r="B789" i="1"/>
  <c r="K789" i="1"/>
  <c r="X789" i="1"/>
  <c r="BC789" i="1"/>
  <c r="BL789" i="1"/>
  <c r="BM789" i="1"/>
  <c r="BO789" i="1"/>
  <c r="BP789" i="1"/>
  <c r="BR789" i="1"/>
  <c r="BS789" i="1"/>
  <c r="BU789" i="1"/>
  <c r="BV789" i="1"/>
  <c r="B790" i="1"/>
  <c r="U790" i="1"/>
  <c r="W790" i="1"/>
  <c r="X790" i="1"/>
  <c r="BL790" i="1"/>
  <c r="BM790" i="1"/>
  <c r="BO790" i="1"/>
  <c r="BP790" i="1"/>
  <c r="BR790" i="1"/>
  <c r="BS790" i="1"/>
  <c r="BU790" i="1"/>
  <c r="BV790" i="1"/>
  <c r="B791" i="1"/>
  <c r="K791" i="1"/>
  <c r="W791" i="1" s="1"/>
  <c r="X791" i="1"/>
  <c r="BL791" i="1"/>
  <c r="BM791" i="1"/>
  <c r="BO791" i="1"/>
  <c r="BP791" i="1"/>
  <c r="BR791" i="1"/>
  <c r="BS791" i="1"/>
  <c r="B792" i="1"/>
  <c r="U792" i="1"/>
  <c r="W792" i="1"/>
  <c r="X792" i="1"/>
  <c r="BL792" i="1"/>
  <c r="BM792" i="1"/>
  <c r="BO792" i="1"/>
  <c r="BP792" i="1"/>
  <c r="BR792" i="1"/>
  <c r="BS792" i="1"/>
  <c r="BU792" i="1"/>
  <c r="BV792" i="1"/>
  <c r="B793" i="1"/>
  <c r="U793" i="1"/>
  <c r="V793" i="1" s="1"/>
  <c r="W793" i="1"/>
  <c r="X793" i="1"/>
  <c r="BL793" i="1"/>
  <c r="BM793" i="1"/>
  <c r="BO793" i="1"/>
  <c r="BP793" i="1"/>
  <c r="BR793" i="1"/>
  <c r="BS793" i="1"/>
  <c r="BU793" i="1"/>
  <c r="BV793" i="1"/>
  <c r="B794" i="1"/>
  <c r="U794" i="1"/>
  <c r="V794" i="1" s="1"/>
  <c r="W794" i="1"/>
  <c r="X794" i="1"/>
  <c r="BL794" i="1"/>
  <c r="BM794" i="1"/>
  <c r="BO794" i="1"/>
  <c r="BP794" i="1"/>
  <c r="BR794" i="1"/>
  <c r="BS794" i="1"/>
  <c r="BU794" i="1"/>
  <c r="BV794" i="1"/>
  <c r="B795" i="1"/>
  <c r="U795" i="1"/>
  <c r="V795" i="1" s="1"/>
  <c r="W795" i="1"/>
  <c r="X795" i="1"/>
  <c r="BL795" i="1"/>
  <c r="BM795" i="1"/>
  <c r="BO795" i="1"/>
  <c r="BP795" i="1"/>
  <c r="BR795" i="1"/>
  <c r="BS795" i="1"/>
  <c r="BU795" i="1"/>
  <c r="BV795" i="1"/>
  <c r="B796" i="1"/>
  <c r="U796" i="1"/>
  <c r="V796" i="1" s="1"/>
  <c r="W796" i="1"/>
  <c r="X796" i="1"/>
  <c r="BC796" i="1"/>
  <c r="BL796" i="1"/>
  <c r="BM796" i="1"/>
  <c r="BO796" i="1"/>
  <c r="BP796" i="1"/>
  <c r="BR796" i="1"/>
  <c r="BS796" i="1"/>
  <c r="BU796" i="1"/>
  <c r="BV796" i="1"/>
  <c r="B797" i="1"/>
  <c r="U797" i="1"/>
  <c r="V797" i="1" s="1"/>
  <c r="W797" i="1"/>
  <c r="X797" i="1"/>
  <c r="BL797" i="1"/>
  <c r="BM797" i="1"/>
  <c r="BO797" i="1"/>
  <c r="BP797" i="1"/>
  <c r="BR797" i="1"/>
  <c r="BS797" i="1"/>
  <c r="BU797" i="1"/>
  <c r="BV797" i="1"/>
  <c r="B798" i="1"/>
  <c r="U798" i="1"/>
  <c r="V798" i="1" s="1"/>
  <c r="W798" i="1"/>
  <c r="X798" i="1"/>
  <c r="BL798" i="1"/>
  <c r="BM798" i="1"/>
  <c r="BO798" i="1"/>
  <c r="BP798" i="1"/>
  <c r="BR798" i="1"/>
  <c r="BS798" i="1"/>
  <c r="BU798" i="1"/>
  <c r="BV798" i="1"/>
  <c r="B799" i="1"/>
  <c r="U799" i="1"/>
  <c r="V799" i="1" s="1"/>
  <c r="W799" i="1"/>
  <c r="X799" i="1"/>
  <c r="BI799" i="1"/>
  <c r="BL799" i="1"/>
  <c r="BM799" i="1"/>
  <c r="BO799" i="1"/>
  <c r="BP799" i="1"/>
  <c r="BR799" i="1"/>
  <c r="BS799" i="1"/>
  <c r="BU799" i="1"/>
  <c r="BV799" i="1"/>
  <c r="B800" i="1"/>
  <c r="U800" i="1"/>
  <c r="V800" i="1" s="1"/>
  <c r="W800" i="1"/>
  <c r="X800" i="1"/>
  <c r="BL800" i="1"/>
  <c r="BM800" i="1"/>
  <c r="BO800" i="1"/>
  <c r="BP800" i="1"/>
  <c r="BR800" i="1"/>
  <c r="BS800" i="1"/>
  <c r="BU800" i="1"/>
  <c r="BV800" i="1"/>
  <c r="B801" i="1"/>
  <c r="U801" i="1"/>
  <c r="V801" i="1" s="1"/>
  <c r="W801" i="1"/>
  <c r="X801" i="1"/>
  <c r="AW801" i="1"/>
  <c r="BA801" i="1"/>
  <c r="BC801" i="1"/>
  <c r="BL801" i="1"/>
  <c r="BM801" i="1"/>
  <c r="BO801" i="1"/>
  <c r="BP801" i="1"/>
  <c r="BR801" i="1"/>
  <c r="BS801" i="1"/>
  <c r="BU801" i="1"/>
  <c r="BV801" i="1"/>
  <c r="B802" i="1"/>
  <c r="U802" i="1"/>
  <c r="V802" i="1" s="1"/>
  <c r="W802" i="1"/>
  <c r="X802" i="1"/>
  <c r="BL802" i="1"/>
  <c r="BM802" i="1"/>
  <c r="BO802" i="1"/>
  <c r="BP802" i="1"/>
  <c r="BR802" i="1"/>
  <c r="BS802" i="1"/>
  <c r="BU802" i="1"/>
  <c r="BV802" i="1"/>
  <c r="B803" i="1"/>
  <c r="U803" i="1"/>
  <c r="V803" i="1" s="1"/>
  <c r="W803" i="1"/>
  <c r="X803" i="1"/>
  <c r="BI803" i="1"/>
  <c r="BL803" i="1"/>
  <c r="BM803" i="1"/>
  <c r="BO803" i="1"/>
  <c r="BP803" i="1"/>
  <c r="BR803" i="1"/>
  <c r="BS803" i="1"/>
  <c r="BU803" i="1"/>
  <c r="BV803" i="1"/>
  <c r="AT815" i="1"/>
  <c r="AW816" i="1"/>
  <c r="AZ816" i="1"/>
  <c r="BC816" i="1"/>
  <c r="BF816" i="1"/>
  <c r="BI816" i="1"/>
  <c r="B818" i="1"/>
  <c r="U818" i="1"/>
  <c r="V818" i="1" s="1"/>
  <c r="W818" i="1"/>
  <c r="AU818" i="1" s="1"/>
  <c r="X818" i="1"/>
  <c r="AZ818" i="1"/>
  <c r="BL818" i="1"/>
  <c r="BM818" i="1"/>
  <c r="BO818" i="1"/>
  <c r="BP818" i="1"/>
  <c r="BR818" i="1"/>
  <c r="BS818" i="1"/>
  <c r="BU818" i="1"/>
  <c r="BV818" i="1"/>
  <c r="B819" i="1"/>
  <c r="U819" i="1"/>
  <c r="V819" i="1" s="1"/>
  <c r="W819" i="1"/>
  <c r="X819" i="1"/>
  <c r="BD819" i="1"/>
  <c r="BL819" i="1"/>
  <c r="BM819" i="1"/>
  <c r="BO819" i="1"/>
  <c r="BP819" i="1"/>
  <c r="BR819" i="1"/>
  <c r="BS819" i="1"/>
  <c r="BU819" i="1"/>
  <c r="BV819" i="1"/>
  <c r="B820" i="1"/>
  <c r="U820" i="1"/>
  <c r="V820" i="1" s="1"/>
  <c r="W820" i="1"/>
  <c r="X820" i="1"/>
  <c r="BL820" i="1"/>
  <c r="BM820" i="1"/>
  <c r="BO820" i="1"/>
  <c r="BP820" i="1"/>
  <c r="BR820" i="1"/>
  <c r="BS820" i="1"/>
  <c r="BU820" i="1"/>
  <c r="BV820" i="1"/>
  <c r="B821" i="1"/>
  <c r="U821" i="1"/>
  <c r="V821" i="1" s="1"/>
  <c r="W821" i="1"/>
  <c r="X821" i="1"/>
  <c r="BL821" i="1"/>
  <c r="BM821" i="1"/>
  <c r="BO821" i="1"/>
  <c r="BP821" i="1"/>
  <c r="BR821" i="1"/>
  <c r="BS821" i="1"/>
  <c r="BU821" i="1"/>
  <c r="BV821" i="1"/>
  <c r="B822" i="1"/>
  <c r="U822" i="1"/>
  <c r="V822" i="1" s="1"/>
  <c r="W822" i="1"/>
  <c r="X822" i="1"/>
  <c r="BL822" i="1"/>
  <c r="BM822" i="1"/>
  <c r="BO822" i="1"/>
  <c r="BP822" i="1"/>
  <c r="BR822" i="1"/>
  <c r="BS822" i="1"/>
  <c r="BU822" i="1"/>
  <c r="BV822" i="1"/>
  <c r="B823" i="1"/>
  <c r="U823" i="1"/>
  <c r="V823" i="1" s="1"/>
  <c r="W823" i="1"/>
  <c r="X823" i="1"/>
  <c r="BA823" i="1"/>
  <c r="BL823" i="1"/>
  <c r="BM823" i="1"/>
  <c r="BO823" i="1"/>
  <c r="BP823" i="1"/>
  <c r="BR823" i="1"/>
  <c r="BS823" i="1"/>
  <c r="BU823" i="1"/>
  <c r="BV823" i="1"/>
  <c r="B824" i="1"/>
  <c r="U824" i="1"/>
  <c r="V824" i="1" s="1"/>
  <c r="W824" i="1"/>
  <c r="X824" i="1"/>
  <c r="BL824" i="1"/>
  <c r="BM824" i="1"/>
  <c r="BO824" i="1"/>
  <c r="BP824" i="1"/>
  <c r="BR824" i="1"/>
  <c r="BS824" i="1"/>
  <c r="BU824" i="1"/>
  <c r="BV824" i="1"/>
  <c r="B825" i="1"/>
  <c r="U825" i="1"/>
  <c r="V825" i="1" s="1"/>
  <c r="W825" i="1"/>
  <c r="X825" i="1"/>
  <c r="BL825" i="1"/>
  <c r="BM825" i="1"/>
  <c r="BO825" i="1"/>
  <c r="BP825" i="1"/>
  <c r="BR825" i="1"/>
  <c r="BS825" i="1"/>
  <c r="BU825" i="1"/>
  <c r="BV825" i="1"/>
  <c r="B826" i="1"/>
  <c r="U826" i="1"/>
  <c r="V826" i="1" s="1"/>
  <c r="W826" i="1"/>
  <c r="X826" i="1"/>
  <c r="AZ826" i="1"/>
  <c r="BL826" i="1"/>
  <c r="BM826" i="1"/>
  <c r="BO826" i="1"/>
  <c r="BP826" i="1"/>
  <c r="BR826" i="1"/>
  <c r="BS826" i="1"/>
  <c r="BU826" i="1"/>
  <c r="BV826" i="1"/>
  <c r="B827" i="1"/>
  <c r="U827" i="1"/>
  <c r="V827" i="1" s="1"/>
  <c r="W827" i="1"/>
  <c r="X827" i="1"/>
  <c r="BL827" i="1"/>
  <c r="BM827" i="1"/>
  <c r="BO827" i="1"/>
  <c r="BP827" i="1"/>
  <c r="BR827" i="1"/>
  <c r="BS827" i="1"/>
  <c r="BU827" i="1"/>
  <c r="BV827" i="1"/>
  <c r="B828" i="1"/>
  <c r="U828" i="1"/>
  <c r="V828" i="1" s="1"/>
  <c r="W828" i="1"/>
  <c r="X828" i="1"/>
  <c r="BC828" i="1"/>
  <c r="BL828" i="1"/>
  <c r="BM828" i="1"/>
  <c r="BO828" i="1"/>
  <c r="BP828" i="1"/>
  <c r="BR828" i="1"/>
  <c r="BS828" i="1"/>
  <c r="BU828" i="1"/>
  <c r="BV828" i="1"/>
  <c r="B829" i="1"/>
  <c r="U829" i="1"/>
  <c r="V829" i="1" s="1"/>
  <c r="W829" i="1"/>
  <c r="X829" i="1"/>
  <c r="BL829" i="1"/>
  <c r="BM829" i="1"/>
  <c r="BO829" i="1"/>
  <c r="BP829" i="1"/>
  <c r="BR829" i="1"/>
  <c r="BS829" i="1"/>
  <c r="BU829" i="1"/>
  <c r="BV829" i="1"/>
  <c r="B830" i="1"/>
  <c r="U830" i="1"/>
  <c r="V830" i="1" s="1"/>
  <c r="W830" i="1"/>
  <c r="X830" i="1"/>
  <c r="BD830" i="1"/>
  <c r="BL830" i="1"/>
  <c r="BM830" i="1"/>
  <c r="BO830" i="1"/>
  <c r="BP830" i="1"/>
  <c r="BR830" i="1"/>
  <c r="BS830" i="1"/>
  <c r="BU830" i="1"/>
  <c r="BV830" i="1"/>
  <c r="B831" i="1"/>
  <c r="U831" i="1"/>
  <c r="V831" i="1" s="1"/>
  <c r="W831" i="1"/>
  <c r="X831" i="1"/>
  <c r="AZ831" i="1"/>
  <c r="BL831" i="1"/>
  <c r="BM831" i="1"/>
  <c r="BO831" i="1"/>
  <c r="BP831" i="1"/>
  <c r="BR831" i="1"/>
  <c r="BS831" i="1"/>
  <c r="BU831" i="1"/>
  <c r="BV831" i="1"/>
  <c r="B832" i="1"/>
  <c r="U832" i="1"/>
  <c r="V832" i="1" s="1"/>
  <c r="W832" i="1"/>
  <c r="X832" i="1"/>
  <c r="BL832" i="1"/>
  <c r="BM832" i="1"/>
  <c r="BO832" i="1"/>
  <c r="BP832" i="1"/>
  <c r="BR832" i="1"/>
  <c r="BS832" i="1"/>
  <c r="BU832" i="1"/>
  <c r="BV832" i="1"/>
  <c r="B833" i="1"/>
  <c r="U833" i="1"/>
  <c r="V833" i="1" s="1"/>
  <c r="W833" i="1"/>
  <c r="X833" i="1"/>
  <c r="BL833" i="1"/>
  <c r="BM833" i="1"/>
  <c r="BO833" i="1"/>
  <c r="BP833" i="1"/>
  <c r="BR833" i="1"/>
  <c r="BS833" i="1"/>
  <c r="BU833" i="1"/>
  <c r="BV833" i="1"/>
  <c r="B834" i="1"/>
  <c r="U834" i="1"/>
  <c r="V834" i="1" s="1"/>
  <c r="W834" i="1"/>
  <c r="X834" i="1"/>
  <c r="BL834" i="1"/>
  <c r="BM834" i="1"/>
  <c r="BO834" i="1"/>
  <c r="BP834" i="1"/>
  <c r="BR834" i="1"/>
  <c r="BS834" i="1"/>
  <c r="BU834" i="1"/>
  <c r="BV834" i="1"/>
  <c r="B835" i="1"/>
  <c r="U835" i="1"/>
  <c r="V835" i="1" s="1"/>
  <c r="W835" i="1"/>
  <c r="X835" i="1"/>
  <c r="BL835" i="1"/>
  <c r="BM835" i="1"/>
  <c r="BO835" i="1"/>
  <c r="BP835" i="1"/>
  <c r="BR835" i="1"/>
  <c r="BS835" i="1"/>
  <c r="BU835" i="1"/>
  <c r="BV835" i="1"/>
  <c r="B836" i="1"/>
  <c r="U836" i="1"/>
  <c r="V836" i="1" s="1"/>
  <c r="W836" i="1"/>
  <c r="X836" i="1"/>
  <c r="BL836" i="1"/>
  <c r="BM836" i="1"/>
  <c r="BO836" i="1"/>
  <c r="BP836" i="1"/>
  <c r="BR836" i="1"/>
  <c r="BS836" i="1"/>
  <c r="BU836" i="1"/>
  <c r="BV836" i="1"/>
  <c r="B837" i="1"/>
  <c r="U837" i="1"/>
  <c r="V837" i="1" s="1"/>
  <c r="W837" i="1"/>
  <c r="X837" i="1"/>
  <c r="BL837" i="1"/>
  <c r="BM837" i="1"/>
  <c r="BO837" i="1"/>
  <c r="BP837" i="1"/>
  <c r="BR837" i="1"/>
  <c r="BS837" i="1"/>
  <c r="BU837" i="1"/>
  <c r="BV837" i="1"/>
  <c r="AT850" i="1"/>
  <c r="AW851" i="1"/>
  <c r="AZ851" i="1"/>
  <c r="BC851" i="1"/>
  <c r="BF851" i="1"/>
  <c r="BI851" i="1"/>
  <c r="B853" i="1"/>
  <c r="U853" i="1"/>
  <c r="V853" i="1" s="1"/>
  <c r="W853" i="1"/>
  <c r="AU853" i="1" s="1"/>
  <c r="X853" i="1"/>
  <c r="AZ853" i="1"/>
  <c r="BL853" i="1"/>
  <c r="BM853" i="1"/>
  <c r="BO853" i="1"/>
  <c r="BP853" i="1"/>
  <c r="BR853" i="1"/>
  <c r="BS853" i="1"/>
  <c r="BU853" i="1"/>
  <c r="BV853" i="1"/>
  <c r="B854" i="1"/>
  <c r="U854" i="1"/>
  <c r="V854" i="1" s="1"/>
  <c r="W854" i="1"/>
  <c r="X854" i="1"/>
  <c r="BA854" i="1"/>
  <c r="BL854" i="1"/>
  <c r="BM854" i="1"/>
  <c r="BO854" i="1"/>
  <c r="BP854" i="1"/>
  <c r="BR854" i="1"/>
  <c r="BS854" i="1"/>
  <c r="BU854" i="1"/>
  <c r="BV854" i="1"/>
  <c r="B855" i="1"/>
  <c r="U855" i="1"/>
  <c r="V855" i="1" s="1"/>
  <c r="W855" i="1"/>
  <c r="X855" i="1"/>
  <c r="AZ855" i="1"/>
  <c r="BD855" i="1"/>
  <c r="BL855" i="1"/>
  <c r="BM855" i="1"/>
  <c r="BO855" i="1"/>
  <c r="BP855" i="1"/>
  <c r="BR855" i="1"/>
  <c r="BS855" i="1"/>
  <c r="BU855" i="1"/>
  <c r="BV855" i="1"/>
  <c r="B856" i="1"/>
  <c r="U856" i="1"/>
  <c r="V856" i="1" s="1"/>
  <c r="W856" i="1"/>
  <c r="X856" i="1"/>
  <c r="BC856" i="1"/>
  <c r="BL856" i="1"/>
  <c r="BM856" i="1"/>
  <c r="BO856" i="1"/>
  <c r="BP856" i="1"/>
  <c r="BR856" i="1"/>
  <c r="BS856" i="1"/>
  <c r="BU856" i="1"/>
  <c r="BV856" i="1"/>
  <c r="B857" i="1"/>
  <c r="U857" i="1"/>
  <c r="V857" i="1" s="1"/>
  <c r="W857" i="1"/>
  <c r="X857" i="1"/>
  <c r="BL857" i="1"/>
  <c r="BM857" i="1"/>
  <c r="BO857" i="1"/>
  <c r="BP857" i="1"/>
  <c r="BR857" i="1"/>
  <c r="BS857" i="1"/>
  <c r="BU857" i="1"/>
  <c r="BV857" i="1"/>
  <c r="B858" i="1"/>
  <c r="U858" i="1"/>
  <c r="V858" i="1" s="1"/>
  <c r="W858" i="1"/>
  <c r="X858" i="1"/>
  <c r="BL858" i="1"/>
  <c r="BM858" i="1"/>
  <c r="BO858" i="1"/>
  <c r="BP858" i="1"/>
  <c r="BR858" i="1"/>
  <c r="BS858" i="1"/>
  <c r="BU858" i="1"/>
  <c r="BV858" i="1"/>
  <c r="B859" i="1"/>
  <c r="U859" i="1"/>
  <c r="V859" i="1" s="1"/>
  <c r="W859" i="1"/>
  <c r="X859" i="1"/>
  <c r="AW859" i="1"/>
  <c r="AX859" i="1"/>
  <c r="AZ859" i="1"/>
  <c r="BL859" i="1"/>
  <c r="BM859" i="1"/>
  <c r="BO859" i="1"/>
  <c r="BP859" i="1"/>
  <c r="BR859" i="1"/>
  <c r="BS859" i="1"/>
  <c r="BU859" i="1"/>
  <c r="BV859" i="1"/>
  <c r="B860" i="1"/>
  <c r="U860" i="1"/>
  <c r="V860" i="1" s="1"/>
  <c r="W860" i="1"/>
  <c r="X860" i="1"/>
  <c r="BL860" i="1"/>
  <c r="BM860" i="1"/>
  <c r="BO860" i="1"/>
  <c r="BP860" i="1"/>
  <c r="BR860" i="1"/>
  <c r="BS860" i="1"/>
  <c r="BU860" i="1"/>
  <c r="BV860" i="1"/>
  <c r="B861" i="1"/>
  <c r="U861" i="1"/>
  <c r="V861" i="1" s="1"/>
  <c r="W861" i="1"/>
  <c r="X861" i="1"/>
  <c r="BC861" i="1"/>
  <c r="BI861" i="1"/>
  <c r="BL861" i="1"/>
  <c r="BM861" i="1"/>
  <c r="BO861" i="1"/>
  <c r="BP861" i="1"/>
  <c r="BR861" i="1"/>
  <c r="BS861" i="1"/>
  <c r="BU861" i="1"/>
  <c r="BV861" i="1"/>
  <c r="B862" i="1"/>
  <c r="U862" i="1"/>
  <c r="V862" i="1" s="1"/>
  <c r="W862" i="1"/>
  <c r="X862" i="1"/>
  <c r="BD862" i="1"/>
  <c r="BL862" i="1"/>
  <c r="BM862" i="1"/>
  <c r="BO862" i="1"/>
  <c r="BP862" i="1"/>
  <c r="BR862" i="1"/>
  <c r="BS862" i="1"/>
  <c r="BU862" i="1"/>
  <c r="BV862" i="1"/>
  <c r="B863" i="1"/>
  <c r="U863" i="1"/>
  <c r="V863" i="1" s="1"/>
  <c r="W863" i="1"/>
  <c r="X863" i="1"/>
  <c r="BL863" i="1"/>
  <c r="BM863" i="1"/>
  <c r="BO863" i="1"/>
  <c r="BP863" i="1"/>
  <c r="BR863" i="1"/>
  <c r="BS863" i="1"/>
  <c r="BU863" i="1"/>
  <c r="BV863" i="1"/>
  <c r="B864" i="1"/>
  <c r="U864" i="1"/>
  <c r="V864" i="1" s="1"/>
  <c r="W864" i="1"/>
  <c r="X864" i="1"/>
  <c r="AZ864" i="1"/>
  <c r="BL864" i="1"/>
  <c r="BM864" i="1"/>
  <c r="BO864" i="1"/>
  <c r="BP864" i="1"/>
  <c r="BR864" i="1"/>
  <c r="BS864" i="1"/>
  <c r="BU864" i="1"/>
  <c r="BV864" i="1"/>
  <c r="B865" i="1"/>
  <c r="U865" i="1"/>
  <c r="V865" i="1" s="1"/>
  <c r="W865" i="1"/>
  <c r="X865" i="1"/>
  <c r="BA865" i="1"/>
  <c r="BL865" i="1"/>
  <c r="BM865" i="1"/>
  <c r="BO865" i="1"/>
  <c r="BP865" i="1"/>
  <c r="BR865" i="1"/>
  <c r="BS865" i="1"/>
  <c r="BU865" i="1"/>
  <c r="BV865" i="1"/>
  <c r="B866" i="1"/>
  <c r="U866" i="1"/>
  <c r="V866" i="1" s="1"/>
  <c r="W866" i="1"/>
  <c r="X866" i="1"/>
  <c r="AW866" i="1"/>
  <c r="BA866" i="1"/>
  <c r="BC866" i="1"/>
  <c r="BL866" i="1"/>
  <c r="BM866" i="1"/>
  <c r="BO866" i="1"/>
  <c r="BP866" i="1"/>
  <c r="BR866" i="1"/>
  <c r="BS866" i="1"/>
  <c r="BU866" i="1"/>
  <c r="BV866" i="1"/>
  <c r="B867" i="1"/>
  <c r="U867" i="1"/>
  <c r="V867" i="1" s="1"/>
  <c r="W867" i="1"/>
  <c r="X867" i="1"/>
  <c r="AX867" i="1"/>
  <c r="AZ867" i="1"/>
  <c r="BA867" i="1"/>
  <c r="BD867" i="1"/>
  <c r="BL867" i="1"/>
  <c r="BM867" i="1"/>
  <c r="BO867" i="1"/>
  <c r="BP867" i="1"/>
  <c r="BR867" i="1"/>
  <c r="BS867" i="1"/>
  <c r="BU867" i="1"/>
  <c r="BV867" i="1"/>
  <c r="B868" i="1"/>
  <c r="U868" i="1"/>
  <c r="V868" i="1" s="1"/>
  <c r="W868" i="1"/>
  <c r="X868" i="1"/>
  <c r="BD868" i="1"/>
  <c r="BL868" i="1"/>
  <c r="BM868" i="1"/>
  <c r="BO868" i="1"/>
  <c r="BP868" i="1"/>
  <c r="BR868" i="1"/>
  <c r="BS868" i="1"/>
  <c r="BU868" i="1"/>
  <c r="BV868" i="1"/>
  <c r="B869" i="1"/>
  <c r="U869" i="1"/>
  <c r="V869" i="1" s="1"/>
  <c r="W869" i="1"/>
  <c r="X869" i="1"/>
  <c r="BL869" i="1"/>
  <c r="BM869" i="1"/>
  <c r="BO869" i="1"/>
  <c r="BP869" i="1"/>
  <c r="BR869" i="1"/>
  <c r="BS869" i="1"/>
  <c r="BU869" i="1"/>
  <c r="BV869" i="1"/>
  <c r="B870" i="1"/>
  <c r="U870" i="1"/>
  <c r="V870" i="1" s="1"/>
  <c r="W870" i="1"/>
  <c r="X870" i="1"/>
  <c r="AW870" i="1"/>
  <c r="AX870" i="1"/>
  <c r="BL870" i="1"/>
  <c r="BM870" i="1"/>
  <c r="BO870" i="1"/>
  <c r="BP870" i="1"/>
  <c r="BR870" i="1"/>
  <c r="BS870" i="1"/>
  <c r="BU870" i="1"/>
  <c r="BV870" i="1"/>
  <c r="B871" i="1"/>
  <c r="U871" i="1"/>
  <c r="V871" i="1" s="1"/>
  <c r="W871" i="1"/>
  <c r="X871" i="1"/>
  <c r="AZ871" i="1"/>
  <c r="BA871" i="1"/>
  <c r="BL871" i="1"/>
  <c r="BM871" i="1"/>
  <c r="BO871" i="1"/>
  <c r="BP871" i="1"/>
  <c r="BR871" i="1"/>
  <c r="BS871" i="1"/>
  <c r="BU871" i="1"/>
  <c r="BV871" i="1"/>
  <c r="B872" i="1"/>
  <c r="U872" i="1"/>
  <c r="V872" i="1" s="1"/>
  <c r="W872" i="1"/>
  <c r="X872" i="1"/>
  <c r="AW872" i="1"/>
  <c r="AX872" i="1"/>
  <c r="AZ872" i="1"/>
  <c r="BL872" i="1"/>
  <c r="BM872" i="1"/>
  <c r="BO872" i="1"/>
  <c r="BP872" i="1"/>
  <c r="BR872" i="1"/>
  <c r="BS872" i="1"/>
  <c r="BU872" i="1"/>
  <c r="BV872" i="1"/>
  <c r="AT890" i="1"/>
  <c r="AW891" i="1"/>
  <c r="AZ891" i="1"/>
  <c r="BC891" i="1"/>
  <c r="BF891" i="1"/>
  <c r="BI891" i="1"/>
  <c r="B893" i="1"/>
  <c r="M893" i="1"/>
  <c r="U893" i="1" s="1"/>
  <c r="X893" i="1"/>
  <c r="AW893" i="1"/>
  <c r="AZ893" i="1"/>
  <c r="AZ913" i="1" s="1"/>
  <c r="BD893" i="1"/>
  <c r="BL893" i="1"/>
  <c r="BM893" i="1"/>
  <c r="BO893" i="1"/>
  <c r="BP893" i="1"/>
  <c r="BR893" i="1"/>
  <c r="BS893" i="1"/>
  <c r="BU893" i="1"/>
  <c r="BV893" i="1"/>
  <c r="B894" i="1"/>
  <c r="M894" i="1"/>
  <c r="U894" i="1" s="1"/>
  <c r="X894" i="1"/>
  <c r="AW894" i="1"/>
  <c r="BA894" i="1"/>
  <c r="BD894" i="1"/>
  <c r="BL894" i="1"/>
  <c r="BM894" i="1"/>
  <c r="BO894" i="1"/>
  <c r="BP894" i="1"/>
  <c r="BR894" i="1"/>
  <c r="BS894" i="1"/>
  <c r="BU894" i="1"/>
  <c r="BV894" i="1"/>
  <c r="B895" i="1"/>
  <c r="M895" i="1"/>
  <c r="U895" i="1" s="1"/>
  <c r="X895" i="1"/>
  <c r="AW895" i="1"/>
  <c r="BA895" i="1"/>
  <c r="BL895" i="1"/>
  <c r="BM895" i="1"/>
  <c r="BO895" i="1"/>
  <c r="BP895" i="1"/>
  <c r="BR895" i="1"/>
  <c r="BS895" i="1"/>
  <c r="BU895" i="1"/>
  <c r="BV895" i="1"/>
  <c r="B896" i="1"/>
  <c r="M896" i="1"/>
  <c r="U896" i="1" s="1"/>
  <c r="X896" i="1"/>
  <c r="AW896" i="1"/>
  <c r="AX896" i="1"/>
  <c r="AZ896" i="1"/>
  <c r="BA896" i="1"/>
  <c r="BC896" i="1"/>
  <c r="BL896" i="1"/>
  <c r="BM896" i="1"/>
  <c r="BO896" i="1"/>
  <c r="BP896" i="1"/>
  <c r="BR896" i="1"/>
  <c r="BS896" i="1"/>
  <c r="BU896" i="1"/>
  <c r="BV896" i="1"/>
  <c r="B897" i="1"/>
  <c r="M897" i="1"/>
  <c r="X897" i="1"/>
  <c r="BI897" i="1"/>
  <c r="BL897" i="1"/>
  <c r="BM897" i="1"/>
  <c r="BO897" i="1"/>
  <c r="BP897" i="1"/>
  <c r="BR897" i="1"/>
  <c r="BS897" i="1"/>
  <c r="BU897" i="1"/>
  <c r="BV897" i="1"/>
  <c r="B898" i="1"/>
  <c r="M898" i="1"/>
  <c r="U898" i="1" s="1"/>
  <c r="X898" i="1"/>
  <c r="AW898" i="1"/>
  <c r="AX898" i="1"/>
  <c r="BC898" i="1"/>
  <c r="BL898" i="1"/>
  <c r="BM898" i="1"/>
  <c r="BO898" i="1"/>
  <c r="BP898" i="1"/>
  <c r="BR898" i="1"/>
  <c r="BS898" i="1"/>
  <c r="BU898" i="1"/>
  <c r="BV898" i="1"/>
  <c r="B899" i="1"/>
  <c r="K899" i="1"/>
  <c r="M899" i="1" s="1"/>
  <c r="X899" i="1"/>
  <c r="AX899" i="1"/>
  <c r="AZ899" i="1"/>
  <c r="BA899" i="1"/>
  <c r="BD899" i="1"/>
  <c r="BL899" i="1"/>
  <c r="BM899" i="1"/>
  <c r="BO899" i="1"/>
  <c r="BP899" i="1"/>
  <c r="BR899" i="1"/>
  <c r="BS899" i="1"/>
  <c r="BU899" i="1"/>
  <c r="BV899" i="1"/>
  <c r="B900" i="1"/>
  <c r="M900" i="1"/>
  <c r="U900" i="1" s="1"/>
  <c r="X900" i="1"/>
  <c r="AW900" i="1"/>
  <c r="AX900" i="1"/>
  <c r="AZ900" i="1"/>
  <c r="BA900" i="1"/>
  <c r="BL900" i="1"/>
  <c r="BM900" i="1"/>
  <c r="BO900" i="1"/>
  <c r="BP900" i="1"/>
  <c r="BR900" i="1"/>
  <c r="BS900" i="1"/>
  <c r="B901" i="1"/>
  <c r="U901" i="1"/>
  <c r="V901" i="1" s="1"/>
  <c r="W901" i="1"/>
  <c r="X901" i="1"/>
  <c r="AX901" i="1"/>
  <c r="BA901" i="1"/>
  <c r="BD901" i="1"/>
  <c r="BL901" i="1"/>
  <c r="BM901" i="1"/>
  <c r="BO901" i="1"/>
  <c r="BP901" i="1"/>
  <c r="BR901" i="1"/>
  <c r="BS901" i="1"/>
  <c r="BU901" i="1"/>
  <c r="BV901" i="1"/>
  <c r="B902" i="1"/>
  <c r="U902" i="1"/>
  <c r="V902" i="1" s="1"/>
  <c r="W902" i="1"/>
  <c r="X902" i="1"/>
  <c r="AW902" i="1"/>
  <c r="BL902" i="1"/>
  <c r="BM902" i="1"/>
  <c r="BO902" i="1"/>
  <c r="BP902" i="1"/>
  <c r="BR902" i="1"/>
  <c r="BS902" i="1"/>
  <c r="BU902" i="1"/>
  <c r="BV902" i="1"/>
  <c r="B903" i="1"/>
  <c r="U903" i="1"/>
  <c r="V903" i="1" s="1"/>
  <c r="W903" i="1"/>
  <c r="X903" i="1"/>
  <c r="AX903" i="1"/>
  <c r="BC903" i="1"/>
  <c r="BD903" i="1"/>
  <c r="BL903" i="1"/>
  <c r="BM903" i="1"/>
  <c r="BO903" i="1"/>
  <c r="BP903" i="1"/>
  <c r="BR903" i="1"/>
  <c r="BS903" i="1"/>
  <c r="BU903" i="1"/>
  <c r="BV903" i="1"/>
  <c r="B904" i="1"/>
  <c r="U904" i="1"/>
  <c r="V904" i="1" s="1"/>
  <c r="W904" i="1"/>
  <c r="X904" i="1"/>
  <c r="AX904" i="1"/>
  <c r="AZ904" i="1"/>
  <c r="BJ904" i="1"/>
  <c r="BL904" i="1"/>
  <c r="BM904" i="1"/>
  <c r="BO904" i="1"/>
  <c r="BP904" i="1"/>
  <c r="BR904" i="1"/>
  <c r="BS904" i="1"/>
  <c r="BU904" i="1"/>
  <c r="BV904" i="1"/>
  <c r="B905" i="1"/>
  <c r="U905" i="1"/>
  <c r="V905" i="1" s="1"/>
  <c r="W905" i="1"/>
  <c r="X905" i="1"/>
  <c r="AW905" i="1"/>
  <c r="AX905" i="1"/>
  <c r="AZ905" i="1"/>
  <c r="BA905" i="1"/>
  <c r="BC905" i="1"/>
  <c r="BD905" i="1"/>
  <c r="BL905" i="1"/>
  <c r="BM905" i="1"/>
  <c r="BO905" i="1"/>
  <c r="BP905" i="1"/>
  <c r="BR905" i="1"/>
  <c r="BS905" i="1"/>
  <c r="BU905" i="1"/>
  <c r="BV905" i="1"/>
  <c r="B906" i="1"/>
  <c r="U906" i="1"/>
  <c r="V906" i="1" s="1"/>
  <c r="W906" i="1"/>
  <c r="X906" i="1"/>
  <c r="AW906" i="1"/>
  <c r="AX906" i="1"/>
  <c r="BA906" i="1"/>
  <c r="BD906" i="1"/>
  <c r="BL906" i="1"/>
  <c r="BM906" i="1"/>
  <c r="BO906" i="1"/>
  <c r="BP906" i="1"/>
  <c r="BR906" i="1"/>
  <c r="BS906" i="1"/>
  <c r="BU906" i="1"/>
  <c r="BV906" i="1"/>
  <c r="B907" i="1"/>
  <c r="U907" i="1"/>
  <c r="V907" i="1" s="1"/>
  <c r="W907" i="1"/>
  <c r="X907" i="1"/>
  <c r="AX907" i="1"/>
  <c r="AZ907" i="1"/>
  <c r="BA907" i="1"/>
  <c r="BL907" i="1"/>
  <c r="BM907" i="1"/>
  <c r="BO907" i="1"/>
  <c r="BP907" i="1"/>
  <c r="BR907" i="1"/>
  <c r="BS907" i="1"/>
  <c r="BU907" i="1"/>
  <c r="BV907" i="1"/>
  <c r="B908" i="1"/>
  <c r="U908" i="1"/>
  <c r="V908" i="1" s="1"/>
  <c r="W908" i="1"/>
  <c r="X908" i="1"/>
  <c r="AW908" i="1"/>
  <c r="BA908" i="1"/>
  <c r="BL908" i="1"/>
  <c r="BM908" i="1"/>
  <c r="BO908" i="1"/>
  <c r="BP908" i="1"/>
  <c r="BR908" i="1"/>
  <c r="BS908" i="1"/>
  <c r="BU908" i="1"/>
  <c r="BV908" i="1"/>
  <c r="B909" i="1"/>
  <c r="U909" i="1"/>
  <c r="V909" i="1" s="1"/>
  <c r="W909" i="1"/>
  <c r="X909" i="1"/>
  <c r="AW909" i="1"/>
  <c r="AX909" i="1"/>
  <c r="BD909" i="1"/>
  <c r="BL909" i="1"/>
  <c r="BM909" i="1"/>
  <c r="BO909" i="1"/>
  <c r="BP909" i="1"/>
  <c r="BR909" i="1"/>
  <c r="BS909" i="1"/>
  <c r="BU909" i="1"/>
  <c r="BV909" i="1"/>
  <c r="B910" i="1"/>
  <c r="U910" i="1"/>
  <c r="V910" i="1" s="1"/>
  <c r="W910" i="1"/>
  <c r="X910" i="1"/>
  <c r="AW910" i="1"/>
  <c r="AX910" i="1"/>
  <c r="BL910" i="1"/>
  <c r="BM910" i="1"/>
  <c r="BO910" i="1"/>
  <c r="BP910" i="1"/>
  <c r="BR910" i="1"/>
  <c r="BS910" i="1"/>
  <c r="BU910" i="1"/>
  <c r="BV910" i="1"/>
  <c r="B911" i="1"/>
  <c r="U911" i="1"/>
  <c r="V911" i="1" s="1"/>
  <c r="W911" i="1"/>
  <c r="X911" i="1"/>
  <c r="AW911" i="1"/>
  <c r="AX911" i="1"/>
  <c r="AZ911" i="1"/>
  <c r="BA911" i="1"/>
  <c r="BL911" i="1"/>
  <c r="BM911" i="1"/>
  <c r="BO911" i="1"/>
  <c r="BP911" i="1"/>
  <c r="BR911" i="1"/>
  <c r="BS911" i="1"/>
  <c r="BU911" i="1"/>
  <c r="BV911" i="1"/>
  <c r="B912" i="1"/>
  <c r="U912" i="1"/>
  <c r="V912" i="1" s="1"/>
  <c r="W912" i="1"/>
  <c r="X912" i="1"/>
  <c r="AX912" i="1"/>
  <c r="AZ912" i="1"/>
  <c r="BA912" i="1"/>
  <c r="BD912" i="1"/>
  <c r="BL912" i="1"/>
  <c r="BM912" i="1"/>
  <c r="BO912" i="1"/>
  <c r="BP912" i="1"/>
  <c r="BR912" i="1"/>
  <c r="BS912" i="1"/>
  <c r="BU912" i="1"/>
  <c r="BV912" i="1"/>
  <c r="A924" i="1"/>
  <c r="AT927" i="1"/>
  <c r="AW928" i="1"/>
  <c r="AZ928" i="1"/>
  <c r="BC928" i="1"/>
  <c r="BF928" i="1"/>
  <c r="BI928" i="1"/>
  <c r="B930" i="1"/>
  <c r="U930" i="1"/>
  <c r="V930" i="1" s="1"/>
  <c r="W930" i="1"/>
  <c r="AU930" i="1" s="1"/>
  <c r="X930" i="1"/>
  <c r="AX930" i="1"/>
  <c r="BC930" i="1"/>
  <c r="BL930" i="1"/>
  <c r="BM930" i="1"/>
  <c r="BO930" i="1"/>
  <c r="BP930" i="1"/>
  <c r="BR930" i="1"/>
  <c r="BS930" i="1"/>
  <c r="BU930" i="1"/>
  <c r="BV930" i="1"/>
  <c r="B931" i="1"/>
  <c r="U931" i="1"/>
  <c r="V931" i="1" s="1"/>
  <c r="W931" i="1"/>
  <c r="X931" i="1"/>
  <c r="AW931" i="1"/>
  <c r="AX931" i="1"/>
  <c r="BC931" i="1"/>
  <c r="BD931" i="1"/>
  <c r="BL931" i="1"/>
  <c r="BM931" i="1"/>
  <c r="BO931" i="1"/>
  <c r="BP931" i="1"/>
  <c r="BR931" i="1"/>
  <c r="BS931" i="1"/>
  <c r="BU931" i="1"/>
  <c r="BV931" i="1"/>
  <c r="B932" i="1"/>
  <c r="U932" i="1"/>
  <c r="V932" i="1" s="1"/>
  <c r="W932" i="1"/>
  <c r="X932" i="1"/>
  <c r="AW932" i="1"/>
  <c r="AX932" i="1"/>
  <c r="AZ932" i="1"/>
  <c r="BA932" i="1"/>
  <c r="BD932" i="1"/>
  <c r="BL932" i="1"/>
  <c r="BM932" i="1"/>
  <c r="BO932" i="1"/>
  <c r="BP932" i="1"/>
  <c r="BR932" i="1"/>
  <c r="BS932" i="1"/>
  <c r="BU932" i="1"/>
  <c r="BV932" i="1"/>
  <c r="B933" i="1"/>
  <c r="U933" i="1"/>
  <c r="W933" i="1"/>
  <c r="X933" i="1"/>
  <c r="AW933" i="1"/>
  <c r="AX933" i="1"/>
  <c r="AZ933" i="1"/>
  <c r="BA933" i="1"/>
  <c r="BC933" i="1"/>
  <c r="BL933" i="1"/>
  <c r="BM933" i="1"/>
  <c r="BO933" i="1"/>
  <c r="BP933" i="1"/>
  <c r="BR933" i="1"/>
  <c r="BS933" i="1"/>
  <c r="BU933" i="1"/>
  <c r="BV933" i="1"/>
  <c r="B934" i="1"/>
  <c r="U934" i="1"/>
  <c r="V934" i="1" s="1"/>
  <c r="W934" i="1"/>
  <c r="X934" i="1"/>
  <c r="AW934" i="1"/>
  <c r="AX934" i="1"/>
  <c r="BA934" i="1"/>
  <c r="BC934" i="1"/>
  <c r="BD934" i="1"/>
  <c r="BL934" i="1"/>
  <c r="BM934" i="1"/>
  <c r="BO934" i="1"/>
  <c r="BP934" i="1"/>
  <c r="BR934" i="1"/>
  <c r="BS934" i="1"/>
  <c r="BU934" i="1"/>
  <c r="BV934" i="1"/>
  <c r="B935" i="1"/>
  <c r="U935" i="1"/>
  <c r="V935" i="1" s="1"/>
  <c r="W935" i="1"/>
  <c r="X935" i="1"/>
  <c r="AW935" i="1"/>
  <c r="AX935" i="1"/>
  <c r="AZ935" i="1"/>
  <c r="BA935" i="1"/>
  <c r="BD935" i="1"/>
  <c r="BL935" i="1"/>
  <c r="BM935" i="1"/>
  <c r="BO935" i="1"/>
  <c r="BP935" i="1"/>
  <c r="BR935" i="1"/>
  <c r="BS935" i="1"/>
  <c r="BU935" i="1"/>
  <c r="BV935" i="1"/>
  <c r="B936" i="1"/>
  <c r="U936" i="1"/>
  <c r="V936" i="1" s="1"/>
  <c r="W936" i="1"/>
  <c r="X936" i="1"/>
  <c r="AW936" i="1"/>
  <c r="AX936" i="1"/>
  <c r="BC936" i="1"/>
  <c r="BL936" i="1"/>
  <c r="BM936" i="1"/>
  <c r="BO936" i="1"/>
  <c r="BP936" i="1"/>
  <c r="BR936" i="1"/>
  <c r="BS936" i="1"/>
  <c r="BU936" i="1"/>
  <c r="BV936" i="1"/>
  <c r="B937" i="1"/>
  <c r="U937" i="1"/>
  <c r="V937" i="1" s="1"/>
  <c r="W937" i="1"/>
  <c r="X937" i="1"/>
  <c r="AW937" i="1"/>
  <c r="AX937" i="1"/>
  <c r="BD937" i="1"/>
  <c r="BL937" i="1"/>
  <c r="BM937" i="1"/>
  <c r="BO937" i="1"/>
  <c r="BP937" i="1"/>
  <c r="BR937" i="1"/>
  <c r="BS937" i="1"/>
  <c r="BU937" i="1"/>
  <c r="BV937" i="1"/>
  <c r="B938" i="1"/>
  <c r="U938" i="1"/>
  <c r="V938" i="1" s="1"/>
  <c r="W938" i="1"/>
  <c r="X938" i="1"/>
  <c r="AW938" i="1"/>
  <c r="AX938" i="1"/>
  <c r="BC938" i="1"/>
  <c r="BL938" i="1"/>
  <c r="BM938" i="1"/>
  <c r="BO938" i="1"/>
  <c r="BP938" i="1"/>
  <c r="BR938" i="1"/>
  <c r="BS938" i="1"/>
  <c r="BU938" i="1"/>
  <c r="BV938" i="1"/>
  <c r="B939" i="1"/>
  <c r="U939" i="1"/>
  <c r="V939" i="1" s="1"/>
  <c r="W939" i="1"/>
  <c r="X939" i="1"/>
  <c r="AW939" i="1"/>
  <c r="AX939" i="1"/>
  <c r="AZ939" i="1"/>
  <c r="BA939" i="1"/>
  <c r="BC939" i="1"/>
  <c r="BD939" i="1"/>
  <c r="BL939" i="1"/>
  <c r="BM939" i="1"/>
  <c r="BO939" i="1"/>
  <c r="BP939" i="1"/>
  <c r="BR939" i="1"/>
  <c r="BS939" i="1"/>
  <c r="BU939" i="1"/>
  <c r="BV939" i="1"/>
  <c r="B940" i="1"/>
  <c r="U940" i="1"/>
  <c r="V940" i="1" s="1"/>
  <c r="W940" i="1"/>
  <c r="X940" i="1"/>
  <c r="AW940" i="1"/>
  <c r="AX940" i="1"/>
  <c r="AZ940" i="1"/>
  <c r="BA940" i="1"/>
  <c r="BC940" i="1"/>
  <c r="BL940" i="1"/>
  <c r="BM940" i="1"/>
  <c r="BO940" i="1"/>
  <c r="BP940" i="1"/>
  <c r="BR940" i="1"/>
  <c r="BS940" i="1"/>
  <c r="BU940" i="1"/>
  <c r="BV940" i="1"/>
  <c r="B941" i="1"/>
  <c r="U941" i="1"/>
  <c r="V941" i="1" s="1"/>
  <c r="W941" i="1"/>
  <c r="X941" i="1"/>
  <c r="AW941" i="1"/>
  <c r="AX941" i="1"/>
  <c r="AZ941" i="1"/>
  <c r="BA941" i="1"/>
  <c r="BC941" i="1"/>
  <c r="BL941" i="1"/>
  <c r="BM941" i="1"/>
  <c r="BO941" i="1"/>
  <c r="BP941" i="1"/>
  <c r="BR941" i="1"/>
  <c r="BS941" i="1"/>
  <c r="BU941" i="1"/>
  <c r="BV941" i="1"/>
  <c r="B942" i="1"/>
  <c r="U942" i="1"/>
  <c r="V942" i="1" s="1"/>
  <c r="W942" i="1"/>
  <c r="X942" i="1"/>
  <c r="AW942" i="1"/>
  <c r="AX942" i="1"/>
  <c r="AZ942" i="1"/>
  <c r="BA942" i="1"/>
  <c r="BC942" i="1"/>
  <c r="BD942" i="1"/>
  <c r="BL942" i="1"/>
  <c r="BM942" i="1"/>
  <c r="BO942" i="1"/>
  <c r="BP942" i="1"/>
  <c r="BR942" i="1"/>
  <c r="BS942" i="1"/>
  <c r="BU942" i="1"/>
  <c r="BV942" i="1"/>
  <c r="B943" i="1"/>
  <c r="U943" i="1"/>
  <c r="V943" i="1" s="1"/>
  <c r="W943" i="1"/>
  <c r="X943" i="1"/>
  <c r="AW943" i="1"/>
  <c r="AX943" i="1"/>
  <c r="AZ943" i="1"/>
  <c r="BC943" i="1"/>
  <c r="BD943" i="1"/>
  <c r="BL943" i="1"/>
  <c r="BM943" i="1"/>
  <c r="BO943" i="1"/>
  <c r="BP943" i="1"/>
  <c r="BR943" i="1"/>
  <c r="BS943" i="1"/>
  <c r="BU943" i="1"/>
  <c r="BV943" i="1"/>
  <c r="B944" i="1"/>
  <c r="U944" i="1"/>
  <c r="V944" i="1" s="1"/>
  <c r="W944" i="1"/>
  <c r="X944" i="1"/>
  <c r="AW944" i="1"/>
  <c r="AX944" i="1"/>
  <c r="BC944" i="1"/>
  <c r="BD944" i="1"/>
  <c r="BL944" i="1"/>
  <c r="BM944" i="1"/>
  <c r="BO944" i="1"/>
  <c r="BP944" i="1"/>
  <c r="BR944" i="1"/>
  <c r="BS944" i="1"/>
  <c r="BU944" i="1"/>
  <c r="BV944" i="1"/>
  <c r="B945" i="1"/>
  <c r="U945" i="1"/>
  <c r="V945" i="1" s="1"/>
  <c r="W945" i="1"/>
  <c r="X945" i="1"/>
  <c r="AW945" i="1"/>
  <c r="AX945" i="1"/>
  <c r="AZ945" i="1"/>
  <c r="BC945" i="1"/>
  <c r="BD945" i="1"/>
  <c r="BL945" i="1"/>
  <c r="BM945" i="1"/>
  <c r="BO945" i="1"/>
  <c r="BP945" i="1"/>
  <c r="BR945" i="1"/>
  <c r="BS945" i="1"/>
  <c r="BU945" i="1"/>
  <c r="BV945" i="1"/>
  <c r="B946" i="1"/>
  <c r="U946" i="1"/>
  <c r="V946" i="1" s="1"/>
  <c r="W946" i="1"/>
  <c r="X946" i="1"/>
  <c r="AW946" i="1"/>
  <c r="AX946" i="1"/>
  <c r="AZ946" i="1"/>
  <c r="BA946" i="1"/>
  <c r="BC946" i="1"/>
  <c r="BL946" i="1"/>
  <c r="BM946" i="1"/>
  <c r="BO946" i="1"/>
  <c r="BP946" i="1"/>
  <c r="BR946" i="1"/>
  <c r="BS946" i="1"/>
  <c r="BU946" i="1"/>
  <c r="BV946" i="1"/>
  <c r="B947" i="1"/>
  <c r="U947" i="1"/>
  <c r="V947" i="1" s="1"/>
  <c r="W947" i="1"/>
  <c r="X947" i="1"/>
  <c r="AW947" i="1"/>
  <c r="AX947" i="1"/>
  <c r="AZ947" i="1"/>
  <c r="BA947" i="1"/>
  <c r="BC947" i="1"/>
  <c r="BD947" i="1"/>
  <c r="BL947" i="1"/>
  <c r="BM947" i="1"/>
  <c r="BO947" i="1"/>
  <c r="BP947" i="1"/>
  <c r="BR947" i="1"/>
  <c r="BS947" i="1"/>
  <c r="BU947" i="1"/>
  <c r="BV947" i="1"/>
  <c r="B948" i="1"/>
  <c r="U948" i="1"/>
  <c r="V948" i="1" s="1"/>
  <c r="W948" i="1"/>
  <c r="X948" i="1"/>
  <c r="AW948" i="1"/>
  <c r="AX948" i="1"/>
  <c r="AZ948" i="1"/>
  <c r="BA948" i="1"/>
  <c r="BC948" i="1"/>
  <c r="BD948" i="1"/>
  <c r="BL948" i="1"/>
  <c r="BM948" i="1"/>
  <c r="BO948" i="1"/>
  <c r="BP948" i="1"/>
  <c r="BR948" i="1"/>
  <c r="BS948" i="1"/>
  <c r="BU948" i="1"/>
  <c r="BV948" i="1"/>
  <c r="B949" i="1"/>
  <c r="U949" i="1"/>
  <c r="V949" i="1" s="1"/>
  <c r="W949" i="1"/>
  <c r="X949" i="1"/>
  <c r="AW949" i="1"/>
  <c r="AX949" i="1"/>
  <c r="BA949" i="1"/>
  <c r="BC949" i="1"/>
  <c r="BD949" i="1"/>
  <c r="BL949" i="1"/>
  <c r="BM949" i="1"/>
  <c r="BO949" i="1"/>
  <c r="BP949" i="1"/>
  <c r="BR949" i="1"/>
  <c r="BS949" i="1"/>
  <c r="BU949" i="1"/>
  <c r="BV949" i="1"/>
  <c r="AT962" i="1"/>
  <c r="AW963" i="1"/>
  <c r="AZ963" i="1"/>
  <c r="BC963" i="1"/>
  <c r="BF963" i="1"/>
  <c r="BI963" i="1"/>
  <c r="B965" i="1"/>
  <c r="U965" i="1"/>
  <c r="V965" i="1" s="1"/>
  <c r="W965" i="1"/>
  <c r="AU965" i="1" s="1"/>
  <c r="X965" i="1"/>
  <c r="AW965" i="1"/>
  <c r="AX965" i="1"/>
  <c r="AZ965" i="1"/>
  <c r="BA965" i="1"/>
  <c r="BC965" i="1"/>
  <c r="BD965" i="1"/>
  <c r="BI965" i="1"/>
  <c r="BL965" i="1"/>
  <c r="BM965" i="1"/>
  <c r="BO965" i="1"/>
  <c r="BP965" i="1"/>
  <c r="BR965" i="1"/>
  <c r="BS965" i="1"/>
  <c r="BU965" i="1"/>
  <c r="BV965" i="1"/>
  <c r="B966" i="1"/>
  <c r="U966" i="1"/>
  <c r="V966" i="1" s="1"/>
  <c r="W966" i="1"/>
  <c r="X966" i="1"/>
  <c r="AW966" i="1"/>
  <c r="AX966" i="1"/>
  <c r="BA966" i="1"/>
  <c r="BC966" i="1"/>
  <c r="BD966" i="1"/>
  <c r="BJ966" i="1"/>
  <c r="BL966" i="1"/>
  <c r="BM966" i="1"/>
  <c r="BO966" i="1"/>
  <c r="BP966" i="1"/>
  <c r="BR966" i="1"/>
  <c r="BS966" i="1"/>
  <c r="BU966" i="1"/>
  <c r="BV966" i="1"/>
  <c r="B967" i="1"/>
  <c r="U967" i="1"/>
  <c r="V967" i="1" s="1"/>
  <c r="W967" i="1"/>
  <c r="X967" i="1"/>
  <c r="AW967" i="1"/>
  <c r="AX967" i="1"/>
  <c r="AZ967" i="1"/>
  <c r="BD967" i="1"/>
  <c r="BL967" i="1"/>
  <c r="BM967" i="1"/>
  <c r="BO967" i="1"/>
  <c r="BP967" i="1"/>
  <c r="BR967" i="1"/>
  <c r="BS967" i="1"/>
  <c r="BU967" i="1"/>
  <c r="BV967" i="1"/>
  <c r="B968" i="1"/>
  <c r="U968" i="1"/>
  <c r="V968" i="1" s="1"/>
  <c r="W968" i="1"/>
  <c r="X968" i="1"/>
  <c r="AW968" i="1"/>
  <c r="AX968" i="1"/>
  <c r="AZ968" i="1"/>
  <c r="BA968" i="1"/>
  <c r="BC968" i="1"/>
  <c r="BD968" i="1"/>
  <c r="BL968" i="1"/>
  <c r="BM968" i="1"/>
  <c r="BO968" i="1"/>
  <c r="BP968" i="1"/>
  <c r="BR968" i="1"/>
  <c r="BS968" i="1"/>
  <c r="BU968" i="1"/>
  <c r="BV968" i="1"/>
  <c r="B969" i="1"/>
  <c r="U969" i="1"/>
  <c r="W969" i="1"/>
  <c r="X969" i="1"/>
  <c r="AW969" i="1"/>
  <c r="AX969" i="1"/>
  <c r="AZ969" i="1"/>
  <c r="BA969" i="1"/>
  <c r="BC969" i="1"/>
  <c r="BD969" i="1"/>
  <c r="BL969" i="1"/>
  <c r="BM969" i="1"/>
  <c r="BO969" i="1"/>
  <c r="BP969" i="1"/>
  <c r="BR969" i="1"/>
  <c r="BS969" i="1"/>
  <c r="BU969" i="1"/>
  <c r="BV969" i="1"/>
  <c r="B970" i="1"/>
  <c r="U970" i="1"/>
  <c r="V970" i="1" s="1"/>
  <c r="W970" i="1"/>
  <c r="X970" i="1"/>
  <c r="AW970" i="1"/>
  <c r="AX970" i="1"/>
  <c r="AZ970" i="1"/>
  <c r="BA970" i="1"/>
  <c r="BD970" i="1"/>
  <c r="BL970" i="1"/>
  <c r="BM970" i="1"/>
  <c r="BO970" i="1"/>
  <c r="BP970" i="1"/>
  <c r="BR970" i="1"/>
  <c r="BS970" i="1"/>
  <c r="BU970" i="1"/>
  <c r="BV970" i="1"/>
  <c r="B971" i="1"/>
  <c r="U971" i="1"/>
  <c r="V971" i="1" s="1"/>
  <c r="W971" i="1"/>
  <c r="X971" i="1"/>
  <c r="AW971" i="1"/>
  <c r="AX971" i="1"/>
  <c r="BA971" i="1"/>
  <c r="BD971" i="1"/>
  <c r="BL971" i="1"/>
  <c r="BM971" i="1"/>
  <c r="BO971" i="1"/>
  <c r="BP971" i="1"/>
  <c r="BR971" i="1"/>
  <c r="BS971" i="1"/>
  <c r="BU971" i="1"/>
  <c r="BV971" i="1"/>
  <c r="B972" i="1"/>
  <c r="U972" i="1"/>
  <c r="V972" i="1" s="1"/>
  <c r="W972" i="1"/>
  <c r="X972" i="1"/>
  <c r="AW972" i="1"/>
  <c r="AX972" i="1"/>
  <c r="AZ972" i="1"/>
  <c r="BA972" i="1"/>
  <c r="BC972" i="1"/>
  <c r="BD972" i="1"/>
  <c r="BL972" i="1"/>
  <c r="BM972" i="1"/>
  <c r="BO972" i="1"/>
  <c r="BP972" i="1"/>
  <c r="BR972" i="1"/>
  <c r="BS972" i="1"/>
  <c r="BU972" i="1"/>
  <c r="BV972" i="1"/>
  <c r="B973" i="1"/>
  <c r="U973" i="1"/>
  <c r="V973" i="1" s="1"/>
  <c r="W973" i="1"/>
  <c r="X973" i="1"/>
  <c r="AW973" i="1"/>
  <c r="AX973" i="1"/>
  <c r="AZ973" i="1"/>
  <c r="BC973" i="1"/>
  <c r="BD973" i="1"/>
  <c r="BI973" i="1"/>
  <c r="BL973" i="1"/>
  <c r="BM973" i="1"/>
  <c r="BO973" i="1"/>
  <c r="BP973" i="1"/>
  <c r="BR973" i="1"/>
  <c r="BS973" i="1"/>
  <c r="BU973" i="1"/>
  <c r="BV973" i="1"/>
  <c r="B974" i="1"/>
  <c r="U974" i="1"/>
  <c r="V974" i="1" s="1"/>
  <c r="W974" i="1"/>
  <c r="X974" i="1"/>
  <c r="AW974" i="1"/>
  <c r="AX974" i="1"/>
  <c r="AZ974" i="1"/>
  <c r="BA974" i="1"/>
  <c r="BC974" i="1"/>
  <c r="BD974" i="1"/>
  <c r="BL974" i="1"/>
  <c r="BM974" i="1"/>
  <c r="BO974" i="1"/>
  <c r="BP974" i="1"/>
  <c r="BR974" i="1"/>
  <c r="BS974" i="1"/>
  <c r="BU974" i="1"/>
  <c r="BV974" i="1"/>
  <c r="B975" i="1"/>
  <c r="U975" i="1"/>
  <c r="V975" i="1" s="1"/>
  <c r="W975" i="1"/>
  <c r="X975" i="1"/>
  <c r="AW975" i="1"/>
  <c r="AX975" i="1"/>
  <c r="AZ975" i="1"/>
  <c r="BA975" i="1"/>
  <c r="BC975" i="1"/>
  <c r="BD975" i="1"/>
  <c r="BL975" i="1"/>
  <c r="BM975" i="1"/>
  <c r="BO975" i="1"/>
  <c r="BP975" i="1"/>
  <c r="BR975" i="1"/>
  <c r="BS975" i="1"/>
  <c r="BU975" i="1"/>
  <c r="BV975" i="1"/>
  <c r="B976" i="1"/>
  <c r="U976" i="1"/>
  <c r="V976" i="1" s="1"/>
  <c r="W976" i="1"/>
  <c r="X976" i="1"/>
  <c r="AW976" i="1"/>
  <c r="AX976" i="1"/>
  <c r="AZ976" i="1"/>
  <c r="BA976" i="1"/>
  <c r="BD976" i="1"/>
  <c r="BL976" i="1"/>
  <c r="BM976" i="1"/>
  <c r="BO976" i="1"/>
  <c r="BP976" i="1"/>
  <c r="BR976" i="1"/>
  <c r="BS976" i="1"/>
  <c r="BU976" i="1"/>
  <c r="BV976" i="1"/>
  <c r="B977" i="1"/>
  <c r="U977" i="1"/>
  <c r="V977" i="1" s="1"/>
  <c r="W977" i="1"/>
  <c r="X977" i="1"/>
  <c r="AW977" i="1"/>
  <c r="AX977" i="1"/>
  <c r="AZ977" i="1"/>
  <c r="BA977" i="1"/>
  <c r="BC977" i="1"/>
  <c r="BD977" i="1"/>
  <c r="BI977" i="1"/>
  <c r="BL977" i="1"/>
  <c r="BM977" i="1"/>
  <c r="BO977" i="1"/>
  <c r="BP977" i="1"/>
  <c r="BR977" i="1"/>
  <c r="BS977" i="1"/>
  <c r="BU977" i="1"/>
  <c r="BV977" i="1"/>
  <c r="B978" i="1"/>
  <c r="U978" i="1"/>
  <c r="V978" i="1" s="1"/>
  <c r="W978" i="1"/>
  <c r="X978" i="1"/>
  <c r="AW978" i="1"/>
  <c r="AX978" i="1"/>
  <c r="AZ978" i="1"/>
  <c r="BA978" i="1"/>
  <c r="BC978" i="1"/>
  <c r="BF978" i="1"/>
  <c r="BL978" i="1"/>
  <c r="BM978" i="1"/>
  <c r="BO978" i="1"/>
  <c r="BP978" i="1"/>
  <c r="BR978" i="1"/>
  <c r="BS978" i="1"/>
  <c r="BU978" i="1"/>
  <c r="BV978" i="1"/>
  <c r="B979" i="1"/>
  <c r="U979" i="1"/>
  <c r="V979" i="1" s="1"/>
  <c r="W979" i="1"/>
  <c r="X979" i="1"/>
  <c r="AW979" i="1"/>
  <c r="AX979" i="1"/>
  <c r="AZ979" i="1"/>
  <c r="BA979" i="1"/>
  <c r="BC979" i="1"/>
  <c r="BD979" i="1"/>
  <c r="BL979" i="1"/>
  <c r="BM979" i="1"/>
  <c r="BO979" i="1"/>
  <c r="BP979" i="1"/>
  <c r="BR979" i="1"/>
  <c r="BS979" i="1"/>
  <c r="BU979" i="1"/>
  <c r="BV979" i="1"/>
  <c r="B980" i="1"/>
  <c r="U980" i="1"/>
  <c r="V980" i="1" s="1"/>
  <c r="W980" i="1"/>
  <c r="X980" i="1"/>
  <c r="AW980" i="1"/>
  <c r="AX980" i="1"/>
  <c r="AZ980" i="1"/>
  <c r="BA980" i="1"/>
  <c r="BC980" i="1"/>
  <c r="BD980" i="1"/>
  <c r="BL980" i="1"/>
  <c r="BM980" i="1"/>
  <c r="BO980" i="1"/>
  <c r="BP980" i="1"/>
  <c r="BR980" i="1"/>
  <c r="BS980" i="1"/>
  <c r="BU980" i="1"/>
  <c r="BV980" i="1"/>
  <c r="B981" i="1"/>
  <c r="U981" i="1"/>
  <c r="V981" i="1" s="1"/>
  <c r="W981" i="1"/>
  <c r="X981" i="1"/>
  <c r="AW981" i="1"/>
  <c r="AX981" i="1"/>
  <c r="AZ981" i="1"/>
  <c r="BA981" i="1"/>
  <c r="BC981" i="1"/>
  <c r="BL981" i="1"/>
  <c r="BM981" i="1"/>
  <c r="BO981" i="1"/>
  <c r="BP981" i="1"/>
  <c r="BR981" i="1"/>
  <c r="BS981" i="1"/>
  <c r="BU981" i="1"/>
  <c r="BV981" i="1"/>
  <c r="B982" i="1"/>
  <c r="U982" i="1"/>
  <c r="V982" i="1" s="1"/>
  <c r="W982" i="1"/>
  <c r="X982" i="1"/>
  <c r="AW982" i="1"/>
  <c r="AX982" i="1"/>
  <c r="AZ982" i="1"/>
  <c r="BA982" i="1"/>
  <c r="BC982" i="1"/>
  <c r="BD982" i="1"/>
  <c r="BL982" i="1"/>
  <c r="BM982" i="1"/>
  <c r="BO982" i="1"/>
  <c r="BP982" i="1"/>
  <c r="BR982" i="1"/>
  <c r="BS982" i="1"/>
  <c r="BU982" i="1"/>
  <c r="BV982" i="1"/>
  <c r="B983" i="1"/>
  <c r="U983" i="1"/>
  <c r="V983" i="1" s="1"/>
  <c r="W983" i="1"/>
  <c r="X983" i="1"/>
  <c r="AW983" i="1"/>
  <c r="AX983" i="1"/>
  <c r="AZ983" i="1"/>
  <c r="BA983" i="1"/>
  <c r="BC983" i="1"/>
  <c r="BD983" i="1"/>
  <c r="BL983" i="1"/>
  <c r="BM983" i="1"/>
  <c r="BO983" i="1"/>
  <c r="BP983" i="1"/>
  <c r="BR983" i="1"/>
  <c r="BS983" i="1"/>
  <c r="BU983" i="1"/>
  <c r="BV983" i="1"/>
  <c r="B984" i="1"/>
  <c r="U984" i="1"/>
  <c r="V984" i="1" s="1"/>
  <c r="W984" i="1"/>
  <c r="X984" i="1"/>
  <c r="AW984" i="1"/>
  <c r="AX984" i="1"/>
  <c r="AZ984" i="1"/>
  <c r="BA984" i="1"/>
  <c r="BC984" i="1"/>
  <c r="BL984" i="1"/>
  <c r="BM984" i="1"/>
  <c r="BO984" i="1"/>
  <c r="BP984" i="1"/>
  <c r="BR984" i="1"/>
  <c r="BS984" i="1"/>
  <c r="BU984" i="1"/>
  <c r="BV984" i="1"/>
  <c r="AZ991" i="1"/>
  <c r="A995" i="1"/>
  <c r="AT998" i="1"/>
  <c r="AW999" i="1"/>
  <c r="AZ999" i="1"/>
  <c r="BC999" i="1"/>
  <c r="BF999" i="1"/>
  <c r="BI999" i="1"/>
  <c r="B1001" i="1"/>
  <c r="U1001" i="1"/>
  <c r="W1001" i="1"/>
  <c r="AU1001" i="1" s="1"/>
  <c r="X1001" i="1"/>
  <c r="AW1001" i="1"/>
  <c r="AX1001" i="1"/>
  <c r="AZ1001" i="1"/>
  <c r="BA1001" i="1"/>
  <c r="BC1001" i="1"/>
  <c r="BD1001" i="1"/>
  <c r="BJ1001" i="1"/>
  <c r="BJ1027" i="1" s="1"/>
  <c r="BL1001" i="1"/>
  <c r="BM1001" i="1"/>
  <c r="BO1001" i="1"/>
  <c r="BP1001" i="1"/>
  <c r="BR1001" i="1"/>
  <c r="BS1001" i="1"/>
  <c r="BU1001" i="1"/>
  <c r="BV1001" i="1"/>
  <c r="B1002" i="1"/>
  <c r="U1002" i="1"/>
  <c r="V1002" i="1" s="1"/>
  <c r="W1002" i="1"/>
  <c r="X1002" i="1"/>
  <c r="AW1002" i="1"/>
  <c r="AX1002" i="1"/>
  <c r="AZ1002" i="1"/>
  <c r="BA1002" i="1"/>
  <c r="BD1002" i="1"/>
  <c r="BL1002" i="1"/>
  <c r="BM1002" i="1"/>
  <c r="BO1002" i="1"/>
  <c r="BP1002" i="1"/>
  <c r="BR1002" i="1"/>
  <c r="BS1002" i="1"/>
  <c r="BU1002" i="1"/>
  <c r="BV1002" i="1"/>
  <c r="B1003" i="1"/>
  <c r="U1003" i="1"/>
  <c r="V1003" i="1" s="1"/>
  <c r="W1003" i="1"/>
  <c r="X1003" i="1"/>
  <c r="AW1003" i="1"/>
  <c r="AX1003" i="1"/>
  <c r="AZ1003" i="1"/>
  <c r="BA1003" i="1"/>
  <c r="BC1003" i="1"/>
  <c r="BD1003" i="1"/>
  <c r="BL1003" i="1"/>
  <c r="BM1003" i="1"/>
  <c r="BO1003" i="1"/>
  <c r="BP1003" i="1"/>
  <c r="BR1003" i="1"/>
  <c r="BS1003" i="1"/>
  <c r="BU1003" i="1"/>
  <c r="BV1003" i="1"/>
  <c r="B1004" i="1"/>
  <c r="U1004" i="1"/>
  <c r="V1004" i="1" s="1"/>
  <c r="W1004" i="1"/>
  <c r="X1004" i="1"/>
  <c r="AW1004" i="1"/>
  <c r="AX1004" i="1"/>
  <c r="AZ1004" i="1"/>
  <c r="BA1004" i="1"/>
  <c r="BC1004" i="1"/>
  <c r="BL1004" i="1"/>
  <c r="BM1004" i="1"/>
  <c r="BO1004" i="1"/>
  <c r="BP1004" i="1"/>
  <c r="BR1004" i="1"/>
  <c r="BS1004" i="1"/>
  <c r="BU1004" i="1"/>
  <c r="BV1004" i="1"/>
  <c r="B1005" i="1"/>
  <c r="U1005" i="1"/>
  <c r="V1005" i="1" s="1"/>
  <c r="W1005" i="1"/>
  <c r="X1005" i="1"/>
  <c r="AW1005" i="1"/>
  <c r="AX1005" i="1"/>
  <c r="AZ1005" i="1"/>
  <c r="BA1005" i="1"/>
  <c r="BD1005" i="1"/>
  <c r="BL1005" i="1"/>
  <c r="BM1005" i="1"/>
  <c r="BO1005" i="1"/>
  <c r="BP1005" i="1"/>
  <c r="BR1005" i="1"/>
  <c r="BS1005" i="1"/>
  <c r="BU1005" i="1"/>
  <c r="BV1005" i="1"/>
  <c r="B1006" i="1"/>
  <c r="U1006" i="1"/>
  <c r="V1006" i="1" s="1"/>
  <c r="W1006" i="1"/>
  <c r="X1006" i="1"/>
  <c r="AW1006" i="1"/>
  <c r="AX1006" i="1"/>
  <c r="AZ1006" i="1"/>
  <c r="BA1006" i="1"/>
  <c r="BC1006" i="1"/>
  <c r="BD1006" i="1"/>
  <c r="BL1006" i="1"/>
  <c r="BM1006" i="1"/>
  <c r="BO1006" i="1"/>
  <c r="BP1006" i="1"/>
  <c r="BR1006" i="1"/>
  <c r="BS1006" i="1"/>
  <c r="BU1006" i="1"/>
  <c r="BV1006" i="1"/>
  <c r="B1007" i="1"/>
  <c r="U1007" i="1"/>
  <c r="V1007" i="1" s="1"/>
  <c r="W1007" i="1"/>
  <c r="X1007" i="1"/>
  <c r="AW1007" i="1"/>
  <c r="AX1007" i="1"/>
  <c r="AZ1007" i="1"/>
  <c r="BA1007" i="1"/>
  <c r="BC1007" i="1"/>
  <c r="BL1007" i="1"/>
  <c r="BM1007" i="1"/>
  <c r="BO1007" i="1"/>
  <c r="BP1007" i="1"/>
  <c r="BR1007" i="1"/>
  <c r="BS1007" i="1"/>
  <c r="BU1007" i="1"/>
  <c r="BV1007" i="1"/>
  <c r="B1008" i="1"/>
  <c r="U1008" i="1"/>
  <c r="V1008" i="1" s="1"/>
  <c r="W1008" i="1"/>
  <c r="X1008" i="1"/>
  <c r="AW1008" i="1"/>
  <c r="AX1008" i="1"/>
  <c r="AZ1008" i="1"/>
  <c r="BA1008" i="1"/>
  <c r="BD1008" i="1"/>
  <c r="BJ1008" i="1"/>
  <c r="BL1008" i="1"/>
  <c r="BM1008" i="1"/>
  <c r="BO1008" i="1"/>
  <c r="BP1008" i="1"/>
  <c r="BR1008" i="1"/>
  <c r="BS1008" i="1"/>
  <c r="BU1008" i="1"/>
  <c r="BV1008" i="1"/>
  <c r="B1009" i="1"/>
  <c r="U1009" i="1"/>
  <c r="V1009" i="1" s="1"/>
  <c r="W1009" i="1"/>
  <c r="X1009" i="1"/>
  <c r="AW1009" i="1"/>
  <c r="AX1009" i="1"/>
  <c r="AZ1009" i="1"/>
  <c r="BA1009" i="1"/>
  <c r="BC1009" i="1"/>
  <c r="BD1009" i="1"/>
  <c r="BL1009" i="1"/>
  <c r="BM1009" i="1"/>
  <c r="BO1009" i="1"/>
  <c r="BP1009" i="1"/>
  <c r="BR1009" i="1"/>
  <c r="BS1009" i="1"/>
  <c r="BU1009" i="1"/>
  <c r="BV1009" i="1"/>
  <c r="B1010" i="1"/>
  <c r="U1010" i="1"/>
  <c r="V1010" i="1" s="1"/>
  <c r="W1010" i="1"/>
  <c r="X1010" i="1"/>
  <c r="AW1010" i="1"/>
  <c r="AX1010" i="1"/>
  <c r="AZ1010" i="1"/>
  <c r="BA1010" i="1"/>
  <c r="BC1010" i="1"/>
  <c r="BD1010" i="1"/>
  <c r="BF1010" i="1"/>
  <c r="BL1010" i="1"/>
  <c r="BM1010" i="1"/>
  <c r="BO1010" i="1"/>
  <c r="BP1010" i="1"/>
  <c r="BR1010" i="1"/>
  <c r="BS1010" i="1"/>
  <c r="BU1010" i="1"/>
  <c r="BV1010" i="1"/>
  <c r="B1011" i="1"/>
  <c r="U1011" i="1"/>
  <c r="V1011" i="1" s="1"/>
  <c r="W1011" i="1"/>
  <c r="X1011" i="1"/>
  <c r="AW1011" i="1"/>
  <c r="AX1011" i="1"/>
  <c r="AZ1011" i="1"/>
  <c r="BA1011" i="1"/>
  <c r="BC1011" i="1"/>
  <c r="BD1011" i="1"/>
  <c r="BL1011" i="1"/>
  <c r="BM1011" i="1"/>
  <c r="BO1011" i="1"/>
  <c r="BP1011" i="1"/>
  <c r="BR1011" i="1"/>
  <c r="BS1011" i="1"/>
  <c r="BU1011" i="1"/>
  <c r="BV1011" i="1"/>
  <c r="B1012" i="1"/>
  <c r="U1012" i="1"/>
  <c r="V1012" i="1" s="1"/>
  <c r="W1012" i="1"/>
  <c r="X1012" i="1"/>
  <c r="AW1012" i="1"/>
  <c r="AX1012" i="1"/>
  <c r="AZ1012" i="1"/>
  <c r="BA1012" i="1"/>
  <c r="BC1012" i="1"/>
  <c r="BD1012" i="1"/>
  <c r="BL1012" i="1"/>
  <c r="BM1012" i="1"/>
  <c r="BO1012" i="1"/>
  <c r="BP1012" i="1"/>
  <c r="BR1012" i="1"/>
  <c r="BS1012" i="1"/>
  <c r="BU1012" i="1"/>
  <c r="BV1012" i="1"/>
  <c r="B1013" i="1"/>
  <c r="U1013" i="1"/>
  <c r="V1013" i="1" s="1"/>
  <c r="W1013" i="1"/>
  <c r="X1013" i="1"/>
  <c r="AW1013" i="1"/>
  <c r="AX1013" i="1"/>
  <c r="AZ1013" i="1"/>
  <c r="BA1013" i="1"/>
  <c r="BC1013" i="1"/>
  <c r="BD1013" i="1"/>
  <c r="BL1013" i="1"/>
  <c r="BM1013" i="1"/>
  <c r="BO1013" i="1"/>
  <c r="BP1013" i="1"/>
  <c r="BR1013" i="1"/>
  <c r="BS1013" i="1"/>
  <c r="BU1013" i="1"/>
  <c r="BV1013" i="1"/>
  <c r="B1014" i="1"/>
  <c r="U1014" i="1"/>
  <c r="V1014" i="1" s="1"/>
  <c r="W1014" i="1"/>
  <c r="X1014" i="1"/>
  <c r="AW1014" i="1"/>
  <c r="AX1014" i="1"/>
  <c r="AZ1014" i="1"/>
  <c r="BA1014" i="1"/>
  <c r="BC1014" i="1"/>
  <c r="BD1014" i="1"/>
  <c r="BL1014" i="1"/>
  <c r="BM1014" i="1"/>
  <c r="BO1014" i="1"/>
  <c r="BP1014" i="1"/>
  <c r="BR1014" i="1"/>
  <c r="BS1014" i="1"/>
  <c r="BU1014" i="1"/>
  <c r="BV1014" i="1"/>
  <c r="B1015" i="1"/>
  <c r="U1015" i="1"/>
  <c r="V1015" i="1" s="1"/>
  <c r="W1015" i="1"/>
  <c r="X1015" i="1"/>
  <c r="AW1015" i="1"/>
  <c r="AX1015" i="1"/>
  <c r="AZ1015" i="1"/>
  <c r="BA1015" i="1"/>
  <c r="BC1015" i="1"/>
  <c r="BD1015" i="1"/>
  <c r="BL1015" i="1"/>
  <c r="BM1015" i="1"/>
  <c r="BO1015" i="1"/>
  <c r="BP1015" i="1"/>
  <c r="BR1015" i="1"/>
  <c r="BS1015" i="1"/>
  <c r="BU1015" i="1"/>
  <c r="BV1015" i="1"/>
  <c r="B1016" i="1"/>
  <c r="U1016" i="1"/>
  <c r="V1016" i="1" s="1"/>
  <c r="W1016" i="1"/>
  <c r="X1016" i="1"/>
  <c r="AW1016" i="1"/>
  <c r="AX1016" i="1"/>
  <c r="AZ1016" i="1"/>
  <c r="BA1016" i="1"/>
  <c r="BC1016" i="1"/>
  <c r="BD1016" i="1"/>
  <c r="BL1016" i="1"/>
  <c r="BM1016" i="1"/>
  <c r="BO1016" i="1"/>
  <c r="BP1016" i="1"/>
  <c r="BR1016" i="1"/>
  <c r="BS1016" i="1"/>
  <c r="BU1016" i="1"/>
  <c r="BV1016" i="1"/>
  <c r="B1017" i="1"/>
  <c r="U1017" i="1"/>
  <c r="V1017" i="1" s="1"/>
  <c r="W1017" i="1"/>
  <c r="X1017" i="1"/>
  <c r="AW1017" i="1"/>
  <c r="AX1017" i="1"/>
  <c r="AZ1017" i="1"/>
  <c r="BA1017" i="1"/>
  <c r="BC1017" i="1"/>
  <c r="BD1017" i="1"/>
  <c r="BI1017" i="1"/>
  <c r="BL1017" i="1"/>
  <c r="BM1017" i="1"/>
  <c r="BO1017" i="1"/>
  <c r="BP1017" i="1"/>
  <c r="BR1017" i="1"/>
  <c r="BS1017" i="1"/>
  <c r="BU1017" i="1"/>
  <c r="BV1017" i="1"/>
  <c r="B1018" i="1"/>
  <c r="U1018" i="1"/>
  <c r="V1018" i="1" s="1"/>
  <c r="W1018" i="1"/>
  <c r="X1018" i="1"/>
  <c r="AW1018" i="1"/>
  <c r="AX1018" i="1"/>
  <c r="AZ1018" i="1"/>
  <c r="BA1018" i="1"/>
  <c r="BC1018" i="1"/>
  <c r="BD1018" i="1"/>
  <c r="BL1018" i="1"/>
  <c r="BM1018" i="1"/>
  <c r="BO1018" i="1"/>
  <c r="BP1018" i="1"/>
  <c r="BR1018" i="1"/>
  <c r="BS1018" i="1"/>
  <c r="BU1018" i="1"/>
  <c r="BV1018" i="1"/>
  <c r="B1019" i="1"/>
  <c r="U1019" i="1"/>
  <c r="V1019" i="1" s="1"/>
  <c r="W1019" i="1"/>
  <c r="X1019" i="1"/>
  <c r="AW1019" i="1"/>
  <c r="AX1019" i="1"/>
  <c r="AZ1019" i="1"/>
  <c r="BA1019" i="1"/>
  <c r="BC1019" i="1"/>
  <c r="BD1019" i="1"/>
  <c r="BL1019" i="1"/>
  <c r="BM1019" i="1"/>
  <c r="BO1019" i="1"/>
  <c r="BP1019" i="1"/>
  <c r="BR1019" i="1"/>
  <c r="BS1019" i="1"/>
  <c r="BU1019" i="1"/>
  <c r="BV1019" i="1"/>
  <c r="B1020" i="1"/>
  <c r="U1020" i="1"/>
  <c r="V1020" i="1" s="1"/>
  <c r="W1020" i="1"/>
  <c r="X1020" i="1"/>
  <c r="AW1020" i="1"/>
  <c r="AX1020" i="1"/>
  <c r="AZ1020" i="1"/>
  <c r="BA1020" i="1"/>
  <c r="BC1020" i="1"/>
  <c r="BD1020" i="1"/>
  <c r="BL1020" i="1"/>
  <c r="BM1020" i="1"/>
  <c r="BO1020" i="1"/>
  <c r="BP1020" i="1"/>
  <c r="BR1020" i="1"/>
  <c r="BS1020" i="1"/>
  <c r="BU1020" i="1"/>
  <c r="BV1020" i="1"/>
  <c r="AT1034" i="1"/>
  <c r="AW1035" i="1"/>
  <c r="AZ1035" i="1"/>
  <c r="BC1035" i="1"/>
  <c r="BF1035" i="1"/>
  <c r="BI1035" i="1"/>
  <c r="B1037" i="1"/>
  <c r="U1037" i="1"/>
  <c r="V1037" i="1" s="1"/>
  <c r="W1037" i="1"/>
  <c r="AU1037" i="1" s="1"/>
  <c r="X1037" i="1"/>
  <c r="AW1037" i="1"/>
  <c r="AX1037" i="1"/>
  <c r="AZ1037" i="1"/>
  <c r="BA1037" i="1"/>
  <c r="BC1037" i="1"/>
  <c r="BC1063" i="1" s="1"/>
  <c r="BD1037" i="1"/>
  <c r="BL1037" i="1"/>
  <c r="BM1037" i="1"/>
  <c r="BO1037" i="1"/>
  <c r="BP1037" i="1"/>
  <c r="BR1037" i="1"/>
  <c r="BS1037" i="1"/>
  <c r="BU1037" i="1"/>
  <c r="BV1037" i="1"/>
  <c r="B1038" i="1"/>
  <c r="U1038" i="1"/>
  <c r="V1038" i="1" s="1"/>
  <c r="W1038" i="1"/>
  <c r="X1038" i="1"/>
  <c r="AW1038" i="1"/>
  <c r="AX1038" i="1"/>
  <c r="AZ1038" i="1"/>
  <c r="BA1038" i="1"/>
  <c r="BC1038" i="1"/>
  <c r="BD1038" i="1"/>
  <c r="BL1038" i="1"/>
  <c r="BM1038" i="1"/>
  <c r="BO1038" i="1"/>
  <c r="BP1038" i="1"/>
  <c r="BR1038" i="1"/>
  <c r="BS1038" i="1"/>
  <c r="BU1038" i="1"/>
  <c r="BV1038" i="1"/>
  <c r="B1039" i="1"/>
  <c r="U1039" i="1"/>
  <c r="W1039" i="1"/>
  <c r="X1039" i="1"/>
  <c r="AW1039" i="1"/>
  <c r="AW1057" i="1" s="1"/>
  <c r="AX1039" i="1"/>
  <c r="AZ1039" i="1"/>
  <c r="BA1039" i="1"/>
  <c r="BC1039" i="1"/>
  <c r="BD1039" i="1"/>
  <c r="BL1039" i="1"/>
  <c r="BM1039" i="1"/>
  <c r="BO1039" i="1"/>
  <c r="BP1039" i="1"/>
  <c r="BR1039" i="1"/>
  <c r="BS1039" i="1"/>
  <c r="BU1039" i="1"/>
  <c r="BV1039" i="1"/>
  <c r="B1040" i="1"/>
  <c r="U1040" i="1"/>
  <c r="V1040" i="1" s="1"/>
  <c r="W1040" i="1"/>
  <c r="X1040" i="1"/>
  <c r="AW1040" i="1"/>
  <c r="AX1040" i="1"/>
  <c r="AZ1040" i="1"/>
  <c r="BA1040" i="1"/>
  <c r="BC1040" i="1"/>
  <c r="BD1040" i="1"/>
  <c r="BL1040" i="1"/>
  <c r="BM1040" i="1"/>
  <c r="BO1040" i="1"/>
  <c r="BP1040" i="1"/>
  <c r="BR1040" i="1"/>
  <c r="BS1040" i="1"/>
  <c r="BU1040" i="1"/>
  <c r="BV1040" i="1"/>
  <c r="B1041" i="1"/>
  <c r="U1041" i="1"/>
  <c r="V1041" i="1" s="1"/>
  <c r="W1041" i="1"/>
  <c r="X1041" i="1"/>
  <c r="AW1041" i="1"/>
  <c r="AX1041" i="1"/>
  <c r="AZ1041" i="1"/>
  <c r="BA1041" i="1"/>
  <c r="BC1041" i="1"/>
  <c r="BD1041" i="1"/>
  <c r="BL1041" i="1"/>
  <c r="BM1041" i="1"/>
  <c r="BO1041" i="1"/>
  <c r="BP1041" i="1"/>
  <c r="BR1041" i="1"/>
  <c r="BS1041" i="1"/>
  <c r="BU1041" i="1"/>
  <c r="BV1041" i="1"/>
  <c r="B1042" i="1"/>
  <c r="U1042" i="1"/>
  <c r="V1042" i="1" s="1"/>
  <c r="W1042" i="1"/>
  <c r="X1042" i="1"/>
  <c r="AW1042" i="1"/>
  <c r="AX1042" i="1"/>
  <c r="AZ1042" i="1"/>
  <c r="BA1042" i="1"/>
  <c r="BC1042" i="1"/>
  <c r="BD1042" i="1"/>
  <c r="BL1042" i="1"/>
  <c r="BM1042" i="1"/>
  <c r="BO1042" i="1"/>
  <c r="BP1042" i="1"/>
  <c r="BR1042" i="1"/>
  <c r="BS1042" i="1"/>
  <c r="BU1042" i="1"/>
  <c r="BV1042" i="1"/>
  <c r="B1043" i="1"/>
  <c r="U1043" i="1"/>
  <c r="V1043" i="1" s="1"/>
  <c r="W1043" i="1"/>
  <c r="X1043" i="1"/>
  <c r="AW1043" i="1"/>
  <c r="AX1043" i="1"/>
  <c r="AZ1043" i="1"/>
  <c r="BA1043" i="1"/>
  <c r="BC1043" i="1"/>
  <c r="BD1043" i="1"/>
  <c r="BL1043" i="1"/>
  <c r="BM1043" i="1"/>
  <c r="BO1043" i="1"/>
  <c r="BP1043" i="1"/>
  <c r="BR1043" i="1"/>
  <c r="BS1043" i="1"/>
  <c r="BU1043" i="1"/>
  <c r="BV1043" i="1"/>
  <c r="B1044" i="1"/>
  <c r="U1044" i="1"/>
  <c r="V1044" i="1" s="1"/>
  <c r="W1044" i="1"/>
  <c r="X1044" i="1"/>
  <c r="AW1044" i="1"/>
  <c r="AX1044" i="1"/>
  <c r="AZ1044" i="1"/>
  <c r="BA1044" i="1"/>
  <c r="BC1044" i="1"/>
  <c r="BD1044" i="1"/>
  <c r="BL1044" i="1"/>
  <c r="BM1044" i="1"/>
  <c r="BO1044" i="1"/>
  <c r="BP1044" i="1"/>
  <c r="BR1044" i="1"/>
  <c r="BS1044" i="1"/>
  <c r="BU1044" i="1"/>
  <c r="BV1044" i="1"/>
  <c r="B1045" i="1"/>
  <c r="U1045" i="1"/>
  <c r="V1045" i="1" s="1"/>
  <c r="W1045" i="1"/>
  <c r="X1045" i="1"/>
  <c r="AW1045" i="1"/>
  <c r="AX1045" i="1"/>
  <c r="AZ1045" i="1"/>
  <c r="BA1045" i="1"/>
  <c r="BC1045" i="1"/>
  <c r="BD1045" i="1"/>
  <c r="BL1045" i="1"/>
  <c r="BM1045" i="1"/>
  <c r="BO1045" i="1"/>
  <c r="BP1045" i="1"/>
  <c r="BR1045" i="1"/>
  <c r="BS1045" i="1"/>
  <c r="BU1045" i="1"/>
  <c r="BV1045" i="1"/>
  <c r="B1046" i="1"/>
  <c r="U1046" i="1"/>
  <c r="V1046" i="1" s="1"/>
  <c r="W1046" i="1"/>
  <c r="X1046" i="1"/>
  <c r="AW1046" i="1"/>
  <c r="AX1046" i="1"/>
  <c r="AZ1046" i="1"/>
  <c r="BA1046" i="1"/>
  <c r="BC1046" i="1"/>
  <c r="BD1046" i="1"/>
  <c r="BJ1046" i="1"/>
  <c r="BL1046" i="1"/>
  <c r="BM1046" i="1"/>
  <c r="BO1046" i="1"/>
  <c r="BP1046" i="1"/>
  <c r="BR1046" i="1"/>
  <c r="BS1046" i="1"/>
  <c r="BU1046" i="1"/>
  <c r="BV1046" i="1"/>
  <c r="B1047" i="1"/>
  <c r="U1047" i="1"/>
  <c r="V1047" i="1" s="1"/>
  <c r="W1047" i="1"/>
  <c r="X1047" i="1"/>
  <c r="AW1047" i="1"/>
  <c r="AX1047" i="1"/>
  <c r="AZ1047" i="1"/>
  <c r="BA1047" i="1"/>
  <c r="BC1047" i="1"/>
  <c r="BD1047" i="1"/>
  <c r="BL1047" i="1"/>
  <c r="BM1047" i="1"/>
  <c r="BO1047" i="1"/>
  <c r="BP1047" i="1"/>
  <c r="BR1047" i="1"/>
  <c r="BS1047" i="1"/>
  <c r="BU1047" i="1"/>
  <c r="BV1047" i="1"/>
  <c r="B1048" i="1"/>
  <c r="U1048" i="1"/>
  <c r="V1048" i="1" s="1"/>
  <c r="W1048" i="1"/>
  <c r="X1048" i="1"/>
  <c r="AW1048" i="1"/>
  <c r="AX1048" i="1"/>
  <c r="AZ1048" i="1"/>
  <c r="BA1048" i="1"/>
  <c r="BC1048" i="1"/>
  <c r="BD1048" i="1"/>
  <c r="BL1048" i="1"/>
  <c r="BM1048" i="1"/>
  <c r="BO1048" i="1"/>
  <c r="BP1048" i="1"/>
  <c r="BR1048" i="1"/>
  <c r="BS1048" i="1"/>
  <c r="BU1048" i="1"/>
  <c r="BV1048" i="1"/>
  <c r="B1049" i="1"/>
  <c r="U1049" i="1"/>
  <c r="V1049" i="1" s="1"/>
  <c r="W1049" i="1"/>
  <c r="X1049" i="1"/>
  <c r="AW1049" i="1"/>
  <c r="AX1049" i="1"/>
  <c r="AZ1049" i="1"/>
  <c r="BA1049" i="1"/>
  <c r="BC1049" i="1"/>
  <c r="BD1049" i="1"/>
  <c r="BL1049" i="1"/>
  <c r="BM1049" i="1"/>
  <c r="BO1049" i="1"/>
  <c r="BP1049" i="1"/>
  <c r="BR1049" i="1"/>
  <c r="BS1049" i="1"/>
  <c r="BU1049" i="1"/>
  <c r="BV1049" i="1"/>
  <c r="B1050" i="1"/>
  <c r="U1050" i="1"/>
  <c r="V1050" i="1" s="1"/>
  <c r="W1050" i="1"/>
  <c r="X1050" i="1"/>
  <c r="AW1050" i="1"/>
  <c r="AX1050" i="1"/>
  <c r="AZ1050" i="1"/>
  <c r="BA1050" i="1"/>
  <c r="BC1050" i="1"/>
  <c r="BD1050" i="1"/>
  <c r="BI1050" i="1"/>
  <c r="BL1050" i="1"/>
  <c r="BM1050" i="1"/>
  <c r="BO1050" i="1"/>
  <c r="BP1050" i="1"/>
  <c r="BR1050" i="1"/>
  <c r="BS1050" i="1"/>
  <c r="BU1050" i="1"/>
  <c r="BV1050" i="1"/>
  <c r="B1051" i="1"/>
  <c r="U1051" i="1"/>
  <c r="V1051" i="1" s="1"/>
  <c r="W1051" i="1"/>
  <c r="X1051" i="1"/>
  <c r="AW1051" i="1"/>
  <c r="AX1051" i="1"/>
  <c r="AZ1051" i="1"/>
  <c r="BA1051" i="1"/>
  <c r="BC1051" i="1"/>
  <c r="BD1051" i="1"/>
  <c r="BJ1051" i="1"/>
  <c r="BL1051" i="1"/>
  <c r="BM1051" i="1"/>
  <c r="BO1051" i="1"/>
  <c r="BP1051" i="1"/>
  <c r="BR1051" i="1"/>
  <c r="BS1051" i="1"/>
  <c r="BU1051" i="1"/>
  <c r="BV1051" i="1"/>
  <c r="B1052" i="1"/>
  <c r="U1052" i="1"/>
  <c r="V1052" i="1" s="1"/>
  <c r="W1052" i="1"/>
  <c r="X1052" i="1"/>
  <c r="AW1052" i="1"/>
  <c r="AX1052" i="1"/>
  <c r="AZ1052" i="1"/>
  <c r="BA1052" i="1"/>
  <c r="BC1052" i="1"/>
  <c r="BD1052" i="1"/>
  <c r="BL1052" i="1"/>
  <c r="BM1052" i="1"/>
  <c r="BO1052" i="1"/>
  <c r="BP1052" i="1"/>
  <c r="BR1052" i="1"/>
  <c r="BS1052" i="1"/>
  <c r="BU1052" i="1"/>
  <c r="BV1052" i="1"/>
  <c r="B1053" i="1"/>
  <c r="U1053" i="1"/>
  <c r="V1053" i="1" s="1"/>
  <c r="W1053" i="1"/>
  <c r="X1053" i="1"/>
  <c r="AW1053" i="1"/>
  <c r="AX1053" i="1"/>
  <c r="AZ1053" i="1"/>
  <c r="BA1053" i="1"/>
  <c r="BC1053" i="1"/>
  <c r="BD1053" i="1"/>
  <c r="BL1053" i="1"/>
  <c r="BM1053" i="1"/>
  <c r="BO1053" i="1"/>
  <c r="BP1053" i="1"/>
  <c r="BR1053" i="1"/>
  <c r="BS1053" i="1"/>
  <c r="BU1053" i="1"/>
  <c r="BV1053" i="1"/>
  <c r="B1054" i="1"/>
  <c r="U1054" i="1"/>
  <c r="V1054" i="1" s="1"/>
  <c r="W1054" i="1"/>
  <c r="X1054" i="1"/>
  <c r="AW1054" i="1"/>
  <c r="AX1054" i="1"/>
  <c r="AZ1054" i="1"/>
  <c r="BA1054" i="1"/>
  <c r="BC1054" i="1"/>
  <c r="BD1054" i="1"/>
  <c r="BL1054" i="1"/>
  <c r="BM1054" i="1"/>
  <c r="BO1054" i="1"/>
  <c r="BP1054" i="1"/>
  <c r="BR1054" i="1"/>
  <c r="BS1054" i="1"/>
  <c r="BU1054" i="1"/>
  <c r="BV1054" i="1"/>
  <c r="B1055" i="1"/>
  <c r="U1055" i="1"/>
  <c r="V1055" i="1" s="1"/>
  <c r="W1055" i="1"/>
  <c r="X1055" i="1"/>
  <c r="AW1055" i="1"/>
  <c r="AX1055" i="1"/>
  <c r="AZ1055" i="1"/>
  <c r="BA1055" i="1"/>
  <c r="BC1055" i="1"/>
  <c r="BD1055" i="1"/>
  <c r="BL1055" i="1"/>
  <c r="BM1055" i="1"/>
  <c r="BO1055" i="1"/>
  <c r="BP1055" i="1"/>
  <c r="BR1055" i="1"/>
  <c r="BS1055" i="1"/>
  <c r="BU1055" i="1"/>
  <c r="BV1055" i="1"/>
  <c r="B1056" i="1"/>
  <c r="U1056" i="1"/>
  <c r="V1056" i="1" s="1"/>
  <c r="W1056" i="1"/>
  <c r="X1056" i="1"/>
  <c r="AW1056" i="1"/>
  <c r="AX1056" i="1"/>
  <c r="AZ1056" i="1"/>
  <c r="BA1056" i="1"/>
  <c r="BC1056" i="1"/>
  <c r="BD1056" i="1"/>
  <c r="BJ1056" i="1"/>
  <c r="BL1056" i="1"/>
  <c r="BM1056" i="1"/>
  <c r="BO1056" i="1"/>
  <c r="BP1056" i="1"/>
  <c r="BR1056" i="1"/>
  <c r="BS1056" i="1"/>
  <c r="BU1056" i="1"/>
  <c r="BV1056" i="1"/>
  <c r="A1067" i="1"/>
  <c r="AT1070" i="1"/>
  <c r="AW1071" i="1"/>
  <c r="AZ1071" i="1"/>
  <c r="BC1071" i="1"/>
  <c r="BF1071" i="1"/>
  <c r="BI1071" i="1"/>
  <c r="B1073" i="1"/>
  <c r="U1073" i="1"/>
  <c r="V1073" i="1" s="1"/>
  <c r="W1073" i="1"/>
  <c r="AU1073" i="1" s="1"/>
  <c r="X1073" i="1"/>
  <c r="AW1073" i="1"/>
  <c r="AX1073" i="1"/>
  <c r="AZ1073" i="1"/>
  <c r="BA1073" i="1"/>
  <c r="BC1073" i="1"/>
  <c r="BD1073" i="1"/>
  <c r="BL1073" i="1"/>
  <c r="BM1073" i="1"/>
  <c r="BO1073" i="1"/>
  <c r="BP1073" i="1"/>
  <c r="BR1073" i="1"/>
  <c r="BS1073" i="1"/>
  <c r="BU1073" i="1"/>
  <c r="BV1073" i="1"/>
  <c r="B1074" i="1"/>
  <c r="U1074" i="1"/>
  <c r="V1074" i="1" s="1"/>
  <c r="W1074" i="1"/>
  <c r="X1074" i="1"/>
  <c r="AW1074" i="1"/>
  <c r="AX1074" i="1"/>
  <c r="AZ1074" i="1"/>
  <c r="BA1074" i="1"/>
  <c r="BC1074" i="1"/>
  <c r="BD1074" i="1"/>
  <c r="BL1074" i="1"/>
  <c r="BM1074" i="1"/>
  <c r="BO1074" i="1"/>
  <c r="BP1074" i="1"/>
  <c r="BR1074" i="1"/>
  <c r="BS1074" i="1"/>
  <c r="BU1074" i="1"/>
  <c r="BV1074" i="1"/>
  <c r="B1075" i="1"/>
  <c r="U1075" i="1"/>
  <c r="V1075" i="1" s="1"/>
  <c r="W1075" i="1"/>
  <c r="X1075" i="1"/>
  <c r="AW1075" i="1"/>
  <c r="AX1075" i="1"/>
  <c r="AZ1075" i="1"/>
  <c r="BA1075" i="1"/>
  <c r="BC1075" i="1"/>
  <c r="BD1075" i="1"/>
  <c r="BL1075" i="1"/>
  <c r="BM1075" i="1"/>
  <c r="BO1075" i="1"/>
  <c r="BP1075" i="1"/>
  <c r="BR1075" i="1"/>
  <c r="BS1075" i="1"/>
  <c r="BU1075" i="1"/>
  <c r="BV1075" i="1"/>
  <c r="B1076" i="1"/>
  <c r="U1076" i="1"/>
  <c r="W1076" i="1"/>
  <c r="X1076" i="1"/>
  <c r="AW1076" i="1"/>
  <c r="AX1076" i="1"/>
  <c r="AZ1076" i="1"/>
  <c r="BA1076" i="1"/>
  <c r="BC1076" i="1"/>
  <c r="BD1076" i="1"/>
  <c r="BI1076" i="1"/>
  <c r="BL1076" i="1"/>
  <c r="BM1076" i="1"/>
  <c r="BO1076" i="1"/>
  <c r="BP1076" i="1"/>
  <c r="BR1076" i="1"/>
  <c r="BS1076" i="1"/>
  <c r="BU1076" i="1"/>
  <c r="BV1076" i="1"/>
  <c r="B1077" i="1"/>
  <c r="U1077" i="1"/>
  <c r="V1077" i="1" s="1"/>
  <c r="W1077" i="1"/>
  <c r="X1077" i="1"/>
  <c r="AW1077" i="1"/>
  <c r="AX1077" i="1"/>
  <c r="AZ1077" i="1"/>
  <c r="BA1077" i="1"/>
  <c r="BC1077" i="1"/>
  <c r="BD1077" i="1"/>
  <c r="BJ1077" i="1"/>
  <c r="BL1077" i="1"/>
  <c r="BM1077" i="1"/>
  <c r="BO1077" i="1"/>
  <c r="BP1077" i="1"/>
  <c r="BR1077" i="1"/>
  <c r="BS1077" i="1"/>
  <c r="BU1077" i="1"/>
  <c r="BV1077" i="1"/>
  <c r="B1078" i="1"/>
  <c r="U1078" i="1"/>
  <c r="V1078" i="1" s="1"/>
  <c r="W1078" i="1"/>
  <c r="X1078" i="1"/>
  <c r="AW1078" i="1"/>
  <c r="AX1078" i="1"/>
  <c r="AZ1078" i="1"/>
  <c r="BA1078" i="1"/>
  <c r="BC1078" i="1"/>
  <c r="BD1078" i="1"/>
  <c r="BJ1078" i="1"/>
  <c r="BL1078" i="1"/>
  <c r="BM1078" i="1"/>
  <c r="BO1078" i="1"/>
  <c r="BP1078" i="1"/>
  <c r="BR1078" i="1"/>
  <c r="BS1078" i="1"/>
  <c r="BU1078" i="1"/>
  <c r="BV1078" i="1"/>
  <c r="B1079" i="1"/>
  <c r="U1079" i="1"/>
  <c r="V1079" i="1" s="1"/>
  <c r="W1079" i="1"/>
  <c r="X1079" i="1"/>
  <c r="AW1079" i="1"/>
  <c r="AX1079" i="1"/>
  <c r="AZ1079" i="1"/>
  <c r="BA1079" i="1"/>
  <c r="BC1079" i="1"/>
  <c r="BD1079" i="1"/>
  <c r="BL1079" i="1"/>
  <c r="BM1079" i="1"/>
  <c r="BO1079" i="1"/>
  <c r="BP1079" i="1"/>
  <c r="BR1079" i="1"/>
  <c r="BS1079" i="1"/>
  <c r="BU1079" i="1"/>
  <c r="BV1079" i="1"/>
  <c r="B1080" i="1"/>
  <c r="U1080" i="1"/>
  <c r="V1080" i="1" s="1"/>
  <c r="W1080" i="1"/>
  <c r="X1080" i="1"/>
  <c r="AW1080" i="1"/>
  <c r="AX1080" i="1"/>
  <c r="AZ1080" i="1"/>
  <c r="BA1080" i="1"/>
  <c r="BC1080" i="1"/>
  <c r="BD1080" i="1"/>
  <c r="BL1080" i="1"/>
  <c r="BM1080" i="1"/>
  <c r="BO1080" i="1"/>
  <c r="BP1080" i="1"/>
  <c r="BR1080" i="1"/>
  <c r="BS1080" i="1"/>
  <c r="BU1080" i="1"/>
  <c r="BV1080" i="1"/>
  <c r="B1081" i="1"/>
  <c r="U1081" i="1"/>
  <c r="V1081" i="1" s="1"/>
  <c r="W1081" i="1"/>
  <c r="X1081" i="1"/>
  <c r="AW1081" i="1"/>
  <c r="AX1081" i="1"/>
  <c r="AZ1081" i="1"/>
  <c r="BA1081" i="1"/>
  <c r="BC1081" i="1"/>
  <c r="BD1081" i="1"/>
  <c r="BL1081" i="1"/>
  <c r="BM1081" i="1"/>
  <c r="BO1081" i="1"/>
  <c r="BP1081" i="1"/>
  <c r="BR1081" i="1"/>
  <c r="BS1081" i="1"/>
  <c r="BU1081" i="1"/>
  <c r="BV1081" i="1"/>
  <c r="B1082" i="1"/>
  <c r="U1082" i="1"/>
  <c r="V1082" i="1" s="1"/>
  <c r="W1082" i="1"/>
  <c r="X1082" i="1"/>
  <c r="AW1082" i="1"/>
  <c r="AX1082" i="1"/>
  <c r="AZ1082" i="1"/>
  <c r="BA1082" i="1"/>
  <c r="BC1082" i="1"/>
  <c r="BD1082" i="1"/>
  <c r="BL1082" i="1"/>
  <c r="BM1082" i="1"/>
  <c r="BO1082" i="1"/>
  <c r="BP1082" i="1"/>
  <c r="BR1082" i="1"/>
  <c r="BS1082" i="1"/>
  <c r="BU1082" i="1"/>
  <c r="BV1082" i="1"/>
  <c r="B1083" i="1"/>
  <c r="U1083" i="1"/>
  <c r="V1083" i="1" s="1"/>
  <c r="W1083" i="1"/>
  <c r="X1083" i="1"/>
  <c r="AW1083" i="1"/>
  <c r="AX1083" i="1"/>
  <c r="AZ1083" i="1"/>
  <c r="BA1083" i="1"/>
  <c r="BC1083" i="1"/>
  <c r="BD1083" i="1"/>
  <c r="BI1083" i="1"/>
  <c r="BL1083" i="1"/>
  <c r="BM1083" i="1"/>
  <c r="BO1083" i="1"/>
  <c r="BP1083" i="1"/>
  <c r="BR1083" i="1"/>
  <c r="BS1083" i="1"/>
  <c r="BU1083" i="1"/>
  <c r="BV1083" i="1"/>
  <c r="B1084" i="1"/>
  <c r="U1084" i="1"/>
  <c r="V1084" i="1" s="1"/>
  <c r="W1084" i="1"/>
  <c r="X1084" i="1"/>
  <c r="AW1084" i="1"/>
  <c r="AX1084" i="1"/>
  <c r="AZ1084" i="1"/>
  <c r="BA1084" i="1"/>
  <c r="BC1084" i="1"/>
  <c r="BD1084" i="1"/>
  <c r="BI1084" i="1"/>
  <c r="BL1084" i="1"/>
  <c r="BM1084" i="1"/>
  <c r="BO1084" i="1"/>
  <c r="BP1084" i="1"/>
  <c r="BR1084" i="1"/>
  <c r="BS1084" i="1"/>
  <c r="BU1084" i="1"/>
  <c r="BV1084" i="1"/>
  <c r="B1085" i="1"/>
  <c r="U1085" i="1"/>
  <c r="V1085" i="1" s="1"/>
  <c r="W1085" i="1"/>
  <c r="X1085" i="1"/>
  <c r="AW1085" i="1"/>
  <c r="AX1085" i="1"/>
  <c r="AZ1085" i="1"/>
  <c r="BA1085" i="1"/>
  <c r="BC1085" i="1"/>
  <c r="BD1085" i="1"/>
  <c r="BJ1085" i="1"/>
  <c r="BL1085" i="1"/>
  <c r="BM1085" i="1"/>
  <c r="BO1085" i="1"/>
  <c r="BP1085" i="1"/>
  <c r="BR1085" i="1"/>
  <c r="BS1085" i="1"/>
  <c r="BU1085" i="1"/>
  <c r="BV1085" i="1"/>
  <c r="B1086" i="1"/>
  <c r="U1086" i="1"/>
  <c r="V1086" i="1" s="1"/>
  <c r="W1086" i="1"/>
  <c r="X1086" i="1"/>
  <c r="AW1086" i="1"/>
  <c r="AX1086" i="1"/>
  <c r="AZ1086" i="1"/>
  <c r="BA1086" i="1"/>
  <c r="BC1086" i="1"/>
  <c r="BD1086" i="1"/>
  <c r="BL1086" i="1"/>
  <c r="BM1086" i="1"/>
  <c r="BO1086" i="1"/>
  <c r="BP1086" i="1"/>
  <c r="BR1086" i="1"/>
  <c r="BS1086" i="1"/>
  <c r="BU1086" i="1"/>
  <c r="BV1086" i="1"/>
  <c r="B1087" i="1"/>
  <c r="U1087" i="1"/>
  <c r="V1087" i="1" s="1"/>
  <c r="W1087" i="1"/>
  <c r="X1087" i="1"/>
  <c r="AW1087" i="1"/>
  <c r="AX1087" i="1"/>
  <c r="AZ1087" i="1"/>
  <c r="BA1087" i="1"/>
  <c r="BC1087" i="1"/>
  <c r="BD1087" i="1"/>
  <c r="BG1087" i="1"/>
  <c r="BL1087" i="1"/>
  <c r="BM1087" i="1"/>
  <c r="BO1087" i="1"/>
  <c r="BP1087" i="1"/>
  <c r="BR1087" i="1"/>
  <c r="BS1087" i="1"/>
  <c r="BU1087" i="1"/>
  <c r="BV1087" i="1"/>
  <c r="B1088" i="1"/>
  <c r="U1088" i="1"/>
  <c r="V1088" i="1" s="1"/>
  <c r="W1088" i="1"/>
  <c r="X1088" i="1"/>
  <c r="AW1088" i="1"/>
  <c r="AX1088" i="1"/>
  <c r="AZ1088" i="1"/>
  <c r="BA1088" i="1"/>
  <c r="BC1088" i="1"/>
  <c r="BD1088" i="1"/>
  <c r="BL1088" i="1"/>
  <c r="BM1088" i="1"/>
  <c r="BO1088" i="1"/>
  <c r="BP1088" i="1"/>
  <c r="BR1088" i="1"/>
  <c r="BS1088" i="1"/>
  <c r="BU1088" i="1"/>
  <c r="BV1088" i="1"/>
  <c r="B1089" i="1"/>
  <c r="U1089" i="1"/>
  <c r="V1089" i="1" s="1"/>
  <c r="W1089" i="1"/>
  <c r="X1089" i="1"/>
  <c r="AW1089" i="1"/>
  <c r="AX1089" i="1"/>
  <c r="AZ1089" i="1"/>
  <c r="BA1089" i="1"/>
  <c r="BC1089" i="1"/>
  <c r="BD1089" i="1"/>
  <c r="BL1089" i="1"/>
  <c r="BM1089" i="1"/>
  <c r="BO1089" i="1"/>
  <c r="BP1089" i="1"/>
  <c r="BR1089" i="1"/>
  <c r="BS1089" i="1"/>
  <c r="BU1089" i="1"/>
  <c r="BV1089" i="1"/>
  <c r="B1090" i="1"/>
  <c r="U1090" i="1"/>
  <c r="V1090" i="1" s="1"/>
  <c r="W1090" i="1"/>
  <c r="X1090" i="1"/>
  <c r="AW1090" i="1"/>
  <c r="AX1090" i="1"/>
  <c r="AZ1090" i="1"/>
  <c r="BA1090" i="1"/>
  <c r="BC1090" i="1"/>
  <c r="BD1090" i="1"/>
  <c r="BI1090" i="1"/>
  <c r="BL1090" i="1"/>
  <c r="BM1090" i="1"/>
  <c r="BO1090" i="1"/>
  <c r="BP1090" i="1"/>
  <c r="BR1090" i="1"/>
  <c r="BS1090" i="1"/>
  <c r="BU1090" i="1"/>
  <c r="BV1090" i="1"/>
  <c r="B1091" i="1"/>
  <c r="U1091" i="1"/>
  <c r="V1091" i="1" s="1"/>
  <c r="W1091" i="1"/>
  <c r="X1091" i="1"/>
  <c r="AW1091" i="1"/>
  <c r="AX1091" i="1"/>
  <c r="AZ1091" i="1"/>
  <c r="BA1091" i="1"/>
  <c r="BC1091" i="1"/>
  <c r="BD1091" i="1"/>
  <c r="BI1091" i="1"/>
  <c r="BL1091" i="1"/>
  <c r="BM1091" i="1"/>
  <c r="BO1091" i="1"/>
  <c r="BP1091" i="1"/>
  <c r="BR1091" i="1"/>
  <c r="BS1091" i="1"/>
  <c r="BU1091" i="1"/>
  <c r="BV1091" i="1"/>
  <c r="B1092" i="1"/>
  <c r="U1092" i="1"/>
  <c r="V1092" i="1" s="1"/>
  <c r="W1092" i="1"/>
  <c r="X1092" i="1"/>
  <c r="AW1092" i="1"/>
  <c r="AX1092" i="1"/>
  <c r="AZ1092" i="1"/>
  <c r="BA1092" i="1"/>
  <c r="BC1092" i="1"/>
  <c r="BD1092" i="1"/>
  <c r="BL1092" i="1"/>
  <c r="BM1092" i="1"/>
  <c r="BO1092" i="1"/>
  <c r="BP1092" i="1"/>
  <c r="BR1092" i="1"/>
  <c r="BS1092" i="1"/>
  <c r="BU1092" i="1"/>
  <c r="BV1092" i="1"/>
  <c r="AT1106" i="1"/>
  <c r="AW1107" i="1"/>
  <c r="AZ1107" i="1"/>
  <c r="BC1107" i="1"/>
  <c r="BF1107" i="1"/>
  <c r="BI1107" i="1"/>
  <c r="B1109" i="1"/>
  <c r="U1109" i="1"/>
  <c r="V1109" i="1" s="1"/>
  <c r="W1109" i="1"/>
  <c r="AU1109" i="1" s="1"/>
  <c r="X1109" i="1"/>
  <c r="AW1109" i="1"/>
  <c r="AX1109" i="1"/>
  <c r="AZ1109" i="1"/>
  <c r="AZ1129" i="1" s="1"/>
  <c r="BA1109" i="1"/>
  <c r="BC1109" i="1"/>
  <c r="BD1109" i="1"/>
  <c r="BF1109" i="1"/>
  <c r="BL1109" i="1"/>
  <c r="BM1109" i="1"/>
  <c r="BO1109" i="1"/>
  <c r="BP1109" i="1"/>
  <c r="BR1109" i="1"/>
  <c r="BS1109" i="1"/>
  <c r="BU1109" i="1"/>
  <c r="BV1109" i="1"/>
  <c r="B1110" i="1"/>
  <c r="U1110" i="1"/>
  <c r="V1110" i="1" s="1"/>
  <c r="W1110" i="1"/>
  <c r="X1110" i="1"/>
  <c r="AW1110" i="1"/>
  <c r="AX1110" i="1"/>
  <c r="AZ1110" i="1"/>
  <c r="BA1110" i="1"/>
  <c r="BC1110" i="1"/>
  <c r="BD1110" i="1"/>
  <c r="BL1110" i="1"/>
  <c r="BM1110" i="1"/>
  <c r="BO1110" i="1"/>
  <c r="BP1110" i="1"/>
  <c r="BR1110" i="1"/>
  <c r="BS1110" i="1"/>
  <c r="BU1110" i="1"/>
  <c r="BV1110" i="1"/>
  <c r="B1111" i="1"/>
  <c r="U1111" i="1"/>
  <c r="V1111" i="1" s="1"/>
  <c r="W1111" i="1"/>
  <c r="X1111" i="1"/>
  <c r="AW1111" i="1"/>
  <c r="AX1111" i="1"/>
  <c r="AZ1111" i="1"/>
  <c r="BA1111" i="1"/>
  <c r="BC1111" i="1"/>
  <c r="BD1111" i="1"/>
  <c r="BL1111" i="1"/>
  <c r="BM1111" i="1"/>
  <c r="BO1111" i="1"/>
  <c r="BP1111" i="1"/>
  <c r="BR1111" i="1"/>
  <c r="BS1111" i="1"/>
  <c r="BU1111" i="1"/>
  <c r="BV1111" i="1"/>
  <c r="B1112" i="1"/>
  <c r="U1112" i="1"/>
  <c r="V1112" i="1" s="1"/>
  <c r="W1112" i="1"/>
  <c r="X1112" i="1"/>
  <c r="AW1112" i="1"/>
  <c r="AX1112" i="1"/>
  <c r="AZ1112" i="1"/>
  <c r="BA1112" i="1"/>
  <c r="BC1112" i="1"/>
  <c r="BD1112" i="1"/>
  <c r="BI1112" i="1"/>
  <c r="BL1112" i="1"/>
  <c r="BM1112" i="1"/>
  <c r="BO1112" i="1"/>
  <c r="BP1112" i="1"/>
  <c r="BR1112" i="1"/>
  <c r="BS1112" i="1"/>
  <c r="BU1112" i="1"/>
  <c r="BV1112" i="1"/>
  <c r="B1113" i="1"/>
  <c r="U1113" i="1"/>
  <c r="V1113" i="1" s="1"/>
  <c r="W1113" i="1"/>
  <c r="X1113" i="1"/>
  <c r="AW1113" i="1"/>
  <c r="AX1113" i="1"/>
  <c r="AZ1113" i="1"/>
  <c r="BA1113" i="1"/>
  <c r="BC1113" i="1"/>
  <c r="BD1113" i="1"/>
  <c r="BI1113" i="1"/>
  <c r="BL1113" i="1"/>
  <c r="BM1113" i="1"/>
  <c r="BO1113" i="1"/>
  <c r="BP1113" i="1"/>
  <c r="BR1113" i="1"/>
  <c r="BS1113" i="1"/>
  <c r="BU1113" i="1"/>
  <c r="BV1113" i="1"/>
  <c r="B1114" i="1"/>
  <c r="U1114" i="1"/>
  <c r="V1114" i="1" s="1"/>
  <c r="W1114" i="1"/>
  <c r="X1114" i="1"/>
  <c r="AW1114" i="1"/>
  <c r="AX1114" i="1"/>
  <c r="AZ1114" i="1"/>
  <c r="BA1114" i="1"/>
  <c r="BC1114" i="1"/>
  <c r="BD1114" i="1"/>
  <c r="BJ1114" i="1"/>
  <c r="BL1114" i="1"/>
  <c r="BM1114" i="1"/>
  <c r="BO1114" i="1"/>
  <c r="BP1114" i="1"/>
  <c r="BR1114" i="1"/>
  <c r="BS1114" i="1"/>
  <c r="BU1114" i="1"/>
  <c r="BV1114" i="1"/>
  <c r="B1115" i="1"/>
  <c r="U1115" i="1"/>
  <c r="V1115" i="1" s="1"/>
  <c r="W1115" i="1"/>
  <c r="X1115" i="1"/>
  <c r="AW1115" i="1"/>
  <c r="AX1115" i="1"/>
  <c r="AZ1115" i="1"/>
  <c r="BA1115" i="1"/>
  <c r="BC1115" i="1"/>
  <c r="BD1115" i="1"/>
  <c r="BL1115" i="1"/>
  <c r="BM1115" i="1"/>
  <c r="BO1115" i="1"/>
  <c r="BP1115" i="1"/>
  <c r="BR1115" i="1"/>
  <c r="BS1115" i="1"/>
  <c r="BU1115" i="1"/>
  <c r="BV1115" i="1"/>
  <c r="B1116" i="1"/>
  <c r="U1116" i="1"/>
  <c r="V1116" i="1" s="1"/>
  <c r="W1116" i="1"/>
  <c r="X1116" i="1"/>
  <c r="AW1116" i="1"/>
  <c r="AX1116" i="1"/>
  <c r="AZ1116" i="1"/>
  <c r="BA1116" i="1"/>
  <c r="BC1116" i="1"/>
  <c r="BD1116" i="1"/>
  <c r="BF1116" i="1"/>
  <c r="BL1116" i="1"/>
  <c r="BM1116" i="1"/>
  <c r="BO1116" i="1"/>
  <c r="BP1116" i="1"/>
  <c r="BR1116" i="1"/>
  <c r="BS1116" i="1"/>
  <c r="BU1116" i="1"/>
  <c r="BV1116" i="1"/>
  <c r="B1117" i="1"/>
  <c r="U1117" i="1"/>
  <c r="V1117" i="1" s="1"/>
  <c r="W1117" i="1"/>
  <c r="X1117" i="1"/>
  <c r="AW1117" i="1"/>
  <c r="AX1117" i="1"/>
  <c r="AZ1117" i="1"/>
  <c r="BA1117" i="1"/>
  <c r="BC1117" i="1"/>
  <c r="BD1117" i="1"/>
  <c r="BL1117" i="1"/>
  <c r="BM1117" i="1"/>
  <c r="BO1117" i="1"/>
  <c r="BP1117" i="1"/>
  <c r="BR1117" i="1"/>
  <c r="BS1117" i="1"/>
  <c r="BU1117" i="1"/>
  <c r="BV1117" i="1"/>
  <c r="B1118" i="1"/>
  <c r="U1118" i="1"/>
  <c r="V1118" i="1" s="1"/>
  <c r="W1118" i="1"/>
  <c r="X1118" i="1"/>
  <c r="AW1118" i="1"/>
  <c r="AX1118" i="1"/>
  <c r="AZ1118" i="1"/>
  <c r="BA1118" i="1"/>
  <c r="BC1118" i="1"/>
  <c r="BD1118" i="1"/>
  <c r="BL1118" i="1"/>
  <c r="BM1118" i="1"/>
  <c r="BO1118" i="1"/>
  <c r="BP1118" i="1"/>
  <c r="BR1118" i="1"/>
  <c r="BS1118" i="1"/>
  <c r="BU1118" i="1"/>
  <c r="BV1118" i="1"/>
  <c r="B1119" i="1"/>
  <c r="U1119" i="1"/>
  <c r="V1119" i="1" s="1"/>
  <c r="W1119" i="1"/>
  <c r="X1119" i="1"/>
  <c r="AW1119" i="1"/>
  <c r="AX1119" i="1"/>
  <c r="AZ1119" i="1"/>
  <c r="BA1119" i="1"/>
  <c r="BC1119" i="1"/>
  <c r="BD1119" i="1"/>
  <c r="BI1119" i="1"/>
  <c r="BL1119" i="1"/>
  <c r="BM1119" i="1"/>
  <c r="BO1119" i="1"/>
  <c r="BP1119" i="1"/>
  <c r="BR1119" i="1"/>
  <c r="BS1119" i="1"/>
  <c r="BU1119" i="1"/>
  <c r="BV1119" i="1"/>
  <c r="B1120" i="1"/>
  <c r="U1120" i="1"/>
  <c r="V1120" i="1" s="1"/>
  <c r="W1120" i="1"/>
  <c r="X1120" i="1"/>
  <c r="AW1120" i="1"/>
  <c r="AX1120" i="1"/>
  <c r="AZ1120" i="1"/>
  <c r="BA1120" i="1"/>
  <c r="BC1120" i="1"/>
  <c r="BD1120" i="1"/>
  <c r="BI1120" i="1"/>
  <c r="BL1120" i="1"/>
  <c r="BM1120" i="1"/>
  <c r="BO1120" i="1"/>
  <c r="BP1120" i="1"/>
  <c r="BR1120" i="1"/>
  <c r="BS1120" i="1"/>
  <c r="BU1120" i="1"/>
  <c r="BV1120" i="1"/>
  <c r="B1121" i="1"/>
  <c r="U1121" i="1"/>
  <c r="V1121" i="1" s="1"/>
  <c r="W1121" i="1"/>
  <c r="X1121" i="1"/>
  <c r="AW1121" i="1"/>
  <c r="AX1121" i="1"/>
  <c r="AZ1121" i="1"/>
  <c r="BA1121" i="1"/>
  <c r="BC1121" i="1"/>
  <c r="BD1121" i="1"/>
  <c r="BJ1121" i="1"/>
  <c r="BL1121" i="1"/>
  <c r="BM1121" i="1"/>
  <c r="BO1121" i="1"/>
  <c r="BP1121" i="1"/>
  <c r="BR1121" i="1"/>
  <c r="BS1121" i="1"/>
  <c r="BU1121" i="1"/>
  <c r="BV1121" i="1"/>
  <c r="B1122" i="1"/>
  <c r="U1122" i="1"/>
  <c r="V1122" i="1" s="1"/>
  <c r="W1122" i="1"/>
  <c r="X1122" i="1"/>
  <c r="AW1122" i="1"/>
  <c r="AX1122" i="1"/>
  <c r="AZ1122" i="1"/>
  <c r="BA1122" i="1"/>
  <c r="BC1122" i="1"/>
  <c r="BD1122" i="1"/>
  <c r="BL1122" i="1"/>
  <c r="BM1122" i="1"/>
  <c r="BO1122" i="1"/>
  <c r="BP1122" i="1"/>
  <c r="BR1122" i="1"/>
  <c r="BS1122" i="1"/>
  <c r="BU1122" i="1"/>
  <c r="BV1122" i="1"/>
  <c r="B1123" i="1"/>
  <c r="U1123" i="1"/>
  <c r="V1123" i="1" s="1"/>
  <c r="W1123" i="1"/>
  <c r="X1123" i="1"/>
  <c r="AW1123" i="1"/>
  <c r="AX1123" i="1"/>
  <c r="AZ1123" i="1"/>
  <c r="BA1123" i="1"/>
  <c r="BC1123" i="1"/>
  <c r="BD1123" i="1"/>
  <c r="BL1123" i="1"/>
  <c r="BM1123" i="1"/>
  <c r="BO1123" i="1"/>
  <c r="BP1123" i="1"/>
  <c r="BR1123" i="1"/>
  <c r="BS1123" i="1"/>
  <c r="BU1123" i="1"/>
  <c r="BV1123" i="1"/>
  <c r="B1124" i="1"/>
  <c r="U1124" i="1"/>
  <c r="V1124" i="1" s="1"/>
  <c r="W1124" i="1"/>
  <c r="X1124" i="1"/>
  <c r="AW1124" i="1"/>
  <c r="AX1124" i="1"/>
  <c r="AZ1124" i="1"/>
  <c r="BA1124" i="1"/>
  <c r="BC1124" i="1"/>
  <c r="BD1124" i="1"/>
  <c r="BL1124" i="1"/>
  <c r="BM1124" i="1"/>
  <c r="BO1124" i="1"/>
  <c r="BP1124" i="1"/>
  <c r="BR1124" i="1"/>
  <c r="BS1124" i="1"/>
  <c r="BU1124" i="1"/>
  <c r="BV1124" i="1"/>
  <c r="B1125" i="1"/>
  <c r="U1125" i="1"/>
  <c r="V1125" i="1" s="1"/>
  <c r="W1125" i="1"/>
  <c r="X1125" i="1"/>
  <c r="AW1125" i="1"/>
  <c r="AX1125" i="1"/>
  <c r="AZ1125" i="1"/>
  <c r="BA1125" i="1"/>
  <c r="BC1125" i="1"/>
  <c r="BD1125" i="1"/>
  <c r="BL1125" i="1"/>
  <c r="BM1125" i="1"/>
  <c r="BO1125" i="1"/>
  <c r="BP1125" i="1"/>
  <c r="BR1125" i="1"/>
  <c r="BS1125" i="1"/>
  <c r="BU1125" i="1"/>
  <c r="BV1125" i="1"/>
  <c r="B1126" i="1"/>
  <c r="U1126" i="1"/>
  <c r="V1126" i="1" s="1"/>
  <c r="W1126" i="1"/>
  <c r="X1126" i="1"/>
  <c r="AW1126" i="1"/>
  <c r="AX1126" i="1"/>
  <c r="AZ1126" i="1"/>
  <c r="BA1126" i="1"/>
  <c r="BC1126" i="1"/>
  <c r="BD1126" i="1"/>
  <c r="BL1126" i="1"/>
  <c r="BM1126" i="1"/>
  <c r="BO1126" i="1"/>
  <c r="BP1126" i="1"/>
  <c r="BR1126" i="1"/>
  <c r="BS1126" i="1"/>
  <c r="BU1126" i="1"/>
  <c r="BV1126" i="1"/>
  <c r="B1127" i="1"/>
  <c r="U1127" i="1"/>
  <c r="V1127" i="1" s="1"/>
  <c r="W1127" i="1"/>
  <c r="X1127" i="1"/>
  <c r="AW1127" i="1"/>
  <c r="AX1127" i="1"/>
  <c r="AZ1127" i="1"/>
  <c r="BA1127" i="1"/>
  <c r="BC1127" i="1"/>
  <c r="BD1127" i="1"/>
  <c r="BI1127" i="1"/>
  <c r="BL1127" i="1"/>
  <c r="BM1127" i="1"/>
  <c r="BO1127" i="1"/>
  <c r="BP1127" i="1"/>
  <c r="BR1127" i="1"/>
  <c r="BS1127" i="1"/>
  <c r="BU1127" i="1"/>
  <c r="BV1127" i="1"/>
  <c r="B1128" i="1"/>
  <c r="U1128" i="1"/>
  <c r="V1128" i="1" s="1"/>
  <c r="W1128" i="1"/>
  <c r="X1128" i="1"/>
  <c r="AW1128" i="1"/>
  <c r="AX1128" i="1"/>
  <c r="AZ1128" i="1"/>
  <c r="BA1128" i="1"/>
  <c r="BC1128" i="1"/>
  <c r="BD1128" i="1"/>
  <c r="BI1128" i="1"/>
  <c r="BL1128" i="1"/>
  <c r="BM1128" i="1"/>
  <c r="BO1128" i="1"/>
  <c r="BP1128" i="1"/>
  <c r="BR1128" i="1"/>
  <c r="BS1128" i="1"/>
  <c r="BU1128" i="1"/>
  <c r="BV1128" i="1"/>
  <c r="AT1141" i="1"/>
  <c r="AW1142" i="1"/>
  <c r="AZ1142" i="1"/>
  <c r="BC1142" i="1"/>
  <c r="BF1142" i="1"/>
  <c r="BI1142" i="1"/>
  <c r="B1144" i="1"/>
  <c r="U1144" i="1"/>
  <c r="V1144" i="1" s="1"/>
  <c r="W1144" i="1"/>
  <c r="AU1144" i="1" s="1"/>
  <c r="X1144" i="1"/>
  <c r="AW1144" i="1"/>
  <c r="AX1144" i="1"/>
  <c r="AX1170" i="1" s="1"/>
  <c r="AZ1144" i="1"/>
  <c r="BA1144" i="1"/>
  <c r="BC1144" i="1"/>
  <c r="BD1144" i="1"/>
  <c r="BL1144" i="1"/>
  <c r="BM1144" i="1"/>
  <c r="BO1144" i="1"/>
  <c r="BP1144" i="1"/>
  <c r="BR1144" i="1"/>
  <c r="BS1144" i="1"/>
  <c r="BU1144" i="1"/>
  <c r="BV1144" i="1"/>
  <c r="B1145" i="1"/>
  <c r="U1145" i="1"/>
  <c r="V1145" i="1" s="1"/>
  <c r="W1145" i="1"/>
  <c r="X1145" i="1"/>
  <c r="AW1145" i="1"/>
  <c r="AX1145" i="1"/>
  <c r="AZ1145" i="1"/>
  <c r="BA1145" i="1"/>
  <c r="BC1145" i="1"/>
  <c r="BD1145" i="1"/>
  <c r="BL1145" i="1"/>
  <c r="BM1145" i="1"/>
  <c r="BO1145" i="1"/>
  <c r="BP1145" i="1"/>
  <c r="BR1145" i="1"/>
  <c r="BS1145" i="1"/>
  <c r="BU1145" i="1"/>
  <c r="BV1145" i="1"/>
  <c r="B1146" i="1"/>
  <c r="U1146" i="1"/>
  <c r="V1146" i="1" s="1"/>
  <c r="W1146" i="1"/>
  <c r="X1146" i="1"/>
  <c r="AW1146" i="1"/>
  <c r="AX1146" i="1"/>
  <c r="AZ1146" i="1"/>
  <c r="BA1146" i="1"/>
  <c r="BC1146" i="1"/>
  <c r="BD1146" i="1"/>
  <c r="BL1146" i="1"/>
  <c r="BM1146" i="1"/>
  <c r="BO1146" i="1"/>
  <c r="BP1146" i="1"/>
  <c r="BR1146" i="1"/>
  <c r="BS1146" i="1"/>
  <c r="BU1146" i="1"/>
  <c r="BV1146" i="1"/>
  <c r="B1147" i="1"/>
  <c r="U1147" i="1"/>
  <c r="V1147" i="1" s="1"/>
  <c r="W1147" i="1"/>
  <c r="X1147" i="1"/>
  <c r="AW1147" i="1"/>
  <c r="AX1147" i="1"/>
  <c r="AZ1147" i="1"/>
  <c r="BA1147" i="1"/>
  <c r="BC1147" i="1"/>
  <c r="BD1147" i="1"/>
  <c r="BI1147" i="1"/>
  <c r="BL1147" i="1"/>
  <c r="BM1147" i="1"/>
  <c r="BO1147" i="1"/>
  <c r="BP1147" i="1"/>
  <c r="BR1147" i="1"/>
  <c r="BS1147" i="1"/>
  <c r="BU1147" i="1"/>
  <c r="BV1147" i="1"/>
  <c r="B1148" i="1"/>
  <c r="U1148" i="1"/>
  <c r="V1148" i="1" s="1"/>
  <c r="W1148" i="1"/>
  <c r="X1148" i="1"/>
  <c r="AW1148" i="1"/>
  <c r="AX1148" i="1"/>
  <c r="AZ1148" i="1"/>
  <c r="BA1148" i="1"/>
  <c r="BC1148" i="1"/>
  <c r="BD1148" i="1"/>
  <c r="BI1148" i="1"/>
  <c r="BL1148" i="1"/>
  <c r="BM1148" i="1"/>
  <c r="BO1148" i="1"/>
  <c r="BP1148" i="1"/>
  <c r="BR1148" i="1"/>
  <c r="BS1148" i="1"/>
  <c r="BU1148" i="1"/>
  <c r="BV1148" i="1"/>
  <c r="B1149" i="1"/>
  <c r="U1149" i="1"/>
  <c r="V1149" i="1" s="1"/>
  <c r="W1149" i="1"/>
  <c r="X1149" i="1"/>
  <c r="AW1149" i="1"/>
  <c r="AX1149" i="1"/>
  <c r="AZ1149" i="1"/>
  <c r="BA1149" i="1"/>
  <c r="BC1149" i="1"/>
  <c r="BD1149" i="1"/>
  <c r="BL1149" i="1"/>
  <c r="BM1149" i="1"/>
  <c r="BO1149" i="1"/>
  <c r="BP1149" i="1"/>
  <c r="BR1149" i="1"/>
  <c r="BS1149" i="1"/>
  <c r="BU1149" i="1"/>
  <c r="BV1149" i="1"/>
  <c r="B1150" i="1"/>
  <c r="U1150" i="1"/>
  <c r="V1150" i="1" s="1"/>
  <c r="W1150" i="1"/>
  <c r="X1150" i="1"/>
  <c r="AW1150" i="1"/>
  <c r="AX1150" i="1"/>
  <c r="AZ1150" i="1"/>
  <c r="BA1150" i="1"/>
  <c r="BC1150" i="1"/>
  <c r="BD1150" i="1"/>
  <c r="BL1150" i="1"/>
  <c r="BM1150" i="1"/>
  <c r="BO1150" i="1"/>
  <c r="BP1150" i="1"/>
  <c r="BR1150" i="1"/>
  <c r="BS1150" i="1"/>
  <c r="BU1150" i="1"/>
  <c r="BV1150" i="1"/>
  <c r="B1151" i="1"/>
  <c r="U1151" i="1"/>
  <c r="V1151" i="1" s="1"/>
  <c r="W1151" i="1"/>
  <c r="X1151" i="1"/>
  <c r="AW1151" i="1"/>
  <c r="AX1151" i="1"/>
  <c r="AZ1151" i="1"/>
  <c r="BA1151" i="1"/>
  <c r="BC1151" i="1"/>
  <c r="BD1151" i="1"/>
  <c r="BL1151" i="1"/>
  <c r="BM1151" i="1"/>
  <c r="BO1151" i="1"/>
  <c r="BP1151" i="1"/>
  <c r="BR1151" i="1"/>
  <c r="BS1151" i="1"/>
  <c r="BU1151" i="1"/>
  <c r="BV1151" i="1"/>
  <c r="B1152" i="1"/>
  <c r="U1152" i="1"/>
  <c r="V1152" i="1" s="1"/>
  <c r="W1152" i="1"/>
  <c r="X1152" i="1"/>
  <c r="AW1152" i="1"/>
  <c r="AX1152" i="1"/>
  <c r="AZ1152" i="1"/>
  <c r="BA1152" i="1"/>
  <c r="BC1152" i="1"/>
  <c r="BD1152" i="1"/>
  <c r="BL1152" i="1"/>
  <c r="BM1152" i="1"/>
  <c r="BO1152" i="1"/>
  <c r="BP1152" i="1"/>
  <c r="BR1152" i="1"/>
  <c r="BS1152" i="1"/>
  <c r="BU1152" i="1"/>
  <c r="BV1152" i="1"/>
  <c r="B1153" i="1"/>
  <c r="U1153" i="1"/>
  <c r="V1153" i="1" s="1"/>
  <c r="W1153" i="1"/>
  <c r="X1153" i="1"/>
  <c r="AW1153" i="1"/>
  <c r="AX1153" i="1"/>
  <c r="AZ1153" i="1"/>
  <c r="BA1153" i="1"/>
  <c r="BC1153" i="1"/>
  <c r="BD1153" i="1"/>
  <c r="BL1153" i="1"/>
  <c r="BM1153" i="1"/>
  <c r="BO1153" i="1"/>
  <c r="BP1153" i="1"/>
  <c r="BR1153" i="1"/>
  <c r="BS1153" i="1"/>
  <c r="BU1153" i="1"/>
  <c r="BV1153" i="1"/>
  <c r="B1154" i="1"/>
  <c r="U1154" i="1"/>
  <c r="V1154" i="1" s="1"/>
  <c r="W1154" i="1"/>
  <c r="X1154" i="1"/>
  <c r="AW1154" i="1"/>
  <c r="AX1154" i="1"/>
  <c r="AZ1154" i="1"/>
  <c r="BA1154" i="1"/>
  <c r="BC1154" i="1"/>
  <c r="BD1154" i="1"/>
  <c r="BI1154" i="1"/>
  <c r="BL1154" i="1"/>
  <c r="BM1154" i="1"/>
  <c r="BO1154" i="1"/>
  <c r="BP1154" i="1"/>
  <c r="BR1154" i="1"/>
  <c r="BS1154" i="1"/>
  <c r="BU1154" i="1"/>
  <c r="BV1154" i="1"/>
  <c r="B1155" i="1"/>
  <c r="U1155" i="1"/>
  <c r="V1155" i="1" s="1"/>
  <c r="W1155" i="1"/>
  <c r="X1155" i="1"/>
  <c r="AW1155" i="1"/>
  <c r="AX1155" i="1"/>
  <c r="AZ1155" i="1"/>
  <c r="BA1155" i="1"/>
  <c r="BC1155" i="1"/>
  <c r="BD1155" i="1"/>
  <c r="BJ1155" i="1"/>
  <c r="BL1155" i="1"/>
  <c r="BM1155" i="1"/>
  <c r="BO1155" i="1"/>
  <c r="BP1155" i="1"/>
  <c r="BR1155" i="1"/>
  <c r="BS1155" i="1"/>
  <c r="BU1155" i="1"/>
  <c r="BV1155" i="1"/>
  <c r="B1156" i="1"/>
  <c r="U1156" i="1"/>
  <c r="V1156" i="1" s="1"/>
  <c r="W1156" i="1"/>
  <c r="X1156" i="1"/>
  <c r="AW1156" i="1"/>
  <c r="AX1156" i="1"/>
  <c r="AZ1156" i="1"/>
  <c r="BA1156" i="1"/>
  <c r="BC1156" i="1"/>
  <c r="BD1156" i="1"/>
  <c r="BJ1156" i="1"/>
  <c r="BL1156" i="1"/>
  <c r="BM1156" i="1"/>
  <c r="BO1156" i="1"/>
  <c r="BP1156" i="1"/>
  <c r="BR1156" i="1"/>
  <c r="BS1156" i="1"/>
  <c r="BU1156" i="1"/>
  <c r="BV1156" i="1"/>
  <c r="B1157" i="1"/>
  <c r="U1157" i="1"/>
  <c r="V1157" i="1" s="1"/>
  <c r="W1157" i="1"/>
  <c r="X1157" i="1"/>
  <c r="AW1157" i="1"/>
  <c r="AX1157" i="1"/>
  <c r="AZ1157" i="1"/>
  <c r="BA1157" i="1"/>
  <c r="BC1157" i="1"/>
  <c r="BD1157" i="1"/>
  <c r="BL1157" i="1"/>
  <c r="BM1157" i="1"/>
  <c r="BO1157" i="1"/>
  <c r="BP1157" i="1"/>
  <c r="BR1157" i="1"/>
  <c r="BS1157" i="1"/>
  <c r="BU1157" i="1"/>
  <c r="BV1157" i="1"/>
  <c r="B1158" i="1"/>
  <c r="U1158" i="1"/>
  <c r="V1158" i="1" s="1"/>
  <c r="W1158" i="1"/>
  <c r="X1158" i="1"/>
  <c r="AW1158" i="1"/>
  <c r="AX1158" i="1"/>
  <c r="AZ1158" i="1"/>
  <c r="BA1158" i="1"/>
  <c r="BC1158" i="1"/>
  <c r="BD1158" i="1"/>
  <c r="BL1158" i="1"/>
  <c r="BM1158" i="1"/>
  <c r="BO1158" i="1"/>
  <c r="BP1158" i="1"/>
  <c r="BR1158" i="1"/>
  <c r="BS1158" i="1"/>
  <c r="BU1158" i="1"/>
  <c r="BV1158" i="1"/>
  <c r="B1159" i="1"/>
  <c r="U1159" i="1"/>
  <c r="V1159" i="1" s="1"/>
  <c r="W1159" i="1"/>
  <c r="X1159" i="1"/>
  <c r="AW1159" i="1"/>
  <c r="AX1159" i="1"/>
  <c r="AZ1159" i="1"/>
  <c r="BA1159" i="1"/>
  <c r="BC1159" i="1"/>
  <c r="BD1159" i="1"/>
  <c r="BL1159" i="1"/>
  <c r="BM1159" i="1"/>
  <c r="BO1159" i="1"/>
  <c r="BP1159" i="1"/>
  <c r="BR1159" i="1"/>
  <c r="BS1159" i="1"/>
  <c r="BU1159" i="1"/>
  <c r="BV1159" i="1"/>
  <c r="B1160" i="1"/>
  <c r="U1160" i="1"/>
  <c r="V1160" i="1" s="1"/>
  <c r="W1160" i="1"/>
  <c r="X1160" i="1"/>
  <c r="AW1160" i="1"/>
  <c r="AX1160" i="1"/>
  <c r="AZ1160" i="1"/>
  <c r="BA1160" i="1"/>
  <c r="BC1160" i="1"/>
  <c r="BD1160" i="1"/>
  <c r="BL1160" i="1"/>
  <c r="BM1160" i="1"/>
  <c r="BO1160" i="1"/>
  <c r="BP1160" i="1"/>
  <c r="BR1160" i="1"/>
  <c r="BS1160" i="1"/>
  <c r="BU1160" i="1"/>
  <c r="BV1160" i="1"/>
  <c r="B1161" i="1"/>
  <c r="U1161" i="1"/>
  <c r="V1161" i="1" s="1"/>
  <c r="W1161" i="1"/>
  <c r="X1161" i="1"/>
  <c r="AW1161" i="1"/>
  <c r="AX1161" i="1"/>
  <c r="AZ1161" i="1"/>
  <c r="BA1161" i="1"/>
  <c r="BC1161" i="1"/>
  <c r="BD1161" i="1"/>
  <c r="BL1161" i="1"/>
  <c r="BM1161" i="1"/>
  <c r="BO1161" i="1"/>
  <c r="BP1161" i="1"/>
  <c r="BR1161" i="1"/>
  <c r="BS1161" i="1"/>
  <c r="BU1161" i="1"/>
  <c r="BV1161" i="1"/>
  <c r="B1162" i="1"/>
  <c r="U1162" i="1"/>
  <c r="V1162" i="1" s="1"/>
  <c r="W1162" i="1"/>
  <c r="X1162" i="1"/>
  <c r="AW1162" i="1"/>
  <c r="AX1162" i="1"/>
  <c r="AZ1162" i="1"/>
  <c r="BA1162" i="1"/>
  <c r="BC1162" i="1"/>
  <c r="BD1162" i="1"/>
  <c r="BL1162" i="1"/>
  <c r="BM1162" i="1"/>
  <c r="BO1162" i="1"/>
  <c r="BP1162" i="1"/>
  <c r="BR1162" i="1"/>
  <c r="BS1162" i="1"/>
  <c r="BU1162" i="1"/>
  <c r="BV1162" i="1"/>
  <c r="B1163" i="1"/>
  <c r="U1163" i="1"/>
  <c r="V1163" i="1" s="1"/>
  <c r="W1163" i="1"/>
  <c r="X1163" i="1"/>
  <c r="AW1163" i="1"/>
  <c r="AX1163" i="1"/>
  <c r="AZ1163" i="1"/>
  <c r="BA1163" i="1"/>
  <c r="BC1163" i="1"/>
  <c r="BD1163" i="1"/>
  <c r="BJ1163" i="1"/>
  <c r="BL1163" i="1"/>
  <c r="BM1163" i="1"/>
  <c r="BO1163" i="1"/>
  <c r="BP1163" i="1"/>
  <c r="BR1163" i="1"/>
  <c r="BS1163" i="1"/>
  <c r="BU1163" i="1"/>
  <c r="BV1163" i="1"/>
  <c r="A1171" i="1"/>
  <c r="AT1176" i="1"/>
  <c r="AW1177" i="1"/>
  <c r="AZ1177" i="1"/>
  <c r="BC1177" i="1"/>
  <c r="BF1177" i="1"/>
  <c r="BI1177" i="1"/>
  <c r="B1179" i="1"/>
  <c r="U1179" i="1"/>
  <c r="W1179" i="1"/>
  <c r="AU1179" i="1" s="1"/>
  <c r="X1179" i="1"/>
  <c r="AW1179" i="1"/>
  <c r="AW1199" i="1" s="1"/>
  <c r="AX1179" i="1"/>
  <c r="AZ1179" i="1"/>
  <c r="BA1179" i="1"/>
  <c r="BC1179" i="1"/>
  <c r="BD1179" i="1"/>
  <c r="BL1179" i="1"/>
  <c r="BM1179" i="1"/>
  <c r="BO1179" i="1"/>
  <c r="BP1179" i="1"/>
  <c r="BR1179" i="1"/>
  <c r="BS1179" i="1"/>
  <c r="BU1179" i="1"/>
  <c r="BV1179" i="1"/>
  <c r="B1180" i="1"/>
  <c r="U1180" i="1"/>
  <c r="V1180" i="1" s="1"/>
  <c r="W1180" i="1"/>
  <c r="X1180" i="1"/>
  <c r="AW1180" i="1"/>
  <c r="AX1180" i="1"/>
  <c r="AZ1180" i="1"/>
  <c r="BA1180" i="1"/>
  <c r="BC1180" i="1"/>
  <c r="BD1180" i="1"/>
  <c r="BJ1180" i="1"/>
  <c r="BL1180" i="1"/>
  <c r="BM1180" i="1"/>
  <c r="BO1180" i="1"/>
  <c r="BP1180" i="1"/>
  <c r="BR1180" i="1"/>
  <c r="BS1180" i="1"/>
  <c r="BU1180" i="1"/>
  <c r="BV1180" i="1"/>
  <c r="B1181" i="1"/>
  <c r="U1181" i="1"/>
  <c r="V1181" i="1" s="1"/>
  <c r="W1181" i="1"/>
  <c r="X1181" i="1"/>
  <c r="AW1181" i="1"/>
  <c r="AX1181" i="1"/>
  <c r="AZ1181" i="1"/>
  <c r="BA1181" i="1"/>
  <c r="BC1181" i="1"/>
  <c r="BD1181" i="1"/>
  <c r="BJ1181" i="1"/>
  <c r="BL1181" i="1"/>
  <c r="BM1181" i="1"/>
  <c r="BO1181" i="1"/>
  <c r="BP1181" i="1"/>
  <c r="BR1181" i="1"/>
  <c r="BS1181" i="1"/>
  <c r="BU1181" i="1"/>
  <c r="BV1181" i="1"/>
  <c r="B1182" i="1"/>
  <c r="U1182" i="1"/>
  <c r="V1182" i="1" s="1"/>
  <c r="W1182" i="1"/>
  <c r="X1182" i="1"/>
  <c r="AW1182" i="1"/>
  <c r="AX1182" i="1"/>
  <c r="AZ1182" i="1"/>
  <c r="BA1182" i="1"/>
  <c r="BC1182" i="1"/>
  <c r="BD1182" i="1"/>
  <c r="BL1182" i="1"/>
  <c r="BM1182" i="1"/>
  <c r="BO1182" i="1"/>
  <c r="BP1182" i="1"/>
  <c r="BR1182" i="1"/>
  <c r="BS1182" i="1"/>
  <c r="BU1182" i="1"/>
  <c r="BV1182" i="1"/>
  <c r="B1183" i="1"/>
  <c r="U1183" i="1"/>
  <c r="V1183" i="1" s="1"/>
  <c r="W1183" i="1"/>
  <c r="X1183" i="1"/>
  <c r="AW1183" i="1"/>
  <c r="AX1183" i="1"/>
  <c r="AZ1183" i="1"/>
  <c r="BA1183" i="1"/>
  <c r="BC1183" i="1"/>
  <c r="BD1183" i="1"/>
  <c r="BL1183" i="1"/>
  <c r="BM1183" i="1"/>
  <c r="BO1183" i="1"/>
  <c r="BP1183" i="1"/>
  <c r="BR1183" i="1"/>
  <c r="BS1183" i="1"/>
  <c r="BU1183" i="1"/>
  <c r="BV1183" i="1"/>
  <c r="B1184" i="1"/>
  <c r="U1184" i="1"/>
  <c r="V1184" i="1" s="1"/>
  <c r="W1184" i="1"/>
  <c r="X1184" i="1"/>
  <c r="AW1184" i="1"/>
  <c r="AX1184" i="1"/>
  <c r="AZ1184" i="1"/>
  <c r="BA1184" i="1"/>
  <c r="BC1184" i="1"/>
  <c r="BD1184" i="1"/>
  <c r="BG1184" i="1"/>
  <c r="BL1184" i="1"/>
  <c r="BM1184" i="1"/>
  <c r="BO1184" i="1"/>
  <c r="BP1184" i="1"/>
  <c r="BR1184" i="1"/>
  <c r="BS1184" i="1"/>
  <c r="BU1184" i="1"/>
  <c r="BV1184" i="1"/>
  <c r="B1185" i="1"/>
  <c r="U1185" i="1"/>
  <c r="V1185" i="1" s="1"/>
  <c r="W1185" i="1"/>
  <c r="X1185" i="1"/>
  <c r="AW1185" i="1"/>
  <c r="AX1185" i="1"/>
  <c r="AZ1185" i="1"/>
  <c r="BA1185" i="1"/>
  <c r="BC1185" i="1"/>
  <c r="BD1185" i="1"/>
  <c r="BL1185" i="1"/>
  <c r="BM1185" i="1"/>
  <c r="BO1185" i="1"/>
  <c r="BP1185" i="1"/>
  <c r="BR1185" i="1"/>
  <c r="BS1185" i="1"/>
  <c r="BU1185" i="1"/>
  <c r="BV1185" i="1"/>
  <c r="B1186" i="1"/>
  <c r="U1186" i="1"/>
  <c r="V1186" i="1" s="1"/>
  <c r="W1186" i="1"/>
  <c r="X1186" i="1"/>
  <c r="AW1186" i="1"/>
  <c r="AX1186" i="1"/>
  <c r="AZ1186" i="1"/>
  <c r="BA1186" i="1"/>
  <c r="BC1186" i="1"/>
  <c r="BD1186" i="1"/>
  <c r="BL1186" i="1"/>
  <c r="BM1186" i="1"/>
  <c r="BO1186" i="1"/>
  <c r="BP1186" i="1"/>
  <c r="BR1186" i="1"/>
  <c r="BS1186" i="1"/>
  <c r="BU1186" i="1"/>
  <c r="BV1186" i="1"/>
  <c r="B1187" i="1"/>
  <c r="U1187" i="1"/>
  <c r="V1187" i="1" s="1"/>
  <c r="W1187" i="1"/>
  <c r="X1187" i="1"/>
  <c r="AW1187" i="1"/>
  <c r="AX1187" i="1"/>
  <c r="AZ1187" i="1"/>
  <c r="BA1187" i="1"/>
  <c r="BC1187" i="1"/>
  <c r="BD1187" i="1"/>
  <c r="BL1187" i="1"/>
  <c r="BM1187" i="1"/>
  <c r="BO1187" i="1"/>
  <c r="BP1187" i="1"/>
  <c r="BR1187" i="1"/>
  <c r="BS1187" i="1"/>
  <c r="BU1187" i="1"/>
  <c r="BV1187" i="1"/>
  <c r="B1188" i="1"/>
  <c r="U1188" i="1"/>
  <c r="V1188" i="1" s="1"/>
  <c r="W1188" i="1"/>
  <c r="X1188" i="1"/>
  <c r="AW1188" i="1"/>
  <c r="AX1188" i="1"/>
  <c r="AZ1188" i="1"/>
  <c r="BA1188" i="1"/>
  <c r="BC1188" i="1"/>
  <c r="BD1188" i="1"/>
  <c r="BI1188" i="1"/>
  <c r="BL1188" i="1"/>
  <c r="BM1188" i="1"/>
  <c r="BO1188" i="1"/>
  <c r="BP1188" i="1"/>
  <c r="BR1188" i="1"/>
  <c r="BS1188" i="1"/>
  <c r="BU1188" i="1"/>
  <c r="BV1188" i="1"/>
  <c r="B1189" i="1"/>
  <c r="U1189" i="1"/>
  <c r="V1189" i="1" s="1"/>
  <c r="W1189" i="1"/>
  <c r="X1189" i="1"/>
  <c r="AW1189" i="1"/>
  <c r="AX1189" i="1"/>
  <c r="AZ1189" i="1"/>
  <c r="BA1189" i="1"/>
  <c r="BC1189" i="1"/>
  <c r="BD1189" i="1"/>
  <c r="BJ1189" i="1"/>
  <c r="BL1189" i="1"/>
  <c r="BM1189" i="1"/>
  <c r="BO1189" i="1"/>
  <c r="BP1189" i="1"/>
  <c r="BR1189" i="1"/>
  <c r="BS1189" i="1"/>
  <c r="BU1189" i="1"/>
  <c r="BV1189" i="1"/>
  <c r="B1190" i="1"/>
  <c r="U1190" i="1"/>
  <c r="V1190" i="1" s="1"/>
  <c r="W1190" i="1"/>
  <c r="X1190" i="1"/>
  <c r="AW1190" i="1"/>
  <c r="AX1190" i="1"/>
  <c r="AZ1190" i="1"/>
  <c r="BA1190" i="1"/>
  <c r="BC1190" i="1"/>
  <c r="BD1190" i="1"/>
  <c r="BI1190" i="1"/>
  <c r="BL1190" i="1"/>
  <c r="BM1190" i="1"/>
  <c r="BO1190" i="1"/>
  <c r="BP1190" i="1"/>
  <c r="BR1190" i="1"/>
  <c r="BS1190" i="1"/>
  <c r="BU1190" i="1"/>
  <c r="BV1190" i="1"/>
  <c r="B1191" i="1"/>
  <c r="U1191" i="1"/>
  <c r="V1191" i="1" s="1"/>
  <c r="W1191" i="1"/>
  <c r="X1191" i="1"/>
  <c r="AW1191" i="1"/>
  <c r="AX1191" i="1"/>
  <c r="AZ1191" i="1"/>
  <c r="BA1191" i="1"/>
  <c r="BC1191" i="1"/>
  <c r="BD1191" i="1"/>
  <c r="BL1191" i="1"/>
  <c r="BM1191" i="1"/>
  <c r="BO1191" i="1"/>
  <c r="BP1191" i="1"/>
  <c r="BR1191" i="1"/>
  <c r="BS1191" i="1"/>
  <c r="BU1191" i="1"/>
  <c r="BV1191" i="1"/>
  <c r="B1192" i="1"/>
  <c r="U1192" i="1"/>
  <c r="V1192" i="1" s="1"/>
  <c r="W1192" i="1"/>
  <c r="X1192" i="1"/>
  <c r="AW1192" i="1"/>
  <c r="AX1192" i="1"/>
  <c r="AZ1192" i="1"/>
  <c r="BA1192" i="1"/>
  <c r="BC1192" i="1"/>
  <c r="BD1192" i="1"/>
  <c r="BL1192" i="1"/>
  <c r="BM1192" i="1"/>
  <c r="BO1192" i="1"/>
  <c r="BP1192" i="1"/>
  <c r="BR1192" i="1"/>
  <c r="BS1192" i="1"/>
  <c r="BU1192" i="1"/>
  <c r="BV1192" i="1"/>
  <c r="B1193" i="1"/>
  <c r="U1193" i="1"/>
  <c r="V1193" i="1" s="1"/>
  <c r="W1193" i="1"/>
  <c r="X1193" i="1"/>
  <c r="AW1193" i="1"/>
  <c r="AX1193" i="1"/>
  <c r="AZ1193" i="1"/>
  <c r="BA1193" i="1"/>
  <c r="BC1193" i="1"/>
  <c r="BD1193" i="1"/>
  <c r="BL1193" i="1"/>
  <c r="BM1193" i="1"/>
  <c r="BO1193" i="1"/>
  <c r="BP1193" i="1"/>
  <c r="BR1193" i="1"/>
  <c r="BS1193" i="1"/>
  <c r="BU1193" i="1"/>
  <c r="BV1193" i="1"/>
  <c r="B1194" i="1"/>
  <c r="U1194" i="1"/>
  <c r="V1194" i="1" s="1"/>
  <c r="W1194" i="1"/>
  <c r="X1194" i="1"/>
  <c r="AW1194" i="1"/>
  <c r="AX1194" i="1"/>
  <c r="AZ1194" i="1"/>
  <c r="BA1194" i="1"/>
  <c r="BC1194" i="1"/>
  <c r="BD1194" i="1"/>
  <c r="BL1194" i="1"/>
  <c r="BM1194" i="1"/>
  <c r="BO1194" i="1"/>
  <c r="BP1194" i="1"/>
  <c r="BR1194" i="1"/>
  <c r="BS1194" i="1"/>
  <c r="BU1194" i="1"/>
  <c r="BV1194" i="1"/>
  <c r="B1195" i="1"/>
  <c r="U1195" i="1"/>
  <c r="V1195" i="1" s="1"/>
  <c r="W1195" i="1"/>
  <c r="X1195" i="1"/>
  <c r="AW1195" i="1"/>
  <c r="AX1195" i="1"/>
  <c r="AZ1195" i="1"/>
  <c r="BA1195" i="1"/>
  <c r="BC1195" i="1"/>
  <c r="BD1195" i="1"/>
  <c r="BL1195" i="1"/>
  <c r="BM1195" i="1"/>
  <c r="BO1195" i="1"/>
  <c r="BP1195" i="1"/>
  <c r="BR1195" i="1"/>
  <c r="BS1195" i="1"/>
  <c r="BU1195" i="1"/>
  <c r="BV1195" i="1"/>
  <c r="B1196" i="1"/>
  <c r="U1196" i="1"/>
  <c r="V1196" i="1" s="1"/>
  <c r="W1196" i="1"/>
  <c r="X1196" i="1"/>
  <c r="AW1196" i="1"/>
  <c r="AX1196" i="1"/>
  <c r="AZ1196" i="1"/>
  <c r="BA1196" i="1"/>
  <c r="BC1196" i="1"/>
  <c r="BD1196" i="1"/>
  <c r="BF1196" i="1"/>
  <c r="BJ1196" i="1"/>
  <c r="BL1196" i="1"/>
  <c r="BM1196" i="1"/>
  <c r="BO1196" i="1"/>
  <c r="BP1196" i="1"/>
  <c r="BR1196" i="1"/>
  <c r="BS1196" i="1"/>
  <c r="BU1196" i="1"/>
  <c r="BV1196" i="1"/>
  <c r="B1197" i="1"/>
  <c r="U1197" i="1"/>
  <c r="V1197" i="1" s="1"/>
  <c r="W1197" i="1"/>
  <c r="X1197" i="1"/>
  <c r="AW1197" i="1"/>
  <c r="AX1197" i="1"/>
  <c r="AZ1197" i="1"/>
  <c r="BA1197" i="1"/>
  <c r="BC1197" i="1"/>
  <c r="BD1197" i="1"/>
  <c r="BI1197" i="1"/>
  <c r="BL1197" i="1"/>
  <c r="BM1197" i="1"/>
  <c r="BO1197" i="1"/>
  <c r="BP1197" i="1"/>
  <c r="BR1197" i="1"/>
  <c r="BS1197" i="1"/>
  <c r="BU1197" i="1"/>
  <c r="BV1197" i="1"/>
  <c r="B1198" i="1"/>
  <c r="U1198" i="1"/>
  <c r="V1198" i="1" s="1"/>
  <c r="W1198" i="1"/>
  <c r="X1198" i="1"/>
  <c r="AW1198" i="1"/>
  <c r="AX1198" i="1"/>
  <c r="AZ1198" i="1"/>
  <c r="BA1198" i="1"/>
  <c r="BC1198" i="1"/>
  <c r="BD1198" i="1"/>
  <c r="BJ1198" i="1"/>
  <c r="BL1198" i="1"/>
  <c r="BM1198" i="1"/>
  <c r="BO1198" i="1"/>
  <c r="BP1198" i="1"/>
  <c r="BR1198" i="1"/>
  <c r="BS1198" i="1"/>
  <c r="BU1198" i="1"/>
  <c r="BV1198" i="1"/>
  <c r="AT1212" i="1"/>
  <c r="AW1213" i="1"/>
  <c r="AZ1213" i="1"/>
  <c r="BC1213" i="1"/>
  <c r="BF1213" i="1"/>
  <c r="BI1213" i="1"/>
  <c r="B1215" i="1"/>
  <c r="U1215" i="1"/>
  <c r="V1215" i="1" s="1"/>
  <c r="W1215" i="1"/>
  <c r="AU1215" i="1" s="1"/>
  <c r="X1215" i="1"/>
  <c r="AW1215" i="1"/>
  <c r="AW1235" i="1" s="1"/>
  <c r="AX1215" i="1"/>
  <c r="AZ1215" i="1"/>
  <c r="BA1215" i="1"/>
  <c r="BA1241" i="1" s="1"/>
  <c r="BC1215" i="1"/>
  <c r="BD1215" i="1"/>
  <c r="BI1215" i="1"/>
  <c r="BI1235" i="1" s="1"/>
  <c r="BL1215" i="1"/>
  <c r="BM1215" i="1"/>
  <c r="BO1215" i="1"/>
  <c r="BP1215" i="1"/>
  <c r="BR1215" i="1"/>
  <c r="BS1215" i="1"/>
  <c r="BU1215" i="1"/>
  <c r="BV1215" i="1"/>
  <c r="B1216" i="1"/>
  <c r="U1216" i="1"/>
  <c r="V1216" i="1" s="1"/>
  <c r="W1216" i="1"/>
  <c r="X1216" i="1"/>
  <c r="AW1216" i="1"/>
  <c r="AX1216" i="1"/>
  <c r="AZ1216" i="1"/>
  <c r="BA1216" i="1"/>
  <c r="BC1216" i="1"/>
  <c r="BD1216" i="1"/>
  <c r="BL1216" i="1"/>
  <c r="BM1216" i="1"/>
  <c r="BO1216" i="1"/>
  <c r="BP1216" i="1"/>
  <c r="BR1216" i="1"/>
  <c r="BS1216" i="1"/>
  <c r="BU1216" i="1"/>
  <c r="BV1216" i="1"/>
  <c r="B1217" i="1"/>
  <c r="U1217" i="1"/>
  <c r="W1217" i="1"/>
  <c r="X1217" i="1"/>
  <c r="AW1217" i="1"/>
  <c r="AX1217" i="1"/>
  <c r="AZ1217" i="1"/>
  <c r="BA1217" i="1"/>
  <c r="BC1217" i="1"/>
  <c r="BD1217" i="1"/>
  <c r="BL1217" i="1"/>
  <c r="BM1217" i="1"/>
  <c r="BO1217" i="1"/>
  <c r="BP1217" i="1"/>
  <c r="BR1217" i="1"/>
  <c r="BS1217" i="1"/>
  <c r="BU1217" i="1"/>
  <c r="BV1217" i="1"/>
  <c r="B1218" i="1"/>
  <c r="U1218" i="1"/>
  <c r="V1218" i="1" s="1"/>
  <c r="W1218" i="1"/>
  <c r="X1218" i="1"/>
  <c r="AW1218" i="1"/>
  <c r="AX1218" i="1"/>
  <c r="AZ1218" i="1"/>
  <c r="BA1218" i="1"/>
  <c r="BC1218" i="1"/>
  <c r="BD1218" i="1"/>
  <c r="BL1218" i="1"/>
  <c r="BM1218" i="1"/>
  <c r="BO1218" i="1"/>
  <c r="BP1218" i="1"/>
  <c r="BR1218" i="1"/>
  <c r="BS1218" i="1"/>
  <c r="BU1218" i="1"/>
  <c r="BV1218" i="1"/>
  <c r="B1219" i="1"/>
  <c r="U1219" i="1"/>
  <c r="V1219" i="1" s="1"/>
  <c r="W1219" i="1"/>
  <c r="X1219" i="1"/>
  <c r="AW1219" i="1"/>
  <c r="AX1219" i="1"/>
  <c r="AZ1219" i="1"/>
  <c r="BA1219" i="1"/>
  <c r="BC1219" i="1"/>
  <c r="BD1219" i="1"/>
  <c r="BL1219" i="1"/>
  <c r="BM1219" i="1"/>
  <c r="BO1219" i="1"/>
  <c r="BP1219" i="1"/>
  <c r="BR1219" i="1"/>
  <c r="BS1219" i="1"/>
  <c r="BU1219" i="1"/>
  <c r="BV1219" i="1"/>
  <c r="B1220" i="1"/>
  <c r="U1220" i="1"/>
  <c r="V1220" i="1" s="1"/>
  <c r="W1220" i="1"/>
  <c r="X1220" i="1"/>
  <c r="AW1220" i="1"/>
  <c r="AX1220" i="1"/>
  <c r="AZ1220" i="1"/>
  <c r="BA1220" i="1"/>
  <c r="BC1220" i="1"/>
  <c r="BD1220" i="1"/>
  <c r="BL1220" i="1"/>
  <c r="BM1220" i="1"/>
  <c r="BO1220" i="1"/>
  <c r="BP1220" i="1"/>
  <c r="BR1220" i="1"/>
  <c r="BS1220" i="1"/>
  <c r="BU1220" i="1"/>
  <c r="BV1220" i="1"/>
  <c r="B1221" i="1"/>
  <c r="U1221" i="1"/>
  <c r="V1221" i="1" s="1"/>
  <c r="W1221" i="1"/>
  <c r="X1221" i="1"/>
  <c r="AW1221" i="1"/>
  <c r="AX1221" i="1"/>
  <c r="AZ1221" i="1"/>
  <c r="BA1221" i="1"/>
  <c r="BC1221" i="1"/>
  <c r="BD1221" i="1"/>
  <c r="BI1221" i="1"/>
  <c r="BL1221" i="1"/>
  <c r="BM1221" i="1"/>
  <c r="BO1221" i="1"/>
  <c r="BP1221" i="1"/>
  <c r="BR1221" i="1"/>
  <c r="BS1221" i="1"/>
  <c r="BU1221" i="1"/>
  <c r="BV1221" i="1"/>
  <c r="B1222" i="1"/>
  <c r="U1222" i="1"/>
  <c r="V1222" i="1" s="1"/>
  <c r="W1222" i="1"/>
  <c r="X1222" i="1"/>
  <c r="AW1222" i="1"/>
  <c r="AX1222" i="1"/>
  <c r="AZ1222" i="1"/>
  <c r="BA1222" i="1"/>
  <c r="BC1222" i="1"/>
  <c r="BD1222" i="1"/>
  <c r="BJ1222" i="1"/>
  <c r="BL1222" i="1"/>
  <c r="BM1222" i="1"/>
  <c r="BO1222" i="1"/>
  <c r="BP1222" i="1"/>
  <c r="BR1222" i="1"/>
  <c r="BS1222" i="1"/>
  <c r="BU1222" i="1"/>
  <c r="BV1222" i="1"/>
  <c r="B1223" i="1"/>
  <c r="U1223" i="1"/>
  <c r="V1223" i="1" s="1"/>
  <c r="W1223" i="1"/>
  <c r="X1223" i="1"/>
  <c r="AW1223" i="1"/>
  <c r="AX1223" i="1"/>
  <c r="AZ1223" i="1"/>
  <c r="BA1223" i="1"/>
  <c r="BC1223" i="1"/>
  <c r="BD1223" i="1"/>
  <c r="BG1223" i="1"/>
  <c r="BI1223" i="1"/>
  <c r="BL1223" i="1"/>
  <c r="BM1223" i="1"/>
  <c r="BO1223" i="1"/>
  <c r="BP1223" i="1"/>
  <c r="BR1223" i="1"/>
  <c r="BS1223" i="1"/>
  <c r="BU1223" i="1"/>
  <c r="BV1223" i="1"/>
  <c r="B1224" i="1"/>
  <c r="U1224" i="1"/>
  <c r="V1224" i="1" s="1"/>
  <c r="W1224" i="1"/>
  <c r="X1224" i="1"/>
  <c r="AW1224" i="1"/>
  <c r="AX1224" i="1"/>
  <c r="AZ1224" i="1"/>
  <c r="BA1224" i="1"/>
  <c r="BC1224" i="1"/>
  <c r="BD1224" i="1"/>
  <c r="BL1224" i="1"/>
  <c r="BM1224" i="1"/>
  <c r="BO1224" i="1"/>
  <c r="BP1224" i="1"/>
  <c r="BR1224" i="1"/>
  <c r="BS1224" i="1"/>
  <c r="BU1224" i="1"/>
  <c r="BV1224" i="1"/>
  <c r="B1225" i="1"/>
  <c r="U1225" i="1"/>
  <c r="V1225" i="1" s="1"/>
  <c r="W1225" i="1"/>
  <c r="X1225" i="1"/>
  <c r="AW1225" i="1"/>
  <c r="AX1225" i="1"/>
  <c r="AZ1225" i="1"/>
  <c r="BA1225" i="1"/>
  <c r="BC1225" i="1"/>
  <c r="BD1225" i="1"/>
  <c r="BL1225" i="1"/>
  <c r="BM1225" i="1"/>
  <c r="BO1225" i="1"/>
  <c r="BP1225" i="1"/>
  <c r="BR1225" i="1"/>
  <c r="BS1225" i="1"/>
  <c r="BU1225" i="1"/>
  <c r="BV1225" i="1"/>
  <c r="B1226" i="1"/>
  <c r="U1226" i="1"/>
  <c r="V1226" i="1" s="1"/>
  <c r="W1226" i="1"/>
  <c r="X1226" i="1"/>
  <c r="AW1226" i="1"/>
  <c r="AX1226" i="1"/>
  <c r="AZ1226" i="1"/>
  <c r="BA1226" i="1"/>
  <c r="BC1226" i="1"/>
  <c r="BD1226" i="1"/>
  <c r="BL1226" i="1"/>
  <c r="BM1226" i="1"/>
  <c r="BO1226" i="1"/>
  <c r="BP1226" i="1"/>
  <c r="BR1226" i="1"/>
  <c r="BS1226" i="1"/>
  <c r="BU1226" i="1"/>
  <c r="BV1226" i="1"/>
  <c r="B1227" i="1"/>
  <c r="U1227" i="1"/>
  <c r="V1227" i="1" s="1"/>
  <c r="W1227" i="1"/>
  <c r="X1227" i="1"/>
  <c r="AW1227" i="1"/>
  <c r="AX1227" i="1"/>
  <c r="AZ1227" i="1"/>
  <c r="BA1227" i="1"/>
  <c r="BC1227" i="1"/>
  <c r="BD1227" i="1"/>
  <c r="BL1227" i="1"/>
  <c r="BM1227" i="1"/>
  <c r="BO1227" i="1"/>
  <c r="BP1227" i="1"/>
  <c r="BR1227" i="1"/>
  <c r="BS1227" i="1"/>
  <c r="BU1227" i="1"/>
  <c r="BV1227" i="1"/>
  <c r="B1228" i="1"/>
  <c r="U1228" i="1"/>
  <c r="V1228" i="1" s="1"/>
  <c r="W1228" i="1"/>
  <c r="X1228" i="1"/>
  <c r="AW1228" i="1"/>
  <c r="AX1228" i="1"/>
  <c r="AZ1228" i="1"/>
  <c r="BA1228" i="1"/>
  <c r="BC1228" i="1"/>
  <c r="BD1228" i="1"/>
  <c r="BL1228" i="1"/>
  <c r="BM1228" i="1"/>
  <c r="BO1228" i="1"/>
  <c r="BP1228" i="1"/>
  <c r="BR1228" i="1"/>
  <c r="BS1228" i="1"/>
  <c r="BU1228" i="1"/>
  <c r="BV1228" i="1"/>
  <c r="B1229" i="1"/>
  <c r="U1229" i="1"/>
  <c r="V1229" i="1" s="1"/>
  <c r="W1229" i="1"/>
  <c r="X1229" i="1"/>
  <c r="AW1229" i="1"/>
  <c r="AX1229" i="1"/>
  <c r="AZ1229" i="1"/>
  <c r="BA1229" i="1"/>
  <c r="BC1229" i="1"/>
  <c r="BD1229" i="1"/>
  <c r="BI1229" i="1"/>
  <c r="BL1229" i="1"/>
  <c r="BM1229" i="1"/>
  <c r="BO1229" i="1"/>
  <c r="BP1229" i="1"/>
  <c r="BR1229" i="1"/>
  <c r="BS1229" i="1"/>
  <c r="BU1229" i="1"/>
  <c r="BV1229" i="1"/>
  <c r="B1230" i="1"/>
  <c r="U1230" i="1"/>
  <c r="V1230" i="1" s="1"/>
  <c r="W1230" i="1"/>
  <c r="X1230" i="1"/>
  <c r="AW1230" i="1"/>
  <c r="AX1230" i="1"/>
  <c r="AZ1230" i="1"/>
  <c r="BA1230" i="1"/>
  <c r="BC1230" i="1"/>
  <c r="BD1230" i="1"/>
  <c r="BJ1230" i="1"/>
  <c r="BL1230" i="1"/>
  <c r="BM1230" i="1"/>
  <c r="BO1230" i="1"/>
  <c r="BP1230" i="1"/>
  <c r="BR1230" i="1"/>
  <c r="BS1230" i="1"/>
  <c r="BU1230" i="1"/>
  <c r="BV1230" i="1"/>
  <c r="B1231" i="1"/>
  <c r="U1231" i="1"/>
  <c r="V1231" i="1" s="1"/>
  <c r="W1231" i="1"/>
  <c r="X1231" i="1"/>
  <c r="AW1231" i="1"/>
  <c r="AX1231" i="1"/>
  <c r="AZ1231" i="1"/>
  <c r="BA1231" i="1"/>
  <c r="BC1231" i="1"/>
  <c r="BD1231" i="1"/>
  <c r="BI1231" i="1"/>
  <c r="BL1231" i="1"/>
  <c r="BM1231" i="1"/>
  <c r="BO1231" i="1"/>
  <c r="BP1231" i="1"/>
  <c r="BR1231" i="1"/>
  <c r="BS1231" i="1"/>
  <c r="BU1231" i="1"/>
  <c r="BV1231" i="1"/>
  <c r="B1232" i="1"/>
  <c r="U1232" i="1"/>
  <c r="V1232" i="1" s="1"/>
  <c r="W1232" i="1"/>
  <c r="X1232" i="1"/>
  <c r="AW1232" i="1"/>
  <c r="AX1232" i="1"/>
  <c r="AZ1232" i="1"/>
  <c r="BA1232" i="1"/>
  <c r="BC1232" i="1"/>
  <c r="BD1232" i="1"/>
  <c r="BL1232" i="1"/>
  <c r="BM1232" i="1"/>
  <c r="BO1232" i="1"/>
  <c r="BP1232" i="1"/>
  <c r="BR1232" i="1"/>
  <c r="BS1232" i="1"/>
  <c r="BU1232" i="1"/>
  <c r="BV1232" i="1"/>
  <c r="B1233" i="1"/>
  <c r="U1233" i="1"/>
  <c r="V1233" i="1" s="1"/>
  <c r="W1233" i="1"/>
  <c r="X1233" i="1"/>
  <c r="AW1233" i="1"/>
  <c r="AX1233" i="1"/>
  <c r="AZ1233" i="1"/>
  <c r="BA1233" i="1"/>
  <c r="BC1233" i="1"/>
  <c r="BD1233" i="1"/>
  <c r="BL1233" i="1"/>
  <c r="BM1233" i="1"/>
  <c r="BO1233" i="1"/>
  <c r="BP1233" i="1"/>
  <c r="BR1233" i="1"/>
  <c r="BS1233" i="1"/>
  <c r="BU1233" i="1"/>
  <c r="BV1233" i="1"/>
  <c r="B1234" i="1"/>
  <c r="U1234" i="1"/>
  <c r="V1234" i="1" s="1"/>
  <c r="W1234" i="1"/>
  <c r="X1234" i="1"/>
  <c r="AW1234" i="1"/>
  <c r="AX1234" i="1"/>
  <c r="AZ1234" i="1"/>
  <c r="BA1234" i="1"/>
  <c r="BC1234" i="1"/>
  <c r="BD1234" i="1"/>
  <c r="BL1234" i="1"/>
  <c r="BM1234" i="1"/>
  <c r="BO1234" i="1"/>
  <c r="BP1234" i="1"/>
  <c r="BR1234" i="1"/>
  <c r="BS1234" i="1"/>
  <c r="BU1234" i="1"/>
  <c r="BV1234" i="1"/>
  <c r="AT1248" i="1"/>
  <c r="AW1249" i="1"/>
  <c r="AZ1249" i="1"/>
  <c r="BC1249" i="1"/>
  <c r="BF1249" i="1"/>
  <c r="BI1249" i="1"/>
  <c r="B1251" i="1"/>
  <c r="U1251" i="1"/>
  <c r="V1251" i="1" s="1"/>
  <c r="W1251" i="1"/>
  <c r="AU1251" i="1" s="1"/>
  <c r="X1251" i="1"/>
  <c r="AW1251" i="1"/>
  <c r="AW1277" i="1" s="1"/>
  <c r="AX1251" i="1"/>
  <c r="AZ1251" i="1"/>
  <c r="AZ1277" i="1" s="1"/>
  <c r="BA1251" i="1"/>
  <c r="BC1251" i="1"/>
  <c r="BD1251" i="1"/>
  <c r="BL1251" i="1"/>
  <c r="BM1251" i="1"/>
  <c r="BO1251" i="1"/>
  <c r="BP1251" i="1"/>
  <c r="BR1251" i="1"/>
  <c r="BS1251" i="1"/>
  <c r="BU1251" i="1"/>
  <c r="BV1251" i="1"/>
  <c r="B1252" i="1"/>
  <c r="U1252" i="1"/>
  <c r="V1252" i="1" s="1"/>
  <c r="W1252" i="1"/>
  <c r="X1252" i="1"/>
  <c r="AW1252" i="1"/>
  <c r="AX1252" i="1"/>
  <c r="AZ1252" i="1"/>
  <c r="BA1252" i="1"/>
  <c r="BC1252" i="1"/>
  <c r="BD1252" i="1"/>
  <c r="BL1252" i="1"/>
  <c r="BM1252" i="1"/>
  <c r="BO1252" i="1"/>
  <c r="BP1252" i="1"/>
  <c r="BR1252" i="1"/>
  <c r="BS1252" i="1"/>
  <c r="BU1252" i="1"/>
  <c r="BV1252" i="1"/>
  <c r="B1253" i="1"/>
  <c r="U1253" i="1"/>
  <c r="W1253" i="1"/>
  <c r="X1253" i="1"/>
  <c r="AW1253" i="1"/>
  <c r="AX1253" i="1"/>
  <c r="AZ1253" i="1"/>
  <c r="BA1253" i="1"/>
  <c r="BC1253" i="1"/>
  <c r="BD1253" i="1"/>
  <c r="BL1253" i="1"/>
  <c r="BM1253" i="1"/>
  <c r="BO1253" i="1"/>
  <c r="BP1253" i="1"/>
  <c r="BR1253" i="1"/>
  <c r="BS1253" i="1"/>
  <c r="BU1253" i="1"/>
  <c r="BV1253" i="1"/>
  <c r="B1254" i="1"/>
  <c r="U1254" i="1"/>
  <c r="V1254" i="1" s="1"/>
  <c r="W1254" i="1"/>
  <c r="X1254" i="1"/>
  <c r="AW1254" i="1"/>
  <c r="AX1254" i="1"/>
  <c r="AZ1254" i="1"/>
  <c r="BA1254" i="1"/>
  <c r="BC1254" i="1"/>
  <c r="BD1254" i="1"/>
  <c r="BL1254" i="1"/>
  <c r="BM1254" i="1"/>
  <c r="BO1254" i="1"/>
  <c r="BP1254" i="1"/>
  <c r="BR1254" i="1"/>
  <c r="BS1254" i="1"/>
  <c r="BU1254" i="1"/>
  <c r="BV1254" i="1"/>
  <c r="B1255" i="1"/>
  <c r="U1255" i="1"/>
  <c r="V1255" i="1" s="1"/>
  <c r="W1255" i="1"/>
  <c r="X1255" i="1"/>
  <c r="AW1255" i="1"/>
  <c r="AX1255" i="1"/>
  <c r="AZ1255" i="1"/>
  <c r="BA1255" i="1"/>
  <c r="BC1255" i="1"/>
  <c r="BD1255" i="1"/>
  <c r="BI1255" i="1"/>
  <c r="BL1255" i="1"/>
  <c r="BM1255" i="1"/>
  <c r="BO1255" i="1"/>
  <c r="BP1255" i="1"/>
  <c r="BR1255" i="1"/>
  <c r="BS1255" i="1"/>
  <c r="BU1255" i="1"/>
  <c r="BV1255" i="1"/>
  <c r="B1256" i="1"/>
  <c r="U1256" i="1"/>
  <c r="V1256" i="1" s="1"/>
  <c r="W1256" i="1"/>
  <c r="X1256" i="1"/>
  <c r="AW1256" i="1"/>
  <c r="AX1256" i="1"/>
  <c r="AZ1256" i="1"/>
  <c r="BA1256" i="1"/>
  <c r="BC1256" i="1"/>
  <c r="BD1256" i="1"/>
  <c r="BJ1256" i="1"/>
  <c r="BL1256" i="1"/>
  <c r="BM1256" i="1"/>
  <c r="BO1256" i="1"/>
  <c r="BP1256" i="1"/>
  <c r="BR1256" i="1"/>
  <c r="BS1256" i="1"/>
  <c r="BU1256" i="1"/>
  <c r="BV1256" i="1"/>
  <c r="B1257" i="1"/>
  <c r="U1257" i="1"/>
  <c r="V1257" i="1" s="1"/>
  <c r="W1257" i="1"/>
  <c r="X1257" i="1"/>
  <c r="AW1257" i="1"/>
  <c r="AX1257" i="1"/>
  <c r="AZ1257" i="1"/>
  <c r="BA1257" i="1"/>
  <c r="BC1257" i="1"/>
  <c r="BD1257" i="1"/>
  <c r="BJ1257" i="1"/>
  <c r="BL1257" i="1"/>
  <c r="BM1257" i="1"/>
  <c r="BO1257" i="1"/>
  <c r="BP1257" i="1"/>
  <c r="BR1257" i="1"/>
  <c r="BS1257" i="1"/>
  <c r="BU1257" i="1"/>
  <c r="BV1257" i="1"/>
  <c r="B1258" i="1"/>
  <c r="U1258" i="1"/>
  <c r="V1258" i="1" s="1"/>
  <c r="W1258" i="1"/>
  <c r="X1258" i="1"/>
  <c r="AW1258" i="1"/>
  <c r="AX1258" i="1"/>
  <c r="AZ1258" i="1"/>
  <c r="BA1258" i="1"/>
  <c r="BC1258" i="1"/>
  <c r="BD1258" i="1"/>
  <c r="BL1258" i="1"/>
  <c r="BM1258" i="1"/>
  <c r="BO1258" i="1"/>
  <c r="BP1258" i="1"/>
  <c r="BR1258" i="1"/>
  <c r="BS1258" i="1"/>
  <c r="BU1258" i="1"/>
  <c r="BV1258" i="1"/>
  <c r="B1259" i="1"/>
  <c r="U1259" i="1"/>
  <c r="V1259" i="1" s="1"/>
  <c r="W1259" i="1"/>
  <c r="X1259" i="1"/>
  <c r="AW1259" i="1"/>
  <c r="AX1259" i="1"/>
  <c r="AZ1259" i="1"/>
  <c r="BA1259" i="1"/>
  <c r="BC1259" i="1"/>
  <c r="BD1259" i="1"/>
  <c r="BL1259" i="1"/>
  <c r="BM1259" i="1"/>
  <c r="BO1259" i="1"/>
  <c r="BP1259" i="1"/>
  <c r="BR1259" i="1"/>
  <c r="BS1259" i="1"/>
  <c r="BU1259" i="1"/>
  <c r="BV1259" i="1"/>
  <c r="B1260" i="1"/>
  <c r="U1260" i="1"/>
  <c r="V1260" i="1" s="1"/>
  <c r="W1260" i="1"/>
  <c r="X1260" i="1"/>
  <c r="AW1260" i="1"/>
  <c r="AX1260" i="1"/>
  <c r="AZ1260" i="1"/>
  <c r="BA1260" i="1"/>
  <c r="BC1260" i="1"/>
  <c r="BD1260" i="1"/>
  <c r="BL1260" i="1"/>
  <c r="BM1260" i="1"/>
  <c r="BO1260" i="1"/>
  <c r="BP1260" i="1"/>
  <c r="BR1260" i="1"/>
  <c r="BS1260" i="1"/>
  <c r="BU1260" i="1"/>
  <c r="BV1260" i="1"/>
  <c r="B1261" i="1"/>
  <c r="U1261" i="1"/>
  <c r="V1261" i="1" s="1"/>
  <c r="W1261" i="1"/>
  <c r="X1261" i="1"/>
  <c r="AW1261" i="1"/>
  <c r="AX1261" i="1"/>
  <c r="AZ1261" i="1"/>
  <c r="BA1261" i="1"/>
  <c r="BC1261" i="1"/>
  <c r="BD1261" i="1"/>
  <c r="BL1261" i="1"/>
  <c r="BM1261" i="1"/>
  <c r="BO1261" i="1"/>
  <c r="BP1261" i="1"/>
  <c r="BR1261" i="1"/>
  <c r="BS1261" i="1"/>
  <c r="BU1261" i="1"/>
  <c r="BV1261" i="1"/>
  <c r="B1262" i="1"/>
  <c r="U1262" i="1"/>
  <c r="V1262" i="1" s="1"/>
  <c r="W1262" i="1"/>
  <c r="X1262" i="1"/>
  <c r="AW1262" i="1"/>
  <c r="AX1262" i="1"/>
  <c r="AZ1262" i="1"/>
  <c r="BA1262" i="1"/>
  <c r="BC1262" i="1"/>
  <c r="BD1262" i="1"/>
  <c r="BL1262" i="1"/>
  <c r="BM1262" i="1"/>
  <c r="BO1262" i="1"/>
  <c r="BP1262" i="1"/>
  <c r="BR1262" i="1"/>
  <c r="BS1262" i="1"/>
  <c r="BU1262" i="1"/>
  <c r="BV1262" i="1"/>
  <c r="B1263" i="1"/>
  <c r="U1263" i="1"/>
  <c r="V1263" i="1" s="1"/>
  <c r="W1263" i="1"/>
  <c r="X1263" i="1"/>
  <c r="AW1263" i="1"/>
  <c r="AX1263" i="1"/>
  <c r="AZ1263" i="1"/>
  <c r="BA1263" i="1"/>
  <c r="BC1263" i="1"/>
  <c r="BD1263" i="1"/>
  <c r="BI1263" i="1"/>
  <c r="BL1263" i="1"/>
  <c r="BM1263" i="1"/>
  <c r="BO1263" i="1"/>
  <c r="BP1263" i="1"/>
  <c r="BR1263" i="1"/>
  <c r="BS1263" i="1"/>
  <c r="BU1263" i="1"/>
  <c r="BV1263" i="1"/>
  <c r="B1264" i="1"/>
  <c r="U1264" i="1"/>
  <c r="V1264" i="1" s="1"/>
  <c r="W1264" i="1"/>
  <c r="X1264" i="1"/>
  <c r="AW1264" i="1"/>
  <c r="AX1264" i="1"/>
  <c r="AZ1264" i="1"/>
  <c r="BA1264" i="1"/>
  <c r="BC1264" i="1"/>
  <c r="BD1264" i="1"/>
  <c r="BJ1264" i="1"/>
  <c r="BL1264" i="1"/>
  <c r="BM1264" i="1"/>
  <c r="BO1264" i="1"/>
  <c r="BP1264" i="1"/>
  <c r="BR1264" i="1"/>
  <c r="BS1264" i="1"/>
  <c r="BU1264" i="1"/>
  <c r="BV1264" i="1"/>
  <c r="B1265" i="1"/>
  <c r="U1265" i="1"/>
  <c r="V1265" i="1" s="1"/>
  <c r="W1265" i="1"/>
  <c r="X1265" i="1"/>
  <c r="AW1265" i="1"/>
  <c r="AX1265" i="1"/>
  <c r="AZ1265" i="1"/>
  <c r="BA1265" i="1"/>
  <c r="BC1265" i="1"/>
  <c r="BD1265" i="1"/>
  <c r="BF1265" i="1"/>
  <c r="BJ1265" i="1"/>
  <c r="BL1265" i="1"/>
  <c r="BM1265" i="1"/>
  <c r="BO1265" i="1"/>
  <c r="BP1265" i="1"/>
  <c r="BR1265" i="1"/>
  <c r="BS1265" i="1"/>
  <c r="BU1265" i="1"/>
  <c r="BV1265" i="1"/>
  <c r="B1266" i="1"/>
  <c r="U1266" i="1"/>
  <c r="V1266" i="1" s="1"/>
  <c r="W1266" i="1"/>
  <c r="X1266" i="1"/>
  <c r="AW1266" i="1"/>
  <c r="AX1266" i="1"/>
  <c r="AZ1266" i="1"/>
  <c r="BA1266" i="1"/>
  <c r="BC1266" i="1"/>
  <c r="BD1266" i="1"/>
  <c r="BL1266" i="1"/>
  <c r="BM1266" i="1"/>
  <c r="BO1266" i="1"/>
  <c r="BP1266" i="1"/>
  <c r="BR1266" i="1"/>
  <c r="BS1266" i="1"/>
  <c r="BU1266" i="1"/>
  <c r="BV1266" i="1"/>
  <c r="B1267" i="1"/>
  <c r="U1267" i="1"/>
  <c r="V1267" i="1" s="1"/>
  <c r="W1267" i="1"/>
  <c r="X1267" i="1"/>
  <c r="AW1267" i="1"/>
  <c r="AX1267" i="1"/>
  <c r="AZ1267" i="1"/>
  <c r="BA1267" i="1"/>
  <c r="BC1267" i="1"/>
  <c r="BD1267" i="1"/>
  <c r="BL1267" i="1"/>
  <c r="BM1267" i="1"/>
  <c r="BO1267" i="1"/>
  <c r="BP1267" i="1"/>
  <c r="BR1267" i="1"/>
  <c r="BS1267" i="1"/>
  <c r="BU1267" i="1"/>
  <c r="BV1267" i="1"/>
  <c r="B1268" i="1"/>
  <c r="U1268" i="1"/>
  <c r="V1268" i="1" s="1"/>
  <c r="W1268" i="1"/>
  <c r="X1268" i="1"/>
  <c r="AW1268" i="1"/>
  <c r="AX1268" i="1"/>
  <c r="AZ1268" i="1"/>
  <c r="BA1268" i="1"/>
  <c r="BC1268" i="1"/>
  <c r="BD1268" i="1"/>
  <c r="BL1268" i="1"/>
  <c r="BM1268" i="1"/>
  <c r="BO1268" i="1"/>
  <c r="BP1268" i="1"/>
  <c r="BR1268" i="1"/>
  <c r="BS1268" i="1"/>
  <c r="BU1268" i="1"/>
  <c r="BV1268" i="1"/>
  <c r="B1269" i="1"/>
  <c r="U1269" i="1"/>
  <c r="V1269" i="1" s="1"/>
  <c r="W1269" i="1"/>
  <c r="X1269" i="1"/>
  <c r="AW1269" i="1"/>
  <c r="AX1269" i="1"/>
  <c r="AZ1269" i="1"/>
  <c r="BA1269" i="1"/>
  <c r="BC1269" i="1"/>
  <c r="BD1269" i="1"/>
  <c r="BL1269" i="1"/>
  <c r="BM1269" i="1"/>
  <c r="BO1269" i="1"/>
  <c r="BP1269" i="1"/>
  <c r="BR1269" i="1"/>
  <c r="BS1269" i="1"/>
  <c r="BU1269" i="1"/>
  <c r="BV1269" i="1"/>
  <c r="B1270" i="1"/>
  <c r="U1270" i="1"/>
  <c r="V1270" i="1" s="1"/>
  <c r="W1270" i="1"/>
  <c r="X1270" i="1"/>
  <c r="AW1270" i="1"/>
  <c r="AX1270" i="1"/>
  <c r="AZ1270" i="1"/>
  <c r="BA1270" i="1"/>
  <c r="BC1270" i="1"/>
  <c r="BD1270" i="1"/>
  <c r="BL1270" i="1"/>
  <c r="BM1270" i="1"/>
  <c r="BO1270" i="1"/>
  <c r="BP1270" i="1"/>
  <c r="BR1270" i="1"/>
  <c r="BS1270" i="1"/>
  <c r="BU1270" i="1"/>
  <c r="BV1270" i="1"/>
  <c r="A1281" i="1"/>
  <c r="AT1284" i="1"/>
  <c r="AW1285" i="1"/>
  <c r="AZ1285" i="1"/>
  <c r="BC1285" i="1"/>
  <c r="BF1285" i="1"/>
  <c r="BI1285" i="1"/>
  <c r="B1287" i="1"/>
  <c r="U1287" i="1"/>
  <c r="V1287" i="1" s="1"/>
  <c r="W1287" i="1"/>
  <c r="AU1287" i="1" s="1"/>
  <c r="X1287" i="1"/>
  <c r="AW1287" i="1"/>
  <c r="AX1287" i="1"/>
  <c r="AZ1287" i="1"/>
  <c r="AZ1313" i="1" s="1"/>
  <c r="BA1287" i="1"/>
  <c r="BA1313" i="1" s="1"/>
  <c r="BC1287" i="1"/>
  <c r="BD1287" i="1"/>
  <c r="BL1287" i="1"/>
  <c r="BM1287" i="1"/>
  <c r="BO1287" i="1"/>
  <c r="BP1287" i="1"/>
  <c r="BR1287" i="1"/>
  <c r="BS1287" i="1"/>
  <c r="BU1287" i="1"/>
  <c r="BV1287" i="1"/>
  <c r="B1288" i="1"/>
  <c r="U1288" i="1"/>
  <c r="V1288" i="1" s="1"/>
  <c r="W1288" i="1"/>
  <c r="X1288" i="1"/>
  <c r="AW1288" i="1"/>
  <c r="AX1288" i="1"/>
  <c r="AZ1288" i="1"/>
  <c r="BA1288" i="1"/>
  <c r="BC1288" i="1"/>
  <c r="BD1288" i="1"/>
  <c r="BL1288" i="1"/>
  <c r="BM1288" i="1"/>
  <c r="BO1288" i="1"/>
  <c r="BP1288" i="1"/>
  <c r="BR1288" i="1"/>
  <c r="BS1288" i="1"/>
  <c r="BU1288" i="1"/>
  <c r="BV1288" i="1"/>
  <c r="B1289" i="1"/>
  <c r="U1289" i="1"/>
  <c r="V1289" i="1" s="1"/>
  <c r="W1289" i="1"/>
  <c r="X1289" i="1"/>
  <c r="AW1289" i="1"/>
  <c r="AX1289" i="1"/>
  <c r="AZ1289" i="1"/>
  <c r="BA1289" i="1"/>
  <c r="BC1289" i="1"/>
  <c r="BD1289" i="1"/>
  <c r="BL1289" i="1"/>
  <c r="BM1289" i="1"/>
  <c r="BO1289" i="1"/>
  <c r="BP1289" i="1"/>
  <c r="BR1289" i="1"/>
  <c r="BS1289" i="1"/>
  <c r="BU1289" i="1"/>
  <c r="BV1289" i="1"/>
  <c r="B1290" i="1"/>
  <c r="U1290" i="1"/>
  <c r="V1290" i="1" s="1"/>
  <c r="W1290" i="1"/>
  <c r="X1290" i="1"/>
  <c r="AW1290" i="1"/>
  <c r="AX1290" i="1"/>
  <c r="AZ1290" i="1"/>
  <c r="BA1290" i="1"/>
  <c r="BC1290" i="1"/>
  <c r="BD1290" i="1"/>
  <c r="BL1290" i="1"/>
  <c r="BM1290" i="1"/>
  <c r="BO1290" i="1"/>
  <c r="BP1290" i="1"/>
  <c r="BR1290" i="1"/>
  <c r="BS1290" i="1"/>
  <c r="BU1290" i="1"/>
  <c r="BV1290" i="1"/>
  <c r="B1291" i="1"/>
  <c r="U1291" i="1"/>
  <c r="V1291" i="1" s="1"/>
  <c r="W1291" i="1"/>
  <c r="X1291" i="1"/>
  <c r="AW1291" i="1"/>
  <c r="AX1291" i="1"/>
  <c r="AZ1291" i="1"/>
  <c r="BA1291" i="1"/>
  <c r="BC1291" i="1"/>
  <c r="BD1291" i="1"/>
  <c r="BI1291" i="1"/>
  <c r="BL1291" i="1"/>
  <c r="BM1291" i="1"/>
  <c r="BO1291" i="1"/>
  <c r="BP1291" i="1"/>
  <c r="BR1291" i="1"/>
  <c r="BS1291" i="1"/>
  <c r="BU1291" i="1"/>
  <c r="BV1291" i="1"/>
  <c r="B1292" i="1"/>
  <c r="U1292" i="1"/>
  <c r="V1292" i="1" s="1"/>
  <c r="W1292" i="1"/>
  <c r="X1292" i="1"/>
  <c r="AW1292" i="1"/>
  <c r="AX1292" i="1"/>
  <c r="AZ1292" i="1"/>
  <c r="BA1292" i="1"/>
  <c r="BC1292" i="1"/>
  <c r="BD1292" i="1"/>
  <c r="BJ1292" i="1"/>
  <c r="BL1292" i="1"/>
  <c r="BM1292" i="1"/>
  <c r="BO1292" i="1"/>
  <c r="BP1292" i="1"/>
  <c r="BR1292" i="1"/>
  <c r="BS1292" i="1"/>
  <c r="BU1292" i="1"/>
  <c r="BV1292" i="1"/>
  <c r="B1293" i="1"/>
  <c r="U1293" i="1"/>
  <c r="V1293" i="1" s="1"/>
  <c r="W1293" i="1"/>
  <c r="X1293" i="1"/>
  <c r="AW1293" i="1"/>
  <c r="AX1293" i="1"/>
  <c r="AZ1293" i="1"/>
  <c r="BA1293" i="1"/>
  <c r="BC1293" i="1"/>
  <c r="BD1293" i="1"/>
  <c r="BI1293" i="1"/>
  <c r="BL1293" i="1"/>
  <c r="BM1293" i="1"/>
  <c r="BO1293" i="1"/>
  <c r="BP1293" i="1"/>
  <c r="BR1293" i="1"/>
  <c r="BS1293" i="1"/>
  <c r="BU1293" i="1"/>
  <c r="BV1293" i="1"/>
  <c r="B1294" i="1"/>
  <c r="U1294" i="1"/>
  <c r="V1294" i="1" s="1"/>
  <c r="W1294" i="1"/>
  <c r="X1294" i="1"/>
  <c r="AW1294" i="1"/>
  <c r="AX1294" i="1"/>
  <c r="AZ1294" i="1"/>
  <c r="BA1294" i="1"/>
  <c r="BC1294" i="1"/>
  <c r="BD1294" i="1"/>
  <c r="BL1294" i="1"/>
  <c r="BM1294" i="1"/>
  <c r="BO1294" i="1"/>
  <c r="BP1294" i="1"/>
  <c r="BR1294" i="1"/>
  <c r="BS1294" i="1"/>
  <c r="BU1294" i="1"/>
  <c r="BV1294" i="1"/>
  <c r="B1295" i="1"/>
  <c r="U1295" i="1"/>
  <c r="V1295" i="1" s="1"/>
  <c r="W1295" i="1"/>
  <c r="X1295" i="1"/>
  <c r="AW1295" i="1"/>
  <c r="AX1295" i="1"/>
  <c r="AZ1295" i="1"/>
  <c r="BA1295" i="1"/>
  <c r="BC1295" i="1"/>
  <c r="BD1295" i="1"/>
  <c r="BL1295" i="1"/>
  <c r="BM1295" i="1"/>
  <c r="BO1295" i="1"/>
  <c r="BP1295" i="1"/>
  <c r="BR1295" i="1"/>
  <c r="BS1295" i="1"/>
  <c r="BU1295" i="1"/>
  <c r="BV1295" i="1"/>
  <c r="B1296" i="1"/>
  <c r="U1296" i="1"/>
  <c r="V1296" i="1" s="1"/>
  <c r="W1296" i="1"/>
  <c r="X1296" i="1"/>
  <c r="AW1296" i="1"/>
  <c r="AX1296" i="1"/>
  <c r="AZ1296" i="1"/>
  <c r="BA1296" i="1"/>
  <c r="BC1296" i="1"/>
  <c r="BD1296" i="1"/>
  <c r="BL1296" i="1"/>
  <c r="BM1296" i="1"/>
  <c r="BO1296" i="1"/>
  <c r="BP1296" i="1"/>
  <c r="BR1296" i="1"/>
  <c r="BS1296" i="1"/>
  <c r="BU1296" i="1"/>
  <c r="BV1296" i="1"/>
  <c r="B1297" i="1"/>
  <c r="U1297" i="1"/>
  <c r="V1297" i="1" s="1"/>
  <c r="W1297" i="1"/>
  <c r="X1297" i="1"/>
  <c r="AW1297" i="1"/>
  <c r="AX1297" i="1"/>
  <c r="AZ1297" i="1"/>
  <c r="BA1297" i="1"/>
  <c r="BC1297" i="1"/>
  <c r="BD1297" i="1"/>
  <c r="BL1297" i="1"/>
  <c r="BM1297" i="1"/>
  <c r="BO1297" i="1"/>
  <c r="BP1297" i="1"/>
  <c r="BR1297" i="1"/>
  <c r="BS1297" i="1"/>
  <c r="BU1297" i="1"/>
  <c r="BV1297" i="1"/>
  <c r="B1298" i="1"/>
  <c r="U1298" i="1"/>
  <c r="V1298" i="1" s="1"/>
  <c r="W1298" i="1"/>
  <c r="X1298" i="1"/>
  <c r="AW1298" i="1"/>
  <c r="AX1298" i="1"/>
  <c r="AZ1298" i="1"/>
  <c r="BA1298" i="1"/>
  <c r="BC1298" i="1"/>
  <c r="BD1298" i="1"/>
  <c r="BL1298" i="1"/>
  <c r="BM1298" i="1"/>
  <c r="BO1298" i="1"/>
  <c r="BP1298" i="1"/>
  <c r="BR1298" i="1"/>
  <c r="BS1298" i="1"/>
  <c r="BU1298" i="1"/>
  <c r="BV1298" i="1"/>
  <c r="B1299" i="1"/>
  <c r="U1299" i="1"/>
  <c r="V1299" i="1" s="1"/>
  <c r="W1299" i="1"/>
  <c r="X1299" i="1"/>
  <c r="AW1299" i="1"/>
  <c r="AX1299" i="1"/>
  <c r="AZ1299" i="1"/>
  <c r="BA1299" i="1"/>
  <c r="BC1299" i="1"/>
  <c r="BD1299" i="1"/>
  <c r="BL1299" i="1"/>
  <c r="BM1299" i="1"/>
  <c r="BO1299" i="1"/>
  <c r="BP1299" i="1"/>
  <c r="BR1299" i="1"/>
  <c r="BS1299" i="1"/>
  <c r="BU1299" i="1"/>
  <c r="BV1299" i="1"/>
  <c r="B1300" i="1"/>
  <c r="U1300" i="1"/>
  <c r="V1300" i="1" s="1"/>
  <c r="W1300" i="1"/>
  <c r="X1300" i="1"/>
  <c r="AW1300" i="1"/>
  <c r="AX1300" i="1"/>
  <c r="AZ1300" i="1"/>
  <c r="BA1300" i="1"/>
  <c r="BC1300" i="1"/>
  <c r="BD1300" i="1"/>
  <c r="BL1300" i="1"/>
  <c r="BM1300" i="1"/>
  <c r="BO1300" i="1"/>
  <c r="BP1300" i="1"/>
  <c r="BR1300" i="1"/>
  <c r="BS1300" i="1"/>
  <c r="BU1300" i="1"/>
  <c r="BV1300" i="1"/>
  <c r="B1301" i="1"/>
  <c r="U1301" i="1"/>
  <c r="V1301" i="1" s="1"/>
  <c r="W1301" i="1"/>
  <c r="X1301" i="1"/>
  <c r="AW1301" i="1"/>
  <c r="AX1301" i="1"/>
  <c r="AZ1301" i="1"/>
  <c r="BA1301" i="1"/>
  <c r="BC1301" i="1"/>
  <c r="BD1301" i="1"/>
  <c r="BI1301" i="1"/>
  <c r="BL1301" i="1"/>
  <c r="BM1301" i="1"/>
  <c r="BO1301" i="1"/>
  <c r="BP1301" i="1"/>
  <c r="BR1301" i="1"/>
  <c r="BS1301" i="1"/>
  <c r="BU1301" i="1"/>
  <c r="BV1301" i="1"/>
  <c r="B1302" i="1"/>
  <c r="U1302" i="1"/>
  <c r="V1302" i="1" s="1"/>
  <c r="W1302" i="1"/>
  <c r="X1302" i="1"/>
  <c r="AW1302" i="1"/>
  <c r="AX1302" i="1"/>
  <c r="AZ1302" i="1"/>
  <c r="BA1302" i="1"/>
  <c r="BC1302" i="1"/>
  <c r="BD1302" i="1"/>
  <c r="BI1302" i="1"/>
  <c r="BL1302" i="1"/>
  <c r="BM1302" i="1"/>
  <c r="BO1302" i="1"/>
  <c r="BP1302" i="1"/>
  <c r="BR1302" i="1"/>
  <c r="BS1302" i="1"/>
  <c r="BU1302" i="1"/>
  <c r="BV1302" i="1"/>
  <c r="B1303" i="1"/>
  <c r="U1303" i="1"/>
  <c r="V1303" i="1" s="1"/>
  <c r="W1303" i="1"/>
  <c r="X1303" i="1"/>
  <c r="AW1303" i="1"/>
  <c r="AX1303" i="1"/>
  <c r="AZ1303" i="1"/>
  <c r="BA1303" i="1"/>
  <c r="BC1303" i="1"/>
  <c r="BD1303" i="1"/>
  <c r="BJ1303" i="1"/>
  <c r="BL1303" i="1"/>
  <c r="BM1303" i="1"/>
  <c r="BO1303" i="1"/>
  <c r="BP1303" i="1"/>
  <c r="BR1303" i="1"/>
  <c r="BS1303" i="1"/>
  <c r="BU1303" i="1"/>
  <c r="BV1303" i="1"/>
  <c r="B1304" i="1"/>
  <c r="U1304" i="1"/>
  <c r="V1304" i="1" s="1"/>
  <c r="W1304" i="1"/>
  <c r="X1304" i="1"/>
  <c r="AW1304" i="1"/>
  <c r="AX1304" i="1"/>
  <c r="AZ1304" i="1"/>
  <c r="BA1304" i="1"/>
  <c r="BC1304" i="1"/>
  <c r="BD1304" i="1"/>
  <c r="BL1304" i="1"/>
  <c r="BM1304" i="1"/>
  <c r="BO1304" i="1"/>
  <c r="BP1304" i="1"/>
  <c r="BR1304" i="1"/>
  <c r="BS1304" i="1"/>
  <c r="BU1304" i="1"/>
  <c r="BV1304" i="1"/>
  <c r="B1305" i="1"/>
  <c r="U1305" i="1"/>
  <c r="V1305" i="1"/>
  <c r="W1305" i="1"/>
  <c r="X1305" i="1"/>
  <c r="AW1305" i="1"/>
  <c r="AX1305" i="1"/>
  <c r="AZ1305" i="1"/>
  <c r="BA1305" i="1"/>
  <c r="BC1305" i="1"/>
  <c r="BD1305" i="1"/>
  <c r="BL1305" i="1"/>
  <c r="BM1305" i="1"/>
  <c r="BO1305" i="1"/>
  <c r="BP1305" i="1"/>
  <c r="BR1305" i="1"/>
  <c r="BS1305" i="1"/>
  <c r="BU1305" i="1"/>
  <c r="BV1305" i="1"/>
  <c r="B1306" i="1"/>
  <c r="U1306" i="1"/>
  <c r="V1306" i="1" s="1"/>
  <c r="W1306" i="1"/>
  <c r="X1306" i="1"/>
  <c r="AW1306" i="1"/>
  <c r="AX1306" i="1"/>
  <c r="AZ1306" i="1"/>
  <c r="BA1306" i="1"/>
  <c r="BC1306" i="1"/>
  <c r="BD1306" i="1"/>
  <c r="BL1306" i="1"/>
  <c r="BM1306" i="1"/>
  <c r="BO1306" i="1"/>
  <c r="BP1306" i="1"/>
  <c r="BR1306" i="1"/>
  <c r="BS1306" i="1"/>
  <c r="BU1306" i="1"/>
  <c r="BV1306" i="1"/>
  <c r="AT1320" i="1"/>
  <c r="AW1321" i="1"/>
  <c r="AZ1321" i="1"/>
  <c r="BC1321" i="1"/>
  <c r="BF1321" i="1"/>
  <c r="BI1321" i="1"/>
  <c r="B1323" i="1"/>
  <c r="U1323" i="1"/>
  <c r="V1323" i="1" s="1"/>
  <c r="W1323" i="1"/>
  <c r="AU1323" i="1" s="1"/>
  <c r="X1323" i="1"/>
  <c r="AW1323" i="1"/>
  <c r="AX1323" i="1"/>
  <c r="AX1349" i="1" s="1"/>
  <c r="AZ1323" i="1"/>
  <c r="BA1323" i="1"/>
  <c r="BC1323" i="1"/>
  <c r="BD1323" i="1"/>
  <c r="BD1349" i="1" s="1"/>
  <c r="BI1323" i="1"/>
  <c r="BL1323" i="1"/>
  <c r="BM1323" i="1"/>
  <c r="BO1323" i="1"/>
  <c r="BP1323" i="1"/>
  <c r="BR1323" i="1"/>
  <c r="BS1323" i="1"/>
  <c r="BU1323" i="1"/>
  <c r="BV1323" i="1"/>
  <c r="B1324" i="1"/>
  <c r="U1324" i="1"/>
  <c r="V1324" i="1" s="1"/>
  <c r="W1324" i="1"/>
  <c r="X1324" i="1"/>
  <c r="AW1324" i="1"/>
  <c r="AX1324" i="1"/>
  <c r="AZ1324" i="1"/>
  <c r="BA1324" i="1"/>
  <c r="BC1324" i="1"/>
  <c r="BD1324" i="1"/>
  <c r="BG1324" i="1"/>
  <c r="BL1324" i="1"/>
  <c r="BM1324" i="1"/>
  <c r="BO1324" i="1"/>
  <c r="BP1324" i="1"/>
  <c r="BR1324" i="1"/>
  <c r="BS1324" i="1"/>
  <c r="BU1324" i="1"/>
  <c r="BV1324" i="1"/>
  <c r="B1325" i="1"/>
  <c r="U1325" i="1"/>
  <c r="V1325" i="1" s="1"/>
  <c r="W1325" i="1"/>
  <c r="X1325" i="1"/>
  <c r="AW1325" i="1"/>
  <c r="AX1325" i="1"/>
  <c r="AZ1325" i="1"/>
  <c r="BA1325" i="1"/>
  <c r="BC1325" i="1"/>
  <c r="BD1325" i="1"/>
  <c r="BL1325" i="1"/>
  <c r="BM1325" i="1"/>
  <c r="BO1325" i="1"/>
  <c r="BP1325" i="1"/>
  <c r="BR1325" i="1"/>
  <c r="BS1325" i="1"/>
  <c r="BU1325" i="1"/>
  <c r="BV1325" i="1"/>
  <c r="B1326" i="1"/>
  <c r="U1326" i="1"/>
  <c r="V1326" i="1" s="1"/>
  <c r="W1326" i="1"/>
  <c r="X1326" i="1"/>
  <c r="AW1326" i="1"/>
  <c r="AX1326" i="1"/>
  <c r="AZ1326" i="1"/>
  <c r="BA1326" i="1"/>
  <c r="BC1326" i="1"/>
  <c r="BD1326" i="1"/>
  <c r="BL1326" i="1"/>
  <c r="BM1326" i="1"/>
  <c r="BO1326" i="1"/>
  <c r="BP1326" i="1"/>
  <c r="BR1326" i="1"/>
  <c r="BS1326" i="1"/>
  <c r="BU1326" i="1"/>
  <c r="BV1326" i="1"/>
  <c r="B1327" i="1"/>
  <c r="U1327" i="1"/>
  <c r="V1327" i="1" s="1"/>
  <c r="W1327" i="1"/>
  <c r="X1327" i="1"/>
  <c r="AW1327" i="1"/>
  <c r="AX1327" i="1"/>
  <c r="AZ1327" i="1"/>
  <c r="BA1327" i="1"/>
  <c r="BC1327" i="1"/>
  <c r="BD1327" i="1"/>
  <c r="BG1327" i="1"/>
  <c r="BL1327" i="1"/>
  <c r="BM1327" i="1"/>
  <c r="BO1327" i="1"/>
  <c r="BP1327" i="1"/>
  <c r="BR1327" i="1"/>
  <c r="BS1327" i="1"/>
  <c r="BU1327" i="1"/>
  <c r="BV1327" i="1"/>
  <c r="B1328" i="1"/>
  <c r="U1328" i="1"/>
  <c r="V1328" i="1" s="1"/>
  <c r="W1328" i="1"/>
  <c r="X1328" i="1"/>
  <c r="AW1328" i="1"/>
  <c r="AX1328" i="1"/>
  <c r="AZ1328" i="1"/>
  <c r="BA1328" i="1"/>
  <c r="BC1328" i="1"/>
  <c r="BD1328" i="1"/>
  <c r="BL1328" i="1"/>
  <c r="BM1328" i="1"/>
  <c r="BO1328" i="1"/>
  <c r="BP1328" i="1"/>
  <c r="BR1328" i="1"/>
  <c r="BS1328" i="1"/>
  <c r="BU1328" i="1"/>
  <c r="BV1328" i="1"/>
  <c r="B1329" i="1"/>
  <c r="U1329" i="1"/>
  <c r="V1329" i="1" s="1"/>
  <c r="W1329" i="1"/>
  <c r="X1329" i="1"/>
  <c r="AW1329" i="1"/>
  <c r="AX1329" i="1"/>
  <c r="AZ1329" i="1"/>
  <c r="BA1329" i="1"/>
  <c r="BC1329" i="1"/>
  <c r="BD1329" i="1"/>
  <c r="BL1329" i="1"/>
  <c r="BM1329" i="1"/>
  <c r="BO1329" i="1"/>
  <c r="BP1329" i="1"/>
  <c r="BR1329" i="1"/>
  <c r="BS1329" i="1"/>
  <c r="BU1329" i="1"/>
  <c r="BV1329" i="1"/>
  <c r="B1330" i="1"/>
  <c r="U1330" i="1"/>
  <c r="V1330" i="1" s="1"/>
  <c r="W1330" i="1"/>
  <c r="X1330" i="1"/>
  <c r="AW1330" i="1"/>
  <c r="AX1330" i="1"/>
  <c r="AZ1330" i="1"/>
  <c r="BA1330" i="1"/>
  <c r="BC1330" i="1"/>
  <c r="BD1330" i="1"/>
  <c r="BL1330" i="1"/>
  <c r="BM1330" i="1"/>
  <c r="BO1330" i="1"/>
  <c r="BP1330" i="1"/>
  <c r="BR1330" i="1"/>
  <c r="BS1330" i="1"/>
  <c r="BU1330" i="1"/>
  <c r="BV1330" i="1"/>
  <c r="B1331" i="1"/>
  <c r="U1331" i="1"/>
  <c r="V1331" i="1" s="1"/>
  <c r="W1331" i="1"/>
  <c r="X1331" i="1"/>
  <c r="AW1331" i="1"/>
  <c r="AX1331" i="1"/>
  <c r="AZ1331" i="1"/>
  <c r="BA1331" i="1"/>
  <c r="BC1331" i="1"/>
  <c r="BD1331" i="1"/>
  <c r="BI1331" i="1"/>
  <c r="BL1331" i="1"/>
  <c r="BM1331" i="1"/>
  <c r="BO1331" i="1"/>
  <c r="BP1331" i="1"/>
  <c r="BR1331" i="1"/>
  <c r="BS1331" i="1"/>
  <c r="BU1331" i="1"/>
  <c r="BV1331" i="1"/>
  <c r="B1332" i="1"/>
  <c r="U1332" i="1"/>
  <c r="V1332" i="1" s="1"/>
  <c r="W1332" i="1"/>
  <c r="X1332" i="1"/>
  <c r="AW1332" i="1"/>
  <c r="AX1332" i="1"/>
  <c r="AZ1332" i="1"/>
  <c r="BA1332" i="1"/>
  <c r="BC1332" i="1"/>
  <c r="BD1332" i="1"/>
  <c r="BI1332" i="1"/>
  <c r="BL1332" i="1"/>
  <c r="BM1332" i="1"/>
  <c r="BO1332" i="1"/>
  <c r="BP1332" i="1"/>
  <c r="BR1332" i="1"/>
  <c r="BS1332" i="1"/>
  <c r="BU1332" i="1"/>
  <c r="BV1332" i="1"/>
  <c r="B1333" i="1"/>
  <c r="U1333" i="1"/>
  <c r="V1333" i="1" s="1"/>
  <c r="W1333" i="1"/>
  <c r="X1333" i="1"/>
  <c r="AW1333" i="1"/>
  <c r="AX1333" i="1"/>
  <c r="AZ1333" i="1"/>
  <c r="BA1333" i="1"/>
  <c r="BC1333" i="1"/>
  <c r="BD1333" i="1"/>
  <c r="BJ1333" i="1"/>
  <c r="BL1333" i="1"/>
  <c r="BM1333" i="1"/>
  <c r="BO1333" i="1"/>
  <c r="BP1333" i="1"/>
  <c r="BR1333" i="1"/>
  <c r="BS1333" i="1"/>
  <c r="BU1333" i="1"/>
  <c r="BV1333" i="1"/>
  <c r="B1334" i="1"/>
  <c r="U1334" i="1"/>
  <c r="V1334" i="1" s="1"/>
  <c r="W1334" i="1"/>
  <c r="X1334" i="1"/>
  <c r="AW1334" i="1"/>
  <c r="AX1334" i="1"/>
  <c r="AZ1334" i="1"/>
  <c r="BA1334" i="1"/>
  <c r="BC1334" i="1"/>
  <c r="BD1334" i="1"/>
  <c r="BL1334" i="1"/>
  <c r="BM1334" i="1"/>
  <c r="BO1334" i="1"/>
  <c r="BP1334" i="1"/>
  <c r="BR1334" i="1"/>
  <c r="BS1334" i="1"/>
  <c r="BU1334" i="1"/>
  <c r="BV1334" i="1"/>
  <c r="B1335" i="1"/>
  <c r="U1335" i="1"/>
  <c r="V1335" i="1" s="1"/>
  <c r="W1335" i="1"/>
  <c r="X1335" i="1"/>
  <c r="AW1335" i="1"/>
  <c r="AX1335" i="1"/>
  <c r="AZ1335" i="1"/>
  <c r="BA1335" i="1"/>
  <c r="BC1335" i="1"/>
  <c r="BD1335" i="1"/>
  <c r="BL1335" i="1"/>
  <c r="BM1335" i="1"/>
  <c r="BO1335" i="1"/>
  <c r="BP1335" i="1"/>
  <c r="BR1335" i="1"/>
  <c r="BS1335" i="1"/>
  <c r="BU1335" i="1"/>
  <c r="BV1335" i="1"/>
  <c r="B1336" i="1"/>
  <c r="U1336" i="1"/>
  <c r="V1336" i="1" s="1"/>
  <c r="W1336" i="1"/>
  <c r="X1336" i="1"/>
  <c r="AW1336" i="1"/>
  <c r="AX1336" i="1"/>
  <c r="AZ1336" i="1"/>
  <c r="BA1336" i="1"/>
  <c r="BC1336" i="1"/>
  <c r="BD1336" i="1"/>
  <c r="BL1336" i="1"/>
  <c r="BM1336" i="1"/>
  <c r="BO1336" i="1"/>
  <c r="BP1336" i="1"/>
  <c r="BR1336" i="1"/>
  <c r="BS1336" i="1"/>
  <c r="BU1336" i="1"/>
  <c r="BV1336" i="1"/>
  <c r="B1337" i="1"/>
  <c r="U1337" i="1"/>
  <c r="V1337" i="1" s="1"/>
  <c r="W1337" i="1"/>
  <c r="X1337" i="1"/>
  <c r="AW1337" i="1"/>
  <c r="AX1337" i="1"/>
  <c r="AZ1337" i="1"/>
  <c r="BA1337" i="1"/>
  <c r="BC1337" i="1"/>
  <c r="BD1337" i="1"/>
  <c r="BL1337" i="1"/>
  <c r="BM1337" i="1"/>
  <c r="BO1337" i="1"/>
  <c r="BP1337" i="1"/>
  <c r="BR1337" i="1"/>
  <c r="BS1337" i="1"/>
  <c r="BU1337" i="1"/>
  <c r="BV1337" i="1"/>
  <c r="B1338" i="1"/>
  <c r="U1338" i="1"/>
  <c r="V1338" i="1" s="1"/>
  <c r="W1338" i="1"/>
  <c r="X1338" i="1"/>
  <c r="AW1338" i="1"/>
  <c r="AX1338" i="1"/>
  <c r="AZ1338" i="1"/>
  <c r="BA1338" i="1"/>
  <c r="BC1338" i="1"/>
  <c r="BD1338" i="1"/>
  <c r="BL1338" i="1"/>
  <c r="BM1338" i="1"/>
  <c r="BO1338" i="1"/>
  <c r="BP1338" i="1"/>
  <c r="BR1338" i="1"/>
  <c r="BS1338" i="1"/>
  <c r="BU1338" i="1"/>
  <c r="BV1338" i="1"/>
  <c r="B1339" i="1"/>
  <c r="U1339" i="1"/>
  <c r="V1339" i="1" s="1"/>
  <c r="W1339" i="1"/>
  <c r="X1339" i="1"/>
  <c r="AW1339" i="1"/>
  <c r="AX1339" i="1"/>
  <c r="AZ1339" i="1"/>
  <c r="BA1339" i="1"/>
  <c r="BC1339" i="1"/>
  <c r="BD1339" i="1"/>
  <c r="BF1339" i="1"/>
  <c r="BL1339" i="1"/>
  <c r="BM1339" i="1"/>
  <c r="BO1339" i="1"/>
  <c r="BP1339" i="1"/>
  <c r="BR1339" i="1"/>
  <c r="BS1339" i="1"/>
  <c r="BU1339" i="1"/>
  <c r="BV1339" i="1"/>
  <c r="B1340" i="1"/>
  <c r="U1340" i="1"/>
  <c r="V1340" i="1" s="1"/>
  <c r="W1340" i="1"/>
  <c r="X1340" i="1"/>
  <c r="AW1340" i="1"/>
  <c r="AX1340" i="1"/>
  <c r="AZ1340" i="1"/>
  <c r="BA1340" i="1"/>
  <c r="BC1340" i="1"/>
  <c r="BD1340" i="1"/>
  <c r="BI1340" i="1"/>
  <c r="BL1340" i="1"/>
  <c r="BM1340" i="1"/>
  <c r="BO1340" i="1"/>
  <c r="BP1340" i="1"/>
  <c r="BR1340" i="1"/>
  <c r="BS1340" i="1"/>
  <c r="BU1340" i="1"/>
  <c r="BV1340" i="1"/>
  <c r="B1341" i="1"/>
  <c r="U1341" i="1"/>
  <c r="V1341" i="1" s="1"/>
  <c r="W1341" i="1"/>
  <c r="X1341" i="1"/>
  <c r="AW1341" i="1"/>
  <c r="AX1341" i="1"/>
  <c r="AZ1341" i="1"/>
  <c r="BA1341" i="1"/>
  <c r="BC1341" i="1"/>
  <c r="BD1341" i="1"/>
  <c r="BJ1341" i="1"/>
  <c r="BL1341" i="1"/>
  <c r="BM1341" i="1"/>
  <c r="BO1341" i="1"/>
  <c r="BP1341" i="1"/>
  <c r="BR1341" i="1"/>
  <c r="BS1341" i="1"/>
  <c r="BU1341" i="1"/>
  <c r="BV1341" i="1"/>
  <c r="B1342" i="1"/>
  <c r="U1342" i="1"/>
  <c r="V1342" i="1" s="1"/>
  <c r="W1342" i="1"/>
  <c r="X1342" i="1"/>
  <c r="AW1342" i="1"/>
  <c r="AX1342" i="1"/>
  <c r="AZ1342" i="1"/>
  <c r="BA1342" i="1"/>
  <c r="BC1342" i="1"/>
  <c r="BD1342" i="1"/>
  <c r="BI1342" i="1"/>
  <c r="BL1342" i="1"/>
  <c r="BM1342" i="1"/>
  <c r="BO1342" i="1"/>
  <c r="BP1342" i="1"/>
  <c r="BR1342" i="1"/>
  <c r="BS1342" i="1"/>
  <c r="BU1342" i="1"/>
  <c r="BV1342" i="1"/>
  <c r="AT1355" i="1"/>
  <c r="AW1356" i="1"/>
  <c r="AZ1356" i="1"/>
  <c r="BC1356" i="1"/>
  <c r="BF1356" i="1"/>
  <c r="BI1356" i="1"/>
  <c r="B1358" i="1"/>
  <c r="U1358" i="1"/>
  <c r="V1358" i="1" s="1"/>
  <c r="W1358" i="1"/>
  <c r="AU1358" i="1" s="1"/>
  <c r="X1358" i="1"/>
  <c r="AW1358" i="1"/>
  <c r="AW1384" i="1" s="1"/>
  <c r="AX1358" i="1"/>
  <c r="AZ1358" i="1"/>
  <c r="BA1358" i="1"/>
  <c r="BC1358" i="1"/>
  <c r="BC1378" i="1" s="1"/>
  <c r="BD1358" i="1"/>
  <c r="BG1358" i="1"/>
  <c r="BL1358" i="1"/>
  <c r="BM1358" i="1"/>
  <c r="BO1358" i="1"/>
  <c r="BP1358" i="1"/>
  <c r="BR1358" i="1"/>
  <c r="BS1358" i="1"/>
  <c r="BU1358" i="1"/>
  <c r="BV1358" i="1"/>
  <c r="B1359" i="1"/>
  <c r="U1359" i="1"/>
  <c r="V1359" i="1" s="1"/>
  <c r="W1359" i="1"/>
  <c r="X1359" i="1"/>
  <c r="AW1359" i="1"/>
  <c r="AX1359" i="1"/>
  <c r="AZ1359" i="1"/>
  <c r="BA1359" i="1"/>
  <c r="BC1359" i="1"/>
  <c r="BD1359" i="1"/>
  <c r="BL1359" i="1"/>
  <c r="BM1359" i="1"/>
  <c r="BO1359" i="1"/>
  <c r="BP1359" i="1"/>
  <c r="BR1359" i="1"/>
  <c r="BS1359" i="1"/>
  <c r="BU1359" i="1"/>
  <c r="BV1359" i="1"/>
  <c r="B1360" i="1"/>
  <c r="U1360" i="1"/>
  <c r="V1360" i="1" s="1"/>
  <c r="W1360" i="1"/>
  <c r="X1360" i="1"/>
  <c r="AW1360" i="1"/>
  <c r="AX1360" i="1"/>
  <c r="AZ1360" i="1"/>
  <c r="BA1360" i="1"/>
  <c r="BC1360" i="1"/>
  <c r="BD1360" i="1"/>
  <c r="BL1360" i="1"/>
  <c r="BM1360" i="1"/>
  <c r="BO1360" i="1"/>
  <c r="BP1360" i="1"/>
  <c r="BR1360" i="1"/>
  <c r="BS1360" i="1"/>
  <c r="BU1360" i="1"/>
  <c r="BV1360" i="1"/>
  <c r="B1361" i="1"/>
  <c r="U1361" i="1"/>
  <c r="V1361" i="1" s="1"/>
  <c r="W1361" i="1"/>
  <c r="X1361" i="1"/>
  <c r="AW1361" i="1"/>
  <c r="AX1361" i="1"/>
  <c r="AZ1361" i="1"/>
  <c r="BA1361" i="1"/>
  <c r="BC1361" i="1"/>
  <c r="BD1361" i="1"/>
  <c r="BL1361" i="1"/>
  <c r="BM1361" i="1"/>
  <c r="BO1361" i="1"/>
  <c r="BP1361" i="1"/>
  <c r="BR1361" i="1"/>
  <c r="BS1361" i="1"/>
  <c r="BU1361" i="1"/>
  <c r="BV1361" i="1"/>
  <c r="B1362" i="1"/>
  <c r="U1362" i="1"/>
  <c r="V1362" i="1" s="1"/>
  <c r="W1362" i="1"/>
  <c r="X1362" i="1"/>
  <c r="AW1362" i="1"/>
  <c r="AX1362" i="1"/>
  <c r="AZ1362" i="1"/>
  <c r="BA1362" i="1"/>
  <c r="BC1362" i="1"/>
  <c r="BD1362" i="1"/>
  <c r="BI1362" i="1"/>
  <c r="BL1362" i="1"/>
  <c r="BM1362" i="1"/>
  <c r="BO1362" i="1"/>
  <c r="BP1362" i="1"/>
  <c r="BR1362" i="1"/>
  <c r="BS1362" i="1"/>
  <c r="BU1362" i="1"/>
  <c r="BV1362" i="1"/>
  <c r="B1363" i="1"/>
  <c r="U1363" i="1"/>
  <c r="V1363" i="1" s="1"/>
  <c r="W1363" i="1"/>
  <c r="X1363" i="1"/>
  <c r="AW1363" i="1"/>
  <c r="AX1363" i="1"/>
  <c r="AZ1363" i="1"/>
  <c r="BA1363" i="1"/>
  <c r="BC1363" i="1"/>
  <c r="BD1363" i="1"/>
  <c r="BI1363" i="1"/>
  <c r="BL1363" i="1"/>
  <c r="BM1363" i="1"/>
  <c r="BO1363" i="1"/>
  <c r="BP1363" i="1"/>
  <c r="BR1363" i="1"/>
  <c r="BS1363" i="1"/>
  <c r="BU1363" i="1"/>
  <c r="BV1363" i="1"/>
  <c r="B1364" i="1"/>
  <c r="U1364" i="1"/>
  <c r="V1364" i="1" s="1"/>
  <c r="W1364" i="1"/>
  <c r="X1364" i="1"/>
  <c r="AW1364" i="1"/>
  <c r="AX1364" i="1"/>
  <c r="AZ1364" i="1"/>
  <c r="BA1364" i="1"/>
  <c r="BC1364" i="1"/>
  <c r="BD1364" i="1"/>
  <c r="BL1364" i="1"/>
  <c r="BM1364" i="1"/>
  <c r="BO1364" i="1"/>
  <c r="BP1364" i="1"/>
  <c r="BR1364" i="1"/>
  <c r="BS1364" i="1"/>
  <c r="BU1364" i="1"/>
  <c r="BV1364" i="1"/>
  <c r="B1365" i="1"/>
  <c r="U1365" i="1"/>
  <c r="V1365" i="1" s="1"/>
  <c r="W1365" i="1"/>
  <c r="X1365" i="1"/>
  <c r="AW1365" i="1"/>
  <c r="AX1365" i="1"/>
  <c r="AZ1365" i="1"/>
  <c r="BA1365" i="1"/>
  <c r="BC1365" i="1"/>
  <c r="BD1365" i="1"/>
  <c r="BL1365" i="1"/>
  <c r="BM1365" i="1"/>
  <c r="BO1365" i="1"/>
  <c r="BP1365" i="1"/>
  <c r="BR1365" i="1"/>
  <c r="BS1365" i="1"/>
  <c r="BU1365" i="1"/>
  <c r="BV1365" i="1"/>
  <c r="B1366" i="1"/>
  <c r="U1366" i="1"/>
  <c r="V1366" i="1" s="1"/>
  <c r="W1366" i="1"/>
  <c r="X1366" i="1"/>
  <c r="AW1366" i="1"/>
  <c r="AX1366" i="1"/>
  <c r="AZ1366" i="1"/>
  <c r="BA1366" i="1"/>
  <c r="BC1366" i="1"/>
  <c r="BD1366" i="1"/>
  <c r="BL1366" i="1"/>
  <c r="BM1366" i="1"/>
  <c r="BO1366" i="1"/>
  <c r="BP1366" i="1"/>
  <c r="BR1366" i="1"/>
  <c r="BS1366" i="1"/>
  <c r="BU1366" i="1"/>
  <c r="BV1366" i="1"/>
  <c r="B1367" i="1"/>
  <c r="U1367" i="1"/>
  <c r="V1367" i="1" s="1"/>
  <c r="W1367" i="1"/>
  <c r="X1367" i="1"/>
  <c r="AW1367" i="1"/>
  <c r="AX1367" i="1"/>
  <c r="AZ1367" i="1"/>
  <c r="BA1367" i="1"/>
  <c r="BC1367" i="1"/>
  <c r="BD1367" i="1"/>
  <c r="BL1367" i="1"/>
  <c r="BM1367" i="1"/>
  <c r="BO1367" i="1"/>
  <c r="BP1367" i="1"/>
  <c r="BR1367" i="1"/>
  <c r="BS1367" i="1"/>
  <c r="BU1367" i="1"/>
  <c r="BV1367" i="1"/>
  <c r="B1368" i="1"/>
  <c r="U1368" i="1"/>
  <c r="V1368" i="1" s="1"/>
  <c r="W1368" i="1"/>
  <c r="X1368" i="1"/>
  <c r="AW1368" i="1"/>
  <c r="AX1368" i="1"/>
  <c r="AZ1368" i="1"/>
  <c r="BA1368" i="1"/>
  <c r="BC1368" i="1"/>
  <c r="BD1368" i="1"/>
  <c r="BL1368" i="1"/>
  <c r="BM1368" i="1"/>
  <c r="BO1368" i="1"/>
  <c r="BP1368" i="1"/>
  <c r="BR1368" i="1"/>
  <c r="BS1368" i="1"/>
  <c r="BU1368" i="1"/>
  <c r="BV1368" i="1"/>
  <c r="B1369" i="1"/>
  <c r="U1369" i="1"/>
  <c r="V1369" i="1" s="1"/>
  <c r="W1369" i="1"/>
  <c r="X1369" i="1"/>
  <c r="AW1369" i="1"/>
  <c r="AX1369" i="1"/>
  <c r="AZ1369" i="1"/>
  <c r="BA1369" i="1"/>
  <c r="BC1369" i="1"/>
  <c r="BD1369" i="1"/>
  <c r="BL1369" i="1"/>
  <c r="BM1369" i="1"/>
  <c r="BO1369" i="1"/>
  <c r="BP1369" i="1"/>
  <c r="BR1369" i="1"/>
  <c r="BS1369" i="1"/>
  <c r="BU1369" i="1"/>
  <c r="BV1369" i="1"/>
  <c r="B1370" i="1"/>
  <c r="U1370" i="1"/>
  <c r="V1370" i="1" s="1"/>
  <c r="W1370" i="1"/>
  <c r="X1370" i="1"/>
  <c r="AW1370" i="1"/>
  <c r="AX1370" i="1"/>
  <c r="AZ1370" i="1"/>
  <c r="BA1370" i="1"/>
  <c r="BC1370" i="1"/>
  <c r="BD1370" i="1"/>
  <c r="BL1370" i="1"/>
  <c r="BM1370" i="1"/>
  <c r="BO1370" i="1"/>
  <c r="BP1370" i="1"/>
  <c r="BR1370" i="1"/>
  <c r="BS1370" i="1"/>
  <c r="BU1370" i="1"/>
  <c r="BV1370" i="1"/>
  <c r="B1371" i="1"/>
  <c r="U1371" i="1"/>
  <c r="V1371" i="1" s="1"/>
  <c r="W1371" i="1"/>
  <c r="X1371" i="1"/>
  <c r="AW1371" i="1"/>
  <c r="AX1371" i="1"/>
  <c r="AZ1371" i="1"/>
  <c r="BA1371" i="1"/>
  <c r="BC1371" i="1"/>
  <c r="BD1371" i="1"/>
  <c r="BJ1371" i="1"/>
  <c r="BL1371" i="1"/>
  <c r="BM1371" i="1"/>
  <c r="BO1371" i="1"/>
  <c r="BP1371" i="1"/>
  <c r="BR1371" i="1"/>
  <c r="BS1371" i="1"/>
  <c r="BU1371" i="1"/>
  <c r="BV1371" i="1"/>
  <c r="B1372" i="1"/>
  <c r="U1372" i="1"/>
  <c r="V1372" i="1" s="1"/>
  <c r="W1372" i="1"/>
  <c r="X1372" i="1"/>
  <c r="AW1372" i="1"/>
  <c r="AX1372" i="1"/>
  <c r="AZ1372" i="1"/>
  <c r="BA1372" i="1"/>
  <c r="BC1372" i="1"/>
  <c r="BD1372" i="1"/>
  <c r="BJ1372" i="1"/>
  <c r="BL1372" i="1"/>
  <c r="BM1372" i="1"/>
  <c r="BO1372" i="1"/>
  <c r="BP1372" i="1"/>
  <c r="BR1372" i="1"/>
  <c r="BS1372" i="1"/>
  <c r="BU1372" i="1"/>
  <c r="BV1372" i="1"/>
  <c r="B1373" i="1"/>
  <c r="U1373" i="1"/>
  <c r="V1373" i="1" s="1"/>
  <c r="W1373" i="1"/>
  <c r="X1373" i="1"/>
  <c r="AW1373" i="1"/>
  <c r="AX1373" i="1"/>
  <c r="AZ1373" i="1"/>
  <c r="BA1373" i="1"/>
  <c r="BC1373" i="1"/>
  <c r="BD1373" i="1"/>
  <c r="BL1373" i="1"/>
  <c r="BM1373" i="1"/>
  <c r="BO1373" i="1"/>
  <c r="BP1373" i="1"/>
  <c r="BR1373" i="1"/>
  <c r="BS1373" i="1"/>
  <c r="BU1373" i="1"/>
  <c r="BV1373" i="1"/>
  <c r="B1374" i="1"/>
  <c r="U1374" i="1"/>
  <c r="V1374" i="1" s="1"/>
  <c r="W1374" i="1"/>
  <c r="X1374" i="1"/>
  <c r="AW1374" i="1"/>
  <c r="AX1374" i="1"/>
  <c r="AZ1374" i="1"/>
  <c r="BA1374" i="1"/>
  <c r="BC1374" i="1"/>
  <c r="BD1374" i="1"/>
  <c r="BL1374" i="1"/>
  <c r="BM1374" i="1"/>
  <c r="BO1374" i="1"/>
  <c r="BP1374" i="1"/>
  <c r="BR1374" i="1"/>
  <c r="BS1374" i="1"/>
  <c r="BU1374" i="1"/>
  <c r="BV1374" i="1"/>
  <c r="B1375" i="1"/>
  <c r="U1375" i="1"/>
  <c r="V1375" i="1" s="1"/>
  <c r="W1375" i="1"/>
  <c r="X1375" i="1"/>
  <c r="AW1375" i="1"/>
  <c r="AX1375" i="1"/>
  <c r="AZ1375" i="1"/>
  <c r="BA1375" i="1"/>
  <c r="BC1375" i="1"/>
  <c r="BD1375" i="1"/>
  <c r="BL1375" i="1"/>
  <c r="BM1375" i="1"/>
  <c r="BO1375" i="1"/>
  <c r="BP1375" i="1"/>
  <c r="BR1375" i="1"/>
  <c r="BS1375" i="1"/>
  <c r="BU1375" i="1"/>
  <c r="BV1375" i="1"/>
  <c r="B1376" i="1"/>
  <c r="U1376" i="1"/>
  <c r="V1376" i="1" s="1"/>
  <c r="W1376" i="1"/>
  <c r="X1376" i="1"/>
  <c r="AW1376" i="1"/>
  <c r="AX1376" i="1"/>
  <c r="AZ1376" i="1"/>
  <c r="BA1376" i="1"/>
  <c r="BC1376" i="1"/>
  <c r="BD1376" i="1"/>
  <c r="BL1376" i="1"/>
  <c r="BM1376" i="1"/>
  <c r="BO1376" i="1"/>
  <c r="BP1376" i="1"/>
  <c r="BR1376" i="1"/>
  <c r="BS1376" i="1"/>
  <c r="BU1376" i="1"/>
  <c r="BV1376" i="1"/>
  <c r="B1377" i="1"/>
  <c r="U1377" i="1"/>
  <c r="V1377" i="1" s="1"/>
  <c r="W1377" i="1"/>
  <c r="X1377" i="1"/>
  <c r="AW1377" i="1"/>
  <c r="AX1377" i="1"/>
  <c r="AZ1377" i="1"/>
  <c r="BA1377" i="1"/>
  <c r="BC1377" i="1"/>
  <c r="BD1377" i="1"/>
  <c r="BF1377" i="1"/>
  <c r="BL1377" i="1"/>
  <c r="BM1377" i="1"/>
  <c r="BO1377" i="1"/>
  <c r="BP1377" i="1"/>
  <c r="BR1377" i="1"/>
  <c r="BS1377" i="1"/>
  <c r="BU1377" i="1"/>
  <c r="BV1377" i="1"/>
  <c r="E1398" i="1"/>
  <c r="H1398" i="1"/>
  <c r="E1399" i="1"/>
  <c r="H1399" i="1"/>
  <c r="E1400" i="1"/>
  <c r="H1400" i="1"/>
  <c r="E1401" i="1"/>
  <c r="H1401" i="1"/>
  <c r="E1402" i="1"/>
  <c r="H1402" i="1"/>
  <c r="E1403" i="1"/>
  <c r="H1403" i="1"/>
  <c r="E1404" i="1"/>
  <c r="H1404" i="1"/>
  <c r="E1405" i="1"/>
  <c r="H1405" i="1"/>
  <c r="F1410" i="1"/>
  <c r="F1419" i="1"/>
  <c r="C1432" i="1"/>
  <c r="C1436" i="1" s="1"/>
  <c r="AX902" i="1" l="1"/>
  <c r="AW897" i="1"/>
  <c r="AX869" i="1"/>
  <c r="AW865" i="1"/>
  <c r="AX858" i="1"/>
  <c r="AW822" i="1"/>
  <c r="BI782" i="1"/>
  <c r="CO76" i="1"/>
  <c r="AW868" i="1"/>
  <c r="AX863" i="1"/>
  <c r="AW856" i="1"/>
  <c r="AW833" i="1"/>
  <c r="AX790" i="1"/>
  <c r="AW863" i="1"/>
  <c r="AW831" i="1"/>
  <c r="AX792" i="1"/>
  <c r="AX895" i="1"/>
  <c r="CO50" i="1"/>
  <c r="AW829" i="1"/>
  <c r="CN50" i="1"/>
  <c r="CN76" i="1" s="1"/>
  <c r="AW861" i="1"/>
  <c r="AW853" i="1"/>
  <c r="AW873" i="1" s="1"/>
  <c r="BO436" i="1"/>
  <c r="AW904" i="1"/>
  <c r="AX894" i="1"/>
  <c r="AW860" i="1"/>
  <c r="AX827" i="1"/>
  <c r="AX866" i="1"/>
  <c r="AW827" i="1"/>
  <c r="BS540" i="1"/>
  <c r="BP113" i="1"/>
  <c r="BJ50" i="1"/>
  <c r="BJ76" i="1" s="1"/>
  <c r="AX50" i="1"/>
  <c r="AX76" i="1" s="1"/>
  <c r="AX769" i="1"/>
  <c r="AX767" i="1"/>
  <c r="CE58" i="1"/>
  <c r="BD835" i="1"/>
  <c r="AX826" i="1"/>
  <c r="CF59" i="1"/>
  <c r="AX897" i="1"/>
  <c r="AX893" i="1"/>
  <c r="BD870" i="1"/>
  <c r="AX861" i="1"/>
  <c r="AW854" i="1"/>
  <c r="AW835" i="1"/>
  <c r="AW826" i="1"/>
  <c r="BD833" i="1"/>
  <c r="AW824" i="1"/>
  <c r="CK54" i="1"/>
  <c r="AW52" i="1"/>
  <c r="BC869" i="1"/>
  <c r="BC865" i="1"/>
  <c r="AX853" i="1"/>
  <c r="BD822" i="1"/>
  <c r="CF55" i="1"/>
  <c r="AW820" i="1"/>
  <c r="AX801" i="1"/>
  <c r="U159" i="1"/>
  <c r="V159" i="1" s="1"/>
  <c r="BG1337" i="1"/>
  <c r="BF1300" i="1"/>
  <c r="BF1287" i="1"/>
  <c r="BF1313" i="1" s="1"/>
  <c r="BG1230" i="1"/>
  <c r="BF1223" i="1"/>
  <c r="BG1194" i="1"/>
  <c r="BF1184" i="1"/>
  <c r="BG1019" i="1"/>
  <c r="BG1002" i="1"/>
  <c r="BG976" i="1"/>
  <c r="BF793" i="1"/>
  <c r="AW788" i="1"/>
  <c r="AZ782" i="1"/>
  <c r="BF1363" i="1"/>
  <c r="BF1337" i="1"/>
  <c r="BF1252" i="1"/>
  <c r="BF1230" i="1"/>
  <c r="BF1194" i="1"/>
  <c r="BF1150" i="1"/>
  <c r="BG1119" i="1"/>
  <c r="BF1080" i="1"/>
  <c r="BG1298" i="1"/>
  <c r="BF1122" i="1"/>
  <c r="BF1119" i="1"/>
  <c r="BG1049" i="1"/>
  <c r="BG780" i="1"/>
  <c r="BG1330" i="1"/>
  <c r="BF1374" i="1"/>
  <c r="BG1361" i="1"/>
  <c r="BF1266" i="1"/>
  <c r="BF1226" i="1"/>
  <c r="BF1197" i="1"/>
  <c r="BF1187" i="1"/>
  <c r="BF1090" i="1"/>
  <c r="BG1078" i="1"/>
  <c r="BF1056" i="1"/>
  <c r="BG1047" i="1"/>
  <c r="BF1013" i="1"/>
  <c r="BG979" i="1"/>
  <c r="BG872" i="1"/>
  <c r="AW803" i="1"/>
  <c r="AW772" i="1"/>
  <c r="BF1330" i="1"/>
  <c r="BG1340" i="1"/>
  <c r="BF1340" i="1"/>
  <c r="BG1301" i="1"/>
  <c r="BF1112" i="1"/>
  <c r="BG1088" i="1"/>
  <c r="BF1083" i="1"/>
  <c r="BF979" i="1"/>
  <c r="BG965" i="1"/>
  <c r="AW930" i="1"/>
  <c r="AW912" i="1"/>
  <c r="AX908" i="1"/>
  <c r="AW903" i="1"/>
  <c r="AW899" i="1"/>
  <c r="AZ894" i="1"/>
  <c r="BA872" i="1"/>
  <c r="AZ865" i="1"/>
  <c r="BA859" i="1"/>
  <c r="AX854" i="1"/>
  <c r="AW837" i="1"/>
  <c r="AW828" i="1"/>
  <c r="BC820" i="1"/>
  <c r="BD802" i="1"/>
  <c r="W343" i="1"/>
  <c r="BF1364" i="1"/>
  <c r="BF1301" i="1"/>
  <c r="BG1146" i="1"/>
  <c r="BF1125" i="1"/>
  <c r="BG1081" i="1"/>
  <c r="BG1020" i="1"/>
  <c r="BG1326" i="1"/>
  <c r="BF1304" i="1"/>
  <c r="BF1255" i="1"/>
  <c r="BF1215" i="1"/>
  <c r="BG1190" i="1"/>
  <c r="BF1153" i="1"/>
  <c r="BG1144" i="1"/>
  <c r="BG1123" i="1"/>
  <c r="BF1115" i="1"/>
  <c r="BF1081" i="1"/>
  <c r="BF1074" i="1"/>
  <c r="BF1009" i="1"/>
  <c r="BF907" i="1"/>
  <c r="BG1050" i="1"/>
  <c r="BG1007" i="1"/>
  <c r="BG1001" i="1"/>
  <c r="CB65" i="1"/>
  <c r="BF1183" i="1"/>
  <c r="BG1297" i="1"/>
  <c r="BF1269" i="1"/>
  <c r="BG1222" i="1"/>
  <c r="BF1193" i="1"/>
  <c r="BF1156" i="1"/>
  <c r="BF1084" i="1"/>
  <c r="BF1016" i="1"/>
  <c r="BF1007" i="1"/>
  <c r="BF858" i="1"/>
  <c r="BF1091" i="1"/>
  <c r="BG1336" i="1"/>
  <c r="BG1334" i="1"/>
  <c r="BF1329" i="1"/>
  <c r="BF1251" i="1"/>
  <c r="BF1271" i="1" s="1"/>
  <c r="BG1191" i="1"/>
  <c r="BG1181" i="1"/>
  <c r="BG1126" i="1"/>
  <c r="BF1118" i="1"/>
  <c r="BG910" i="1"/>
  <c r="BF832" i="1"/>
  <c r="BV505" i="1"/>
  <c r="BF1123" i="1"/>
  <c r="BG1360" i="1"/>
  <c r="BF1305" i="1"/>
  <c r="BG1256" i="1"/>
  <c r="BF1216" i="1"/>
  <c r="BF1191" i="1"/>
  <c r="BG1147" i="1"/>
  <c r="BF1126" i="1"/>
  <c r="BG1116" i="1"/>
  <c r="BF1053" i="1"/>
  <c r="BG1010" i="1"/>
  <c r="AX1027" i="1"/>
  <c r="BG984" i="1"/>
  <c r="BG970" i="1"/>
  <c r="BF968" i="1"/>
  <c r="BG946" i="1"/>
  <c r="BF936" i="1"/>
  <c r="AW907" i="1"/>
  <c r="AW901" i="1"/>
  <c r="AX871" i="1"/>
  <c r="AX857" i="1"/>
  <c r="BA831" i="1"/>
  <c r="AX825" i="1"/>
  <c r="BD799" i="1"/>
  <c r="BU506" i="1"/>
  <c r="BP112" i="1"/>
  <c r="A1317" i="1"/>
  <c r="A1103" i="1"/>
  <c r="A1385" i="1"/>
  <c r="A1494" i="1"/>
  <c r="A1443" i="1"/>
  <c r="A1209" i="1"/>
  <c r="A1428" i="1"/>
  <c r="A1136" i="1"/>
  <c r="A1031" i="1"/>
  <c r="A883" i="1"/>
  <c r="A954" i="1"/>
  <c r="A1245" i="1"/>
  <c r="A1350" i="1"/>
  <c r="BG792" i="1"/>
  <c r="BF791" i="1"/>
  <c r="BG832" i="1"/>
  <c r="BF802" i="1"/>
  <c r="BV506" i="1"/>
  <c r="U126" i="1"/>
  <c r="W125" i="1"/>
  <c r="BG973" i="1"/>
  <c r="BG949" i="1"/>
  <c r="BG947" i="1"/>
  <c r="BA53" i="1"/>
  <c r="BG51" i="1"/>
  <c r="BF984" i="1"/>
  <c r="BG940" i="1"/>
  <c r="BF900" i="1"/>
  <c r="W898" i="1"/>
  <c r="BF867" i="1"/>
  <c r="BL219" i="1"/>
  <c r="U160" i="1"/>
  <c r="BU160" i="1" s="1"/>
  <c r="AZ60" i="1"/>
  <c r="BA56" i="1"/>
  <c r="BC51" i="1"/>
  <c r="BG912" i="1"/>
  <c r="BG864" i="1"/>
  <c r="BF824" i="1"/>
  <c r="BF772" i="1"/>
  <c r="BF62" i="1"/>
  <c r="BA51" i="1"/>
  <c r="BG930" i="1"/>
  <c r="BF864" i="1"/>
  <c r="BA61" i="1"/>
  <c r="BC57" i="1"/>
  <c r="BC54" i="1"/>
  <c r="AZ51" i="1"/>
  <c r="BF937" i="1"/>
  <c r="BA63" i="1"/>
  <c r="BA62" i="1"/>
  <c r="AZ61" i="1"/>
  <c r="BA57" i="1"/>
  <c r="BA54" i="1"/>
  <c r="BF934" i="1"/>
  <c r="BG932" i="1"/>
  <c r="BG828" i="1"/>
  <c r="BG796" i="1"/>
  <c r="AZ62" i="1"/>
  <c r="AZ57" i="1"/>
  <c r="AZ54" i="1"/>
  <c r="AW1241" i="1"/>
  <c r="AW1236" i="1" s="1"/>
  <c r="BF908" i="1"/>
  <c r="BG858" i="1"/>
  <c r="BF833" i="1"/>
  <c r="AZ768" i="1"/>
  <c r="BL610" i="1"/>
  <c r="BY60" i="1"/>
  <c r="BY61" i="1"/>
  <c r="BZ65" i="1"/>
  <c r="BZ60" i="1"/>
  <c r="BZ61" i="1"/>
  <c r="BY66" i="1"/>
  <c r="BY52" i="1"/>
  <c r="BY54" i="1"/>
  <c r="BY62" i="1"/>
  <c r="BZ66" i="1"/>
  <c r="BY69" i="1"/>
  <c r="BZ52" i="1"/>
  <c r="BY53" i="1"/>
  <c r="BZ54" i="1"/>
  <c r="BZ62" i="1"/>
  <c r="BZ69" i="1"/>
  <c r="BZ53" i="1"/>
  <c r="BY55" i="1"/>
  <c r="BY56" i="1"/>
  <c r="BY57" i="1"/>
  <c r="BY58" i="1"/>
  <c r="BY67" i="1"/>
  <c r="BY51" i="1"/>
  <c r="BZ55" i="1"/>
  <c r="BZ56" i="1"/>
  <c r="BZ57" i="1"/>
  <c r="BZ58" i="1"/>
  <c r="BY63" i="1"/>
  <c r="BZ67" i="1"/>
  <c r="BY50" i="1"/>
  <c r="BY76" i="1" s="1"/>
  <c r="U74" i="1" s="1"/>
  <c r="BZ63" i="1"/>
  <c r="BY59" i="1"/>
  <c r="BY64" i="1"/>
  <c r="BY65" i="1"/>
  <c r="BZ68" i="1"/>
  <c r="BG1371" i="1"/>
  <c r="BG1368" i="1"/>
  <c r="BF1361" i="1"/>
  <c r="BF1358" i="1"/>
  <c r="BF1334" i="1"/>
  <c r="BF1327" i="1"/>
  <c r="BF1324" i="1"/>
  <c r="BF1298" i="1"/>
  <c r="BG1295" i="1"/>
  <c r="BG1291" i="1"/>
  <c r="BG1263" i="1"/>
  <c r="BG1260" i="1"/>
  <c r="BF1256" i="1"/>
  <c r="BG1234" i="1"/>
  <c r="BG1227" i="1"/>
  <c r="BG1220" i="1"/>
  <c r="BG1198" i="1"/>
  <c r="BF1181" i="1"/>
  <c r="BG1161" i="1"/>
  <c r="BG1158" i="1"/>
  <c r="BF1147" i="1"/>
  <c r="BF1144" i="1"/>
  <c r="BG1113" i="1"/>
  <c r="BG1092" i="1"/>
  <c r="BF1088" i="1"/>
  <c r="BG1085" i="1"/>
  <c r="BF1078" i="1"/>
  <c r="BF1050" i="1"/>
  <c r="BF1047" i="1"/>
  <c r="BG1044" i="1"/>
  <c r="BG1041" i="1"/>
  <c r="BG1038" i="1"/>
  <c r="BF1020" i="1"/>
  <c r="BF1002" i="1"/>
  <c r="BG982" i="1"/>
  <c r="BF976" i="1"/>
  <c r="BF966" i="1"/>
  <c r="BF947" i="1"/>
  <c r="BF932" i="1"/>
  <c r="BF910" i="1"/>
  <c r="BC907" i="1"/>
  <c r="BC899" i="1"/>
  <c r="BD866" i="1"/>
  <c r="BG837" i="1"/>
  <c r="BG826" i="1"/>
  <c r="BC822" i="1"/>
  <c r="BC791" i="1"/>
  <c r="BG778" i="1"/>
  <c r="BD768" i="1"/>
  <c r="BL77" i="1"/>
  <c r="BF1129" i="1"/>
  <c r="BG1375" i="1"/>
  <c r="BG1302" i="1"/>
  <c r="BF1291" i="1"/>
  <c r="BF1263" i="1"/>
  <c r="BF1260" i="1"/>
  <c r="BG1253" i="1"/>
  <c r="BF1234" i="1"/>
  <c r="BG1231" i="1"/>
  <c r="BF1227" i="1"/>
  <c r="BG1224" i="1"/>
  <c r="BF1220" i="1"/>
  <c r="BG1217" i="1"/>
  <c r="AW1205" i="1"/>
  <c r="BF1198" i="1"/>
  <c r="BG1188" i="1"/>
  <c r="BG1185" i="1"/>
  <c r="BF1161" i="1"/>
  <c r="BF1158" i="1"/>
  <c r="BG1154" i="1"/>
  <c r="BG1151" i="1"/>
  <c r="BG1120" i="1"/>
  <c r="BF1113" i="1"/>
  <c r="BG1110" i="1"/>
  <c r="BF1092" i="1"/>
  <c r="BF1085" i="1"/>
  <c r="BG1075" i="1"/>
  <c r="BG1054" i="1"/>
  <c r="BF1044" i="1"/>
  <c r="BF1041" i="1"/>
  <c r="BF1038" i="1"/>
  <c r="BG1017" i="1"/>
  <c r="BG1014" i="1"/>
  <c r="BG1011" i="1"/>
  <c r="BG1005" i="1"/>
  <c r="BF982" i="1"/>
  <c r="BG974" i="1"/>
  <c r="BG971" i="1"/>
  <c r="BG938" i="1"/>
  <c r="BG902" i="1"/>
  <c r="BG869" i="1"/>
  <c r="BG863" i="1"/>
  <c r="BF860" i="1"/>
  <c r="BG857" i="1"/>
  <c r="BG853" i="1"/>
  <c r="BF826" i="1"/>
  <c r="BG788" i="1"/>
  <c r="BF778" i="1"/>
  <c r="BG1341" i="1"/>
  <c r="BG1306" i="1"/>
  <c r="BF1295" i="1"/>
  <c r="BG1288" i="1"/>
  <c r="BG1270" i="1"/>
  <c r="BG1267" i="1"/>
  <c r="BF1375" i="1"/>
  <c r="BF1365" i="1"/>
  <c r="BF1341" i="1"/>
  <c r="BG1338" i="1"/>
  <c r="BG1331" i="1"/>
  <c r="BF1306" i="1"/>
  <c r="BF1302" i="1"/>
  <c r="BG1299" i="1"/>
  <c r="BG1292" i="1"/>
  <c r="BF1288" i="1"/>
  <c r="BF1270" i="1"/>
  <c r="BF1267" i="1"/>
  <c r="BG1257" i="1"/>
  <c r="BF1253" i="1"/>
  <c r="BF1231" i="1"/>
  <c r="BF1224" i="1"/>
  <c r="BF1217" i="1"/>
  <c r="BG1195" i="1"/>
  <c r="BG1192" i="1"/>
  <c r="BF1188" i="1"/>
  <c r="BF1185" i="1"/>
  <c r="BG1182" i="1"/>
  <c r="BC1199" i="1"/>
  <c r="BF1154" i="1"/>
  <c r="BF1151" i="1"/>
  <c r="BG1148" i="1"/>
  <c r="BG1127" i="1"/>
  <c r="BG1124" i="1"/>
  <c r="BF1120" i="1"/>
  <c r="BG1117" i="1"/>
  <c r="BF1110" i="1"/>
  <c r="BG1089" i="1"/>
  <c r="BG1082" i="1"/>
  <c r="BG1079" i="1"/>
  <c r="BF1075" i="1"/>
  <c r="BF1054" i="1"/>
  <c r="BG1051" i="1"/>
  <c r="BF1017" i="1"/>
  <c r="BF1014" i="1"/>
  <c r="BF1011" i="1"/>
  <c r="BF1005" i="1"/>
  <c r="BF974" i="1"/>
  <c r="BF971" i="1"/>
  <c r="BF969" i="1"/>
  <c r="BG945" i="1"/>
  <c r="BF943" i="1"/>
  <c r="BF938" i="1"/>
  <c r="BC863" i="1"/>
  <c r="BD860" i="1"/>
  <c r="BF853" i="1"/>
  <c r="BD836" i="1"/>
  <c r="BC800" i="1"/>
  <c r="BF788" i="1"/>
  <c r="BD785" i="1"/>
  <c r="BD777" i="1"/>
  <c r="BZ59" i="1"/>
  <c r="BP1343" i="1"/>
  <c r="BF1371" i="1"/>
  <c r="BF1368" i="1"/>
  <c r="BG1365" i="1"/>
  <c r="AX1385" i="1"/>
  <c r="BG1372" i="1"/>
  <c r="BG1362" i="1"/>
  <c r="BG1359" i="1"/>
  <c r="BF1338" i="1"/>
  <c r="BG1335" i="1"/>
  <c r="BF1331" i="1"/>
  <c r="BG1328" i="1"/>
  <c r="BG1325" i="1"/>
  <c r="BG1303" i="1"/>
  <c r="BF1299" i="1"/>
  <c r="BG1296" i="1"/>
  <c r="BF1292" i="1"/>
  <c r="BG1264" i="1"/>
  <c r="BF1257" i="1"/>
  <c r="BF1195" i="1"/>
  <c r="BF1192" i="1"/>
  <c r="BF1182" i="1"/>
  <c r="BG1155" i="1"/>
  <c r="BF1148" i="1"/>
  <c r="BG1145" i="1"/>
  <c r="BF1127" i="1"/>
  <c r="BF1124" i="1"/>
  <c r="BF1117" i="1"/>
  <c r="BG1114" i="1"/>
  <c r="BM1136" i="1"/>
  <c r="BF1089" i="1"/>
  <c r="BG1086" i="1"/>
  <c r="BF1082" i="1"/>
  <c r="BF1079" i="1"/>
  <c r="BF1051" i="1"/>
  <c r="BG1048" i="1"/>
  <c r="BG1008" i="1"/>
  <c r="BG1003" i="1"/>
  <c r="BV1021" i="1"/>
  <c r="BG980" i="1"/>
  <c r="BG977" i="1"/>
  <c r="BG935" i="1"/>
  <c r="BG895" i="1"/>
  <c r="BD856" i="1"/>
  <c r="BC836" i="1"/>
  <c r="BF830" i="1"/>
  <c r="BG821" i="1"/>
  <c r="BG787" i="1"/>
  <c r="BG784" i="1"/>
  <c r="BC777" i="1"/>
  <c r="BG707" i="1"/>
  <c r="BP645" i="1"/>
  <c r="BG1228" i="1"/>
  <c r="BG1221" i="1"/>
  <c r="BG1189" i="1"/>
  <c r="BG1179" i="1"/>
  <c r="BG1205" i="1" s="1"/>
  <c r="BG1162" i="1"/>
  <c r="BG1159" i="1"/>
  <c r="BF1155" i="1"/>
  <c r="BF1145" i="1"/>
  <c r="BG1121" i="1"/>
  <c r="BF1114" i="1"/>
  <c r="BF1086" i="1"/>
  <c r="BF1048" i="1"/>
  <c r="BG1045" i="1"/>
  <c r="BG1042" i="1"/>
  <c r="BG1039" i="1"/>
  <c r="BG1018" i="1"/>
  <c r="BF1008" i="1"/>
  <c r="BF1003" i="1"/>
  <c r="BF977" i="1"/>
  <c r="BG948" i="1"/>
  <c r="BG941" i="1"/>
  <c r="BF935" i="1"/>
  <c r="BF895" i="1"/>
  <c r="BG871" i="1"/>
  <c r="BG859" i="1"/>
  <c r="BF821" i="1"/>
  <c r="W161" i="1"/>
  <c r="U161" i="1"/>
  <c r="BL985" i="1"/>
  <c r="BF1362" i="1"/>
  <c r="BF1359" i="1"/>
  <c r="BF1335" i="1"/>
  <c r="BF1328" i="1"/>
  <c r="BF1325" i="1"/>
  <c r="BF1303" i="1"/>
  <c r="BF1296" i="1"/>
  <c r="BG1289" i="1"/>
  <c r="BF1264" i="1"/>
  <c r="BG1261" i="1"/>
  <c r="BG1258" i="1"/>
  <c r="BR1271" i="1"/>
  <c r="BG1232" i="1"/>
  <c r="BG1376" i="1"/>
  <c r="BG1373" i="1"/>
  <c r="BF1369" i="1"/>
  <c r="BF1366" i="1"/>
  <c r="BF1342" i="1"/>
  <c r="BG1332" i="1"/>
  <c r="BG1293" i="1"/>
  <c r="BF1289" i="1"/>
  <c r="BG1268" i="1"/>
  <c r="BF1261" i="1"/>
  <c r="BF1258" i="1"/>
  <c r="BG1254" i="1"/>
  <c r="BF1232" i="1"/>
  <c r="BF1228" i="1"/>
  <c r="BG1225" i="1"/>
  <c r="BF1221" i="1"/>
  <c r="BG1218" i="1"/>
  <c r="BF1189" i="1"/>
  <c r="BG1186" i="1"/>
  <c r="BF1179" i="1"/>
  <c r="BF1162" i="1"/>
  <c r="BF1159" i="1"/>
  <c r="BG1152" i="1"/>
  <c r="BG1149" i="1"/>
  <c r="BG1128" i="1"/>
  <c r="BF1121" i="1"/>
  <c r="BG1111" i="1"/>
  <c r="BG1076" i="1"/>
  <c r="BG1073" i="1"/>
  <c r="BG1099" i="1" s="1"/>
  <c r="BG1055" i="1"/>
  <c r="BG1052" i="1"/>
  <c r="BF1045" i="1"/>
  <c r="BF1042" i="1"/>
  <c r="BF1039" i="1"/>
  <c r="BF1018" i="1"/>
  <c r="BG1015" i="1"/>
  <c r="BG1012" i="1"/>
  <c r="BG1006" i="1"/>
  <c r="BG983" i="1"/>
  <c r="BG972" i="1"/>
  <c r="BG967" i="1"/>
  <c r="BF941" i="1"/>
  <c r="BG939" i="1"/>
  <c r="BF933" i="1"/>
  <c r="BG911" i="1"/>
  <c r="BF906" i="1"/>
  <c r="BF904" i="1"/>
  <c r="BC901" i="1"/>
  <c r="BF871" i="1"/>
  <c r="BC868" i="1"/>
  <c r="BG865" i="1"/>
  <c r="BF862" i="1"/>
  <c r="BF859" i="1"/>
  <c r="BC835" i="1"/>
  <c r="BC799" i="1"/>
  <c r="BG783" i="1"/>
  <c r="BF774" i="1"/>
  <c r="W119" i="1"/>
  <c r="AU119" i="1" s="1"/>
  <c r="U119" i="1"/>
  <c r="BF1372" i="1"/>
  <c r="BG1369" i="1"/>
  <c r="BG1366" i="1"/>
  <c r="BG1342" i="1"/>
  <c r="BF1376" i="1"/>
  <c r="BF1373" i="1"/>
  <c r="BG1363" i="1"/>
  <c r="BG1339" i="1"/>
  <c r="BF1332" i="1"/>
  <c r="BG1329" i="1"/>
  <c r="BG1304" i="1"/>
  <c r="BG1300" i="1"/>
  <c r="BF1293" i="1"/>
  <c r="BO1314" i="1"/>
  <c r="BF1268" i="1"/>
  <c r="BG1265" i="1"/>
  <c r="BF1254" i="1"/>
  <c r="BG1251" i="1"/>
  <c r="BG1277" i="1" s="1"/>
  <c r="BF1225" i="1"/>
  <c r="BF1218" i="1"/>
  <c r="BG1215" i="1"/>
  <c r="BG1241" i="1" s="1"/>
  <c r="BG1196" i="1"/>
  <c r="BG1193" i="1"/>
  <c r="BF1186" i="1"/>
  <c r="BG1183" i="1"/>
  <c r="BG1156" i="1"/>
  <c r="BF1152" i="1"/>
  <c r="BF1149" i="1"/>
  <c r="BF1128" i="1"/>
  <c r="BG1125" i="1"/>
  <c r="BG1122" i="1"/>
  <c r="BG1118" i="1"/>
  <c r="BG1115" i="1"/>
  <c r="BF1111" i="1"/>
  <c r="BG1090" i="1"/>
  <c r="BG1083" i="1"/>
  <c r="BG1080" i="1"/>
  <c r="BF1076" i="1"/>
  <c r="BF1073" i="1"/>
  <c r="BF1055" i="1"/>
  <c r="BF1052" i="1"/>
  <c r="BF1015" i="1"/>
  <c r="BF1012" i="1"/>
  <c r="BG1009" i="1"/>
  <c r="BF1006" i="1"/>
  <c r="BG978" i="1"/>
  <c r="BF975" i="1"/>
  <c r="BF972" i="1"/>
  <c r="BF967" i="1"/>
  <c r="BF939" i="1"/>
  <c r="BG937" i="1"/>
  <c r="BF931" i="1"/>
  <c r="BF911" i="1"/>
  <c r="BG908" i="1"/>
  <c r="BF855" i="1"/>
  <c r="BG824" i="1"/>
  <c r="BD797" i="1"/>
  <c r="U1133" i="1"/>
  <c r="BG1370" i="1"/>
  <c r="BF1360" i="1"/>
  <c r="BG1333" i="1"/>
  <c r="BG1323" i="1"/>
  <c r="BG1349" i="1" s="1"/>
  <c r="BG1294" i="1"/>
  <c r="BG1290" i="1"/>
  <c r="BG1262" i="1"/>
  <c r="BG1259" i="1"/>
  <c r="BG1233" i="1"/>
  <c r="BG1229" i="1"/>
  <c r="BF1222" i="1"/>
  <c r="BG1219" i="1"/>
  <c r="BF1190" i="1"/>
  <c r="BG1180" i="1"/>
  <c r="BG1163" i="1"/>
  <c r="BG1160" i="1"/>
  <c r="BG1157" i="1"/>
  <c r="BF1146" i="1"/>
  <c r="BF1087" i="1"/>
  <c r="BG1077" i="1"/>
  <c r="BF1049" i="1"/>
  <c r="BG1046" i="1"/>
  <c r="BG1043" i="1"/>
  <c r="BG1040" i="1"/>
  <c r="BG1037" i="1"/>
  <c r="BG1063" i="1" s="1"/>
  <c r="BF1019" i="1"/>
  <c r="BG1004" i="1"/>
  <c r="BG981" i="1"/>
  <c r="BF970" i="1"/>
  <c r="BF965" i="1"/>
  <c r="BF946" i="1"/>
  <c r="BG944" i="1"/>
  <c r="BG942" i="1"/>
  <c r="BG897" i="1"/>
  <c r="BF894" i="1"/>
  <c r="BD773" i="1"/>
  <c r="BC781" i="1"/>
  <c r="BD784" i="1"/>
  <c r="BC788" i="1"/>
  <c r="BC792" i="1"/>
  <c r="BD796" i="1"/>
  <c r="BC824" i="1"/>
  <c r="BC826" i="1"/>
  <c r="BD828" i="1"/>
  <c r="BC858" i="1"/>
  <c r="BC864" i="1"/>
  <c r="BC908" i="1"/>
  <c r="BC910" i="1"/>
  <c r="BD788" i="1"/>
  <c r="BC802" i="1"/>
  <c r="BD824" i="1"/>
  <c r="BD826" i="1"/>
  <c r="BC833" i="1"/>
  <c r="BD858" i="1"/>
  <c r="BC860" i="1"/>
  <c r="BC862" i="1"/>
  <c r="BD864" i="1"/>
  <c r="BC870" i="1"/>
  <c r="BC894" i="1"/>
  <c r="BD908" i="1"/>
  <c r="BD910" i="1"/>
  <c r="BC775" i="1"/>
  <c r="BC779" i="1"/>
  <c r="BD800" i="1"/>
  <c r="BD820" i="1"/>
  <c r="BC831" i="1"/>
  <c r="BC854" i="1"/>
  <c r="BC872" i="1"/>
  <c r="BD896" i="1"/>
  <c r="BD898" i="1"/>
  <c r="BC902" i="1"/>
  <c r="BC912" i="1"/>
  <c r="BD936" i="1"/>
  <c r="BD938" i="1"/>
  <c r="BD941" i="1"/>
  <c r="BD946" i="1"/>
  <c r="BC971" i="1"/>
  <c r="BD978" i="1"/>
  <c r="BD981" i="1"/>
  <c r="BD984" i="1"/>
  <c r="BC1002" i="1"/>
  <c r="BC1005" i="1"/>
  <c r="BC1008" i="1"/>
  <c r="BC770" i="1"/>
  <c r="BD775" i="1"/>
  <c r="BD779" i="1"/>
  <c r="BC782" i="1"/>
  <c r="BC786" i="1"/>
  <c r="BC794" i="1"/>
  <c r="BC825" i="1"/>
  <c r="BC829" i="1"/>
  <c r="BD831" i="1"/>
  <c r="BC834" i="1"/>
  <c r="BD854" i="1"/>
  <c r="BD872" i="1"/>
  <c r="BC900" i="1"/>
  <c r="BD902" i="1"/>
  <c r="BC904" i="1"/>
  <c r="BC766" i="1"/>
  <c r="BD771" i="1"/>
  <c r="BD786" i="1"/>
  <c r="BD794" i="1"/>
  <c r="BC798" i="1"/>
  <c r="BC803" i="1"/>
  <c r="BC818" i="1"/>
  <c r="BC844" i="1" s="1"/>
  <c r="BD825" i="1"/>
  <c r="BC827" i="1"/>
  <c r="BD829" i="1"/>
  <c r="BD834" i="1"/>
  <c r="BC893" i="1"/>
  <c r="BD900" i="1"/>
  <c r="BD904" i="1"/>
  <c r="BD907" i="1"/>
  <c r="BC909" i="1"/>
  <c r="BD933" i="1"/>
  <c r="BC790" i="1"/>
  <c r="BD798" i="1"/>
  <c r="BD803" i="1"/>
  <c r="BD818" i="1"/>
  <c r="BC823" i="1"/>
  <c r="BD827" i="1"/>
  <c r="BC837" i="1"/>
  <c r="BC857" i="1"/>
  <c r="BC767" i="1"/>
  <c r="BD780" i="1"/>
  <c r="BC787" i="1"/>
  <c r="BD790" i="1"/>
  <c r="BC821" i="1"/>
  <c r="BD823" i="1"/>
  <c r="BC832" i="1"/>
  <c r="BD837" i="1"/>
  <c r="BC853" i="1"/>
  <c r="BC873" i="1" s="1"/>
  <c r="BD857" i="1"/>
  <c r="BC859" i="1"/>
  <c r="BD861" i="1"/>
  <c r="BD863" i="1"/>
  <c r="BD865" i="1"/>
  <c r="BD869" i="1"/>
  <c r="BC871" i="1"/>
  <c r="BC895" i="1"/>
  <c r="BC897" i="1"/>
  <c r="BC911" i="1"/>
  <c r="BD930" i="1"/>
  <c r="BD940" i="1"/>
  <c r="BD744" i="1"/>
  <c r="BD772" i="1"/>
  <c r="BD821" i="1"/>
  <c r="BC830" i="1"/>
  <c r="BD832" i="1"/>
  <c r="BD853" i="1"/>
  <c r="BC855" i="1"/>
  <c r="BD859" i="1"/>
  <c r="BC867" i="1"/>
  <c r="BD871" i="1"/>
  <c r="BD895" i="1"/>
  <c r="BD897" i="1"/>
  <c r="BC906" i="1"/>
  <c r="BD911" i="1"/>
  <c r="BC932" i="1"/>
  <c r="BC935" i="1"/>
  <c r="BC957" i="1" s="1"/>
  <c r="BC937" i="1"/>
  <c r="BC967" i="1"/>
  <c r="BC970" i="1"/>
  <c r="BC976" i="1"/>
  <c r="BD1004" i="1"/>
  <c r="BD1021" i="1" s="1"/>
  <c r="BD1007" i="1"/>
  <c r="BU505" i="1"/>
  <c r="BY68" i="1"/>
  <c r="BZ64" i="1"/>
  <c r="AX1021" i="1"/>
  <c r="AX1026" i="1" s="1"/>
  <c r="BG732" i="1"/>
  <c r="BF768" i="1"/>
  <c r="BF777" i="1"/>
  <c r="BG791" i="1"/>
  <c r="BF799" i="1"/>
  <c r="BG801" i="1"/>
  <c r="BF819" i="1"/>
  <c r="BG830" i="1"/>
  <c r="BF835" i="1"/>
  <c r="BG855" i="1"/>
  <c r="BG867" i="1"/>
  <c r="BF899" i="1"/>
  <c r="BF901" i="1"/>
  <c r="BF903" i="1"/>
  <c r="BG906" i="1"/>
  <c r="BF773" i="1"/>
  <c r="BG777" i="1"/>
  <c r="BF781" i="1"/>
  <c r="BF784" i="1"/>
  <c r="BF792" i="1"/>
  <c r="BF796" i="1"/>
  <c r="BG799" i="1"/>
  <c r="BG819" i="1"/>
  <c r="BF828" i="1"/>
  <c r="BG835" i="1"/>
  <c r="BG899" i="1"/>
  <c r="BG901" i="1"/>
  <c r="BG903" i="1"/>
  <c r="BF769" i="1"/>
  <c r="BF785" i="1"/>
  <c r="BF789" i="1"/>
  <c r="BG793" i="1"/>
  <c r="BF797" i="1"/>
  <c r="BG802" i="1"/>
  <c r="BF822" i="1"/>
  <c r="BG833" i="1"/>
  <c r="BF836" i="1"/>
  <c r="BF856" i="1"/>
  <c r="BG860" i="1"/>
  <c r="BG862" i="1"/>
  <c r="BF866" i="1"/>
  <c r="BF868" i="1"/>
  <c r="BG870" i="1"/>
  <c r="BG894" i="1"/>
  <c r="BF905" i="1"/>
  <c r="BG931" i="1"/>
  <c r="BG934" i="1"/>
  <c r="BF949" i="1"/>
  <c r="BG966" i="1"/>
  <c r="BG969" i="1"/>
  <c r="BG975" i="1"/>
  <c r="BF765" i="1"/>
  <c r="BF804" i="1" s="1"/>
  <c r="BG785" i="1"/>
  <c r="BG789" i="1"/>
  <c r="BG797" i="1"/>
  <c r="BF800" i="1"/>
  <c r="BF820" i="1"/>
  <c r="BG822" i="1"/>
  <c r="BG836" i="1"/>
  <c r="BG856" i="1"/>
  <c r="BG866" i="1"/>
  <c r="BG868" i="1"/>
  <c r="BF896" i="1"/>
  <c r="BF898" i="1"/>
  <c r="BG905" i="1"/>
  <c r="BF775" i="1"/>
  <c r="BF779" i="1"/>
  <c r="BF782" i="1"/>
  <c r="BG800" i="1"/>
  <c r="BG820" i="1"/>
  <c r="BF831" i="1"/>
  <c r="BF854" i="1"/>
  <c r="BF872" i="1"/>
  <c r="BG896" i="1"/>
  <c r="BG898" i="1"/>
  <c r="BF902" i="1"/>
  <c r="BF912" i="1"/>
  <c r="BG936" i="1"/>
  <c r="BG699" i="1"/>
  <c r="BF741" i="1"/>
  <c r="BF766" i="1"/>
  <c r="BF771" i="1"/>
  <c r="BG775" i="1"/>
  <c r="BG779" i="1"/>
  <c r="BG782" i="1"/>
  <c r="BF786" i="1"/>
  <c r="BF794" i="1"/>
  <c r="BF825" i="1"/>
  <c r="BF829" i="1"/>
  <c r="BG831" i="1"/>
  <c r="BF834" i="1"/>
  <c r="BG854" i="1"/>
  <c r="BG742" i="1"/>
  <c r="BF776" i="1"/>
  <c r="BG786" i="1"/>
  <c r="BG794" i="1"/>
  <c r="BF798" i="1"/>
  <c r="BF803" i="1"/>
  <c r="BF818" i="1"/>
  <c r="BG825" i="1"/>
  <c r="BF827" i="1"/>
  <c r="BG829" i="1"/>
  <c r="BG834" i="1"/>
  <c r="BF893" i="1"/>
  <c r="BF913" i="1" s="1"/>
  <c r="BG900" i="1"/>
  <c r="BG904" i="1"/>
  <c r="BG907" i="1"/>
  <c r="BF909" i="1"/>
  <c r="BG933" i="1"/>
  <c r="BF767" i="1"/>
  <c r="BG776" i="1"/>
  <c r="BF780" i="1"/>
  <c r="BF783" i="1"/>
  <c r="BF787" i="1"/>
  <c r="BF790" i="1"/>
  <c r="BF795" i="1"/>
  <c r="BG798" i="1"/>
  <c r="BG803" i="1"/>
  <c r="BG818" i="1"/>
  <c r="BG844" i="1" s="1"/>
  <c r="BF823" i="1"/>
  <c r="BG827" i="1"/>
  <c r="BF837" i="1"/>
  <c r="BF857" i="1"/>
  <c r="BF861" i="1"/>
  <c r="BF863" i="1"/>
  <c r="BF865" i="1"/>
  <c r="BF869" i="1"/>
  <c r="BG893" i="1"/>
  <c r="BG909" i="1"/>
  <c r="BF930" i="1"/>
  <c r="BF950" i="1" s="1"/>
  <c r="BF940" i="1"/>
  <c r="BG943" i="1"/>
  <c r="BF945" i="1"/>
  <c r="BF948" i="1"/>
  <c r="BF973" i="1"/>
  <c r="BF980" i="1"/>
  <c r="BF983" i="1"/>
  <c r="BF1001" i="1"/>
  <c r="BF1027" i="1" s="1"/>
  <c r="BG1367" i="1"/>
  <c r="BF1336" i="1"/>
  <c r="BF1326" i="1"/>
  <c r="BF1297" i="1"/>
  <c r="BG1377" i="1"/>
  <c r="BG1374" i="1"/>
  <c r="BF1370" i="1"/>
  <c r="BF1367" i="1"/>
  <c r="BG1364" i="1"/>
  <c r="BF1333" i="1"/>
  <c r="BF1323" i="1"/>
  <c r="BF1349" i="1" s="1"/>
  <c r="BG1305" i="1"/>
  <c r="BF1294" i="1"/>
  <c r="BF1290" i="1"/>
  <c r="BU1314" i="1"/>
  <c r="BG1287" i="1"/>
  <c r="BG1313" i="1" s="1"/>
  <c r="BG1269" i="1"/>
  <c r="BG1266" i="1"/>
  <c r="BF1262" i="1"/>
  <c r="BF1259" i="1"/>
  <c r="BG1255" i="1"/>
  <c r="BG1252" i="1"/>
  <c r="BF1233" i="1"/>
  <c r="BF1229" i="1"/>
  <c r="BG1226" i="1"/>
  <c r="BF1219" i="1"/>
  <c r="BG1216" i="1"/>
  <c r="BG1197" i="1"/>
  <c r="BG1187" i="1"/>
  <c r="BF1180" i="1"/>
  <c r="BF1163" i="1"/>
  <c r="BF1160" i="1"/>
  <c r="BF1157" i="1"/>
  <c r="BG1153" i="1"/>
  <c r="BG1150" i="1"/>
  <c r="BG1112" i="1"/>
  <c r="BG1109" i="1"/>
  <c r="BG1135" i="1" s="1"/>
  <c r="BG1091" i="1"/>
  <c r="BG1084" i="1"/>
  <c r="BF1077" i="1"/>
  <c r="BG1074" i="1"/>
  <c r="BG1056" i="1"/>
  <c r="BG1053" i="1"/>
  <c r="BF1046" i="1"/>
  <c r="BF1043" i="1"/>
  <c r="BF1040" i="1"/>
  <c r="BF1037" i="1"/>
  <c r="BF1063" i="1" s="1"/>
  <c r="BG1016" i="1"/>
  <c r="BG1013" i="1"/>
  <c r="BF1004" i="1"/>
  <c r="BF981" i="1"/>
  <c r="BG968" i="1"/>
  <c r="BF944" i="1"/>
  <c r="BF942" i="1"/>
  <c r="BF897" i="1"/>
  <c r="W895" i="1"/>
  <c r="BF870" i="1"/>
  <c r="BG861" i="1"/>
  <c r="BG823" i="1"/>
  <c r="BC819" i="1"/>
  <c r="BF801" i="1"/>
  <c r="BG795" i="1"/>
  <c r="BG781" i="1"/>
  <c r="BC769" i="1"/>
  <c r="AW791" i="1"/>
  <c r="W788" i="1"/>
  <c r="BM362" i="1"/>
  <c r="W342" i="1"/>
  <c r="U127" i="1"/>
  <c r="U123" i="1"/>
  <c r="CH67" i="1"/>
  <c r="CO66" i="1"/>
  <c r="AX65" i="1"/>
  <c r="CC63" i="1"/>
  <c r="BD63" i="1"/>
  <c r="CN62" i="1"/>
  <c r="AW61" i="1"/>
  <c r="AX60" i="1"/>
  <c r="CH58" i="1"/>
  <c r="CN57" i="1"/>
  <c r="BD57" i="1"/>
  <c r="CL56" i="1"/>
  <c r="CN55" i="1"/>
  <c r="CO54" i="1"/>
  <c r="CO52" i="1"/>
  <c r="BD51" i="1"/>
  <c r="CH50" i="1"/>
  <c r="CH76" i="1" s="1"/>
  <c r="AW50" i="1"/>
  <c r="AW76" i="1" s="1"/>
  <c r="U655" i="1"/>
  <c r="U677" i="1" s="1"/>
  <c r="BM77" i="1"/>
  <c r="BO77" i="1"/>
  <c r="CH54" i="1"/>
  <c r="BD54" i="1"/>
  <c r="CH53" i="1"/>
  <c r="BC53" i="1"/>
  <c r="CI52" i="1"/>
  <c r="BD52" i="1"/>
  <c r="BI729" i="1"/>
  <c r="BR603" i="1"/>
  <c r="W231" i="1"/>
  <c r="CE54" i="1"/>
  <c r="BU76" i="1"/>
  <c r="BO639" i="1"/>
  <c r="U608" i="1"/>
  <c r="W165" i="1"/>
  <c r="BD69" i="1"/>
  <c r="CN68" i="1"/>
  <c r="CN70" i="1" s="1"/>
  <c r="CE66" i="1"/>
  <c r="BD66" i="1"/>
  <c r="CN65" i="1"/>
  <c r="AW63" i="1"/>
  <c r="BD62" i="1"/>
  <c r="CK61" i="1"/>
  <c r="CO60" i="1"/>
  <c r="AX58" i="1"/>
  <c r="AW57" i="1"/>
  <c r="AX56" i="1"/>
  <c r="AX55" i="1"/>
  <c r="BV673" i="1"/>
  <c r="BO610" i="1"/>
  <c r="BL574" i="1"/>
  <c r="BS77" i="1"/>
  <c r="BV76" i="1"/>
  <c r="BR76" i="1"/>
  <c r="BU880" i="1"/>
  <c r="BU710" i="1"/>
  <c r="A842" i="1"/>
  <c r="A750" i="1"/>
  <c r="A680" i="1"/>
  <c r="A537" i="1"/>
  <c r="BO505" i="1"/>
  <c r="AZ1343" i="1"/>
  <c r="BV1349" i="1"/>
  <c r="BS1235" i="1"/>
  <c r="BR1206" i="1"/>
  <c r="AZ1171" i="1"/>
  <c r="BS1135" i="1"/>
  <c r="BO1057" i="1"/>
  <c r="AX831" i="1"/>
  <c r="AX829" i="1"/>
  <c r="AX820" i="1"/>
  <c r="AX818" i="1"/>
  <c r="AX844" i="1" s="1"/>
  <c r="AX803" i="1"/>
  <c r="AX799" i="1"/>
  <c r="AW794" i="1"/>
  <c r="AW784" i="1"/>
  <c r="AW775" i="1"/>
  <c r="AZ772" i="1"/>
  <c r="BR609" i="1"/>
  <c r="BR604" i="1" s="1"/>
  <c r="BU610" i="1"/>
  <c r="W199" i="1"/>
  <c r="BO76" i="1"/>
  <c r="BO75" i="1" s="1"/>
  <c r="CL64" i="1"/>
  <c r="CB63" i="1"/>
  <c r="BI63" i="1"/>
  <c r="CI59" i="1"/>
  <c r="CC58" i="1"/>
  <c r="BJ58" i="1"/>
  <c r="CC56" i="1"/>
  <c r="BJ56" i="1"/>
  <c r="CI54" i="1"/>
  <c r="CK52" i="1"/>
  <c r="CC50" i="1"/>
  <c r="CC76" i="1" s="1"/>
  <c r="BU1199" i="1"/>
  <c r="BU1201" i="1" s="1"/>
  <c r="BA1093" i="1"/>
  <c r="AX772" i="1"/>
  <c r="BU646" i="1"/>
  <c r="CC68" i="1"/>
  <c r="CB58" i="1"/>
  <c r="CB56" i="1"/>
  <c r="CB50" i="1"/>
  <c r="BP1385" i="1"/>
  <c r="BR1343" i="1"/>
  <c r="BM1277" i="1"/>
  <c r="BR1170" i="1"/>
  <c r="BM950" i="1"/>
  <c r="BU401" i="1"/>
  <c r="BP76" i="1"/>
  <c r="CB68" i="1"/>
  <c r="CC61" i="1"/>
  <c r="CL55" i="1"/>
  <c r="BC1384" i="1"/>
  <c r="BC1379" i="1" s="1"/>
  <c r="BU1384" i="1"/>
  <c r="AW957" i="1"/>
  <c r="BO880" i="1"/>
  <c r="AX793" i="1"/>
  <c r="AX774" i="1"/>
  <c r="BO810" i="1"/>
  <c r="BS679" i="1"/>
  <c r="BV284" i="1"/>
  <c r="BP220" i="1"/>
  <c r="V165" i="1"/>
  <c r="BU77" i="1"/>
  <c r="CC66" i="1"/>
  <c r="CK62" i="1"/>
  <c r="CB61" i="1"/>
  <c r="BI61" i="1"/>
  <c r="CC59" i="1"/>
  <c r="BJ59" i="1"/>
  <c r="CK57" i="1"/>
  <c r="CK55" i="1"/>
  <c r="CC54" i="1"/>
  <c r="BJ54" i="1"/>
  <c r="CC52" i="1"/>
  <c r="BJ52" i="1"/>
  <c r="CL51" i="1"/>
  <c r="BV1385" i="1"/>
  <c r="BO1378" i="1"/>
  <c r="BC1278" i="1"/>
  <c r="BM1242" i="1"/>
  <c r="AW992" i="1"/>
  <c r="AX836" i="1"/>
  <c r="AX834" i="1"/>
  <c r="AX832" i="1"/>
  <c r="AW825" i="1"/>
  <c r="AW796" i="1"/>
  <c r="AW793" i="1"/>
  <c r="AW774" i="1"/>
  <c r="AW768" i="1"/>
  <c r="BL609" i="1"/>
  <c r="BO609" i="1"/>
  <c r="BM70" i="1"/>
  <c r="CK67" i="1"/>
  <c r="CB66" i="1"/>
  <c r="BI66" i="1"/>
  <c r="CC64" i="1"/>
  <c r="BJ64" i="1"/>
  <c r="CL60" i="1"/>
  <c r="CB59" i="1"/>
  <c r="BI59" i="1"/>
  <c r="CI57" i="1"/>
  <c r="CI55" i="1"/>
  <c r="CB54" i="1"/>
  <c r="BI54" i="1"/>
  <c r="CB52" i="1"/>
  <c r="CK51" i="1"/>
  <c r="AW1378" i="1"/>
  <c r="AW1380" i="1" s="1"/>
  <c r="BD1343" i="1"/>
  <c r="BD1344" i="1" s="1"/>
  <c r="BL1313" i="1"/>
  <c r="BA1271" i="1"/>
  <c r="AW871" i="1"/>
  <c r="AW869" i="1"/>
  <c r="AX864" i="1"/>
  <c r="AX862" i="1"/>
  <c r="AW857" i="1"/>
  <c r="AX855" i="1"/>
  <c r="AW836" i="1"/>
  <c r="AW834" i="1"/>
  <c r="AW832" i="1"/>
  <c r="AW823" i="1"/>
  <c r="AX821" i="1"/>
  <c r="AX798" i="1"/>
  <c r="BF770" i="1"/>
  <c r="BO680" i="1"/>
  <c r="W347" i="1"/>
  <c r="BR77" i="1"/>
  <c r="CB64" i="1"/>
  <c r="BI64" i="1"/>
  <c r="CK60" i="1"/>
  <c r="BG59" i="1"/>
  <c r="CH57" i="1"/>
  <c r="CH55" i="1"/>
  <c r="CL53" i="1"/>
  <c r="CI51" i="1"/>
  <c r="BV1170" i="1"/>
  <c r="AX1343" i="1"/>
  <c r="AX1344" i="1" s="1"/>
  <c r="BR1313" i="1"/>
  <c r="AW1314" i="1"/>
  <c r="BA1242" i="1"/>
  <c r="BV1242" i="1"/>
  <c r="BL1135" i="1"/>
  <c r="AW864" i="1"/>
  <c r="AW862" i="1"/>
  <c r="AW855" i="1"/>
  <c r="AX830" i="1"/>
  <c r="AW821" i="1"/>
  <c r="AX819" i="1"/>
  <c r="AX802" i="1"/>
  <c r="AW798" i="1"/>
  <c r="W786" i="1"/>
  <c r="AU786" i="1" s="1"/>
  <c r="W603" i="1"/>
  <c r="W607" i="1" s="1" a="1"/>
  <c r="W607" i="1" s="1"/>
  <c r="W606" i="1" s="1"/>
  <c r="BV499" i="1"/>
  <c r="BV504" i="1" s="1"/>
  <c r="W346" i="1"/>
  <c r="W341" i="1"/>
  <c r="U339" i="1"/>
  <c r="BU325" i="1"/>
  <c r="W238" i="1"/>
  <c r="BP106" i="1"/>
  <c r="CC69" i="1"/>
  <c r="CL65" i="1"/>
  <c r="CL63" i="1"/>
  <c r="CI60" i="1"/>
  <c r="CC57" i="1"/>
  <c r="BJ57" i="1"/>
  <c r="CK53" i="1"/>
  <c r="CH51" i="1"/>
  <c r="BJ51" i="1"/>
  <c r="BL1350" i="1"/>
  <c r="BA1307" i="1"/>
  <c r="BA1309" i="1" s="1"/>
  <c r="BF1277" i="1"/>
  <c r="BF1272" i="1" s="1"/>
  <c r="BM1099" i="1"/>
  <c r="AW867" i="1"/>
  <c r="AX860" i="1"/>
  <c r="AW830" i="1"/>
  <c r="AX828" i="1"/>
  <c r="BS844" i="1"/>
  <c r="AW802" i="1"/>
  <c r="AW795" i="1"/>
  <c r="AZ770" i="1"/>
  <c r="BP290" i="1"/>
  <c r="W237" i="1"/>
  <c r="BP145" i="1"/>
  <c r="CB69" i="1"/>
  <c r="CK65" i="1"/>
  <c r="CK63" i="1"/>
  <c r="CC62" i="1"/>
  <c r="BJ62" i="1"/>
  <c r="BL76" i="1"/>
  <c r="CL58" i="1"/>
  <c r="CB57" i="1"/>
  <c r="BI57" i="1"/>
  <c r="CC55" i="1"/>
  <c r="BJ55" i="1"/>
  <c r="CI53" i="1"/>
  <c r="CC51" i="1"/>
  <c r="BI51" i="1"/>
  <c r="BI1241" i="1"/>
  <c r="BI1236" i="1" s="1"/>
  <c r="BS1242" i="1"/>
  <c r="AX1242" i="1"/>
  <c r="BP1164" i="1"/>
  <c r="BA1099" i="1"/>
  <c r="BR844" i="1"/>
  <c r="AW770" i="1"/>
  <c r="AX768" i="1"/>
  <c r="BM680" i="1"/>
  <c r="BS291" i="1"/>
  <c r="BO113" i="1"/>
  <c r="CC67" i="1"/>
  <c r="CB62" i="1"/>
  <c r="BS70" i="1"/>
  <c r="CC60" i="1"/>
  <c r="CB55" i="1"/>
  <c r="CB51" i="1"/>
  <c r="AZ1350" i="1"/>
  <c r="BU1277" i="1"/>
  <c r="BU1205" i="1"/>
  <c r="AX1164" i="1"/>
  <c r="AX1166" i="1" s="1"/>
  <c r="BA1129" i="1"/>
  <c r="BR985" i="1"/>
  <c r="W657" i="1"/>
  <c r="BS646" i="1"/>
  <c r="BO645" i="1"/>
  <c r="BU362" i="1"/>
  <c r="W230" i="1"/>
  <c r="CB67" i="1"/>
  <c r="CB60" i="1"/>
  <c r="CK56" i="1"/>
  <c r="CC53" i="1"/>
  <c r="BJ53" i="1"/>
  <c r="CK50" i="1"/>
  <c r="CK70" i="1" s="1"/>
  <c r="BC1314" i="1"/>
  <c r="BR1307" i="1"/>
  <c r="BR1278" i="1"/>
  <c r="BU1235" i="1"/>
  <c r="BP1241" i="1"/>
  <c r="AW1204" i="1"/>
  <c r="BR1171" i="1"/>
  <c r="BA1136" i="1"/>
  <c r="W894" i="1"/>
  <c r="AX868" i="1"/>
  <c r="AX865" i="1"/>
  <c r="AW858" i="1"/>
  <c r="AX856" i="1"/>
  <c r="AX837" i="1"/>
  <c r="AX835" i="1"/>
  <c r="AX833" i="1"/>
  <c r="AX824" i="1"/>
  <c r="AX822" i="1"/>
  <c r="AX797" i="1"/>
  <c r="W656" i="1"/>
  <c r="BO325" i="1"/>
  <c r="BM146" i="1"/>
  <c r="U75" i="1"/>
  <c r="CL66" i="1"/>
  <c r="CC65" i="1"/>
  <c r="BJ65" i="1"/>
  <c r="CL61" i="1"/>
  <c r="CL59" i="1"/>
  <c r="CI56" i="1"/>
  <c r="BI53" i="1"/>
  <c r="A643" i="1"/>
  <c r="A808" i="1"/>
  <c r="A571" i="1"/>
  <c r="A402" i="1"/>
  <c r="A359" i="1"/>
  <c r="A718" i="1"/>
  <c r="A607" i="1"/>
  <c r="I21" i="1"/>
  <c r="A433" i="1"/>
  <c r="A472" i="1"/>
  <c r="A217" i="1"/>
  <c r="A253" i="1"/>
  <c r="A502" i="1"/>
  <c r="A323" i="1"/>
  <c r="BR1385" i="1"/>
  <c r="BP1350" i="1"/>
  <c r="BD1378" i="1"/>
  <c r="BP1278" i="1"/>
  <c r="BD1385" i="1"/>
  <c r="BI1370" i="1"/>
  <c r="BJ1362" i="1"/>
  <c r="BI1361" i="1"/>
  <c r="BV1343" i="1"/>
  <c r="BV1344" i="1" s="1"/>
  <c r="BJ1340" i="1"/>
  <c r="BJ1331" i="1"/>
  <c r="BI1330" i="1"/>
  <c r="BM1350" i="1"/>
  <c r="BJ1301" i="1"/>
  <c r="BI1300" i="1"/>
  <c r="BJ1291" i="1"/>
  <c r="BV1314" i="1"/>
  <c r="BD1307" i="1"/>
  <c r="BU1313" i="1"/>
  <c r="BC1313" i="1"/>
  <c r="BJ1263" i="1"/>
  <c r="BI1262" i="1"/>
  <c r="BJ1255" i="1"/>
  <c r="BI1254" i="1"/>
  <c r="BM1241" i="1"/>
  <c r="BJ1229" i="1"/>
  <c r="BJ1221" i="1"/>
  <c r="BI1195" i="1"/>
  <c r="BJ1188" i="1"/>
  <c r="AZ1206" i="1"/>
  <c r="BP1199" i="1"/>
  <c r="AX1199" i="1"/>
  <c r="BO1199" i="1"/>
  <c r="BI1179" i="1"/>
  <c r="BI1162" i="1"/>
  <c r="BR1164" i="1"/>
  <c r="BL1170" i="1"/>
  <c r="BJ1154" i="1"/>
  <c r="BI1153" i="1"/>
  <c r="BM1171" i="1"/>
  <c r="BJ1147" i="1"/>
  <c r="AZ1135" i="1"/>
  <c r="AZ1134" i="1" s="1"/>
  <c r="BJ1127" i="1"/>
  <c r="BJ1119" i="1"/>
  <c r="BJ1112" i="1"/>
  <c r="BJ1090" i="1"/>
  <c r="BJ1083" i="1"/>
  <c r="BJ1076" i="1"/>
  <c r="U1097" i="1"/>
  <c r="BI1055" i="1"/>
  <c r="BI1045" i="1"/>
  <c r="BJ1017" i="1"/>
  <c r="BJ1004" i="1"/>
  <c r="BJ981" i="1"/>
  <c r="BI972" i="1"/>
  <c r="BF991" i="1"/>
  <c r="BJ965" i="1"/>
  <c r="BI943" i="1"/>
  <c r="BU957" i="1"/>
  <c r="BI901" i="1"/>
  <c r="BJ861" i="1"/>
  <c r="BI856" i="1"/>
  <c r="BF844" i="1"/>
  <c r="BR717" i="1"/>
  <c r="U128" i="1"/>
  <c r="BU128" i="1" s="1"/>
  <c r="W128" i="1"/>
  <c r="BV112" i="1"/>
  <c r="BI1371" i="1"/>
  <c r="BJ1363" i="1"/>
  <c r="BS1385" i="1"/>
  <c r="BA1385" i="1"/>
  <c r="BR1350" i="1"/>
  <c r="BJ1342" i="1"/>
  <c r="BI1341" i="1"/>
  <c r="BJ1332" i="1"/>
  <c r="BJ1323" i="1"/>
  <c r="BJ1302" i="1"/>
  <c r="BJ1293" i="1"/>
  <c r="BI1292" i="1"/>
  <c r="BI1264" i="1"/>
  <c r="BI1256" i="1"/>
  <c r="BR1277" i="1"/>
  <c r="BJ1231" i="1"/>
  <c r="BI1230" i="1"/>
  <c r="BJ1223" i="1"/>
  <c r="BI1222" i="1"/>
  <c r="BJ1215" i="1"/>
  <c r="BJ1241" i="1" s="1"/>
  <c r="BJ1197" i="1"/>
  <c r="BI1196" i="1"/>
  <c r="BJ1190" i="1"/>
  <c r="BI1189" i="1"/>
  <c r="BI1180" i="1"/>
  <c r="BV1164" i="1"/>
  <c r="BV1169" i="1" s="1"/>
  <c r="BI1163" i="1"/>
  <c r="BI1155" i="1"/>
  <c r="BJ1148" i="1"/>
  <c r="BS1129" i="1"/>
  <c r="BJ1128" i="1"/>
  <c r="BJ1120" i="1"/>
  <c r="BJ1113" i="1"/>
  <c r="BJ1091" i="1"/>
  <c r="BJ1084" i="1"/>
  <c r="W1093" i="1"/>
  <c r="W1097" i="1" s="1" a="1"/>
  <c r="W1097" i="1" s="1"/>
  <c r="W1096" i="1" s="1"/>
  <c r="BI1077" i="1"/>
  <c r="BI1046" i="1"/>
  <c r="BI1008" i="1"/>
  <c r="BM1028" i="1"/>
  <c r="BJ897" i="1"/>
  <c r="AW913" i="1"/>
  <c r="AW919" i="1"/>
  <c r="BL753" i="1"/>
  <c r="U234" i="1"/>
  <c r="BU234" i="1" s="1"/>
  <c r="W234" i="1"/>
  <c r="BU112" i="1"/>
  <c r="BL1129" i="1"/>
  <c r="BJ730" i="1"/>
  <c r="BI739" i="1"/>
  <c r="BJ775" i="1"/>
  <c r="BJ779" i="1"/>
  <c r="BJ783" i="1"/>
  <c r="BI786" i="1"/>
  <c r="BJ732" i="1"/>
  <c r="BJ740" i="1"/>
  <c r="BI765" i="1"/>
  <c r="BI810" i="1" s="1"/>
  <c r="BI769" i="1"/>
  <c r="BI773" i="1"/>
  <c r="BI790" i="1"/>
  <c r="BJ793" i="1"/>
  <c r="BJ797" i="1"/>
  <c r="BI745" i="1"/>
  <c r="BJ777" i="1"/>
  <c r="BJ781" i="1"/>
  <c r="BJ785" i="1"/>
  <c r="BJ787" i="1"/>
  <c r="BJ792" i="1"/>
  <c r="BJ796" i="1"/>
  <c r="BI735" i="1"/>
  <c r="BJ726" i="1"/>
  <c r="BJ768" i="1"/>
  <c r="BJ767" i="1"/>
  <c r="BJ771" i="1"/>
  <c r="BI775" i="1"/>
  <c r="BI779" i="1"/>
  <c r="BI783" i="1"/>
  <c r="BI791" i="1"/>
  <c r="BI794" i="1"/>
  <c r="BI798" i="1"/>
  <c r="BJ766" i="1"/>
  <c r="BI768" i="1"/>
  <c r="BI770" i="1"/>
  <c r="BI777" i="1"/>
  <c r="BJ784" i="1"/>
  <c r="BJ786" i="1"/>
  <c r="BJ788" i="1"/>
  <c r="BI796" i="1"/>
  <c r="BJ802" i="1"/>
  <c r="BJ818" i="1"/>
  <c r="BJ823" i="1"/>
  <c r="BI832" i="1"/>
  <c r="BI855" i="1"/>
  <c r="BI860" i="1"/>
  <c r="BJ867" i="1"/>
  <c r="BJ896" i="1"/>
  <c r="BJ907" i="1"/>
  <c r="BJ935" i="1"/>
  <c r="BI941" i="1"/>
  <c r="BJ942" i="1"/>
  <c r="BI948" i="1"/>
  <c r="BI970" i="1"/>
  <c r="BJ977" i="1"/>
  <c r="BJ984" i="1"/>
  <c r="BI1006" i="1"/>
  <c r="BJ1007" i="1"/>
  <c r="BI1013" i="1"/>
  <c r="BI1020" i="1"/>
  <c r="BJ1043" i="1"/>
  <c r="BJ1050" i="1"/>
  <c r="BJ770" i="1"/>
  <c r="BI772" i="1"/>
  <c r="BI822" i="1"/>
  <c r="BI827" i="1"/>
  <c r="BJ832" i="1"/>
  <c r="BI837" i="1"/>
  <c r="BJ855" i="1"/>
  <c r="BJ860" i="1"/>
  <c r="BI866" i="1"/>
  <c r="BI895" i="1"/>
  <c r="BI906" i="1"/>
  <c r="BI934" i="1"/>
  <c r="BJ941" i="1"/>
  <c r="BJ948" i="1"/>
  <c r="BI969" i="1"/>
  <c r="BJ970" i="1"/>
  <c r="BI976" i="1"/>
  <c r="BI983" i="1"/>
  <c r="BJ1006" i="1"/>
  <c r="BJ1013" i="1"/>
  <c r="BJ1020" i="1"/>
  <c r="BI1042" i="1"/>
  <c r="BI1049" i="1"/>
  <c r="BI1056" i="1"/>
  <c r="BJ772" i="1"/>
  <c r="BI801" i="1"/>
  <c r="BJ822" i="1"/>
  <c r="BJ827" i="1"/>
  <c r="BJ837" i="1"/>
  <c r="BI854" i="1"/>
  <c r="BI865" i="1"/>
  <c r="BJ866" i="1"/>
  <c r="BI872" i="1"/>
  <c r="BJ895" i="1"/>
  <c r="BI900" i="1"/>
  <c r="BJ906" i="1"/>
  <c r="BI933" i="1"/>
  <c r="BJ934" i="1"/>
  <c r="BI940" i="1"/>
  <c r="BI947" i="1"/>
  <c r="BJ969" i="1"/>
  <c r="BJ976" i="1"/>
  <c r="BJ983" i="1"/>
  <c r="BI1005" i="1"/>
  <c r="BI1012" i="1"/>
  <c r="BI1019" i="1"/>
  <c r="BJ1042" i="1"/>
  <c r="BI774" i="1"/>
  <c r="BI781" i="1"/>
  <c r="BJ798" i="1"/>
  <c r="BJ801" i="1"/>
  <c r="BI821" i="1"/>
  <c r="BI826" i="1"/>
  <c r="BI831" i="1"/>
  <c r="BI853" i="1"/>
  <c r="BJ854" i="1"/>
  <c r="BI859" i="1"/>
  <c r="BJ865" i="1"/>
  <c r="BJ872" i="1"/>
  <c r="BI894" i="1"/>
  <c r="BJ900" i="1"/>
  <c r="BI905" i="1"/>
  <c r="BI912" i="1"/>
  <c r="BJ933" i="1"/>
  <c r="BJ940" i="1"/>
  <c r="BJ947" i="1"/>
  <c r="BI968" i="1"/>
  <c r="BI975" i="1"/>
  <c r="BI982" i="1"/>
  <c r="BJ1005" i="1"/>
  <c r="BJ1012" i="1"/>
  <c r="BI1018" i="1"/>
  <c r="BJ1019" i="1"/>
  <c r="BI1041" i="1"/>
  <c r="BJ774" i="1"/>
  <c r="BI787" i="1"/>
  <c r="BJ791" i="1"/>
  <c r="BI793" i="1"/>
  <c r="BI795" i="1"/>
  <c r="BJ821" i="1"/>
  <c r="BJ826" i="1"/>
  <c r="BJ831" i="1"/>
  <c r="BI836" i="1"/>
  <c r="BJ853" i="1"/>
  <c r="BJ879" i="1" s="1"/>
  <c r="BJ859" i="1"/>
  <c r="BI864" i="1"/>
  <c r="BI871" i="1"/>
  <c r="BJ894" i="1"/>
  <c r="BI899" i="1"/>
  <c r="BJ905" i="1"/>
  <c r="BI911" i="1"/>
  <c r="BJ912" i="1"/>
  <c r="BI932" i="1"/>
  <c r="BI939" i="1"/>
  <c r="BI946" i="1"/>
  <c r="BJ968" i="1"/>
  <c r="BJ975" i="1"/>
  <c r="BI981" i="1"/>
  <c r="BJ982" i="1"/>
  <c r="BI1004" i="1"/>
  <c r="BI1011" i="1"/>
  <c r="BJ1018" i="1"/>
  <c r="BJ1041" i="1"/>
  <c r="BI1047" i="1"/>
  <c r="BJ1048" i="1"/>
  <c r="BI1054" i="1"/>
  <c r="BI767" i="1"/>
  <c r="BI776" i="1"/>
  <c r="BI789" i="1"/>
  <c r="BJ795" i="1"/>
  <c r="BI825" i="1"/>
  <c r="BI830" i="1"/>
  <c r="BJ836" i="1"/>
  <c r="BI858" i="1"/>
  <c r="BJ864" i="1"/>
  <c r="BJ871" i="1"/>
  <c r="BI893" i="1"/>
  <c r="BJ899" i="1"/>
  <c r="BI904" i="1"/>
  <c r="BJ911" i="1"/>
  <c r="BJ932" i="1"/>
  <c r="BJ765" i="1"/>
  <c r="BJ769" i="1"/>
  <c r="BJ776" i="1"/>
  <c r="BI785" i="1"/>
  <c r="BJ789" i="1"/>
  <c r="BI800" i="1"/>
  <c r="BI820" i="1"/>
  <c r="BJ825" i="1"/>
  <c r="BJ830" i="1"/>
  <c r="BI857" i="1"/>
  <c r="BJ858" i="1"/>
  <c r="BI863" i="1"/>
  <c r="BI771" i="1"/>
  <c r="BI778" i="1"/>
  <c r="BJ800" i="1"/>
  <c r="BJ820" i="1"/>
  <c r="BI829" i="1"/>
  <c r="BI835" i="1"/>
  <c r="BJ857" i="1"/>
  <c r="BJ863" i="1"/>
  <c r="BI869" i="1"/>
  <c r="BJ870" i="1"/>
  <c r="BI898" i="1"/>
  <c r="BJ903" i="1"/>
  <c r="BJ910" i="1"/>
  <c r="BJ931" i="1"/>
  <c r="BI937" i="1"/>
  <c r="BJ938" i="1"/>
  <c r="BI944" i="1"/>
  <c r="BI966" i="1"/>
  <c r="BJ973" i="1"/>
  <c r="BJ980" i="1"/>
  <c r="BI1002" i="1"/>
  <c r="BJ1003" i="1"/>
  <c r="BI1009" i="1"/>
  <c r="BI1016" i="1"/>
  <c r="BI743" i="1"/>
  <c r="BJ773" i="1"/>
  <c r="BJ778" i="1"/>
  <c r="BI780" i="1"/>
  <c r="BI792" i="1"/>
  <c r="BI797" i="1"/>
  <c r="BI824" i="1"/>
  <c r="BJ829" i="1"/>
  <c r="BJ835" i="1"/>
  <c r="BI862" i="1"/>
  <c r="BJ869" i="1"/>
  <c r="BJ898" i="1"/>
  <c r="BI902" i="1"/>
  <c r="BI909" i="1"/>
  <c r="BI930" i="1"/>
  <c r="BI956" i="1" s="1"/>
  <c r="BJ937" i="1"/>
  <c r="BJ944" i="1"/>
  <c r="BJ744" i="1"/>
  <c r="BI766" i="1"/>
  <c r="BJ782" i="1"/>
  <c r="BI784" i="1"/>
  <c r="BI788" i="1"/>
  <c r="BJ790" i="1"/>
  <c r="BJ799" i="1"/>
  <c r="BI802" i="1"/>
  <c r="BI818" i="1"/>
  <c r="BI823" i="1"/>
  <c r="BJ828" i="1"/>
  <c r="BJ833" i="1"/>
  <c r="BI867" i="1"/>
  <c r="BI896" i="1"/>
  <c r="BJ901" i="1"/>
  <c r="BI907" i="1"/>
  <c r="BJ908" i="1"/>
  <c r="BI935" i="1"/>
  <c r="BL465" i="1"/>
  <c r="BL471" i="1"/>
  <c r="BO1384" i="1"/>
  <c r="BJ1373" i="1"/>
  <c r="BJ1334" i="1"/>
  <c r="BI1333" i="1"/>
  <c r="BJ1324" i="1"/>
  <c r="BI1303" i="1"/>
  <c r="BJ1294" i="1"/>
  <c r="BP1314" i="1"/>
  <c r="AX1314" i="1"/>
  <c r="BO1313" i="1"/>
  <c r="AW1313" i="1"/>
  <c r="BJ1266" i="1"/>
  <c r="BI1265" i="1"/>
  <c r="BJ1258" i="1"/>
  <c r="BI1257" i="1"/>
  <c r="U1240" i="1"/>
  <c r="BJ1232" i="1"/>
  <c r="BJ1224" i="1"/>
  <c r="BJ1216" i="1"/>
  <c r="BI1198" i="1"/>
  <c r="BJ1191" i="1"/>
  <c r="BL1206" i="1"/>
  <c r="BJ1182" i="1"/>
  <c r="BI1181" i="1"/>
  <c r="BJ1157" i="1"/>
  <c r="BI1156" i="1"/>
  <c r="BJ1149" i="1"/>
  <c r="BS1136" i="1"/>
  <c r="BJ1122" i="1"/>
  <c r="BI1121" i="1"/>
  <c r="BI1114" i="1"/>
  <c r="BJ1092" i="1"/>
  <c r="BI1085" i="1"/>
  <c r="BI1078" i="1"/>
  <c r="BS1099" i="1"/>
  <c r="BJ1052" i="1"/>
  <c r="BI1051" i="1"/>
  <c r="BJ1047" i="1"/>
  <c r="AZ1064" i="1"/>
  <c r="BJ1037" i="1"/>
  <c r="BJ1063" i="1" s="1"/>
  <c r="BJ1009" i="1"/>
  <c r="BI1001" i="1"/>
  <c r="BI1021" i="1" s="1"/>
  <c r="BJ978" i="1"/>
  <c r="BJ974" i="1"/>
  <c r="BI910" i="1"/>
  <c r="BO913" i="1"/>
  <c r="BO919" i="1"/>
  <c r="BJ862" i="1"/>
  <c r="BI828" i="1"/>
  <c r="BL844" i="1"/>
  <c r="BJ794" i="1"/>
  <c r="BS811" i="1"/>
  <c r="W789" i="1"/>
  <c r="U789" i="1"/>
  <c r="BV746" i="1"/>
  <c r="BS680" i="1"/>
  <c r="BS673" i="1"/>
  <c r="V549" i="1"/>
  <c r="U567" i="1"/>
  <c r="U572" i="1"/>
  <c r="BL539" i="1"/>
  <c r="BL538" i="1" s="1"/>
  <c r="BI1372" i="1"/>
  <c r="BJ1364" i="1"/>
  <c r="BJ1374" i="1"/>
  <c r="BI1373" i="1"/>
  <c r="BJ1365" i="1"/>
  <c r="BI1364" i="1"/>
  <c r="BL1385" i="1"/>
  <c r="U1343" i="1"/>
  <c r="BJ1335" i="1"/>
  <c r="BI1334" i="1"/>
  <c r="BL1343" i="1"/>
  <c r="W1343" i="1"/>
  <c r="W1347" i="1" s="1" a="1"/>
  <c r="W1347" i="1" s="1"/>
  <c r="W1346" i="1" s="1"/>
  <c r="BJ1325" i="1"/>
  <c r="BI1324" i="1"/>
  <c r="BJ1304" i="1"/>
  <c r="BJ1295" i="1"/>
  <c r="BI1294" i="1"/>
  <c r="BF1307" i="1"/>
  <c r="BF1312" i="1" s="1"/>
  <c r="BJ1287" i="1"/>
  <c r="BJ1267" i="1"/>
  <c r="BI1266" i="1"/>
  <c r="BI1258" i="1"/>
  <c r="U1239" i="1"/>
  <c r="BI1232" i="1"/>
  <c r="BI1224" i="1"/>
  <c r="BV1241" i="1"/>
  <c r="BD1241" i="1"/>
  <c r="BU1241" i="1"/>
  <c r="BC1241" i="1"/>
  <c r="BI1216" i="1"/>
  <c r="BI1191" i="1"/>
  <c r="BJ1183" i="1"/>
  <c r="BI1182" i="1"/>
  <c r="BJ1158" i="1"/>
  <c r="BI1157" i="1"/>
  <c r="BJ1150" i="1"/>
  <c r="BI1149" i="1"/>
  <c r="BI1122" i="1"/>
  <c r="BM1129" i="1"/>
  <c r="BJ1115" i="1"/>
  <c r="BI1092" i="1"/>
  <c r="BJ1086" i="1"/>
  <c r="BJ1079" i="1"/>
  <c r="BI1052" i="1"/>
  <c r="BO1063" i="1"/>
  <c r="BI1037" i="1"/>
  <c r="BP1027" i="1"/>
  <c r="BI978" i="1"/>
  <c r="BI974" i="1"/>
  <c r="BJ902" i="1"/>
  <c r="BR873" i="1"/>
  <c r="BR879" i="1"/>
  <c r="BJ819" i="1"/>
  <c r="BP804" i="1"/>
  <c r="BP673" i="1"/>
  <c r="BP680" i="1"/>
  <c r="BP679" i="1"/>
  <c r="BR680" i="1"/>
  <c r="AW1350" i="1"/>
  <c r="BC1385" i="1"/>
  <c r="BI1335" i="1"/>
  <c r="BJ1296" i="1"/>
  <c r="BI1287" i="1"/>
  <c r="BJ1268" i="1"/>
  <c r="BI1267" i="1"/>
  <c r="BJ1259" i="1"/>
  <c r="BL1271" i="1"/>
  <c r="BJ1233" i="1"/>
  <c r="BA1235" i="1"/>
  <c r="BA1236" i="1" s="1"/>
  <c r="BJ1225" i="1"/>
  <c r="BJ1217" i="1"/>
  <c r="BJ1192" i="1"/>
  <c r="BI1183" i="1"/>
  <c r="BL1171" i="1"/>
  <c r="BI1158" i="1"/>
  <c r="BI1150" i="1"/>
  <c r="BJ1123" i="1"/>
  <c r="BI1115" i="1"/>
  <c r="BI1086" i="1"/>
  <c r="BI1079" i="1"/>
  <c r="BJ1073" i="1"/>
  <c r="BJ1099" i="1" s="1"/>
  <c r="BJ1053" i="1"/>
  <c r="BJ1038" i="1"/>
  <c r="BJ1014" i="1"/>
  <c r="BJ1010" i="1"/>
  <c r="BJ1002" i="1"/>
  <c r="BJ979" i="1"/>
  <c r="BJ967" i="1"/>
  <c r="BI938" i="1"/>
  <c r="BJ930" i="1"/>
  <c r="BJ956" i="1" s="1"/>
  <c r="BI908" i="1"/>
  <c r="BI870" i="1"/>
  <c r="BI833" i="1"/>
  <c r="W838" i="1"/>
  <c r="W842" i="1" s="1" a="1"/>
  <c r="W842" i="1" s="1"/>
  <c r="W841" i="1" s="1"/>
  <c r="BI819" i="1"/>
  <c r="BS838" i="1"/>
  <c r="BS840" i="1" s="1"/>
  <c r="BU752" i="1"/>
  <c r="BV679" i="1"/>
  <c r="W1307" i="1"/>
  <c r="W1311" i="1" s="1" a="1"/>
  <c r="W1311" i="1" s="1"/>
  <c r="W1310" i="1" s="1"/>
  <c r="BO1277" i="1"/>
  <c r="BJ1326" i="1"/>
  <c r="BJ1305" i="1"/>
  <c r="BI1304" i="1"/>
  <c r="BI1295" i="1"/>
  <c r="D1394" i="1"/>
  <c r="BJ1375" i="1"/>
  <c r="BJ1367" i="1"/>
  <c r="BI1366" i="1"/>
  <c r="BP1378" i="1"/>
  <c r="AX1378" i="1"/>
  <c r="BO1385" i="1"/>
  <c r="AW1385" i="1"/>
  <c r="BI1358" i="1"/>
  <c r="BJ1336" i="1"/>
  <c r="BJ1327" i="1"/>
  <c r="BI1326" i="1"/>
  <c r="BI1305" i="1"/>
  <c r="BJ1297" i="1"/>
  <c r="BI1296" i="1"/>
  <c r="BJ1288" i="1"/>
  <c r="BI1268" i="1"/>
  <c r="BJ1260" i="1"/>
  <c r="BI1259" i="1"/>
  <c r="BJ1251" i="1"/>
  <c r="BJ1277" i="1" s="1"/>
  <c r="BJ1234" i="1"/>
  <c r="BI1233" i="1"/>
  <c r="BJ1226" i="1"/>
  <c r="BI1225" i="1"/>
  <c r="BJ1218" i="1"/>
  <c r="BI1217" i="1"/>
  <c r="BI1192" i="1"/>
  <c r="BJ1184" i="1"/>
  <c r="BS1206" i="1"/>
  <c r="BA1206" i="1"/>
  <c r="BJ1159" i="1"/>
  <c r="AZ1164" i="1"/>
  <c r="BJ1151" i="1"/>
  <c r="BJ1144" i="1"/>
  <c r="BI1123" i="1"/>
  <c r="BR1129" i="1"/>
  <c r="BJ1116" i="1"/>
  <c r="BU1136" i="1"/>
  <c r="BC1136" i="1"/>
  <c r="BJ1109" i="1"/>
  <c r="BJ1135" i="1" s="1"/>
  <c r="BJ1087" i="1"/>
  <c r="BJ1080" i="1"/>
  <c r="BI1073" i="1"/>
  <c r="BI1053" i="1"/>
  <c r="BI1048" i="1"/>
  <c r="BI1038" i="1"/>
  <c r="BJ1015" i="1"/>
  <c r="BI1014" i="1"/>
  <c r="BI1010" i="1"/>
  <c r="BI979" i="1"/>
  <c r="BI967" i="1"/>
  <c r="BJ936" i="1"/>
  <c r="BL920" i="1"/>
  <c r="BJ893" i="1"/>
  <c r="BJ868" i="1"/>
  <c r="BL811" i="1"/>
  <c r="BM810" i="1"/>
  <c r="AX1350" i="1"/>
  <c r="BV1378" i="1"/>
  <c r="AW1278" i="1"/>
  <c r="BJ1366" i="1"/>
  <c r="U1383" i="1"/>
  <c r="BI1375" i="1"/>
  <c r="BI1367" i="1"/>
  <c r="BJ1359" i="1"/>
  <c r="BP1349" i="1"/>
  <c r="BP1348" i="1" s="1"/>
  <c r="BJ1337" i="1"/>
  <c r="BI1336" i="1"/>
  <c r="BI1327" i="1"/>
  <c r="BS1350" i="1"/>
  <c r="BA1350" i="1"/>
  <c r="BJ1306" i="1"/>
  <c r="BI1297" i="1"/>
  <c r="BJ1289" i="1"/>
  <c r="BI1288" i="1"/>
  <c r="BJ1269" i="1"/>
  <c r="BI1260" i="1"/>
  <c r="BJ1252" i="1"/>
  <c r="BI1251" i="1"/>
  <c r="BI1271" i="1" s="1"/>
  <c r="BI1234" i="1"/>
  <c r="BJ1227" i="1"/>
  <c r="BI1226" i="1"/>
  <c r="BJ1219" i="1"/>
  <c r="BI1218" i="1"/>
  <c r="BJ1193" i="1"/>
  <c r="BJ1185" i="1"/>
  <c r="BI1184" i="1"/>
  <c r="BV1199" i="1"/>
  <c r="BD1199" i="1"/>
  <c r="BI1159" i="1"/>
  <c r="AZ1170" i="1"/>
  <c r="BI1151" i="1"/>
  <c r="BS1171" i="1"/>
  <c r="BA1171" i="1"/>
  <c r="BI1144" i="1"/>
  <c r="BI1164" i="1" s="1"/>
  <c r="BJ1124" i="1"/>
  <c r="BI1116" i="1"/>
  <c r="BJ1110" i="1"/>
  <c r="BI1109" i="1"/>
  <c r="BI1129" i="1" s="1"/>
  <c r="BI1087" i="1"/>
  <c r="BJ1081" i="1"/>
  <c r="BI1080" i="1"/>
  <c r="BJ1074" i="1"/>
  <c r="BI1043" i="1"/>
  <c r="BJ1039" i="1"/>
  <c r="BI1015" i="1"/>
  <c r="BJ1011" i="1"/>
  <c r="BA1028" i="1"/>
  <c r="BJ945" i="1"/>
  <c r="BI942" i="1"/>
  <c r="BI936" i="1"/>
  <c r="BI868" i="1"/>
  <c r="BU838" i="1"/>
  <c r="BJ824" i="1"/>
  <c r="BO844" i="1"/>
  <c r="BO845" i="1"/>
  <c r="AZ1385" i="1"/>
  <c r="BM1313" i="1"/>
  <c r="BM1385" i="1"/>
  <c r="BJ1358" i="1"/>
  <c r="BJ1384" i="1" s="1"/>
  <c r="BI1325" i="1"/>
  <c r="BU1378" i="1"/>
  <c r="BU1379" i="1" s="1"/>
  <c r="BJ1376" i="1"/>
  <c r="BJ1368" i="1"/>
  <c r="BI1359" i="1"/>
  <c r="BJ1338" i="1"/>
  <c r="BI1337" i="1"/>
  <c r="BJ1328" i="1"/>
  <c r="BV1350" i="1"/>
  <c r="BD1350" i="1"/>
  <c r="BU1350" i="1"/>
  <c r="BC1350" i="1"/>
  <c r="BI1306" i="1"/>
  <c r="BJ1298" i="1"/>
  <c r="BR1314" i="1"/>
  <c r="AZ1314" i="1"/>
  <c r="BI1289" i="1"/>
  <c r="BJ1270" i="1"/>
  <c r="BI1269" i="1"/>
  <c r="BJ1261" i="1"/>
  <c r="BI1252" i="1"/>
  <c r="BI1227" i="1"/>
  <c r="BP1242" i="1"/>
  <c r="AX1241" i="1"/>
  <c r="BO1235" i="1"/>
  <c r="AW1240" i="1"/>
  <c r="BI1219" i="1"/>
  <c r="BJ1194" i="1"/>
  <c r="BI1193" i="1"/>
  <c r="BJ1186" i="1"/>
  <c r="BI1185" i="1"/>
  <c r="BJ1160" i="1"/>
  <c r="BJ1152" i="1"/>
  <c r="BD1164" i="1"/>
  <c r="BJ1145" i="1"/>
  <c r="BJ1125" i="1"/>
  <c r="BI1124" i="1"/>
  <c r="BJ1117" i="1"/>
  <c r="BI1110" i="1"/>
  <c r="BJ1088" i="1"/>
  <c r="BI1081" i="1"/>
  <c r="BI1074" i="1"/>
  <c r="BJ1054" i="1"/>
  <c r="BJ1044" i="1"/>
  <c r="BJ1040" i="1"/>
  <c r="BI1039" i="1"/>
  <c r="BI1003" i="1"/>
  <c r="BI980" i="1"/>
  <c r="BJ971" i="1"/>
  <c r="BJ949" i="1"/>
  <c r="BI945" i="1"/>
  <c r="BJ939" i="1"/>
  <c r="BL873" i="1"/>
  <c r="BJ834" i="1"/>
  <c r="BP845" i="1"/>
  <c r="BM838" i="1"/>
  <c r="BM844" i="1"/>
  <c r="BV845" i="1"/>
  <c r="AX1278" i="1"/>
  <c r="BJ1377" i="1"/>
  <c r="BJ1360" i="1"/>
  <c r="BJ1339" i="1"/>
  <c r="BI1338" i="1"/>
  <c r="BJ1329" i="1"/>
  <c r="BI1328" i="1"/>
  <c r="BJ1299" i="1"/>
  <c r="BI1298" i="1"/>
  <c r="BJ1290" i="1"/>
  <c r="BI1270" i="1"/>
  <c r="BI1261" i="1"/>
  <c r="BJ1253" i="1"/>
  <c r="BS1241" i="1"/>
  <c r="BS1240" i="1" s="1"/>
  <c r="BM1235" i="1"/>
  <c r="BJ1228" i="1"/>
  <c r="BJ1220" i="1"/>
  <c r="BI1194" i="1"/>
  <c r="BJ1187" i="1"/>
  <c r="BI1186" i="1"/>
  <c r="BJ1161" i="1"/>
  <c r="BI1160" i="1"/>
  <c r="BI1152" i="1"/>
  <c r="BJ1146" i="1"/>
  <c r="BI1145" i="1"/>
  <c r="BJ1126" i="1"/>
  <c r="BI1125" i="1"/>
  <c r="BJ1118" i="1"/>
  <c r="BI1117" i="1"/>
  <c r="BJ1111" i="1"/>
  <c r="BJ1089" i="1"/>
  <c r="BI1088" i="1"/>
  <c r="BM1093" i="1"/>
  <c r="BJ1082" i="1"/>
  <c r="BJ1075" i="1"/>
  <c r="BJ1049" i="1"/>
  <c r="BL1064" i="1"/>
  <c r="BI1044" i="1"/>
  <c r="BI1040" i="1"/>
  <c r="BJ1016" i="1"/>
  <c r="BI971" i="1"/>
  <c r="BI949" i="1"/>
  <c r="BJ946" i="1"/>
  <c r="BL956" i="1"/>
  <c r="BI903" i="1"/>
  <c r="BI834" i="1"/>
  <c r="BU845" i="1"/>
  <c r="BR811" i="1"/>
  <c r="BS810" i="1"/>
  <c r="U746" i="1"/>
  <c r="BS603" i="1"/>
  <c r="BO1350" i="1"/>
  <c r="BL1307" i="1"/>
  <c r="BL1308" i="1" s="1"/>
  <c r="BU1385" i="1"/>
  <c r="U1021" i="1"/>
  <c r="BU992" i="1"/>
  <c r="BC1383" i="1"/>
  <c r="BI1374" i="1"/>
  <c r="BI1365" i="1"/>
  <c r="BI1376" i="1"/>
  <c r="BJ1369" i="1"/>
  <c r="BI1368" i="1"/>
  <c r="BI1377" i="1"/>
  <c r="BJ1370" i="1"/>
  <c r="BI1369" i="1"/>
  <c r="W1378" i="1"/>
  <c r="W1382" i="1" s="1" a="1"/>
  <c r="W1382" i="1" s="1"/>
  <c r="W1381" i="1" s="1"/>
  <c r="BJ1361" i="1"/>
  <c r="BI1360" i="1"/>
  <c r="AX1348" i="1"/>
  <c r="BI1339" i="1"/>
  <c r="BJ1330" i="1"/>
  <c r="BI1329" i="1"/>
  <c r="BJ1300" i="1"/>
  <c r="BI1299" i="1"/>
  <c r="BI1290" i="1"/>
  <c r="BS1307" i="1"/>
  <c r="BJ1262" i="1"/>
  <c r="BV1278" i="1"/>
  <c r="BD1278" i="1"/>
  <c r="BU1278" i="1"/>
  <c r="BC1271" i="1"/>
  <c r="BJ1254" i="1"/>
  <c r="BI1253" i="1"/>
  <c r="BI1228" i="1"/>
  <c r="BI1220" i="1"/>
  <c r="BJ1195" i="1"/>
  <c r="BI1187" i="1"/>
  <c r="BM1206" i="1"/>
  <c r="BJ1179" i="1"/>
  <c r="BJ1205" i="1" s="1"/>
  <c r="BJ1162" i="1"/>
  <c r="BI1161" i="1"/>
  <c r="BL1164" i="1"/>
  <c r="BJ1153" i="1"/>
  <c r="BI1146" i="1"/>
  <c r="BI1126" i="1"/>
  <c r="W1129" i="1"/>
  <c r="W1133" i="1" s="1" a="1"/>
  <c r="W1133" i="1" s="1"/>
  <c r="W1132" i="1" s="1"/>
  <c r="BI1118" i="1"/>
  <c r="BO1136" i="1"/>
  <c r="AW1136" i="1"/>
  <c r="BI1111" i="1"/>
  <c r="BI1089" i="1"/>
  <c r="BI1082" i="1"/>
  <c r="BI1075" i="1"/>
  <c r="BJ1055" i="1"/>
  <c r="BJ1045" i="1"/>
  <c r="BI1007" i="1"/>
  <c r="BI984" i="1"/>
  <c r="BJ972" i="1"/>
  <c r="BJ943" i="1"/>
  <c r="BI931" i="1"/>
  <c r="BJ909" i="1"/>
  <c r="U897" i="1"/>
  <c r="W897" i="1"/>
  <c r="BJ856" i="1"/>
  <c r="BJ780" i="1"/>
  <c r="BO957" i="1"/>
  <c r="BM920" i="1"/>
  <c r="BR913" i="1"/>
  <c r="BA864" i="1"/>
  <c r="AZ858" i="1"/>
  <c r="BV880" i="1"/>
  <c r="BU873" i="1"/>
  <c r="BA836" i="1"/>
  <c r="BR804" i="1"/>
  <c r="BR716" i="1"/>
  <c r="BS717" i="1"/>
  <c r="BP506" i="1"/>
  <c r="BP505" i="1"/>
  <c r="BP499" i="1"/>
  <c r="BR506" i="1"/>
  <c r="BR505" i="1"/>
  <c r="BR499" i="1"/>
  <c r="U344" i="1"/>
  <c r="W344" i="1"/>
  <c r="BU319" i="1"/>
  <c r="BU320" i="1" s="1"/>
  <c r="U324" i="1"/>
  <c r="BM913" i="1"/>
  <c r="BR880" i="1"/>
  <c r="AZ854" i="1"/>
  <c r="BP873" i="1"/>
  <c r="AZ837" i="1"/>
  <c r="BA827" i="1"/>
  <c r="AZ822" i="1"/>
  <c r="BV838" i="1"/>
  <c r="AZ766" i="1"/>
  <c r="BS753" i="1"/>
  <c r="BL639" i="1"/>
  <c r="BM639" i="1"/>
  <c r="BM646" i="1"/>
  <c r="BV567" i="1"/>
  <c r="BO256" i="1"/>
  <c r="BV106" i="1"/>
  <c r="BC76" i="1"/>
  <c r="BS1028" i="1"/>
  <c r="AZ934" i="1"/>
  <c r="AZ906" i="1"/>
  <c r="AZ895" i="1"/>
  <c r="BL913" i="1"/>
  <c r="AZ866" i="1"/>
  <c r="BA860" i="1"/>
  <c r="BS880" i="1"/>
  <c r="BA855" i="1"/>
  <c r="BP880" i="1"/>
  <c r="BO873" i="1"/>
  <c r="BA832" i="1"/>
  <c r="AZ827" i="1"/>
  <c r="AZ796" i="1"/>
  <c r="BO811" i="1"/>
  <c r="BC700" i="1"/>
  <c r="BC745" i="1"/>
  <c r="BC768" i="1"/>
  <c r="BC772" i="1"/>
  <c r="BC776" i="1"/>
  <c r="BC780" i="1"/>
  <c r="BC784" i="1"/>
  <c r="BC795" i="1"/>
  <c r="BD789" i="1"/>
  <c r="BD767" i="1"/>
  <c r="BD766" i="1"/>
  <c r="BD770" i="1"/>
  <c r="BD774" i="1"/>
  <c r="BD778" i="1"/>
  <c r="BD782" i="1"/>
  <c r="BC793" i="1"/>
  <c r="BC797" i="1"/>
  <c r="BD801" i="1"/>
  <c r="BC743" i="1"/>
  <c r="BR746" i="1"/>
  <c r="BL716" i="1"/>
  <c r="BM717" i="1"/>
  <c r="BM679" i="1"/>
  <c r="BM673" i="1"/>
  <c r="BR574" i="1"/>
  <c r="V483" i="1"/>
  <c r="V499" i="1" s="1"/>
  <c r="U504" i="1"/>
  <c r="BS361" i="1"/>
  <c r="BU355" i="1"/>
  <c r="U129" i="1"/>
  <c r="BU129" i="1" s="1"/>
  <c r="W129" i="1"/>
  <c r="BU113" i="1"/>
  <c r="AZ76" i="1"/>
  <c r="BO804" i="1"/>
  <c r="BS804" i="1"/>
  <c r="AZ765" i="1"/>
  <c r="AZ769" i="1"/>
  <c r="AZ773" i="1"/>
  <c r="AZ777" i="1"/>
  <c r="AZ781" i="1"/>
  <c r="AZ785" i="1"/>
  <c r="AZ767" i="1"/>
  <c r="AZ771" i="1"/>
  <c r="AZ775" i="1"/>
  <c r="AZ779" i="1"/>
  <c r="AZ783" i="1"/>
  <c r="BU573" i="1"/>
  <c r="BV574" i="1"/>
  <c r="U235" i="1"/>
  <c r="W235" i="1"/>
  <c r="BR956" i="1"/>
  <c r="BO838" i="1"/>
  <c r="AZ833" i="1"/>
  <c r="BA828" i="1"/>
  <c r="AZ823" i="1"/>
  <c r="BR845" i="1"/>
  <c r="AX744" i="1"/>
  <c r="AW771" i="1"/>
  <c r="AW789" i="1"/>
  <c r="AW735" i="1"/>
  <c r="AX791" i="1"/>
  <c r="AX794" i="1"/>
  <c r="AW743" i="1"/>
  <c r="AW766" i="1"/>
  <c r="AW765" i="1"/>
  <c r="AW769" i="1"/>
  <c r="AX773" i="1"/>
  <c r="AW777" i="1"/>
  <c r="AW781" i="1"/>
  <c r="AW785" i="1"/>
  <c r="AW790" i="1"/>
  <c r="AW792" i="1"/>
  <c r="AX796" i="1"/>
  <c r="AX800" i="1"/>
  <c r="V619" i="1"/>
  <c r="V643" i="1" s="1" a="1"/>
  <c r="V643" i="1" s="1"/>
  <c r="U643" i="1"/>
  <c r="BV539" i="1"/>
  <c r="BR1064" i="1"/>
  <c r="BR991" i="1"/>
  <c r="AZ971" i="1"/>
  <c r="AZ985" i="1" s="1"/>
  <c r="AZ990" i="1" s="1"/>
  <c r="AZ949" i="1"/>
  <c r="BA943" i="1"/>
  <c r="BA936" i="1"/>
  <c r="AZ908" i="1"/>
  <c r="AZ901" i="1"/>
  <c r="W900" i="1"/>
  <c r="BA897" i="1"/>
  <c r="BL879" i="1"/>
  <c r="BA868" i="1"/>
  <c r="AZ861" i="1"/>
  <c r="BS873" i="1"/>
  <c r="BA856" i="1"/>
  <c r="BL880" i="1"/>
  <c r="BA834" i="1"/>
  <c r="AX823" i="1"/>
  <c r="BS845" i="1"/>
  <c r="BA819" i="1"/>
  <c r="BP838" i="1"/>
  <c r="AW818" i="1"/>
  <c r="AZ803" i="1"/>
  <c r="BP811" i="1"/>
  <c r="AW799" i="1"/>
  <c r="BA797" i="1"/>
  <c r="AZ792" i="1"/>
  <c r="BP810" i="1"/>
  <c r="AZ780" i="1"/>
  <c r="BC778" i="1"/>
  <c r="AW773" i="1"/>
  <c r="BC771" i="1"/>
  <c r="AX770" i="1"/>
  <c r="BD769" i="1"/>
  <c r="AX766" i="1"/>
  <c r="BD765" i="1"/>
  <c r="BD740" i="1"/>
  <c r="U644" i="1"/>
  <c r="BU639" i="1"/>
  <c r="BU645" i="1"/>
  <c r="BS567" i="1"/>
  <c r="BV402" i="1"/>
  <c r="BV1027" i="1"/>
  <c r="AZ936" i="1"/>
  <c r="BA930" i="1"/>
  <c r="BA956" i="1" s="1"/>
  <c r="BA909" i="1"/>
  <c r="BS920" i="1"/>
  <c r="BA902" i="1"/>
  <c r="AZ897" i="1"/>
  <c r="AZ868" i="1"/>
  <c r="BA862" i="1"/>
  <c r="BM880" i="1"/>
  <c r="AZ834" i="1"/>
  <c r="BA824" i="1"/>
  <c r="AZ819" i="1"/>
  <c r="AW780" i="1"/>
  <c r="AZ778" i="1"/>
  <c r="AX775" i="1"/>
  <c r="AX771" i="1"/>
  <c r="BC765" i="1"/>
  <c r="BC810" i="1" s="1"/>
  <c r="AX740" i="1"/>
  <c r="BL746" i="1"/>
  <c r="V714" i="1" a="1"/>
  <c r="V714" i="1" s="1"/>
  <c r="U232" i="1"/>
  <c r="BU232" i="1" s="1"/>
  <c r="W232" i="1"/>
  <c r="BU1057" i="1"/>
  <c r="BC1057" i="1"/>
  <c r="BC1062" i="1" s="1"/>
  <c r="BA944" i="1"/>
  <c r="BA937" i="1"/>
  <c r="AZ930" i="1"/>
  <c r="AZ956" i="1" s="1"/>
  <c r="AZ909" i="1"/>
  <c r="AZ902" i="1"/>
  <c r="BA898" i="1"/>
  <c r="BA869" i="1"/>
  <c r="AZ862" i="1"/>
  <c r="W873" i="1"/>
  <c r="W877" i="1" s="1" a="1"/>
  <c r="W877" i="1" s="1"/>
  <c r="W876" i="1" s="1"/>
  <c r="BA835" i="1"/>
  <c r="BU844" i="1"/>
  <c r="AW797" i="1"/>
  <c r="BM804" i="1"/>
  <c r="BC785" i="1"/>
  <c r="BD783" i="1"/>
  <c r="AW778" i="1"/>
  <c r="BD776" i="1"/>
  <c r="AW767" i="1"/>
  <c r="V750" i="1" a="1"/>
  <c r="V750" i="1" s="1"/>
  <c r="BD736" i="1"/>
  <c r="BR639" i="1"/>
  <c r="BR645" i="1"/>
  <c r="BR646" i="1"/>
  <c r="BV645" i="1"/>
  <c r="BO574" i="1"/>
  <c r="BP573" i="1"/>
  <c r="BP567" i="1"/>
  <c r="BP568" i="1" s="1"/>
  <c r="BP574" i="1"/>
  <c r="BR533" i="1"/>
  <c r="BR535" i="1" s="1"/>
  <c r="BS472" i="1"/>
  <c r="BR435" i="1"/>
  <c r="BO362" i="1"/>
  <c r="BL183" i="1"/>
  <c r="BA973" i="1"/>
  <c r="AZ966" i="1"/>
  <c r="AZ944" i="1"/>
  <c r="BA938" i="1"/>
  <c r="AZ937" i="1"/>
  <c r="W950" i="1"/>
  <c r="W954" i="1" s="1" a="1"/>
  <c r="W954" i="1" s="1"/>
  <c r="W953" i="1" s="1"/>
  <c r="BA931" i="1"/>
  <c r="BA910" i="1"/>
  <c r="BA903" i="1"/>
  <c r="AZ898" i="1"/>
  <c r="W896" i="1"/>
  <c r="BA870" i="1"/>
  <c r="AZ869" i="1"/>
  <c r="BA863" i="1"/>
  <c r="AZ857" i="1"/>
  <c r="AZ835" i="1"/>
  <c r="BA820" i="1"/>
  <c r="AW819" i="1"/>
  <c r="BL845" i="1"/>
  <c r="AZ800" i="1"/>
  <c r="BD795" i="1"/>
  <c r="BD793" i="1"/>
  <c r="BD791" i="1"/>
  <c r="BD787" i="1"/>
  <c r="BC783" i="1"/>
  <c r="AZ776" i="1"/>
  <c r="BC774" i="1"/>
  <c r="U751" i="1"/>
  <c r="BO752" i="1"/>
  <c r="BP746" i="1"/>
  <c r="BR753" i="1"/>
  <c r="BV680" i="1"/>
  <c r="U639" i="1"/>
  <c r="BL646" i="1"/>
  <c r="BR573" i="1"/>
  <c r="BM567" i="1"/>
  <c r="BM574" i="1"/>
  <c r="BM573" i="1"/>
  <c r="BM395" i="1"/>
  <c r="U319" i="1"/>
  <c r="BM177" i="1"/>
  <c r="BL113" i="1"/>
  <c r="BL991" i="1"/>
  <c r="BL990" i="1" s="1"/>
  <c r="BA967" i="1"/>
  <c r="BA945" i="1"/>
  <c r="AZ938" i="1"/>
  <c r="AZ931" i="1"/>
  <c r="BR920" i="1"/>
  <c r="AZ910" i="1"/>
  <c r="BA904" i="1"/>
  <c r="AZ903" i="1"/>
  <c r="BO920" i="1"/>
  <c r="BS913" i="1"/>
  <c r="BA893" i="1"/>
  <c r="BA919" i="1" s="1"/>
  <c r="AZ870" i="1"/>
  <c r="AZ863" i="1"/>
  <c r="BA858" i="1"/>
  <c r="BM873" i="1"/>
  <c r="BV873" i="1"/>
  <c r="AZ830" i="1"/>
  <c r="BM845" i="1"/>
  <c r="AW800" i="1"/>
  <c r="AX795" i="1"/>
  <c r="BA793" i="1"/>
  <c r="AW783" i="1"/>
  <c r="BD781" i="1"/>
  <c r="AW776" i="1"/>
  <c r="AZ774" i="1"/>
  <c r="AW745" i="1"/>
  <c r="AX732" i="1"/>
  <c r="BU716" i="1"/>
  <c r="BU715" i="1" s="1"/>
  <c r="BU680" i="1"/>
  <c r="BL361" i="1"/>
  <c r="U233" i="1"/>
  <c r="BU233" i="1" s="1"/>
  <c r="W233" i="1"/>
  <c r="V95" i="1"/>
  <c r="U106" i="1"/>
  <c r="W106" i="1"/>
  <c r="BG738" i="1"/>
  <c r="BM753" i="1"/>
  <c r="BU753" i="1"/>
  <c r="BO673" i="1"/>
  <c r="BL645" i="1"/>
  <c r="BV646" i="1"/>
  <c r="BR610" i="1"/>
  <c r="V592" i="1"/>
  <c r="BS573" i="1"/>
  <c r="BO506" i="1"/>
  <c r="BS362" i="1"/>
  <c r="U345" i="1"/>
  <c r="U236" i="1"/>
  <c r="U164" i="1"/>
  <c r="V164" i="1" s="1"/>
  <c r="U163" i="1"/>
  <c r="V163" i="1" s="1"/>
  <c r="W567" i="1"/>
  <c r="BP539" i="1"/>
  <c r="BV395" i="1"/>
  <c r="BM249" i="1"/>
  <c r="BO184" i="1"/>
  <c r="BU106" i="1"/>
  <c r="BL673" i="1"/>
  <c r="BU609" i="1"/>
  <c r="BO603" i="1"/>
  <c r="U499" i="1"/>
  <c r="BV290" i="1"/>
  <c r="BO112" i="1"/>
  <c r="BC70" i="1"/>
  <c r="BF54" i="1"/>
  <c r="BO753" i="1"/>
  <c r="BO716" i="1"/>
  <c r="W654" i="1"/>
  <c r="BO646" i="1"/>
  <c r="BP646" i="1"/>
  <c r="BL603" i="1"/>
  <c r="BU574" i="1"/>
  <c r="BL533" i="1"/>
  <c r="W499" i="1"/>
  <c r="W503" i="1" s="1" a="1"/>
  <c r="W503" i="1" s="1"/>
  <c r="W500" i="1" s="1"/>
  <c r="BM361" i="1"/>
  <c r="W340" i="1"/>
  <c r="W124" i="1"/>
  <c r="BG63" i="1"/>
  <c r="BI50" i="1"/>
  <c r="BI70" i="1" s="1"/>
  <c r="BM811" i="1"/>
  <c r="BL804" i="1"/>
  <c r="BL717" i="1"/>
  <c r="U607" i="1"/>
  <c r="BS574" i="1"/>
  <c r="BP402" i="1"/>
  <c r="BO355" i="1"/>
  <c r="BM145" i="1"/>
  <c r="U111" i="1"/>
  <c r="BO106" i="1"/>
  <c r="BU70" i="1"/>
  <c r="BU75" i="1" s="1"/>
  <c r="BD50" i="1"/>
  <c r="BD76" i="1" s="1"/>
  <c r="BS639" i="1"/>
  <c r="BV573" i="1"/>
  <c r="BM540" i="1"/>
  <c r="BR539" i="1"/>
  <c r="W338" i="1"/>
  <c r="BO319" i="1"/>
  <c r="BO321" i="1" s="1"/>
  <c r="BV291" i="1"/>
  <c r="W193" i="1"/>
  <c r="AU193" i="1" s="1"/>
  <c r="BP146" i="1"/>
  <c r="W122" i="1"/>
  <c r="BL112" i="1"/>
  <c r="BF66" i="1"/>
  <c r="BG55" i="1"/>
  <c r="BF733" i="1"/>
  <c r="BV752" i="1"/>
  <c r="BG703" i="1"/>
  <c r="BU679" i="1"/>
  <c r="BR471" i="1"/>
  <c r="W264" i="1"/>
  <c r="AU264" i="1" s="1"/>
  <c r="W121" i="1"/>
  <c r="BV113" i="1"/>
  <c r="BA50" i="1"/>
  <c r="I34" i="1"/>
  <c r="BU673" i="1"/>
  <c r="BO573" i="1"/>
  <c r="U503" i="1"/>
  <c r="BM291" i="1"/>
  <c r="BP213" i="1"/>
  <c r="BF58" i="1"/>
  <c r="C29" i="1"/>
  <c r="BU603" i="1"/>
  <c r="BM472" i="1"/>
  <c r="BO70" i="1"/>
  <c r="I23" i="1"/>
  <c r="BP291" i="1"/>
  <c r="BL255" i="1"/>
  <c r="BS177" i="1"/>
  <c r="CN75" i="1"/>
  <c r="BP752" i="1"/>
  <c r="BL680" i="1"/>
  <c r="BO679" i="1"/>
  <c r="BR673" i="1"/>
  <c r="W639" i="1"/>
  <c r="W643" i="1" s="1" a="1"/>
  <c r="W643" i="1" s="1"/>
  <c r="W642" i="1" s="1"/>
  <c r="BS249" i="1"/>
  <c r="A143" i="1"/>
  <c r="C36" i="1"/>
  <c r="C30" i="1"/>
  <c r="C25" i="1"/>
  <c r="A181" i="1"/>
  <c r="I38" i="1"/>
  <c r="I33" i="1"/>
  <c r="I27" i="1"/>
  <c r="C22" i="1"/>
  <c r="I37" i="1"/>
  <c r="I31" i="1"/>
  <c r="C26" i="1"/>
  <c r="I20" i="1"/>
  <c r="A74" i="1"/>
  <c r="I36" i="1"/>
  <c r="C34" i="1"/>
  <c r="C31" i="1"/>
  <c r="C28" i="1"/>
  <c r="I25" i="1"/>
  <c r="C23" i="1"/>
  <c r="A110" i="1"/>
  <c r="C38" i="1"/>
  <c r="I35" i="1"/>
  <c r="C32" i="1"/>
  <c r="I29" i="1"/>
  <c r="C27" i="1"/>
  <c r="C24" i="1"/>
  <c r="C21" i="1"/>
  <c r="C37" i="1"/>
  <c r="C35" i="1"/>
  <c r="I32" i="1"/>
  <c r="I30" i="1"/>
  <c r="I28" i="1"/>
  <c r="I26" i="1"/>
  <c r="I24" i="1"/>
  <c r="I22" i="1"/>
  <c r="C20" i="1"/>
  <c r="V1343" i="1"/>
  <c r="V1347" i="1" a="1"/>
  <c r="V1347" i="1" s="1"/>
  <c r="V1348" i="1"/>
  <c r="BF1276" i="1"/>
  <c r="V1168" i="1" a="1"/>
  <c r="V1168" i="1" s="1"/>
  <c r="V1169" i="1"/>
  <c r="V1164" i="1"/>
  <c r="V1383" i="1"/>
  <c r="V1378" i="1"/>
  <c r="V1382" i="1" a="1"/>
  <c r="V1382" i="1" s="1"/>
  <c r="V1311" i="1" a="1"/>
  <c r="V1311" i="1" s="1"/>
  <c r="V1312" i="1"/>
  <c r="V1307" i="1"/>
  <c r="BF1309" i="1"/>
  <c r="BR1308" i="1"/>
  <c r="V1253" i="1"/>
  <c r="V1276" i="1" s="1"/>
  <c r="U1271" i="1"/>
  <c r="BS1278" i="1"/>
  <c r="BM1278" i="1"/>
  <c r="BA1278" i="1"/>
  <c r="AW1237" i="1"/>
  <c r="BU1242" i="1"/>
  <c r="BO1242" i="1"/>
  <c r="BC1242" i="1"/>
  <c r="AW1242" i="1"/>
  <c r="BR1235" i="1"/>
  <c r="BR1241" i="1"/>
  <c r="BL1235" i="1"/>
  <c r="BL1241" i="1"/>
  <c r="BF1235" i="1"/>
  <c r="BF1241" i="1"/>
  <c r="AZ1235" i="1"/>
  <c r="AZ1241" i="1"/>
  <c r="AW1201" i="1"/>
  <c r="AZ1131" i="1"/>
  <c r="BR1136" i="1"/>
  <c r="BL1136" i="1"/>
  <c r="AZ1136" i="1"/>
  <c r="BV1136" i="1"/>
  <c r="BP1136" i="1"/>
  <c r="BD1136" i="1"/>
  <c r="AX1136" i="1"/>
  <c r="V1133" i="1" a="1"/>
  <c r="V1133" i="1" s="1"/>
  <c r="V1134" i="1"/>
  <c r="BM1098" i="1"/>
  <c r="BA1095" i="1"/>
  <c r="BS1100" i="1"/>
  <c r="BM1100" i="1"/>
  <c r="BA1100" i="1"/>
  <c r="BV1093" i="1"/>
  <c r="BV1099" i="1"/>
  <c r="BP1093" i="1"/>
  <c r="BP1099" i="1"/>
  <c r="BD1093" i="1"/>
  <c r="BD1099" i="1"/>
  <c r="AX1093" i="1"/>
  <c r="AX1099" i="1"/>
  <c r="BV1057" i="1"/>
  <c r="BV1063" i="1"/>
  <c r="BP1057" i="1"/>
  <c r="BP1063" i="1"/>
  <c r="BD1057" i="1"/>
  <c r="BD1063" i="1"/>
  <c r="AX1057" i="1"/>
  <c r="AX1063" i="1"/>
  <c r="BU1028" i="1"/>
  <c r="BO1028" i="1"/>
  <c r="AW1028" i="1"/>
  <c r="BS992" i="1"/>
  <c r="BM992" i="1"/>
  <c r="BV992" i="1"/>
  <c r="BP992" i="1"/>
  <c r="AX992" i="1"/>
  <c r="BU985" i="1"/>
  <c r="BU991" i="1"/>
  <c r="BO985" i="1"/>
  <c r="BO991" i="1"/>
  <c r="BI985" i="1"/>
  <c r="BI991" i="1"/>
  <c r="BC985" i="1"/>
  <c r="BC991" i="1"/>
  <c r="AW985" i="1"/>
  <c r="AW991" i="1"/>
  <c r="V933" i="1"/>
  <c r="V954" i="1" s="1" a="1"/>
  <c r="V954" i="1" s="1"/>
  <c r="U954" i="1"/>
  <c r="BS956" i="1"/>
  <c r="BM956" i="1"/>
  <c r="BG956" i="1"/>
  <c r="W899" i="1"/>
  <c r="U899" i="1"/>
  <c r="BS1384" i="1"/>
  <c r="BM1384" i="1"/>
  <c r="BG1384" i="1"/>
  <c r="BA1384" i="1"/>
  <c r="U1382" i="1"/>
  <c r="BS1378" i="1"/>
  <c r="BM1378" i="1"/>
  <c r="BA1378" i="1"/>
  <c r="BU1349" i="1"/>
  <c r="BO1349" i="1"/>
  <c r="BI1349" i="1"/>
  <c r="BC1349" i="1"/>
  <c r="AW1349" i="1"/>
  <c r="U1348" i="1"/>
  <c r="BU1343" i="1"/>
  <c r="BO1343" i="1"/>
  <c r="BI1343" i="1"/>
  <c r="BC1343" i="1"/>
  <c r="AW1343" i="1"/>
  <c r="BS1314" i="1"/>
  <c r="BM1314" i="1"/>
  <c r="BA1314" i="1"/>
  <c r="BV1313" i="1"/>
  <c r="BP1313" i="1"/>
  <c r="BD1313" i="1"/>
  <c r="BD1312" i="1" s="1"/>
  <c r="AX1313" i="1"/>
  <c r="BP1307" i="1"/>
  <c r="AZ1307" i="1"/>
  <c r="U1307" i="1"/>
  <c r="AZ1278" i="1"/>
  <c r="BS1277" i="1"/>
  <c r="BL1277" i="1"/>
  <c r="BL1276" i="1" s="1"/>
  <c r="BC1277" i="1"/>
  <c r="BO1271" i="1"/>
  <c r="AZ1271" i="1"/>
  <c r="BV1271" i="1"/>
  <c r="BV1277" i="1"/>
  <c r="BP1271" i="1"/>
  <c r="BP1277" i="1"/>
  <c r="BD1271" i="1"/>
  <c r="BD1277" i="1"/>
  <c r="AX1271" i="1"/>
  <c r="AX1277" i="1"/>
  <c r="BL1242" i="1"/>
  <c r="BD1242" i="1"/>
  <c r="BO1241" i="1"/>
  <c r="W1235" i="1"/>
  <c r="V1217" i="1"/>
  <c r="V1235" i="1" s="1"/>
  <c r="U1235" i="1"/>
  <c r="BV1235" i="1"/>
  <c r="BP1235" i="1"/>
  <c r="BD1235" i="1"/>
  <c r="BD1240" i="1" s="1"/>
  <c r="AX1235" i="1"/>
  <c r="BP1205" i="1"/>
  <c r="BD1205" i="1"/>
  <c r="AW1200" i="1"/>
  <c r="U1199" i="1"/>
  <c r="V1179" i="1"/>
  <c r="U1203" i="1"/>
  <c r="W1164" i="1"/>
  <c r="BV1171" i="1"/>
  <c r="BP1171" i="1"/>
  <c r="BD1171" i="1"/>
  <c r="AX1171" i="1"/>
  <c r="BU1171" i="1"/>
  <c r="BU1164" i="1"/>
  <c r="BU1170" i="1"/>
  <c r="BO1171" i="1"/>
  <c r="BO1164" i="1"/>
  <c r="BO1170" i="1"/>
  <c r="BC1171" i="1"/>
  <c r="BC1164" i="1"/>
  <c r="BC1170" i="1"/>
  <c r="AW1171" i="1"/>
  <c r="AW1164" i="1"/>
  <c r="AW1170" i="1"/>
  <c r="AZ1130" i="1"/>
  <c r="BU1129" i="1"/>
  <c r="BU1135" i="1"/>
  <c r="BO1129" i="1"/>
  <c r="BO1135" i="1"/>
  <c r="BC1129" i="1"/>
  <c r="BC1135" i="1"/>
  <c r="AW1129" i="1"/>
  <c r="AW1135" i="1"/>
  <c r="BD1100" i="1"/>
  <c r="BS1093" i="1"/>
  <c r="BU1100" i="1"/>
  <c r="BO1100" i="1"/>
  <c r="BC1100" i="1"/>
  <c r="AW1100" i="1"/>
  <c r="BR1100" i="1"/>
  <c r="BL1100" i="1"/>
  <c r="AZ1100" i="1"/>
  <c r="BU1063" i="1"/>
  <c r="AW1063" i="1"/>
  <c r="AW1062" i="1" s="1"/>
  <c r="BI1057" i="1"/>
  <c r="BS1057" i="1"/>
  <c r="BM1057" i="1"/>
  <c r="BA1057" i="1"/>
  <c r="BD1027" i="1"/>
  <c r="BP1021" i="1"/>
  <c r="BR1021" i="1"/>
  <c r="BR1027" i="1"/>
  <c r="BL1021" i="1"/>
  <c r="BL1027" i="1"/>
  <c r="BF1021" i="1"/>
  <c r="AZ1021" i="1"/>
  <c r="AZ1027" i="1"/>
  <c r="BO992" i="1"/>
  <c r="BF985" i="1"/>
  <c r="W985" i="1"/>
  <c r="BU950" i="1"/>
  <c r="BO950" i="1"/>
  <c r="BC950" i="1"/>
  <c r="AW950" i="1"/>
  <c r="BR957" i="1"/>
  <c r="BL957" i="1"/>
  <c r="BP913" i="1"/>
  <c r="AX913" i="1"/>
  <c r="V873" i="1"/>
  <c r="V877" i="1" a="1"/>
  <c r="V877" i="1" s="1"/>
  <c r="BO840" i="1"/>
  <c r="V842" i="1" a="1"/>
  <c r="V842" i="1" s="1"/>
  <c r="V838" i="1"/>
  <c r="V843" i="1"/>
  <c r="BR1384" i="1"/>
  <c r="BL1384" i="1"/>
  <c r="BF1384" i="1"/>
  <c r="AZ1384" i="1"/>
  <c r="BC1380" i="1"/>
  <c r="BR1378" i="1"/>
  <c r="BL1378" i="1"/>
  <c r="BF1378" i="1"/>
  <c r="AZ1378" i="1"/>
  <c r="BS1349" i="1"/>
  <c r="BM1349" i="1"/>
  <c r="BA1349" i="1"/>
  <c r="U1347" i="1"/>
  <c r="BP1345" i="1"/>
  <c r="BD1345" i="1"/>
  <c r="AX1345" i="1"/>
  <c r="BS1343" i="1"/>
  <c r="BM1343" i="1"/>
  <c r="BA1343" i="1"/>
  <c r="BL1314" i="1"/>
  <c r="U1312" i="1"/>
  <c r="BV1307" i="1"/>
  <c r="BM1307" i="1"/>
  <c r="AX1307" i="1"/>
  <c r="BO1278" i="1"/>
  <c r="BA1277" i="1"/>
  <c r="BA1273" i="1" s="1"/>
  <c r="BU1271" i="1"/>
  <c r="BM1271" i="1"/>
  <c r="BM1276" i="1" s="1"/>
  <c r="AW1271" i="1"/>
  <c r="AW1276" i="1" s="1"/>
  <c r="BR1242" i="1"/>
  <c r="BC1235" i="1"/>
  <c r="BO1205" i="1"/>
  <c r="BC1205" i="1"/>
  <c r="U1204" i="1"/>
  <c r="BS1199" i="1"/>
  <c r="BS1205" i="1"/>
  <c r="BM1199" i="1"/>
  <c r="BM1205" i="1"/>
  <c r="BA1199" i="1"/>
  <c r="BA1205" i="1"/>
  <c r="BP1170" i="1"/>
  <c r="BP1169" i="1" s="1"/>
  <c r="BD1170" i="1"/>
  <c r="U1164" i="1"/>
  <c r="BS1164" i="1"/>
  <c r="BS1170" i="1"/>
  <c r="BM1164" i="1"/>
  <c r="BM1170" i="1"/>
  <c r="BG1170" i="1"/>
  <c r="BA1164" i="1"/>
  <c r="BA1170" i="1"/>
  <c r="U1168" i="1"/>
  <c r="U1169" i="1"/>
  <c r="BR1135" i="1"/>
  <c r="BF1135" i="1"/>
  <c r="V1129" i="1"/>
  <c r="BV1100" i="1"/>
  <c r="AX1100" i="1"/>
  <c r="V1076" i="1"/>
  <c r="V1097" i="1" s="1" a="1"/>
  <c r="V1097" i="1" s="1"/>
  <c r="U1098" i="1"/>
  <c r="U1062" i="1"/>
  <c r="BU1064" i="1"/>
  <c r="BO1064" i="1"/>
  <c r="BC1064" i="1"/>
  <c r="AW1064" i="1"/>
  <c r="BR1057" i="1"/>
  <c r="BR1063" i="1"/>
  <c r="BL1057" i="1"/>
  <c r="BL1063" i="1"/>
  <c r="BF1057" i="1"/>
  <c r="AZ1057" i="1"/>
  <c r="AZ1063" i="1"/>
  <c r="BU1021" i="1"/>
  <c r="BO1021" i="1"/>
  <c r="BC1021" i="1"/>
  <c r="AW1021" i="1"/>
  <c r="V1001" i="1"/>
  <c r="U1025" i="1"/>
  <c r="U1024" i="1" s="1"/>
  <c r="U1026" i="1"/>
  <c r="V969" i="1"/>
  <c r="V985" i="1" s="1"/>
  <c r="U989" i="1"/>
  <c r="BS985" i="1"/>
  <c r="BS991" i="1"/>
  <c r="BM985" i="1"/>
  <c r="BM991" i="1"/>
  <c r="BG991" i="1"/>
  <c r="BA991" i="1"/>
  <c r="BS957" i="1"/>
  <c r="BM957" i="1"/>
  <c r="BV957" i="1"/>
  <c r="BV950" i="1"/>
  <c r="BV956" i="1"/>
  <c r="BP957" i="1"/>
  <c r="BP950" i="1"/>
  <c r="BP956" i="1"/>
  <c r="BD956" i="1"/>
  <c r="AX957" i="1"/>
  <c r="AX950" i="1"/>
  <c r="AX956" i="1"/>
  <c r="BV1384" i="1"/>
  <c r="BP1384" i="1"/>
  <c r="BD1384" i="1"/>
  <c r="AX1384" i="1"/>
  <c r="U1378" i="1"/>
  <c r="BR1349" i="1"/>
  <c r="BL1349" i="1"/>
  <c r="AZ1349" i="1"/>
  <c r="AZ1348" i="1" s="1"/>
  <c r="BD1314" i="1"/>
  <c r="BS1313" i="1"/>
  <c r="U1311" i="1"/>
  <c r="U1310" i="1" s="1"/>
  <c r="BU1307" i="1"/>
  <c r="BO1307" i="1"/>
  <c r="BI1307" i="1"/>
  <c r="BC1307" i="1"/>
  <c r="AW1307" i="1"/>
  <c r="BL1278" i="1"/>
  <c r="U1276" i="1"/>
  <c r="U1275" i="1"/>
  <c r="BS1271" i="1"/>
  <c r="W1271" i="1"/>
  <c r="AZ1242" i="1"/>
  <c r="BV1205" i="1"/>
  <c r="AX1205" i="1"/>
  <c r="W1199" i="1"/>
  <c r="BV1206" i="1"/>
  <c r="BP1206" i="1"/>
  <c r="BD1206" i="1"/>
  <c r="AX1206" i="1"/>
  <c r="BU1206" i="1"/>
  <c r="BO1206" i="1"/>
  <c r="BC1206" i="1"/>
  <c r="AW1206" i="1"/>
  <c r="BR1199" i="1"/>
  <c r="BR1205" i="1"/>
  <c r="BL1199" i="1"/>
  <c r="BL1205" i="1"/>
  <c r="AZ1199" i="1"/>
  <c r="AZ1205" i="1"/>
  <c r="BM1135" i="1"/>
  <c r="BM1134" i="1" s="1"/>
  <c r="BA1135" i="1"/>
  <c r="BP1100" i="1"/>
  <c r="BU1093" i="1"/>
  <c r="BU1099" i="1"/>
  <c r="BO1093" i="1"/>
  <c r="BO1099" i="1"/>
  <c r="BI1093" i="1"/>
  <c r="BI1099" i="1"/>
  <c r="BC1093" i="1"/>
  <c r="BC1099" i="1"/>
  <c r="AW1093" i="1"/>
  <c r="AW1099" i="1"/>
  <c r="BR1093" i="1"/>
  <c r="BL1093" i="1"/>
  <c r="BF1093" i="1"/>
  <c r="AZ1093" i="1"/>
  <c r="W1057" i="1"/>
  <c r="BV1064" i="1"/>
  <c r="BP1064" i="1"/>
  <c r="BD1064" i="1"/>
  <c r="AX1064" i="1"/>
  <c r="V1039" i="1"/>
  <c r="V1062" i="1" s="1"/>
  <c r="U1057" i="1"/>
  <c r="BS1064" i="1"/>
  <c r="BM1064" i="1"/>
  <c r="BA1064" i="1"/>
  <c r="BR1028" i="1"/>
  <c r="BL1028" i="1"/>
  <c r="AZ1028" i="1"/>
  <c r="W1021" i="1"/>
  <c r="BV1028" i="1"/>
  <c r="BP1028" i="1"/>
  <c r="AX1028" i="1"/>
  <c r="BS1021" i="1"/>
  <c r="BS1027" i="1"/>
  <c r="BM1021" i="1"/>
  <c r="BM1027" i="1"/>
  <c r="BG1027" i="1"/>
  <c r="BA1021" i="1"/>
  <c r="BA1027" i="1"/>
  <c r="BR992" i="1"/>
  <c r="BL992" i="1"/>
  <c r="BV985" i="1"/>
  <c r="BP985" i="1"/>
  <c r="AX985" i="1"/>
  <c r="BS950" i="1"/>
  <c r="BU956" i="1"/>
  <c r="BO956" i="1"/>
  <c r="BC956" i="1"/>
  <c r="AW956" i="1"/>
  <c r="BU900" i="1"/>
  <c r="V746" i="1"/>
  <c r="AZ87" i="1"/>
  <c r="BA88" i="1"/>
  <c r="AZ88" i="1"/>
  <c r="AZ89" i="1"/>
  <c r="AZ90" i="1"/>
  <c r="BA91" i="1"/>
  <c r="AZ94" i="1"/>
  <c r="BA95" i="1"/>
  <c r="AZ98" i="1"/>
  <c r="BA99" i="1"/>
  <c r="AZ102" i="1"/>
  <c r="BA103" i="1"/>
  <c r="BA89" i="1"/>
  <c r="BA90" i="1"/>
  <c r="AZ93" i="1"/>
  <c r="BA94" i="1"/>
  <c r="AZ97" i="1"/>
  <c r="BA98" i="1"/>
  <c r="AZ101" i="1"/>
  <c r="BA102" i="1"/>
  <c r="AZ86" i="1"/>
  <c r="AZ92" i="1"/>
  <c r="BA93" i="1"/>
  <c r="AZ96" i="1"/>
  <c r="BA97" i="1"/>
  <c r="AZ100" i="1"/>
  <c r="BA101" i="1"/>
  <c r="AZ104" i="1"/>
  <c r="BA105" i="1"/>
  <c r="BA86" i="1"/>
  <c r="BA87" i="1"/>
  <c r="AZ91" i="1"/>
  <c r="BA92" i="1"/>
  <c r="AZ95" i="1"/>
  <c r="BA96" i="1"/>
  <c r="AZ99" i="1"/>
  <c r="BA100" i="1"/>
  <c r="AZ119" i="1"/>
  <c r="BA120" i="1"/>
  <c r="BA121" i="1"/>
  <c r="BA122" i="1"/>
  <c r="BA123" i="1"/>
  <c r="BA124" i="1"/>
  <c r="BA125" i="1"/>
  <c r="BA126" i="1"/>
  <c r="BA127" i="1"/>
  <c r="BA128" i="1"/>
  <c r="BA129" i="1"/>
  <c r="AZ132" i="1"/>
  <c r="BA133" i="1"/>
  <c r="AZ136" i="1"/>
  <c r="BA137" i="1"/>
  <c r="BA119" i="1"/>
  <c r="AZ131" i="1"/>
  <c r="BA132" i="1"/>
  <c r="AZ135" i="1"/>
  <c r="BA136" i="1"/>
  <c r="AZ103" i="1"/>
  <c r="BA104" i="1"/>
  <c r="AZ130" i="1"/>
  <c r="BA131" i="1"/>
  <c r="AZ134" i="1"/>
  <c r="BA135" i="1"/>
  <c r="AZ138" i="1"/>
  <c r="BA159" i="1"/>
  <c r="BA160" i="1"/>
  <c r="BA163" i="1"/>
  <c r="BA164" i="1"/>
  <c r="BA165" i="1"/>
  <c r="AZ123" i="1"/>
  <c r="AZ127" i="1"/>
  <c r="AZ133" i="1"/>
  <c r="AZ137" i="1"/>
  <c r="BA162" i="1"/>
  <c r="AZ163" i="1"/>
  <c r="AZ165" i="1"/>
  <c r="AZ166" i="1"/>
  <c r="BA167" i="1"/>
  <c r="AZ169" i="1"/>
  <c r="BA170" i="1"/>
  <c r="AZ173" i="1"/>
  <c r="BA174" i="1"/>
  <c r="AZ201" i="1"/>
  <c r="AZ202" i="1"/>
  <c r="AZ203" i="1"/>
  <c r="AZ209" i="1"/>
  <c r="BA210" i="1"/>
  <c r="AZ105" i="1"/>
  <c r="AZ122" i="1"/>
  <c r="AZ126" i="1"/>
  <c r="AZ129" i="1"/>
  <c r="AZ157" i="1"/>
  <c r="AZ158" i="1"/>
  <c r="AZ160" i="1"/>
  <c r="BA166" i="1"/>
  <c r="AZ168" i="1"/>
  <c r="BA169" i="1"/>
  <c r="AZ172" i="1"/>
  <c r="BA173" i="1"/>
  <c r="AZ176" i="1"/>
  <c r="BA201" i="1"/>
  <c r="BA202" i="1"/>
  <c r="BA203" i="1"/>
  <c r="AZ208" i="1"/>
  <c r="BA209" i="1"/>
  <c r="AZ121" i="1"/>
  <c r="AZ125" i="1"/>
  <c r="BA157" i="1"/>
  <c r="BA158" i="1"/>
  <c r="AZ164" i="1"/>
  <c r="BA168" i="1"/>
  <c r="AZ171" i="1"/>
  <c r="BA172" i="1"/>
  <c r="AZ175" i="1"/>
  <c r="BA176" i="1"/>
  <c r="AZ193" i="1"/>
  <c r="AZ194" i="1"/>
  <c r="AZ195" i="1"/>
  <c r="AZ196" i="1"/>
  <c r="AZ197" i="1"/>
  <c r="AZ207" i="1"/>
  <c r="BA208" i="1"/>
  <c r="AZ211" i="1"/>
  <c r="BA212" i="1"/>
  <c r="BA138" i="1"/>
  <c r="AZ159" i="1"/>
  <c r="BA171" i="1"/>
  <c r="BA195" i="1"/>
  <c r="AZ210" i="1"/>
  <c r="BA211" i="1"/>
  <c r="BA229" i="1"/>
  <c r="BA230" i="1"/>
  <c r="BA231" i="1"/>
  <c r="BA232" i="1"/>
  <c r="BA233" i="1"/>
  <c r="BA234" i="1"/>
  <c r="BA235" i="1"/>
  <c r="BA236" i="1"/>
  <c r="BA237" i="1"/>
  <c r="BA238" i="1"/>
  <c r="AZ241" i="1"/>
  <c r="BA242" i="1"/>
  <c r="AZ245" i="1"/>
  <c r="BA246" i="1"/>
  <c r="AZ278" i="1"/>
  <c r="BA279" i="1"/>
  <c r="AZ120" i="1"/>
  <c r="AZ128" i="1"/>
  <c r="AZ162" i="1"/>
  <c r="AZ170" i="1"/>
  <c r="BA175" i="1"/>
  <c r="BA196" i="1"/>
  <c r="AZ199" i="1"/>
  <c r="AZ212" i="1"/>
  <c r="AZ240" i="1"/>
  <c r="BA241" i="1"/>
  <c r="AZ244" i="1"/>
  <c r="BA245" i="1"/>
  <c r="AZ248" i="1"/>
  <c r="BA130" i="1"/>
  <c r="AZ174" i="1"/>
  <c r="BA193" i="1"/>
  <c r="BA197" i="1"/>
  <c r="BA207" i="1"/>
  <c r="AZ239" i="1"/>
  <c r="BA240" i="1"/>
  <c r="AZ243" i="1"/>
  <c r="BA244" i="1"/>
  <c r="AZ247" i="1"/>
  <c r="BA248" i="1"/>
  <c r="AZ264" i="1"/>
  <c r="AZ265" i="1"/>
  <c r="AZ266" i="1"/>
  <c r="AZ167" i="1"/>
  <c r="AZ229" i="1"/>
  <c r="AZ231" i="1"/>
  <c r="AZ236" i="1"/>
  <c r="AZ267" i="1"/>
  <c r="AZ268" i="1"/>
  <c r="AZ272" i="1"/>
  <c r="AZ273" i="1"/>
  <c r="AZ274" i="1"/>
  <c r="AZ275" i="1"/>
  <c r="AZ276" i="1"/>
  <c r="BA277" i="1"/>
  <c r="BA278" i="1"/>
  <c r="AZ282" i="1"/>
  <c r="BA283" i="1"/>
  <c r="AZ299" i="1"/>
  <c r="AZ300" i="1"/>
  <c r="AZ301" i="1"/>
  <c r="AZ302" i="1"/>
  <c r="AZ303" i="1"/>
  <c r="AZ304" i="1"/>
  <c r="AZ305" i="1"/>
  <c r="BA306" i="1"/>
  <c r="AZ309" i="1"/>
  <c r="BA310" i="1"/>
  <c r="AZ313" i="1"/>
  <c r="BA314" i="1"/>
  <c r="AZ317" i="1"/>
  <c r="BA318" i="1"/>
  <c r="BA335" i="1"/>
  <c r="AZ348" i="1"/>
  <c r="BA349" i="1"/>
  <c r="AZ352" i="1"/>
  <c r="BA353" i="1"/>
  <c r="AZ230" i="1"/>
  <c r="AZ233" i="1"/>
  <c r="AZ235" i="1"/>
  <c r="BA239" i="1"/>
  <c r="BA243" i="1"/>
  <c r="BA247" i="1"/>
  <c r="BA266" i="1"/>
  <c r="BA267" i="1"/>
  <c r="BA268" i="1"/>
  <c r="BA272" i="1"/>
  <c r="BA273" i="1"/>
  <c r="BA274" i="1"/>
  <c r="BA275" i="1"/>
  <c r="BA276" i="1"/>
  <c r="AZ279" i="1"/>
  <c r="AZ281" i="1"/>
  <c r="BA282" i="1"/>
  <c r="BA299" i="1"/>
  <c r="BA300" i="1"/>
  <c r="BA301" i="1"/>
  <c r="BA302" i="1"/>
  <c r="BA303" i="1"/>
  <c r="BA304" i="1"/>
  <c r="BA305" i="1"/>
  <c r="AZ308" i="1"/>
  <c r="BA309" i="1"/>
  <c r="AZ312" i="1"/>
  <c r="BA313" i="1"/>
  <c r="AZ316" i="1"/>
  <c r="BA317" i="1"/>
  <c r="AZ337" i="1"/>
  <c r="AZ338" i="1"/>
  <c r="AZ339" i="1"/>
  <c r="AZ340" i="1"/>
  <c r="AZ341" i="1"/>
  <c r="AZ342" i="1"/>
  <c r="AZ343" i="1"/>
  <c r="AZ344" i="1"/>
  <c r="AZ345" i="1"/>
  <c r="AZ346" i="1"/>
  <c r="AZ347" i="1"/>
  <c r="BA348" i="1"/>
  <c r="AZ351" i="1"/>
  <c r="BA352" i="1"/>
  <c r="BA194" i="1"/>
  <c r="AZ238" i="1"/>
  <c r="AZ242" i="1"/>
  <c r="AZ246" i="1"/>
  <c r="BA264" i="1"/>
  <c r="AZ280" i="1"/>
  <c r="BA281" i="1"/>
  <c r="AZ307" i="1"/>
  <c r="BA308" i="1"/>
  <c r="AZ311" i="1"/>
  <c r="BA312" i="1"/>
  <c r="AZ315" i="1"/>
  <c r="BA316" i="1"/>
  <c r="AZ336" i="1"/>
  <c r="BA337" i="1"/>
  <c r="BA338" i="1"/>
  <c r="BA339" i="1"/>
  <c r="BA340" i="1"/>
  <c r="BA341" i="1"/>
  <c r="BA342" i="1"/>
  <c r="BA343" i="1"/>
  <c r="BA344" i="1"/>
  <c r="BA345" i="1"/>
  <c r="BA346" i="1"/>
  <c r="BA347" i="1"/>
  <c r="AZ350" i="1"/>
  <c r="BA351" i="1"/>
  <c r="AZ354" i="1"/>
  <c r="AZ375" i="1"/>
  <c r="BA376" i="1"/>
  <c r="AZ379" i="1"/>
  <c r="BA380" i="1"/>
  <c r="AZ383" i="1"/>
  <c r="BA384" i="1"/>
  <c r="AZ387" i="1"/>
  <c r="BA388" i="1"/>
  <c r="AZ391" i="1"/>
  <c r="BA392" i="1"/>
  <c r="AZ310" i="1"/>
  <c r="AZ349" i="1"/>
  <c r="AZ353" i="1"/>
  <c r="BA377" i="1"/>
  <c r="AZ380" i="1"/>
  <c r="AZ381" i="1"/>
  <c r="BA382" i="1"/>
  <c r="BA383" i="1"/>
  <c r="AZ386" i="1"/>
  <c r="BA393" i="1"/>
  <c r="AZ409" i="1"/>
  <c r="BA410" i="1"/>
  <c r="AZ413" i="1"/>
  <c r="BA414" i="1"/>
  <c r="AZ417" i="1"/>
  <c r="BA418" i="1"/>
  <c r="AZ421" i="1"/>
  <c r="BA422" i="1"/>
  <c r="AZ425" i="1"/>
  <c r="BA426" i="1"/>
  <c r="AZ446" i="1"/>
  <c r="BA447" i="1"/>
  <c r="AZ450" i="1"/>
  <c r="BA451" i="1"/>
  <c r="AZ454" i="1"/>
  <c r="BA455" i="1"/>
  <c r="AZ458" i="1"/>
  <c r="BA459" i="1"/>
  <c r="AZ462" i="1"/>
  <c r="BA463" i="1"/>
  <c r="BA479" i="1"/>
  <c r="BA480" i="1"/>
  <c r="BA481" i="1"/>
  <c r="BA482" i="1"/>
  <c r="BA134" i="1"/>
  <c r="AZ232" i="1"/>
  <c r="AZ237" i="1"/>
  <c r="AZ277" i="1"/>
  <c r="BA280" i="1"/>
  <c r="AZ306" i="1"/>
  <c r="BA315" i="1"/>
  <c r="AZ335" i="1"/>
  <c r="BA381" i="1"/>
  <c r="AZ384" i="1"/>
  <c r="AZ385" i="1"/>
  <c r="BA386" i="1"/>
  <c r="BA387" i="1"/>
  <c r="AZ390" i="1"/>
  <c r="BA409" i="1"/>
  <c r="AZ412" i="1"/>
  <c r="BA413" i="1"/>
  <c r="AZ416" i="1"/>
  <c r="BA417" i="1"/>
  <c r="AZ420" i="1"/>
  <c r="BA421" i="1"/>
  <c r="AZ424" i="1"/>
  <c r="BA425" i="1"/>
  <c r="AZ428" i="1"/>
  <c r="AZ445" i="1"/>
  <c r="BA446" i="1"/>
  <c r="AZ449" i="1"/>
  <c r="BA450" i="1"/>
  <c r="AZ453" i="1"/>
  <c r="BA454" i="1"/>
  <c r="AZ457" i="1"/>
  <c r="BA458" i="1"/>
  <c r="AZ461" i="1"/>
  <c r="BA462" i="1"/>
  <c r="AZ124" i="1"/>
  <c r="AZ234" i="1"/>
  <c r="BA265" i="1"/>
  <c r="AZ283" i="1"/>
  <c r="BA311" i="1"/>
  <c r="AZ318" i="1"/>
  <c r="BA354" i="1"/>
  <c r="BA375" i="1"/>
  <c r="AZ378" i="1"/>
  <c r="BA385" i="1"/>
  <c r="AZ388" i="1"/>
  <c r="AZ389" i="1"/>
  <c r="BA390" i="1"/>
  <c r="BA391" i="1"/>
  <c r="AZ394" i="1"/>
  <c r="AZ411" i="1"/>
  <c r="BA412" i="1"/>
  <c r="AZ415" i="1"/>
  <c r="BA416" i="1"/>
  <c r="AZ419" i="1"/>
  <c r="BA420" i="1"/>
  <c r="AZ423" i="1"/>
  <c r="BA424" i="1"/>
  <c r="AZ427" i="1"/>
  <c r="BA428" i="1"/>
  <c r="BA445" i="1"/>
  <c r="AZ448" i="1"/>
  <c r="BA449" i="1"/>
  <c r="AZ452" i="1"/>
  <c r="BA453" i="1"/>
  <c r="AZ456" i="1"/>
  <c r="BA457" i="1"/>
  <c r="AZ460" i="1"/>
  <c r="BA461" i="1"/>
  <c r="AZ464" i="1"/>
  <c r="AZ515" i="1"/>
  <c r="BA516" i="1"/>
  <c r="AZ519" i="1"/>
  <c r="BA520" i="1"/>
  <c r="AZ523" i="1"/>
  <c r="BA336" i="1"/>
  <c r="AZ392" i="1"/>
  <c r="BA411" i="1"/>
  <c r="BA415" i="1"/>
  <c r="BA419" i="1"/>
  <c r="BA423" i="1"/>
  <c r="BA427" i="1"/>
  <c r="AZ481" i="1"/>
  <c r="AZ484" i="1"/>
  <c r="AZ485" i="1"/>
  <c r="AZ486" i="1"/>
  <c r="AZ487" i="1"/>
  <c r="AZ488" i="1"/>
  <c r="AZ489" i="1"/>
  <c r="AZ490" i="1"/>
  <c r="AZ491" i="1"/>
  <c r="AZ492" i="1"/>
  <c r="AZ493" i="1"/>
  <c r="AZ494" i="1"/>
  <c r="AZ495" i="1"/>
  <c r="AZ496" i="1"/>
  <c r="AZ497" i="1"/>
  <c r="AZ498" i="1"/>
  <c r="BA513" i="1"/>
  <c r="AZ516" i="1"/>
  <c r="AZ517" i="1"/>
  <c r="BA518" i="1"/>
  <c r="BA519" i="1"/>
  <c r="AZ522" i="1"/>
  <c r="AZ526" i="1"/>
  <c r="BA527" i="1"/>
  <c r="AZ530" i="1"/>
  <c r="BA531" i="1"/>
  <c r="BA547" i="1"/>
  <c r="BA548" i="1"/>
  <c r="BA549" i="1"/>
  <c r="BA550" i="1"/>
  <c r="BA551" i="1"/>
  <c r="BA552" i="1"/>
  <c r="BA553" i="1"/>
  <c r="BA554" i="1"/>
  <c r="BA555" i="1"/>
  <c r="BA556" i="1"/>
  <c r="BA557" i="1"/>
  <c r="BA558" i="1"/>
  <c r="BA559" i="1"/>
  <c r="BA560" i="1"/>
  <c r="BA561" i="1"/>
  <c r="BA562" i="1"/>
  <c r="BA563" i="1"/>
  <c r="BA564" i="1"/>
  <c r="BA565" i="1"/>
  <c r="BA566" i="1"/>
  <c r="AZ583" i="1"/>
  <c r="AZ584" i="1"/>
  <c r="AZ585" i="1"/>
  <c r="AZ586" i="1"/>
  <c r="AZ587" i="1"/>
  <c r="AZ588" i="1"/>
  <c r="AZ589" i="1"/>
  <c r="AZ590" i="1"/>
  <c r="AZ591" i="1"/>
  <c r="AZ592" i="1"/>
  <c r="AZ593" i="1"/>
  <c r="AZ594" i="1"/>
  <c r="AZ595" i="1"/>
  <c r="AZ596" i="1"/>
  <c r="AZ597" i="1"/>
  <c r="AZ598" i="1"/>
  <c r="AZ599" i="1"/>
  <c r="AZ600" i="1"/>
  <c r="AZ601" i="1"/>
  <c r="AZ602" i="1"/>
  <c r="AZ314" i="1"/>
  <c r="BA350" i="1"/>
  <c r="AZ377" i="1"/>
  <c r="BA379" i="1"/>
  <c r="AZ382" i="1"/>
  <c r="BA394" i="1"/>
  <c r="AZ410" i="1"/>
  <c r="AZ414" i="1"/>
  <c r="AZ418" i="1"/>
  <c r="AZ422" i="1"/>
  <c r="AZ426" i="1"/>
  <c r="AZ480" i="1"/>
  <c r="BA484" i="1"/>
  <c r="BA485" i="1"/>
  <c r="BA486" i="1"/>
  <c r="BA487" i="1"/>
  <c r="BA488" i="1"/>
  <c r="BA489" i="1"/>
  <c r="BA490" i="1"/>
  <c r="BA491" i="1"/>
  <c r="BA492" i="1"/>
  <c r="BA493" i="1"/>
  <c r="BA494" i="1"/>
  <c r="BA495" i="1"/>
  <c r="BA496" i="1"/>
  <c r="BA497" i="1"/>
  <c r="BA498" i="1"/>
  <c r="BA517" i="1"/>
  <c r="AZ520" i="1"/>
  <c r="AZ521" i="1"/>
  <c r="BA522" i="1"/>
  <c r="BA523" i="1"/>
  <c r="AZ525" i="1"/>
  <c r="BA526" i="1"/>
  <c r="AZ529" i="1"/>
  <c r="BA530" i="1"/>
  <c r="AZ376" i="1"/>
  <c r="BA389" i="1"/>
  <c r="BA448" i="1"/>
  <c r="BA452" i="1"/>
  <c r="BA456" i="1"/>
  <c r="BA460" i="1"/>
  <c r="BA464" i="1"/>
  <c r="AZ479" i="1"/>
  <c r="AZ483" i="1"/>
  <c r="AZ514" i="1"/>
  <c r="BA521" i="1"/>
  <c r="AZ524" i="1"/>
  <c r="BA525" i="1"/>
  <c r="AZ528" i="1"/>
  <c r="BA529" i="1"/>
  <c r="AZ532" i="1"/>
  <c r="AZ447" i="1"/>
  <c r="AZ451" i="1"/>
  <c r="AZ455" i="1"/>
  <c r="AZ459" i="1"/>
  <c r="AZ463" i="1"/>
  <c r="AZ548" i="1"/>
  <c r="AZ552" i="1"/>
  <c r="AZ556" i="1"/>
  <c r="AZ560" i="1"/>
  <c r="BA586" i="1"/>
  <c r="BA587" i="1"/>
  <c r="BA589" i="1"/>
  <c r="BA591" i="1"/>
  <c r="BA593" i="1"/>
  <c r="BA595" i="1"/>
  <c r="BA597" i="1"/>
  <c r="BA599" i="1"/>
  <c r="BA601" i="1"/>
  <c r="AZ619" i="1"/>
  <c r="AZ620" i="1"/>
  <c r="AZ621" i="1"/>
  <c r="AZ622" i="1"/>
  <c r="AZ623" i="1"/>
  <c r="AZ624" i="1"/>
  <c r="AZ625" i="1"/>
  <c r="AZ482" i="1"/>
  <c r="BA514" i="1"/>
  <c r="BA524" i="1"/>
  <c r="BA528" i="1"/>
  <c r="BA532" i="1"/>
  <c r="AZ547" i="1"/>
  <c r="AZ551" i="1"/>
  <c r="AZ555" i="1"/>
  <c r="AZ559" i="1"/>
  <c r="AZ563" i="1"/>
  <c r="AZ565" i="1"/>
  <c r="BA585" i="1"/>
  <c r="AZ393" i="1"/>
  <c r="AZ527" i="1"/>
  <c r="AZ531" i="1"/>
  <c r="AZ550" i="1"/>
  <c r="AZ554" i="1"/>
  <c r="AZ558" i="1"/>
  <c r="BA584" i="1"/>
  <c r="BA588" i="1"/>
  <c r="BA590" i="1"/>
  <c r="BA592" i="1"/>
  <c r="BA594" i="1"/>
  <c r="BA596" i="1"/>
  <c r="BA598" i="1"/>
  <c r="BA600" i="1"/>
  <c r="BA602" i="1"/>
  <c r="BA307" i="1"/>
  <c r="BA378" i="1"/>
  <c r="BA483" i="1"/>
  <c r="AZ513" i="1"/>
  <c r="BA515" i="1"/>
  <c r="AZ518" i="1"/>
  <c r="AZ549" i="1"/>
  <c r="AZ553" i="1"/>
  <c r="AZ557" i="1"/>
  <c r="AZ561" i="1"/>
  <c r="AZ562" i="1"/>
  <c r="AZ564" i="1"/>
  <c r="AZ566" i="1"/>
  <c r="BA583" i="1"/>
  <c r="BA621" i="1"/>
  <c r="BA625" i="1"/>
  <c r="BA626" i="1"/>
  <c r="AZ627" i="1"/>
  <c r="BA653" i="1"/>
  <c r="BA654" i="1"/>
  <c r="BA655" i="1"/>
  <c r="BA656" i="1"/>
  <c r="BA657" i="1"/>
  <c r="BA658" i="1"/>
  <c r="BA659" i="1"/>
  <c r="BA660" i="1"/>
  <c r="BA661" i="1"/>
  <c r="BA662" i="1"/>
  <c r="BA663" i="1"/>
  <c r="BA664" i="1"/>
  <c r="BA665" i="1"/>
  <c r="BA666" i="1"/>
  <c r="BA667" i="1"/>
  <c r="BA668" i="1"/>
  <c r="BA669" i="1"/>
  <c r="BA670" i="1"/>
  <c r="BA671" i="1"/>
  <c r="BA672" i="1"/>
  <c r="BA690" i="1"/>
  <c r="AZ693" i="1"/>
  <c r="BA694" i="1"/>
  <c r="AZ697" i="1"/>
  <c r="BA698" i="1"/>
  <c r="AZ701" i="1"/>
  <c r="BA702" i="1"/>
  <c r="AZ705" i="1"/>
  <c r="BA706" i="1"/>
  <c r="AZ709" i="1"/>
  <c r="AZ726" i="1"/>
  <c r="BA727" i="1"/>
  <c r="AZ730" i="1"/>
  <c r="BA731" i="1"/>
  <c r="AZ734" i="1"/>
  <c r="BA735" i="1"/>
  <c r="AZ738" i="1"/>
  <c r="BA620" i="1"/>
  <c r="BA624" i="1"/>
  <c r="BA627" i="1"/>
  <c r="AZ692" i="1"/>
  <c r="BA693" i="1"/>
  <c r="AZ696" i="1"/>
  <c r="BA697" i="1"/>
  <c r="AZ700" i="1"/>
  <c r="BA701" i="1"/>
  <c r="AZ704" i="1"/>
  <c r="BA705" i="1"/>
  <c r="AZ708" i="1"/>
  <c r="BA709" i="1"/>
  <c r="BA726" i="1"/>
  <c r="AZ729" i="1"/>
  <c r="BA730" i="1"/>
  <c r="BA619" i="1"/>
  <c r="BA623" i="1"/>
  <c r="AZ628" i="1"/>
  <c r="AZ629" i="1"/>
  <c r="AZ630" i="1"/>
  <c r="AZ631" i="1"/>
  <c r="AZ632" i="1"/>
  <c r="AZ633" i="1"/>
  <c r="AZ634" i="1"/>
  <c r="AZ635" i="1"/>
  <c r="AZ636" i="1"/>
  <c r="AZ637" i="1"/>
  <c r="AZ638" i="1"/>
  <c r="AZ691" i="1"/>
  <c r="BA692" i="1"/>
  <c r="AZ695" i="1"/>
  <c r="BA696" i="1"/>
  <c r="AZ699" i="1"/>
  <c r="BA700" i="1"/>
  <c r="AZ703" i="1"/>
  <c r="BA704" i="1"/>
  <c r="AZ707" i="1"/>
  <c r="BA708" i="1"/>
  <c r="AZ728" i="1"/>
  <c r="BA729" i="1"/>
  <c r="AZ732" i="1"/>
  <c r="BA733" i="1"/>
  <c r="AZ736" i="1"/>
  <c r="BA737" i="1"/>
  <c r="BA622" i="1"/>
  <c r="AZ626" i="1"/>
  <c r="BA628" i="1"/>
  <c r="BA629" i="1"/>
  <c r="BA630" i="1"/>
  <c r="BA631" i="1"/>
  <c r="BA632" i="1"/>
  <c r="BA633" i="1"/>
  <c r="BA634" i="1"/>
  <c r="BA635" i="1"/>
  <c r="BA636" i="1"/>
  <c r="BA637" i="1"/>
  <c r="BA638" i="1"/>
  <c r="AZ653" i="1"/>
  <c r="AZ654" i="1"/>
  <c r="AZ655" i="1"/>
  <c r="AZ656" i="1"/>
  <c r="AZ657" i="1"/>
  <c r="AZ658" i="1"/>
  <c r="AZ659" i="1"/>
  <c r="AZ660" i="1"/>
  <c r="AZ661" i="1"/>
  <c r="AZ662" i="1"/>
  <c r="AZ663" i="1"/>
  <c r="AZ664" i="1"/>
  <c r="AZ665" i="1"/>
  <c r="AZ666" i="1"/>
  <c r="AZ667" i="1"/>
  <c r="AZ668" i="1"/>
  <c r="AZ669" i="1"/>
  <c r="AZ670" i="1"/>
  <c r="AZ671" i="1"/>
  <c r="AZ672" i="1"/>
  <c r="AZ690" i="1"/>
  <c r="BA691" i="1"/>
  <c r="AZ694" i="1"/>
  <c r="BA695" i="1"/>
  <c r="AZ698" i="1"/>
  <c r="AZ745" i="1"/>
  <c r="BA742" i="1"/>
  <c r="AZ741" i="1"/>
  <c r="BA739" i="1"/>
  <c r="AZ737" i="1"/>
  <c r="BA734" i="1"/>
  <c r="BA728" i="1"/>
  <c r="AZ706" i="1"/>
  <c r="AZ702" i="1"/>
  <c r="V715" i="1"/>
  <c r="V710" i="1"/>
  <c r="BV1135" i="1"/>
  <c r="BP1135" i="1"/>
  <c r="BD1135" i="1"/>
  <c r="AX1135" i="1"/>
  <c r="BV1129" i="1"/>
  <c r="BP1129" i="1"/>
  <c r="BD1129" i="1"/>
  <c r="AX1129" i="1"/>
  <c r="U1129" i="1"/>
  <c r="BR1099" i="1"/>
  <c r="BL1099" i="1"/>
  <c r="BL1098" i="1" s="1"/>
  <c r="BF1099" i="1"/>
  <c r="AZ1099" i="1"/>
  <c r="BS1063" i="1"/>
  <c r="BM1063" i="1"/>
  <c r="BA1063" i="1"/>
  <c r="U1061" i="1"/>
  <c r="BU1027" i="1"/>
  <c r="BO1027" i="1"/>
  <c r="BC1027" i="1"/>
  <c r="AW1027" i="1"/>
  <c r="BV991" i="1"/>
  <c r="BV990" i="1" s="1"/>
  <c r="BP991" i="1"/>
  <c r="BJ991" i="1"/>
  <c r="BD991" i="1"/>
  <c r="AX991" i="1"/>
  <c r="U985" i="1"/>
  <c r="BR950" i="1"/>
  <c r="BL950" i="1"/>
  <c r="BP920" i="1"/>
  <c r="AX920" i="1"/>
  <c r="BS919" i="1"/>
  <c r="BM919" i="1"/>
  <c r="BG919" i="1"/>
  <c r="W893" i="1"/>
  <c r="BV879" i="1"/>
  <c r="BP879" i="1"/>
  <c r="BD879" i="1"/>
  <c r="AX879" i="1"/>
  <c r="V878" i="1"/>
  <c r="U873" i="1"/>
  <c r="BA861" i="1"/>
  <c r="AZ860" i="1"/>
  <c r="BA857" i="1"/>
  <c r="AZ856" i="1"/>
  <c r="BA853" i="1"/>
  <c r="BV844" i="1"/>
  <c r="BP844" i="1"/>
  <c r="BD844" i="1"/>
  <c r="BR838" i="1"/>
  <c r="BL838" i="1"/>
  <c r="BF838" i="1"/>
  <c r="BA837" i="1"/>
  <c r="AZ836" i="1"/>
  <c r="BA833" i="1"/>
  <c r="AZ832" i="1"/>
  <c r="BA829" i="1"/>
  <c r="AZ828" i="1"/>
  <c r="BA825" i="1"/>
  <c r="AZ824" i="1"/>
  <c r="BA821" i="1"/>
  <c r="AZ820" i="1"/>
  <c r="BR810" i="1"/>
  <c r="BR809" i="1" s="1"/>
  <c r="BL810" i="1"/>
  <c r="BF810" i="1"/>
  <c r="BF809" i="1" s="1"/>
  <c r="BA802" i="1"/>
  <c r="AZ801" i="1"/>
  <c r="BA798" i="1"/>
  <c r="AZ797" i="1"/>
  <c r="BA794" i="1"/>
  <c r="AZ793" i="1"/>
  <c r="U791" i="1"/>
  <c r="BA789" i="1"/>
  <c r="BA788" i="1"/>
  <c r="BA787" i="1"/>
  <c r="U787" i="1"/>
  <c r="AW786" i="1"/>
  <c r="BJ86" i="1"/>
  <c r="BI89" i="1"/>
  <c r="BJ87" i="1"/>
  <c r="BI88" i="1"/>
  <c r="BI92" i="1"/>
  <c r="BJ93" i="1"/>
  <c r="BI96" i="1"/>
  <c r="BJ97" i="1"/>
  <c r="BI100" i="1"/>
  <c r="BJ101" i="1"/>
  <c r="BI104" i="1"/>
  <c r="BJ105" i="1"/>
  <c r="BJ88" i="1"/>
  <c r="BJ89" i="1"/>
  <c r="BI91" i="1"/>
  <c r="BJ92" i="1"/>
  <c r="BI95" i="1"/>
  <c r="BJ96" i="1"/>
  <c r="BI99" i="1"/>
  <c r="BJ100" i="1"/>
  <c r="BI103" i="1"/>
  <c r="BI90" i="1"/>
  <c r="BJ91" i="1"/>
  <c r="BI94" i="1"/>
  <c r="BJ95" i="1"/>
  <c r="BI98" i="1"/>
  <c r="BJ99" i="1"/>
  <c r="BI102" i="1"/>
  <c r="BJ103" i="1"/>
  <c r="BI86" i="1"/>
  <c r="BI87" i="1"/>
  <c r="BJ90" i="1"/>
  <c r="BI93" i="1"/>
  <c r="BJ94" i="1"/>
  <c r="BI97" i="1"/>
  <c r="BJ98" i="1"/>
  <c r="BI101" i="1"/>
  <c r="BJ102" i="1"/>
  <c r="BI130" i="1"/>
  <c r="BJ131" i="1"/>
  <c r="BI134" i="1"/>
  <c r="BJ135" i="1"/>
  <c r="BI138" i="1"/>
  <c r="BJ104" i="1"/>
  <c r="BI120" i="1"/>
  <c r="BI121" i="1"/>
  <c r="BI122" i="1"/>
  <c r="BI123" i="1"/>
  <c r="BI124" i="1"/>
  <c r="BI125" i="1"/>
  <c r="BI126" i="1"/>
  <c r="BI127" i="1"/>
  <c r="BI128" i="1"/>
  <c r="BI129" i="1"/>
  <c r="BJ130" i="1"/>
  <c r="BI133" i="1"/>
  <c r="BJ134" i="1"/>
  <c r="BI137" i="1"/>
  <c r="BI105" i="1"/>
  <c r="BI119" i="1"/>
  <c r="BJ120" i="1"/>
  <c r="BJ121" i="1"/>
  <c r="BJ122" i="1"/>
  <c r="BJ123" i="1"/>
  <c r="BJ124" i="1"/>
  <c r="BJ125" i="1"/>
  <c r="BJ126" i="1"/>
  <c r="BJ127" i="1"/>
  <c r="BJ128" i="1"/>
  <c r="BJ129" i="1"/>
  <c r="BI132" i="1"/>
  <c r="BJ133" i="1"/>
  <c r="BI136" i="1"/>
  <c r="BJ137" i="1"/>
  <c r="BJ157" i="1"/>
  <c r="BI158" i="1"/>
  <c r="BI162" i="1"/>
  <c r="BI166" i="1"/>
  <c r="BJ159" i="1"/>
  <c r="BJ162" i="1"/>
  <c r="BI163" i="1"/>
  <c r="BI165" i="1"/>
  <c r="BI167" i="1"/>
  <c r="BJ168" i="1"/>
  <c r="BI171" i="1"/>
  <c r="BJ172" i="1"/>
  <c r="BI175" i="1"/>
  <c r="BJ176" i="1"/>
  <c r="BI193" i="1"/>
  <c r="BI194" i="1"/>
  <c r="BI195" i="1"/>
  <c r="BI196" i="1"/>
  <c r="BI197" i="1"/>
  <c r="BI198" i="1"/>
  <c r="BI207" i="1"/>
  <c r="BJ208" i="1"/>
  <c r="BJ138" i="1"/>
  <c r="BI160" i="1"/>
  <c r="BJ163" i="1"/>
  <c r="BJ165" i="1"/>
  <c r="BJ166" i="1"/>
  <c r="BJ167" i="1"/>
  <c r="BI170" i="1"/>
  <c r="BJ171" i="1"/>
  <c r="BI174" i="1"/>
  <c r="BJ175" i="1"/>
  <c r="BJ193" i="1"/>
  <c r="BJ194" i="1"/>
  <c r="BJ195" i="1"/>
  <c r="BJ196" i="1"/>
  <c r="BJ197" i="1"/>
  <c r="BJ198" i="1"/>
  <c r="BI199" i="1"/>
  <c r="BJ207" i="1"/>
  <c r="BJ119" i="1"/>
  <c r="BI157" i="1"/>
  <c r="BJ158" i="1"/>
  <c r="BJ160" i="1"/>
  <c r="BI164" i="1"/>
  <c r="BI169" i="1"/>
  <c r="BJ170" i="1"/>
  <c r="BI173" i="1"/>
  <c r="BJ174" i="1"/>
  <c r="BJ199" i="1"/>
  <c r="BI200" i="1"/>
  <c r="BI201" i="1"/>
  <c r="BI202" i="1"/>
  <c r="BI203" i="1"/>
  <c r="BI209" i="1"/>
  <c r="BJ210" i="1"/>
  <c r="BI135" i="1"/>
  <c r="BI172" i="1"/>
  <c r="BJ173" i="1"/>
  <c r="BJ202" i="1"/>
  <c r="BI210" i="1"/>
  <c r="BI211" i="1"/>
  <c r="BI239" i="1"/>
  <c r="BJ240" i="1"/>
  <c r="BI243" i="1"/>
  <c r="BJ244" i="1"/>
  <c r="BI247" i="1"/>
  <c r="BJ248" i="1"/>
  <c r="BI264" i="1"/>
  <c r="BI265" i="1"/>
  <c r="BI266" i="1"/>
  <c r="BI267" i="1"/>
  <c r="BI268" i="1"/>
  <c r="BI269" i="1"/>
  <c r="BI270" i="1"/>
  <c r="BI271" i="1"/>
  <c r="BI272" i="1"/>
  <c r="BI273" i="1"/>
  <c r="BI274" i="1"/>
  <c r="BI275" i="1"/>
  <c r="BI276" i="1"/>
  <c r="BJ277" i="1"/>
  <c r="BJ132" i="1"/>
  <c r="BI159" i="1"/>
  <c r="BI176" i="1"/>
  <c r="BJ201" i="1"/>
  <c r="BJ211" i="1"/>
  <c r="BI212" i="1"/>
  <c r="BI229" i="1"/>
  <c r="BI230" i="1"/>
  <c r="BI231" i="1"/>
  <c r="BI232" i="1"/>
  <c r="BI233" i="1"/>
  <c r="BI234" i="1"/>
  <c r="BI235" i="1"/>
  <c r="BI236" i="1"/>
  <c r="BI237" i="1"/>
  <c r="BI238" i="1"/>
  <c r="BJ239" i="1"/>
  <c r="BI242" i="1"/>
  <c r="BJ243" i="1"/>
  <c r="BI246" i="1"/>
  <c r="BJ247" i="1"/>
  <c r="BJ264" i="1"/>
  <c r="BJ265" i="1"/>
  <c r="BJ136" i="1"/>
  <c r="BJ200" i="1"/>
  <c r="BI208" i="1"/>
  <c r="BJ209" i="1"/>
  <c r="BJ212" i="1"/>
  <c r="BJ229" i="1"/>
  <c r="BJ230" i="1"/>
  <c r="BJ231" i="1"/>
  <c r="BJ232" i="1"/>
  <c r="BJ233" i="1"/>
  <c r="BJ234" i="1"/>
  <c r="BJ235" i="1"/>
  <c r="BJ236" i="1"/>
  <c r="BJ237" i="1"/>
  <c r="BJ238" i="1"/>
  <c r="BI241" i="1"/>
  <c r="BJ242" i="1"/>
  <c r="BI245" i="1"/>
  <c r="BJ246" i="1"/>
  <c r="BI131" i="1"/>
  <c r="BI277" i="1"/>
  <c r="BI278" i="1"/>
  <c r="BI280" i="1"/>
  <c r="BJ281" i="1"/>
  <c r="BI307" i="1"/>
  <c r="BJ308" i="1"/>
  <c r="BI311" i="1"/>
  <c r="BJ312" i="1"/>
  <c r="BI315" i="1"/>
  <c r="BJ316" i="1"/>
  <c r="BI336" i="1"/>
  <c r="BJ337" i="1"/>
  <c r="BJ338" i="1"/>
  <c r="BJ339" i="1"/>
  <c r="BJ340" i="1"/>
  <c r="BJ341" i="1"/>
  <c r="BJ342" i="1"/>
  <c r="BJ343" i="1"/>
  <c r="BJ344" i="1"/>
  <c r="BJ345" i="1"/>
  <c r="BJ346" i="1"/>
  <c r="BJ347" i="1"/>
  <c r="BI350" i="1"/>
  <c r="BJ351" i="1"/>
  <c r="BI354" i="1"/>
  <c r="BI168" i="1"/>
  <c r="BJ203" i="1"/>
  <c r="BI240" i="1"/>
  <c r="BJ241" i="1"/>
  <c r="BI244" i="1"/>
  <c r="BJ245" i="1"/>
  <c r="BI248" i="1"/>
  <c r="BJ266" i="1"/>
  <c r="BJ267" i="1"/>
  <c r="BJ268" i="1"/>
  <c r="BJ269" i="1"/>
  <c r="BJ270" i="1"/>
  <c r="BJ271" i="1"/>
  <c r="BJ272" i="1"/>
  <c r="BJ273" i="1"/>
  <c r="BJ274" i="1"/>
  <c r="BJ275" i="1"/>
  <c r="BJ276" i="1"/>
  <c r="BJ278" i="1"/>
  <c r="BI279" i="1"/>
  <c r="BJ280" i="1"/>
  <c r="BI283" i="1"/>
  <c r="BI306" i="1"/>
  <c r="BJ307" i="1"/>
  <c r="BI310" i="1"/>
  <c r="BJ311" i="1"/>
  <c r="BI314" i="1"/>
  <c r="BJ315" i="1"/>
  <c r="BI318" i="1"/>
  <c r="BI335" i="1"/>
  <c r="BJ336" i="1"/>
  <c r="BI349" i="1"/>
  <c r="BJ350" i="1"/>
  <c r="BJ279" i="1"/>
  <c r="BI282" i="1"/>
  <c r="BJ283" i="1"/>
  <c r="BI299" i="1"/>
  <c r="BI300" i="1"/>
  <c r="BI301" i="1"/>
  <c r="BI302" i="1"/>
  <c r="BI303" i="1"/>
  <c r="BI304" i="1"/>
  <c r="BI305" i="1"/>
  <c r="BJ306" i="1"/>
  <c r="BI309" i="1"/>
  <c r="BJ310" i="1"/>
  <c r="BI313" i="1"/>
  <c r="BJ314" i="1"/>
  <c r="BI317" i="1"/>
  <c r="BJ318" i="1"/>
  <c r="BJ335" i="1"/>
  <c r="BI348" i="1"/>
  <c r="BJ349" i="1"/>
  <c r="BI352" i="1"/>
  <c r="BJ353" i="1"/>
  <c r="BI377" i="1"/>
  <c r="BJ378" i="1"/>
  <c r="BI381" i="1"/>
  <c r="BJ382" i="1"/>
  <c r="BI385" i="1"/>
  <c r="BJ386" i="1"/>
  <c r="BI389" i="1"/>
  <c r="BJ390" i="1"/>
  <c r="BI393" i="1"/>
  <c r="BJ394" i="1"/>
  <c r="BJ164" i="1"/>
  <c r="BJ301" i="1"/>
  <c r="BJ305" i="1"/>
  <c r="BJ376" i="1"/>
  <c r="BJ377" i="1"/>
  <c r="BJ379" i="1"/>
  <c r="BI380" i="1"/>
  <c r="BI382" i="1"/>
  <c r="BI383" i="1"/>
  <c r="BJ392" i="1"/>
  <c r="BJ393" i="1"/>
  <c r="BI411" i="1"/>
  <c r="BJ412" i="1"/>
  <c r="BI415" i="1"/>
  <c r="BJ416" i="1"/>
  <c r="BI419" i="1"/>
  <c r="BJ420" i="1"/>
  <c r="BI423" i="1"/>
  <c r="BJ424" i="1"/>
  <c r="BI427" i="1"/>
  <c r="BJ428" i="1"/>
  <c r="BJ445" i="1"/>
  <c r="BI448" i="1"/>
  <c r="BJ449" i="1"/>
  <c r="BI452" i="1"/>
  <c r="BJ453" i="1"/>
  <c r="BI456" i="1"/>
  <c r="BJ457" i="1"/>
  <c r="BI460" i="1"/>
  <c r="BJ461" i="1"/>
  <c r="BI464" i="1"/>
  <c r="BJ169" i="1"/>
  <c r="BI281" i="1"/>
  <c r="BJ282" i="1"/>
  <c r="BJ302" i="1"/>
  <c r="BI316" i="1"/>
  <c r="BJ317" i="1"/>
  <c r="BJ354" i="1"/>
  <c r="BJ380" i="1"/>
  <c r="BJ381" i="1"/>
  <c r="BJ383" i="1"/>
  <c r="BI384" i="1"/>
  <c r="BI386" i="1"/>
  <c r="BI387" i="1"/>
  <c r="BI410" i="1"/>
  <c r="BJ411" i="1"/>
  <c r="BI414" i="1"/>
  <c r="BJ415" i="1"/>
  <c r="BI418" i="1"/>
  <c r="BJ419" i="1"/>
  <c r="BI422" i="1"/>
  <c r="BJ423" i="1"/>
  <c r="BI426" i="1"/>
  <c r="BJ427" i="1"/>
  <c r="BI447" i="1"/>
  <c r="BJ448" i="1"/>
  <c r="BI451" i="1"/>
  <c r="BJ452" i="1"/>
  <c r="BI455" i="1"/>
  <c r="BJ456" i="1"/>
  <c r="BI459" i="1"/>
  <c r="BJ460" i="1"/>
  <c r="BI463" i="1"/>
  <c r="BJ464" i="1"/>
  <c r="BI479" i="1"/>
  <c r="BI480" i="1"/>
  <c r="BI481" i="1"/>
  <c r="BI482" i="1"/>
  <c r="BI483" i="1"/>
  <c r="BJ303" i="1"/>
  <c r="BI312" i="1"/>
  <c r="BJ313" i="1"/>
  <c r="BI375" i="1"/>
  <c r="BJ384" i="1"/>
  <c r="BJ385" i="1"/>
  <c r="BJ387" i="1"/>
  <c r="BI388" i="1"/>
  <c r="BI390" i="1"/>
  <c r="BI391" i="1"/>
  <c r="BI409" i="1"/>
  <c r="BJ410" i="1"/>
  <c r="BI413" i="1"/>
  <c r="BJ414" i="1"/>
  <c r="BI417" i="1"/>
  <c r="BJ418" i="1"/>
  <c r="BI421" i="1"/>
  <c r="BJ422" i="1"/>
  <c r="BI425" i="1"/>
  <c r="BJ426" i="1"/>
  <c r="BI446" i="1"/>
  <c r="BJ447" i="1"/>
  <c r="BI450" i="1"/>
  <c r="BJ451" i="1"/>
  <c r="BI454" i="1"/>
  <c r="BJ455" i="1"/>
  <c r="BI458" i="1"/>
  <c r="BJ459" i="1"/>
  <c r="BI462" i="1"/>
  <c r="BJ463" i="1"/>
  <c r="BJ479" i="1"/>
  <c r="BJ480" i="1"/>
  <c r="BJ481" i="1"/>
  <c r="BJ482" i="1"/>
  <c r="BJ483" i="1"/>
  <c r="BJ484" i="1"/>
  <c r="BJ485" i="1"/>
  <c r="BJ486" i="1"/>
  <c r="BJ487" i="1"/>
  <c r="BJ488" i="1"/>
  <c r="BJ489" i="1"/>
  <c r="BJ490" i="1"/>
  <c r="BJ491" i="1"/>
  <c r="BJ492" i="1"/>
  <c r="BJ493" i="1"/>
  <c r="BJ494" i="1"/>
  <c r="BJ495" i="1"/>
  <c r="BJ496" i="1"/>
  <c r="BJ497" i="1"/>
  <c r="BJ498" i="1"/>
  <c r="BI513" i="1"/>
  <c r="BJ514" i="1"/>
  <c r="BI517" i="1"/>
  <c r="BJ518" i="1"/>
  <c r="BI521" i="1"/>
  <c r="BJ522" i="1"/>
  <c r="BI308" i="1"/>
  <c r="BJ352" i="1"/>
  <c r="BJ375" i="1"/>
  <c r="BI378" i="1"/>
  <c r="BJ388" i="1"/>
  <c r="BJ409" i="1"/>
  <c r="BI412" i="1"/>
  <c r="BJ413" i="1"/>
  <c r="BI416" i="1"/>
  <c r="BJ417" i="1"/>
  <c r="BI420" i="1"/>
  <c r="BJ421" i="1"/>
  <c r="BI424" i="1"/>
  <c r="BJ425" i="1"/>
  <c r="BI428" i="1"/>
  <c r="BJ513" i="1"/>
  <c r="BJ515" i="1"/>
  <c r="BI516" i="1"/>
  <c r="BI518" i="1"/>
  <c r="BI519" i="1"/>
  <c r="BI524" i="1"/>
  <c r="BJ525" i="1"/>
  <c r="BI528" i="1"/>
  <c r="BJ529" i="1"/>
  <c r="BI532" i="1"/>
  <c r="BJ299" i="1"/>
  <c r="BI337" i="1"/>
  <c r="BI339" i="1"/>
  <c r="BI341" i="1"/>
  <c r="BI343" i="1"/>
  <c r="BI345" i="1"/>
  <c r="BI347" i="1"/>
  <c r="BI353" i="1"/>
  <c r="BI392" i="1"/>
  <c r="BI484" i="1"/>
  <c r="BI485" i="1"/>
  <c r="BI486" i="1"/>
  <c r="BI487" i="1"/>
  <c r="BI488" i="1"/>
  <c r="BI489" i="1"/>
  <c r="BI490" i="1"/>
  <c r="BI491" i="1"/>
  <c r="BI492" i="1"/>
  <c r="BI493" i="1"/>
  <c r="BI494" i="1"/>
  <c r="BI495" i="1"/>
  <c r="BI496" i="1"/>
  <c r="BI497" i="1"/>
  <c r="BI498" i="1"/>
  <c r="BJ516" i="1"/>
  <c r="BJ517" i="1"/>
  <c r="BJ519" i="1"/>
  <c r="BI520" i="1"/>
  <c r="BI522" i="1"/>
  <c r="BI523" i="1"/>
  <c r="BJ524" i="1"/>
  <c r="BI527" i="1"/>
  <c r="BJ528" i="1"/>
  <c r="BI531" i="1"/>
  <c r="BJ532" i="1"/>
  <c r="BI547" i="1"/>
  <c r="BI548" i="1"/>
  <c r="BI549" i="1"/>
  <c r="BI550" i="1"/>
  <c r="BI551" i="1"/>
  <c r="BI552" i="1"/>
  <c r="BI553" i="1"/>
  <c r="BI554" i="1"/>
  <c r="BI555" i="1"/>
  <c r="BI556" i="1"/>
  <c r="BI557" i="1"/>
  <c r="BI558" i="1"/>
  <c r="BI559" i="1"/>
  <c r="BI560" i="1"/>
  <c r="BI561" i="1"/>
  <c r="BJ309" i="1"/>
  <c r="BI351" i="1"/>
  <c r="BI379" i="1"/>
  <c r="BI394" i="1"/>
  <c r="BI445" i="1"/>
  <c r="BJ446" i="1"/>
  <c r="BI449" i="1"/>
  <c r="BJ450" i="1"/>
  <c r="BI453" i="1"/>
  <c r="BJ454" i="1"/>
  <c r="BI457" i="1"/>
  <c r="BJ458" i="1"/>
  <c r="BI461" i="1"/>
  <c r="BJ462" i="1"/>
  <c r="BJ520" i="1"/>
  <c r="BJ521" i="1"/>
  <c r="BJ523" i="1"/>
  <c r="BI526" i="1"/>
  <c r="BJ527" i="1"/>
  <c r="BI530" i="1"/>
  <c r="BJ531" i="1"/>
  <c r="BJ547" i="1"/>
  <c r="BJ548" i="1"/>
  <c r="BJ549" i="1"/>
  <c r="BJ550" i="1"/>
  <c r="BJ551" i="1"/>
  <c r="BJ552" i="1"/>
  <c r="BJ553" i="1"/>
  <c r="BJ554" i="1"/>
  <c r="BJ555" i="1"/>
  <c r="BJ556" i="1"/>
  <c r="BJ557" i="1"/>
  <c r="BJ558" i="1"/>
  <c r="BJ559" i="1"/>
  <c r="BJ560" i="1"/>
  <c r="BJ561" i="1"/>
  <c r="BJ562" i="1"/>
  <c r="BJ563" i="1"/>
  <c r="BJ564" i="1"/>
  <c r="BJ565" i="1"/>
  <c r="BJ566" i="1"/>
  <c r="BI583" i="1"/>
  <c r="BI584" i="1"/>
  <c r="BI585" i="1"/>
  <c r="BI586" i="1"/>
  <c r="BJ304" i="1"/>
  <c r="BI342" i="1"/>
  <c r="BJ391" i="1"/>
  <c r="BI515" i="1"/>
  <c r="BI563" i="1"/>
  <c r="BI565" i="1"/>
  <c r="BJ585" i="1"/>
  <c r="BI587" i="1"/>
  <c r="BI589" i="1"/>
  <c r="BI591" i="1"/>
  <c r="BI593" i="1"/>
  <c r="BI595" i="1"/>
  <c r="BI597" i="1"/>
  <c r="BI599" i="1"/>
  <c r="BI601" i="1"/>
  <c r="BI340" i="1"/>
  <c r="BJ348" i="1"/>
  <c r="BI376" i="1"/>
  <c r="BI525" i="1"/>
  <c r="BJ526" i="1"/>
  <c r="BI529" i="1"/>
  <c r="BJ530" i="1"/>
  <c r="BJ584" i="1"/>
  <c r="BJ587" i="1"/>
  <c r="BJ300" i="1"/>
  <c r="BI338" i="1"/>
  <c r="BI346" i="1"/>
  <c r="BJ389" i="1"/>
  <c r="BI514" i="1"/>
  <c r="BI562" i="1"/>
  <c r="BI564" i="1"/>
  <c r="BI566" i="1"/>
  <c r="BJ583" i="1"/>
  <c r="BI588" i="1"/>
  <c r="BI590" i="1"/>
  <c r="BI592" i="1"/>
  <c r="BI594" i="1"/>
  <c r="BI596" i="1"/>
  <c r="BI598" i="1"/>
  <c r="BI600" i="1"/>
  <c r="BI602" i="1"/>
  <c r="BI619" i="1"/>
  <c r="BI620" i="1"/>
  <c r="BI621" i="1"/>
  <c r="BI622" i="1"/>
  <c r="BI623" i="1"/>
  <c r="BI624" i="1"/>
  <c r="BI625" i="1"/>
  <c r="BI626" i="1"/>
  <c r="BI627" i="1"/>
  <c r="BI344" i="1"/>
  <c r="BJ620" i="1"/>
  <c r="BJ624" i="1"/>
  <c r="BJ626" i="1"/>
  <c r="BI628" i="1"/>
  <c r="BI629" i="1"/>
  <c r="BI630" i="1"/>
  <c r="BI631" i="1"/>
  <c r="BI632" i="1"/>
  <c r="BI633" i="1"/>
  <c r="BI634" i="1"/>
  <c r="BI635" i="1"/>
  <c r="BI636" i="1"/>
  <c r="BI637" i="1"/>
  <c r="BI638" i="1"/>
  <c r="BI691" i="1"/>
  <c r="BJ692" i="1"/>
  <c r="BI695" i="1"/>
  <c r="BJ696" i="1"/>
  <c r="BI699" i="1"/>
  <c r="BJ700" i="1"/>
  <c r="BI703" i="1"/>
  <c r="BJ704" i="1"/>
  <c r="BI707" i="1"/>
  <c r="BJ708" i="1"/>
  <c r="BI728" i="1"/>
  <c r="BJ729" i="1"/>
  <c r="BI732" i="1"/>
  <c r="BJ733" i="1"/>
  <c r="BI736" i="1"/>
  <c r="BJ737" i="1"/>
  <c r="BJ589" i="1"/>
  <c r="BJ591" i="1"/>
  <c r="BJ593" i="1"/>
  <c r="BJ595" i="1"/>
  <c r="BJ597" i="1"/>
  <c r="BJ599" i="1"/>
  <c r="BJ601" i="1"/>
  <c r="BJ619" i="1"/>
  <c r="BJ623" i="1"/>
  <c r="BJ627" i="1"/>
  <c r="BJ628" i="1"/>
  <c r="BJ629" i="1"/>
  <c r="BJ630" i="1"/>
  <c r="BJ631" i="1"/>
  <c r="BJ632" i="1"/>
  <c r="BJ633" i="1"/>
  <c r="BJ634" i="1"/>
  <c r="BJ635" i="1"/>
  <c r="BJ636" i="1"/>
  <c r="BJ637" i="1"/>
  <c r="BJ638" i="1"/>
  <c r="BI653" i="1"/>
  <c r="BI654" i="1"/>
  <c r="BI655" i="1"/>
  <c r="BI656" i="1"/>
  <c r="BI657" i="1"/>
  <c r="BI658" i="1"/>
  <c r="BI659" i="1"/>
  <c r="BI660" i="1"/>
  <c r="BI661" i="1"/>
  <c r="BI662" i="1"/>
  <c r="BI663" i="1"/>
  <c r="BI664" i="1"/>
  <c r="BI665" i="1"/>
  <c r="BI666" i="1"/>
  <c r="BI667" i="1"/>
  <c r="BI668" i="1"/>
  <c r="BI669" i="1"/>
  <c r="BI670" i="1"/>
  <c r="BI671" i="1"/>
  <c r="BI672" i="1"/>
  <c r="BI690" i="1"/>
  <c r="BJ691" i="1"/>
  <c r="BI694" i="1"/>
  <c r="BJ695" i="1"/>
  <c r="BI698" i="1"/>
  <c r="BJ699" i="1"/>
  <c r="BI702" i="1"/>
  <c r="BJ703" i="1"/>
  <c r="BI706" i="1"/>
  <c r="BJ707" i="1"/>
  <c r="BI727" i="1"/>
  <c r="BJ728" i="1"/>
  <c r="BI731" i="1"/>
  <c r="BJ622" i="1"/>
  <c r="BJ653" i="1"/>
  <c r="BJ654" i="1"/>
  <c r="BJ655" i="1"/>
  <c r="BJ656" i="1"/>
  <c r="BJ657" i="1"/>
  <c r="BJ658" i="1"/>
  <c r="BJ659" i="1"/>
  <c r="BJ660" i="1"/>
  <c r="BJ661" i="1"/>
  <c r="BJ662" i="1"/>
  <c r="BJ663" i="1"/>
  <c r="BJ664" i="1"/>
  <c r="BJ665" i="1"/>
  <c r="BJ666" i="1"/>
  <c r="BJ667" i="1"/>
  <c r="BJ668" i="1"/>
  <c r="BJ669" i="1"/>
  <c r="BJ670" i="1"/>
  <c r="BJ671" i="1"/>
  <c r="BJ672" i="1"/>
  <c r="BJ690" i="1"/>
  <c r="BI693" i="1"/>
  <c r="BJ694" i="1"/>
  <c r="BI697" i="1"/>
  <c r="BJ698" i="1"/>
  <c r="BI701" i="1"/>
  <c r="BJ702" i="1"/>
  <c r="BI705" i="1"/>
  <c r="BJ706" i="1"/>
  <c r="BI709" i="1"/>
  <c r="BI726" i="1"/>
  <c r="BJ727" i="1"/>
  <c r="BI730" i="1"/>
  <c r="BJ731" i="1"/>
  <c r="BI734" i="1"/>
  <c r="BJ735" i="1"/>
  <c r="BI738" i="1"/>
  <c r="BJ586" i="1"/>
  <c r="BJ588" i="1"/>
  <c r="BJ590" i="1"/>
  <c r="BJ592" i="1"/>
  <c r="BJ594" i="1"/>
  <c r="BJ596" i="1"/>
  <c r="BJ598" i="1"/>
  <c r="BJ600" i="1"/>
  <c r="BJ602" i="1"/>
  <c r="BJ621" i="1"/>
  <c r="BJ625" i="1"/>
  <c r="BI692" i="1"/>
  <c r="BJ693" i="1"/>
  <c r="BI696" i="1"/>
  <c r="BJ697" i="1"/>
  <c r="AX86" i="1"/>
  <c r="AW89" i="1"/>
  <c r="AW92" i="1"/>
  <c r="AX93" i="1"/>
  <c r="AW96" i="1"/>
  <c r="AX97" i="1"/>
  <c r="AW100" i="1"/>
  <c r="AX101" i="1"/>
  <c r="AW104" i="1"/>
  <c r="AX105" i="1"/>
  <c r="AW86" i="1"/>
  <c r="AW87" i="1"/>
  <c r="AW91" i="1"/>
  <c r="AX92" i="1"/>
  <c r="AW95" i="1"/>
  <c r="AX96" i="1"/>
  <c r="AW99" i="1"/>
  <c r="AX100" i="1"/>
  <c r="AW103" i="1"/>
  <c r="AX87" i="1"/>
  <c r="AW88" i="1"/>
  <c r="AW90" i="1"/>
  <c r="AX91" i="1"/>
  <c r="AW94" i="1"/>
  <c r="AX95" i="1"/>
  <c r="AW98" i="1"/>
  <c r="AX99" i="1"/>
  <c r="AW102" i="1"/>
  <c r="AX103" i="1"/>
  <c r="AX88" i="1"/>
  <c r="AX89" i="1"/>
  <c r="AX90" i="1"/>
  <c r="AW93" i="1"/>
  <c r="AX94" i="1"/>
  <c r="AW97" i="1"/>
  <c r="AX98" i="1"/>
  <c r="AW101" i="1"/>
  <c r="AX102" i="1"/>
  <c r="AW130" i="1"/>
  <c r="AX131" i="1"/>
  <c r="AW134" i="1"/>
  <c r="AX135" i="1"/>
  <c r="AW138" i="1"/>
  <c r="AX104" i="1"/>
  <c r="AW120" i="1"/>
  <c r="AW121" i="1"/>
  <c r="AW122" i="1"/>
  <c r="AW123" i="1"/>
  <c r="AW124" i="1"/>
  <c r="AW125" i="1"/>
  <c r="AW126" i="1"/>
  <c r="AW127" i="1"/>
  <c r="AW128" i="1"/>
  <c r="AW129" i="1"/>
  <c r="AX130" i="1"/>
  <c r="AW133" i="1"/>
  <c r="AX134" i="1"/>
  <c r="AW137" i="1"/>
  <c r="AX138" i="1"/>
  <c r="AW105" i="1"/>
  <c r="AW119" i="1"/>
  <c r="AX120" i="1"/>
  <c r="AX121" i="1"/>
  <c r="AX122" i="1"/>
  <c r="AX123" i="1"/>
  <c r="AX124" i="1"/>
  <c r="AX125" i="1"/>
  <c r="AX126" i="1"/>
  <c r="AX127" i="1"/>
  <c r="AX128" i="1"/>
  <c r="AX129" i="1"/>
  <c r="AW132" i="1"/>
  <c r="AX133" i="1"/>
  <c r="AW136" i="1"/>
  <c r="AX137" i="1"/>
  <c r="AX157" i="1"/>
  <c r="AW158" i="1"/>
  <c r="AW162" i="1"/>
  <c r="AW166" i="1"/>
  <c r="AX167" i="1"/>
  <c r="AX119" i="1"/>
  <c r="AW157" i="1"/>
  <c r="AX158" i="1"/>
  <c r="AX160" i="1"/>
  <c r="AW164" i="1"/>
  <c r="AX168" i="1"/>
  <c r="AW171" i="1"/>
  <c r="AX172" i="1"/>
  <c r="AW175" i="1"/>
  <c r="AX176" i="1"/>
  <c r="AW193" i="1"/>
  <c r="AW194" i="1"/>
  <c r="AW195" i="1"/>
  <c r="AW196" i="1"/>
  <c r="AW197" i="1"/>
  <c r="AW198" i="1"/>
  <c r="AW207" i="1"/>
  <c r="AX208" i="1"/>
  <c r="AW131" i="1"/>
  <c r="AX132" i="1"/>
  <c r="AW135" i="1"/>
  <c r="AX136" i="1"/>
  <c r="AW159" i="1"/>
  <c r="AX164" i="1"/>
  <c r="AW170" i="1"/>
  <c r="AX171" i="1"/>
  <c r="AW174" i="1"/>
  <c r="AX175" i="1"/>
  <c r="AX193" i="1"/>
  <c r="AX194" i="1"/>
  <c r="AX195" i="1"/>
  <c r="AX196" i="1"/>
  <c r="AX197" i="1"/>
  <c r="AX198" i="1"/>
  <c r="AW199" i="1"/>
  <c r="AX207" i="1"/>
  <c r="AX159" i="1"/>
  <c r="AX162" i="1"/>
  <c r="AW163" i="1"/>
  <c r="AW165" i="1"/>
  <c r="AW167" i="1"/>
  <c r="AW169" i="1"/>
  <c r="AX170" i="1"/>
  <c r="AW173" i="1"/>
  <c r="AX174" i="1"/>
  <c r="AX199" i="1"/>
  <c r="AW200" i="1"/>
  <c r="AW201" i="1"/>
  <c r="AW202" i="1"/>
  <c r="AW203" i="1"/>
  <c r="AW209" i="1"/>
  <c r="AX210" i="1"/>
  <c r="AX200" i="1"/>
  <c r="AW208" i="1"/>
  <c r="AX209" i="1"/>
  <c r="AX212" i="1"/>
  <c r="AW239" i="1"/>
  <c r="AX240" i="1"/>
  <c r="AW243" i="1"/>
  <c r="AX244" i="1"/>
  <c r="AW247" i="1"/>
  <c r="AX248" i="1"/>
  <c r="AW264" i="1"/>
  <c r="AW265" i="1"/>
  <c r="AW266" i="1"/>
  <c r="AW267" i="1"/>
  <c r="AW268" i="1"/>
  <c r="AW269" i="1"/>
  <c r="AW270" i="1"/>
  <c r="AW271" i="1"/>
  <c r="AW272" i="1"/>
  <c r="AW273" i="1"/>
  <c r="AW274" i="1"/>
  <c r="AW275" i="1"/>
  <c r="AW276" i="1"/>
  <c r="AX277" i="1"/>
  <c r="AX166" i="1"/>
  <c r="AW168" i="1"/>
  <c r="AX169" i="1"/>
  <c r="AX203" i="1"/>
  <c r="AW229" i="1"/>
  <c r="AW230" i="1"/>
  <c r="AW231" i="1"/>
  <c r="AW232" i="1"/>
  <c r="AW233" i="1"/>
  <c r="AW234" i="1"/>
  <c r="AW235" i="1"/>
  <c r="AW236" i="1"/>
  <c r="AW237" i="1"/>
  <c r="AW238" i="1"/>
  <c r="AX239" i="1"/>
  <c r="AW242" i="1"/>
  <c r="AX243" i="1"/>
  <c r="AW246" i="1"/>
  <c r="AX247" i="1"/>
  <c r="AX264" i="1"/>
  <c r="AX265" i="1"/>
  <c r="AX165" i="1"/>
  <c r="AW172" i="1"/>
  <c r="AX173" i="1"/>
  <c r="AX202" i="1"/>
  <c r="AW211" i="1"/>
  <c r="AX229" i="1"/>
  <c r="AX230" i="1"/>
  <c r="AX231" i="1"/>
  <c r="AX232" i="1"/>
  <c r="AX233" i="1"/>
  <c r="AX234" i="1"/>
  <c r="AX235" i="1"/>
  <c r="AX236" i="1"/>
  <c r="AX237" i="1"/>
  <c r="AX238" i="1"/>
  <c r="AW241" i="1"/>
  <c r="AX242" i="1"/>
  <c r="AW245" i="1"/>
  <c r="AX246" i="1"/>
  <c r="AW176" i="1"/>
  <c r="AX201" i="1"/>
  <c r="AX266" i="1"/>
  <c r="AX279" i="1"/>
  <c r="AW280" i="1"/>
  <c r="AX281" i="1"/>
  <c r="AW307" i="1"/>
  <c r="AX308" i="1"/>
  <c r="AW311" i="1"/>
  <c r="AX312" i="1"/>
  <c r="AW315" i="1"/>
  <c r="AX316" i="1"/>
  <c r="AW336" i="1"/>
  <c r="AX344" i="1"/>
  <c r="AX345" i="1"/>
  <c r="AW350" i="1"/>
  <c r="AX351" i="1"/>
  <c r="AW354" i="1"/>
  <c r="AX163" i="1"/>
  <c r="AX211" i="1"/>
  <c r="AX280" i="1"/>
  <c r="AW283" i="1"/>
  <c r="AW306" i="1"/>
  <c r="AX307" i="1"/>
  <c r="AW310" i="1"/>
  <c r="AX311" i="1"/>
  <c r="AW314" i="1"/>
  <c r="AX315" i="1"/>
  <c r="AW318" i="1"/>
  <c r="AW335" i="1"/>
  <c r="AW349" i="1"/>
  <c r="AX350" i="1"/>
  <c r="AW353" i="1"/>
  <c r="AW160" i="1"/>
  <c r="AW210" i="1"/>
  <c r="AW277" i="1"/>
  <c r="AW278" i="1"/>
  <c r="AW282" i="1"/>
  <c r="AX283" i="1"/>
  <c r="AW299" i="1"/>
  <c r="AW300" i="1"/>
  <c r="AW301" i="1"/>
  <c r="AW302" i="1"/>
  <c r="AW303" i="1"/>
  <c r="AW304" i="1"/>
  <c r="AW305" i="1"/>
  <c r="AX306" i="1"/>
  <c r="AW309" i="1"/>
  <c r="AX310" i="1"/>
  <c r="AW313" i="1"/>
  <c r="AX314" i="1"/>
  <c r="AW317" i="1"/>
  <c r="AX318" i="1"/>
  <c r="AW348" i="1"/>
  <c r="AX349" i="1"/>
  <c r="AW352" i="1"/>
  <c r="AX353" i="1"/>
  <c r="AW377" i="1"/>
  <c r="AX378" i="1"/>
  <c r="AW381" i="1"/>
  <c r="AX382" i="1"/>
  <c r="AW385" i="1"/>
  <c r="AX386" i="1"/>
  <c r="AW389" i="1"/>
  <c r="AX390" i="1"/>
  <c r="AW393" i="1"/>
  <c r="AX394" i="1"/>
  <c r="AX245" i="1"/>
  <c r="AX269" i="1"/>
  <c r="AX273" i="1"/>
  <c r="AX278" i="1"/>
  <c r="AX303" i="1"/>
  <c r="AW312" i="1"/>
  <c r="AX313" i="1"/>
  <c r="AW375" i="1"/>
  <c r="AX384" i="1"/>
  <c r="AX385" i="1"/>
  <c r="AX387" i="1"/>
  <c r="AW388" i="1"/>
  <c r="AW390" i="1"/>
  <c r="AW391" i="1"/>
  <c r="AW411" i="1"/>
  <c r="AX412" i="1"/>
  <c r="AW415" i="1"/>
  <c r="AX416" i="1"/>
  <c r="AW419" i="1"/>
  <c r="AX420" i="1"/>
  <c r="AW423" i="1"/>
  <c r="AX424" i="1"/>
  <c r="AW427" i="1"/>
  <c r="AX428" i="1"/>
  <c r="AX445" i="1"/>
  <c r="AW448" i="1"/>
  <c r="AX449" i="1"/>
  <c r="AW452" i="1"/>
  <c r="AX453" i="1"/>
  <c r="AW456" i="1"/>
  <c r="AX457" i="1"/>
  <c r="AW460" i="1"/>
  <c r="AX461" i="1"/>
  <c r="AW464" i="1"/>
  <c r="AW212" i="1"/>
  <c r="AW240" i="1"/>
  <c r="AX270" i="1"/>
  <c r="AX274" i="1"/>
  <c r="AX299" i="1"/>
  <c r="AX300" i="1"/>
  <c r="AX304" i="1"/>
  <c r="AW308" i="1"/>
  <c r="AX309" i="1"/>
  <c r="AW337" i="1"/>
  <c r="AW338" i="1"/>
  <c r="AW339" i="1"/>
  <c r="AW340" i="1"/>
  <c r="AW341" i="1"/>
  <c r="AW342" i="1"/>
  <c r="AW343" i="1"/>
  <c r="AW344" i="1"/>
  <c r="AW345" i="1"/>
  <c r="AW346" i="1"/>
  <c r="AW347" i="1"/>
  <c r="AX348" i="1"/>
  <c r="AW351" i="1"/>
  <c r="AX352" i="1"/>
  <c r="AX354" i="1"/>
  <c r="AX375" i="1"/>
  <c r="AW376" i="1"/>
  <c r="AW378" i="1"/>
  <c r="AW379" i="1"/>
  <c r="AX388" i="1"/>
  <c r="AX389" i="1"/>
  <c r="AX391" i="1"/>
  <c r="AW392" i="1"/>
  <c r="AW394" i="1"/>
  <c r="AW410" i="1"/>
  <c r="AX411" i="1"/>
  <c r="AW414" i="1"/>
  <c r="AX415" i="1"/>
  <c r="AW418" i="1"/>
  <c r="AX419" i="1"/>
  <c r="AW422" i="1"/>
  <c r="AX423" i="1"/>
  <c r="AW426" i="1"/>
  <c r="AX427" i="1"/>
  <c r="AW447" i="1"/>
  <c r="AX448" i="1"/>
  <c r="AW451" i="1"/>
  <c r="AX452" i="1"/>
  <c r="AW455" i="1"/>
  <c r="AX456" i="1"/>
  <c r="AW459" i="1"/>
  <c r="AX460" i="1"/>
  <c r="AW463" i="1"/>
  <c r="AX464" i="1"/>
  <c r="AW479" i="1"/>
  <c r="AW480" i="1"/>
  <c r="AW481" i="1"/>
  <c r="AW482" i="1"/>
  <c r="AW483" i="1"/>
  <c r="AW244" i="1"/>
  <c r="AX267" i="1"/>
  <c r="AX271" i="1"/>
  <c r="AX275" i="1"/>
  <c r="AW279" i="1"/>
  <c r="AX301" i="1"/>
  <c r="AX305" i="1"/>
  <c r="AX376" i="1"/>
  <c r="AX377" i="1"/>
  <c r="AX379" i="1"/>
  <c r="AW380" i="1"/>
  <c r="AW382" i="1"/>
  <c r="AW383" i="1"/>
  <c r="AX392" i="1"/>
  <c r="AX393" i="1"/>
  <c r="AW409" i="1"/>
  <c r="AX410" i="1"/>
  <c r="AW413" i="1"/>
  <c r="AX414" i="1"/>
  <c r="AW417" i="1"/>
  <c r="AX418" i="1"/>
  <c r="AW421" i="1"/>
  <c r="AX422" i="1"/>
  <c r="AW425" i="1"/>
  <c r="AX426" i="1"/>
  <c r="AW446" i="1"/>
  <c r="AX447" i="1"/>
  <c r="AW450" i="1"/>
  <c r="AX451" i="1"/>
  <c r="AW454" i="1"/>
  <c r="AX455" i="1"/>
  <c r="AW458" i="1"/>
  <c r="AX459" i="1"/>
  <c r="AW462" i="1"/>
  <c r="AX463" i="1"/>
  <c r="AX479" i="1"/>
  <c r="AX480" i="1"/>
  <c r="AX481" i="1"/>
  <c r="AX482" i="1"/>
  <c r="AX483" i="1"/>
  <c r="AX484" i="1"/>
  <c r="AX485" i="1"/>
  <c r="AX486" i="1"/>
  <c r="AX487" i="1"/>
  <c r="AX488" i="1"/>
  <c r="AX489" i="1"/>
  <c r="AX490" i="1"/>
  <c r="AX491" i="1"/>
  <c r="AX492" i="1"/>
  <c r="AX493" i="1"/>
  <c r="AX494" i="1"/>
  <c r="AX495" i="1"/>
  <c r="AX496" i="1"/>
  <c r="AX497" i="1"/>
  <c r="AX498" i="1"/>
  <c r="AW513" i="1"/>
  <c r="AX514" i="1"/>
  <c r="AW517" i="1"/>
  <c r="AX518" i="1"/>
  <c r="AW521" i="1"/>
  <c r="AX522" i="1"/>
  <c r="AX302" i="1"/>
  <c r="AX317" i="1"/>
  <c r="AX380" i="1"/>
  <c r="AX383" i="1"/>
  <c r="AW387" i="1"/>
  <c r="AW445" i="1"/>
  <c r="AX446" i="1"/>
  <c r="AW449" i="1"/>
  <c r="AX450" i="1"/>
  <c r="AW453" i="1"/>
  <c r="AX454" i="1"/>
  <c r="AW457" i="1"/>
  <c r="AX458" i="1"/>
  <c r="AW461" i="1"/>
  <c r="AX462" i="1"/>
  <c r="AX520" i="1"/>
  <c r="AX521" i="1"/>
  <c r="AX523" i="1"/>
  <c r="AW524" i="1"/>
  <c r="AX525" i="1"/>
  <c r="AW528" i="1"/>
  <c r="AX529" i="1"/>
  <c r="AW532" i="1"/>
  <c r="AX241" i="1"/>
  <c r="AW248" i="1"/>
  <c r="AX272" i="1"/>
  <c r="AX282" i="1"/>
  <c r="AW514" i="1"/>
  <c r="AW515" i="1"/>
  <c r="AX524" i="1"/>
  <c r="AW527" i="1"/>
  <c r="AX528" i="1"/>
  <c r="AW531" i="1"/>
  <c r="AX532" i="1"/>
  <c r="AW547" i="1"/>
  <c r="AW548" i="1"/>
  <c r="AW549" i="1"/>
  <c r="AW550" i="1"/>
  <c r="AW551" i="1"/>
  <c r="AW552" i="1"/>
  <c r="AW553" i="1"/>
  <c r="AW554" i="1"/>
  <c r="AW555" i="1"/>
  <c r="AW556" i="1"/>
  <c r="AW557" i="1"/>
  <c r="AW558" i="1"/>
  <c r="AW559" i="1"/>
  <c r="AW560" i="1"/>
  <c r="AW561" i="1"/>
  <c r="AW316" i="1"/>
  <c r="AW384" i="1"/>
  <c r="AW386" i="1"/>
  <c r="AX409" i="1"/>
  <c r="AW412" i="1"/>
  <c r="AX413" i="1"/>
  <c r="AW416" i="1"/>
  <c r="AX417" i="1"/>
  <c r="AW420" i="1"/>
  <c r="AX421" i="1"/>
  <c r="AW424" i="1"/>
  <c r="AX425" i="1"/>
  <c r="AW428" i="1"/>
  <c r="AX513" i="1"/>
  <c r="AX515" i="1"/>
  <c r="AW516" i="1"/>
  <c r="AW518" i="1"/>
  <c r="AW519" i="1"/>
  <c r="AW526" i="1"/>
  <c r="AX527" i="1"/>
  <c r="AW530" i="1"/>
  <c r="AX531" i="1"/>
  <c r="AX547" i="1"/>
  <c r="AX548" i="1"/>
  <c r="AX549" i="1"/>
  <c r="AX550" i="1"/>
  <c r="AX551" i="1"/>
  <c r="AX552" i="1"/>
  <c r="AX553" i="1"/>
  <c r="AX554" i="1"/>
  <c r="AX555" i="1"/>
  <c r="AX556" i="1"/>
  <c r="AX557" i="1"/>
  <c r="AX558" i="1"/>
  <c r="AX559" i="1"/>
  <c r="AX560" i="1"/>
  <c r="AX561" i="1"/>
  <c r="AX562" i="1"/>
  <c r="AX563" i="1"/>
  <c r="AX564" i="1"/>
  <c r="AX565" i="1"/>
  <c r="AX566" i="1"/>
  <c r="AW583" i="1"/>
  <c r="AW584" i="1"/>
  <c r="AW585" i="1"/>
  <c r="AW586" i="1"/>
  <c r="AW484" i="1"/>
  <c r="AW486" i="1"/>
  <c r="AW488" i="1"/>
  <c r="AW490" i="1"/>
  <c r="AW492" i="1"/>
  <c r="AW494" i="1"/>
  <c r="AW496" i="1"/>
  <c r="AW498" i="1"/>
  <c r="AW520" i="1"/>
  <c r="AW522" i="1"/>
  <c r="AW563" i="1"/>
  <c r="AW565" i="1"/>
  <c r="AX585" i="1"/>
  <c r="AW588" i="1"/>
  <c r="AW590" i="1"/>
  <c r="AW592" i="1"/>
  <c r="AW594" i="1"/>
  <c r="AW596" i="1"/>
  <c r="AW598" i="1"/>
  <c r="AW600" i="1"/>
  <c r="AW602" i="1"/>
  <c r="AX268" i="1"/>
  <c r="AX517" i="1"/>
  <c r="AX584" i="1"/>
  <c r="AX588" i="1"/>
  <c r="AW281" i="1"/>
  <c r="AX381" i="1"/>
  <c r="AW485" i="1"/>
  <c r="AW487" i="1"/>
  <c r="AW489" i="1"/>
  <c r="AW491" i="1"/>
  <c r="AW493" i="1"/>
  <c r="AW495" i="1"/>
  <c r="AW497" i="1"/>
  <c r="AX516" i="1"/>
  <c r="AX519" i="1"/>
  <c r="AW523" i="1"/>
  <c r="AW562" i="1"/>
  <c r="AW564" i="1"/>
  <c r="AW566" i="1"/>
  <c r="AX583" i="1"/>
  <c r="AW587" i="1"/>
  <c r="AW589" i="1"/>
  <c r="AW591" i="1"/>
  <c r="AW593" i="1"/>
  <c r="AW595" i="1"/>
  <c r="AW597" i="1"/>
  <c r="AW599" i="1"/>
  <c r="AW601" i="1"/>
  <c r="AW619" i="1"/>
  <c r="AW620" i="1"/>
  <c r="AW621" i="1"/>
  <c r="AW622" i="1"/>
  <c r="AW623" i="1"/>
  <c r="AW624" i="1"/>
  <c r="AW625" i="1"/>
  <c r="AW626" i="1"/>
  <c r="AW627" i="1"/>
  <c r="AX276" i="1"/>
  <c r="AW525" i="1"/>
  <c r="AX526" i="1"/>
  <c r="AW529" i="1"/>
  <c r="AX530" i="1"/>
  <c r="AX586" i="1"/>
  <c r="AX590" i="1"/>
  <c r="AX592" i="1"/>
  <c r="AX594" i="1"/>
  <c r="AX596" i="1"/>
  <c r="AX598" i="1"/>
  <c r="AX600" i="1"/>
  <c r="AX602" i="1"/>
  <c r="AX620" i="1"/>
  <c r="AX624" i="1"/>
  <c r="AW628" i="1"/>
  <c r="AW629" i="1"/>
  <c r="AW630" i="1"/>
  <c r="AW631" i="1"/>
  <c r="AW632" i="1"/>
  <c r="AW633" i="1"/>
  <c r="AW634" i="1"/>
  <c r="AW635" i="1"/>
  <c r="AW636" i="1"/>
  <c r="AW637" i="1"/>
  <c r="AW638" i="1"/>
  <c r="AW691" i="1"/>
  <c r="AX692" i="1"/>
  <c r="AW695" i="1"/>
  <c r="AX696" i="1"/>
  <c r="AW699" i="1"/>
  <c r="AX700" i="1"/>
  <c r="AW703" i="1"/>
  <c r="AX704" i="1"/>
  <c r="AW707" i="1"/>
  <c r="AX708" i="1"/>
  <c r="AW728" i="1"/>
  <c r="AX729" i="1"/>
  <c r="AW732" i="1"/>
  <c r="AX733" i="1"/>
  <c r="AW736" i="1"/>
  <c r="AX737" i="1"/>
  <c r="AX619" i="1"/>
  <c r="AX623" i="1"/>
  <c r="AX628" i="1"/>
  <c r="AX629" i="1"/>
  <c r="AX630" i="1"/>
  <c r="AX631" i="1"/>
  <c r="AX632" i="1"/>
  <c r="AX633" i="1"/>
  <c r="AX634" i="1"/>
  <c r="AX635" i="1"/>
  <c r="AX636" i="1"/>
  <c r="AX637" i="1"/>
  <c r="AX638" i="1"/>
  <c r="AW653" i="1"/>
  <c r="AW654" i="1"/>
  <c r="AW655" i="1"/>
  <c r="AW656" i="1"/>
  <c r="AW657" i="1"/>
  <c r="AW658" i="1"/>
  <c r="AW659" i="1"/>
  <c r="AW660" i="1"/>
  <c r="AW661" i="1"/>
  <c r="AW662" i="1"/>
  <c r="AW663" i="1"/>
  <c r="AW664" i="1"/>
  <c r="AW665" i="1"/>
  <c r="AW666" i="1"/>
  <c r="AW667" i="1"/>
  <c r="AW668" i="1"/>
  <c r="AW669" i="1"/>
  <c r="AW670" i="1"/>
  <c r="AW671" i="1"/>
  <c r="AW672" i="1"/>
  <c r="AW690" i="1"/>
  <c r="AX691" i="1"/>
  <c r="AW694" i="1"/>
  <c r="AX695" i="1"/>
  <c r="AW698" i="1"/>
  <c r="AX699" i="1"/>
  <c r="AW702" i="1"/>
  <c r="AX703" i="1"/>
  <c r="AW706" i="1"/>
  <c r="AX707" i="1"/>
  <c r="AW727" i="1"/>
  <c r="AX728" i="1"/>
  <c r="AW731" i="1"/>
  <c r="AX587" i="1"/>
  <c r="AX589" i="1"/>
  <c r="AX591" i="1"/>
  <c r="AX593" i="1"/>
  <c r="AX595" i="1"/>
  <c r="AX597" i="1"/>
  <c r="AX599" i="1"/>
  <c r="AX601" i="1"/>
  <c r="AX622" i="1"/>
  <c r="AX626" i="1"/>
  <c r="AX653" i="1"/>
  <c r="AX654" i="1"/>
  <c r="AX655" i="1"/>
  <c r="AX656" i="1"/>
  <c r="AX657" i="1"/>
  <c r="AX658" i="1"/>
  <c r="AX659" i="1"/>
  <c r="AX660" i="1"/>
  <c r="AX661" i="1"/>
  <c r="AX662" i="1"/>
  <c r="AX663" i="1"/>
  <c r="AX664" i="1"/>
  <c r="AX665" i="1"/>
  <c r="AX666" i="1"/>
  <c r="AX667" i="1"/>
  <c r="AX668" i="1"/>
  <c r="AX669" i="1"/>
  <c r="AX670" i="1"/>
  <c r="AX671" i="1"/>
  <c r="AX672" i="1"/>
  <c r="AX690" i="1"/>
  <c r="AW693" i="1"/>
  <c r="AX694" i="1"/>
  <c r="AW697" i="1"/>
  <c r="AX698" i="1"/>
  <c r="AW701" i="1"/>
  <c r="AX702" i="1"/>
  <c r="AW705" i="1"/>
  <c r="AX706" i="1"/>
  <c r="AW709" i="1"/>
  <c r="AW726" i="1"/>
  <c r="AX727" i="1"/>
  <c r="AW730" i="1"/>
  <c r="AX731" i="1"/>
  <c r="AW734" i="1"/>
  <c r="AX735" i="1"/>
  <c r="AW738" i="1"/>
  <c r="AX739" i="1"/>
  <c r="AX621" i="1"/>
  <c r="AX625" i="1"/>
  <c r="AX627" i="1"/>
  <c r="AW692" i="1"/>
  <c r="AX693" i="1"/>
  <c r="AW696" i="1"/>
  <c r="AX697" i="1"/>
  <c r="BV753" i="1"/>
  <c r="BP753" i="1"/>
  <c r="BS752" i="1"/>
  <c r="BM752" i="1"/>
  <c r="U750" i="1"/>
  <c r="BU746" i="1"/>
  <c r="BO746" i="1"/>
  <c r="BJ745" i="1"/>
  <c r="BD745" i="1"/>
  <c r="AX745" i="1"/>
  <c r="BI744" i="1"/>
  <c r="BC744" i="1"/>
  <c r="AW744" i="1"/>
  <c r="BG743" i="1"/>
  <c r="BA743" i="1"/>
  <c r="BF742" i="1"/>
  <c r="AZ742" i="1"/>
  <c r="BJ741" i="1"/>
  <c r="BD741" i="1"/>
  <c r="AX741" i="1"/>
  <c r="BI740" i="1"/>
  <c r="BC740" i="1"/>
  <c r="AW740" i="1"/>
  <c r="BG739" i="1"/>
  <c r="AZ739" i="1"/>
  <c r="BD738" i="1"/>
  <c r="BI737" i="1"/>
  <c r="AW737" i="1"/>
  <c r="BA736" i="1"/>
  <c r="BF735" i="1"/>
  <c r="BJ734" i="1"/>
  <c r="AX734" i="1"/>
  <c r="BC733" i="1"/>
  <c r="BD730" i="1"/>
  <c r="BC729" i="1"/>
  <c r="BD726" i="1"/>
  <c r="BO710" i="1"/>
  <c r="BJ709" i="1"/>
  <c r="BI708" i="1"/>
  <c r="BA707" i="1"/>
  <c r="BJ705" i="1"/>
  <c r="BI704" i="1"/>
  <c r="BA703" i="1"/>
  <c r="BJ701" i="1"/>
  <c r="BI700" i="1"/>
  <c r="BA699" i="1"/>
  <c r="BV710" i="1"/>
  <c r="BP710" i="1"/>
  <c r="U1134" i="1"/>
  <c r="U1093" i="1"/>
  <c r="U990" i="1"/>
  <c r="U955" i="1"/>
  <c r="U950" i="1"/>
  <c r="BR919" i="1"/>
  <c r="BL919" i="1"/>
  <c r="BL914" i="1" s="1"/>
  <c r="BF919" i="1"/>
  <c r="BF914" i="1" s="1"/>
  <c r="AZ919" i="1"/>
  <c r="BU879" i="1"/>
  <c r="BO879" i="1"/>
  <c r="BI879" i="1"/>
  <c r="BC879" i="1"/>
  <c r="BC878" i="1" s="1"/>
  <c r="AW879" i="1"/>
  <c r="AW878" i="1" s="1"/>
  <c r="U878" i="1"/>
  <c r="U843" i="1"/>
  <c r="BM840" i="1"/>
  <c r="W840" i="1"/>
  <c r="U838" i="1"/>
  <c r="BA830" i="1"/>
  <c r="AZ829" i="1"/>
  <c r="BA826" i="1"/>
  <c r="AZ825" i="1"/>
  <c r="BA822" i="1"/>
  <c r="AZ821" i="1"/>
  <c r="AZ838" i="1" s="1"/>
  <c r="BA818" i="1"/>
  <c r="BA803" i="1"/>
  <c r="AZ802" i="1"/>
  <c r="BA799" i="1"/>
  <c r="AZ798" i="1"/>
  <c r="BA795" i="1"/>
  <c r="AZ794" i="1"/>
  <c r="BA790" i="1"/>
  <c r="AZ789" i="1"/>
  <c r="AZ788" i="1"/>
  <c r="AZ787" i="1"/>
  <c r="BA786" i="1"/>
  <c r="BF87" i="1"/>
  <c r="BG88" i="1"/>
  <c r="BG89" i="1"/>
  <c r="BF90" i="1"/>
  <c r="BG91" i="1"/>
  <c r="BF94" i="1"/>
  <c r="BG95" i="1"/>
  <c r="BF98" i="1"/>
  <c r="BG99" i="1"/>
  <c r="BF102" i="1"/>
  <c r="BG103" i="1"/>
  <c r="BF86" i="1"/>
  <c r="BG90" i="1"/>
  <c r="BF93" i="1"/>
  <c r="BG94" i="1"/>
  <c r="BF97" i="1"/>
  <c r="BG98" i="1"/>
  <c r="BF101" i="1"/>
  <c r="BG102" i="1"/>
  <c r="BG86" i="1"/>
  <c r="BG87" i="1"/>
  <c r="BF92" i="1"/>
  <c r="BG93" i="1"/>
  <c r="BF96" i="1"/>
  <c r="BG97" i="1"/>
  <c r="BF100" i="1"/>
  <c r="BG101" i="1"/>
  <c r="BF104" i="1"/>
  <c r="BG105" i="1"/>
  <c r="BF88" i="1"/>
  <c r="BF89" i="1"/>
  <c r="BF91" i="1"/>
  <c r="BG92" i="1"/>
  <c r="BF95" i="1"/>
  <c r="BG96" i="1"/>
  <c r="BF99" i="1"/>
  <c r="BG100" i="1"/>
  <c r="BG104" i="1"/>
  <c r="BF119" i="1"/>
  <c r="BG120" i="1"/>
  <c r="BG121" i="1"/>
  <c r="BG122" i="1"/>
  <c r="BG123" i="1"/>
  <c r="BG124" i="1"/>
  <c r="BG128" i="1"/>
  <c r="BG129" i="1"/>
  <c r="BF132" i="1"/>
  <c r="BG133" i="1"/>
  <c r="BF136" i="1"/>
  <c r="BG137" i="1"/>
  <c r="BF105" i="1"/>
  <c r="BG119" i="1"/>
  <c r="BF131" i="1"/>
  <c r="BG132" i="1"/>
  <c r="BF135" i="1"/>
  <c r="BG136" i="1"/>
  <c r="BF130" i="1"/>
  <c r="BG131" i="1"/>
  <c r="BF134" i="1"/>
  <c r="BG135" i="1"/>
  <c r="BF138" i="1"/>
  <c r="BG159" i="1"/>
  <c r="BG160" i="1"/>
  <c r="BG163" i="1"/>
  <c r="BG164" i="1"/>
  <c r="BG165" i="1"/>
  <c r="BF120" i="1"/>
  <c r="BF124" i="1"/>
  <c r="BF128" i="1"/>
  <c r="BG130" i="1"/>
  <c r="BG134" i="1"/>
  <c r="BG138" i="1"/>
  <c r="BF157" i="1"/>
  <c r="BF158" i="1"/>
  <c r="BF160" i="1"/>
  <c r="BG166" i="1"/>
  <c r="BF169" i="1"/>
  <c r="BG170" i="1"/>
  <c r="BF173" i="1"/>
  <c r="BG174" i="1"/>
  <c r="BG199" i="1"/>
  <c r="BF200" i="1"/>
  <c r="BF209" i="1"/>
  <c r="BF123" i="1"/>
  <c r="BF127" i="1"/>
  <c r="BF133" i="1"/>
  <c r="BF137" i="1"/>
  <c r="BG157" i="1"/>
  <c r="BG158" i="1"/>
  <c r="BF164" i="1"/>
  <c r="BF168" i="1"/>
  <c r="BG169" i="1"/>
  <c r="BF172" i="1"/>
  <c r="BG173" i="1"/>
  <c r="BF176" i="1"/>
  <c r="BG200" i="1"/>
  <c r="BF208" i="1"/>
  <c r="BG209" i="1"/>
  <c r="BF103" i="1"/>
  <c r="BF122" i="1"/>
  <c r="BF126" i="1"/>
  <c r="BF129" i="1"/>
  <c r="BF159" i="1"/>
  <c r="BF162" i="1"/>
  <c r="BF167" i="1"/>
  <c r="BG168" i="1"/>
  <c r="BF171" i="1"/>
  <c r="BG172" i="1"/>
  <c r="BF175" i="1"/>
  <c r="BG176" i="1"/>
  <c r="BF193" i="1"/>
  <c r="BF198" i="1"/>
  <c r="BF207" i="1"/>
  <c r="BG208" i="1"/>
  <c r="BF211" i="1"/>
  <c r="BG212" i="1"/>
  <c r="BF163" i="1"/>
  <c r="BG167" i="1"/>
  <c r="BG198" i="1"/>
  <c r="BF212" i="1"/>
  <c r="BG229" i="1"/>
  <c r="BG230" i="1"/>
  <c r="BG231" i="1"/>
  <c r="BG232" i="1"/>
  <c r="BG233" i="1"/>
  <c r="BG234" i="1"/>
  <c r="BG235" i="1"/>
  <c r="BG236" i="1"/>
  <c r="BG237" i="1"/>
  <c r="BG238" i="1"/>
  <c r="BF241" i="1"/>
  <c r="BG242" i="1"/>
  <c r="BF245" i="1"/>
  <c r="BG246" i="1"/>
  <c r="BF278" i="1"/>
  <c r="BG279" i="1"/>
  <c r="BF125" i="1"/>
  <c r="BG171" i="1"/>
  <c r="BF240" i="1"/>
  <c r="BG241" i="1"/>
  <c r="BF244" i="1"/>
  <c r="BG245" i="1"/>
  <c r="BF248" i="1"/>
  <c r="BG162" i="1"/>
  <c r="BF166" i="1"/>
  <c r="BF170" i="1"/>
  <c r="BG175" i="1"/>
  <c r="BF199" i="1"/>
  <c r="BF210" i="1"/>
  <c r="BF239" i="1"/>
  <c r="BG240" i="1"/>
  <c r="BF243" i="1"/>
  <c r="BG244" i="1"/>
  <c r="BF247" i="1"/>
  <c r="BG248" i="1"/>
  <c r="BF264" i="1"/>
  <c r="BG207" i="1"/>
  <c r="BF232" i="1"/>
  <c r="BF234" i="1"/>
  <c r="BF237" i="1"/>
  <c r="BG269" i="1"/>
  <c r="BG270" i="1"/>
  <c r="BG271" i="1"/>
  <c r="BF279" i="1"/>
  <c r="BF282" i="1"/>
  <c r="BG283" i="1"/>
  <c r="BF299" i="1"/>
  <c r="BF300" i="1"/>
  <c r="BF301" i="1"/>
  <c r="BF302" i="1"/>
  <c r="BF303" i="1"/>
  <c r="BF304" i="1"/>
  <c r="BF305" i="1"/>
  <c r="BG306" i="1"/>
  <c r="BF309" i="1"/>
  <c r="BG310" i="1"/>
  <c r="BF313" i="1"/>
  <c r="BG314" i="1"/>
  <c r="BF317" i="1"/>
  <c r="BG318" i="1"/>
  <c r="BG335" i="1"/>
  <c r="BF348" i="1"/>
  <c r="BG349" i="1"/>
  <c r="BF352" i="1"/>
  <c r="BG353" i="1"/>
  <c r="BF229" i="1"/>
  <c r="BF231" i="1"/>
  <c r="BF236" i="1"/>
  <c r="BF281" i="1"/>
  <c r="BG282" i="1"/>
  <c r="BG299" i="1"/>
  <c r="BG300" i="1"/>
  <c r="BG301" i="1"/>
  <c r="BG302" i="1"/>
  <c r="BG303" i="1"/>
  <c r="BG304" i="1"/>
  <c r="BG305" i="1"/>
  <c r="BF308" i="1"/>
  <c r="BG309" i="1"/>
  <c r="BF312" i="1"/>
  <c r="BG313" i="1"/>
  <c r="BF316" i="1"/>
  <c r="BG317" i="1"/>
  <c r="BF337" i="1"/>
  <c r="BF338" i="1"/>
  <c r="BF339" i="1"/>
  <c r="BF340" i="1"/>
  <c r="BF341" i="1"/>
  <c r="BF342" i="1"/>
  <c r="BF343" i="1"/>
  <c r="BF344" i="1"/>
  <c r="BF345" i="1"/>
  <c r="BF346" i="1"/>
  <c r="BF347" i="1"/>
  <c r="BG348" i="1"/>
  <c r="BF351" i="1"/>
  <c r="BG352" i="1"/>
  <c r="BF165" i="1"/>
  <c r="BF174" i="1"/>
  <c r="BG211" i="1"/>
  <c r="BF230" i="1"/>
  <c r="BF233" i="1"/>
  <c r="BF235" i="1"/>
  <c r="BG239" i="1"/>
  <c r="BG243" i="1"/>
  <c r="BG247" i="1"/>
  <c r="BF277" i="1"/>
  <c r="BF280" i="1"/>
  <c r="BG281" i="1"/>
  <c r="BF307" i="1"/>
  <c r="BG308" i="1"/>
  <c r="BF311" i="1"/>
  <c r="BG312" i="1"/>
  <c r="BF315" i="1"/>
  <c r="BG316" i="1"/>
  <c r="BF336" i="1"/>
  <c r="BG337" i="1"/>
  <c r="BG338" i="1"/>
  <c r="BG339" i="1"/>
  <c r="BG340" i="1"/>
  <c r="BG341" i="1"/>
  <c r="BG342" i="1"/>
  <c r="BG343" i="1"/>
  <c r="BG344" i="1"/>
  <c r="BG345" i="1"/>
  <c r="BG346" i="1"/>
  <c r="BG347" i="1"/>
  <c r="BF350" i="1"/>
  <c r="BG351" i="1"/>
  <c r="BF354" i="1"/>
  <c r="BF375" i="1"/>
  <c r="BG376" i="1"/>
  <c r="BF379" i="1"/>
  <c r="BG380" i="1"/>
  <c r="BF383" i="1"/>
  <c r="BG384" i="1"/>
  <c r="BF387" i="1"/>
  <c r="BG388" i="1"/>
  <c r="BF391" i="1"/>
  <c r="BG392" i="1"/>
  <c r="BF242" i="1"/>
  <c r="BG307" i="1"/>
  <c r="BF314" i="1"/>
  <c r="BG336" i="1"/>
  <c r="BG350" i="1"/>
  <c r="BG354" i="1"/>
  <c r="BG381" i="1"/>
  <c r="BF384" i="1"/>
  <c r="BF385" i="1"/>
  <c r="BG386" i="1"/>
  <c r="BG387" i="1"/>
  <c r="BF390" i="1"/>
  <c r="BF409" i="1"/>
  <c r="BG410" i="1"/>
  <c r="BF413" i="1"/>
  <c r="BG414" i="1"/>
  <c r="BF417" i="1"/>
  <c r="BG418" i="1"/>
  <c r="BF421" i="1"/>
  <c r="BG422" i="1"/>
  <c r="BF425" i="1"/>
  <c r="BG426" i="1"/>
  <c r="BF446" i="1"/>
  <c r="BG447" i="1"/>
  <c r="BF450" i="1"/>
  <c r="BG451" i="1"/>
  <c r="BF454" i="1"/>
  <c r="BG455" i="1"/>
  <c r="BF458" i="1"/>
  <c r="BG459" i="1"/>
  <c r="BF462" i="1"/>
  <c r="BG463" i="1"/>
  <c r="BG479" i="1"/>
  <c r="BG480" i="1"/>
  <c r="BG481" i="1"/>
  <c r="BG482" i="1"/>
  <c r="BF246" i="1"/>
  <c r="BF269" i="1"/>
  <c r="BG278" i="1"/>
  <c r="BF310" i="1"/>
  <c r="BF349" i="1"/>
  <c r="BG375" i="1"/>
  <c r="BF378" i="1"/>
  <c r="BG385" i="1"/>
  <c r="BF388" i="1"/>
  <c r="BF389" i="1"/>
  <c r="BG390" i="1"/>
  <c r="BG391" i="1"/>
  <c r="BF394" i="1"/>
  <c r="BG409" i="1"/>
  <c r="BF412" i="1"/>
  <c r="BG413" i="1"/>
  <c r="BF416" i="1"/>
  <c r="BG417" i="1"/>
  <c r="BF420" i="1"/>
  <c r="BG421" i="1"/>
  <c r="BF424" i="1"/>
  <c r="BG425" i="1"/>
  <c r="BF428" i="1"/>
  <c r="BF445" i="1"/>
  <c r="BG446" i="1"/>
  <c r="BF449" i="1"/>
  <c r="BG450" i="1"/>
  <c r="BF453" i="1"/>
  <c r="BG454" i="1"/>
  <c r="BF457" i="1"/>
  <c r="BG458" i="1"/>
  <c r="BF461" i="1"/>
  <c r="BG462" i="1"/>
  <c r="BF121" i="1"/>
  <c r="BF270" i="1"/>
  <c r="BG277" i="1"/>
  <c r="BG280" i="1"/>
  <c r="BF306" i="1"/>
  <c r="BG315" i="1"/>
  <c r="BF335" i="1"/>
  <c r="BF353" i="1"/>
  <c r="BF376" i="1"/>
  <c r="BF377" i="1"/>
  <c r="BG378" i="1"/>
  <c r="BG379" i="1"/>
  <c r="BF382" i="1"/>
  <c r="BG389" i="1"/>
  <c r="BF392" i="1"/>
  <c r="BF393" i="1"/>
  <c r="BG394" i="1"/>
  <c r="BF411" i="1"/>
  <c r="BG412" i="1"/>
  <c r="BF415" i="1"/>
  <c r="BG416" i="1"/>
  <c r="BF419" i="1"/>
  <c r="BG420" i="1"/>
  <c r="BF423" i="1"/>
  <c r="BG424" i="1"/>
  <c r="BF427" i="1"/>
  <c r="BG428" i="1"/>
  <c r="BG445" i="1"/>
  <c r="BF448" i="1"/>
  <c r="BG449" i="1"/>
  <c r="BF452" i="1"/>
  <c r="BG453" i="1"/>
  <c r="BF456" i="1"/>
  <c r="BG457" i="1"/>
  <c r="BF460" i="1"/>
  <c r="BG461" i="1"/>
  <c r="BF464" i="1"/>
  <c r="BF515" i="1"/>
  <c r="BG516" i="1"/>
  <c r="BF519" i="1"/>
  <c r="BG520" i="1"/>
  <c r="BF523" i="1"/>
  <c r="BF381" i="1"/>
  <c r="BG393" i="1"/>
  <c r="BF447" i="1"/>
  <c r="BF451" i="1"/>
  <c r="BF455" i="1"/>
  <c r="BF459" i="1"/>
  <c r="BF463" i="1"/>
  <c r="BF482" i="1"/>
  <c r="BF483" i="1"/>
  <c r="BG484" i="1"/>
  <c r="BG485" i="1"/>
  <c r="BG486" i="1"/>
  <c r="BG487" i="1"/>
  <c r="BG488" i="1"/>
  <c r="BG489" i="1"/>
  <c r="BG490" i="1"/>
  <c r="BG491" i="1"/>
  <c r="BG492" i="1"/>
  <c r="BG493" i="1"/>
  <c r="BG494" i="1"/>
  <c r="BG495" i="1"/>
  <c r="BG496" i="1"/>
  <c r="BG497" i="1"/>
  <c r="BG498" i="1"/>
  <c r="BG517" i="1"/>
  <c r="BF520" i="1"/>
  <c r="BF521" i="1"/>
  <c r="BG522" i="1"/>
  <c r="BG523" i="1"/>
  <c r="BF526" i="1"/>
  <c r="BG527" i="1"/>
  <c r="BF530" i="1"/>
  <c r="BG531" i="1"/>
  <c r="BG547" i="1"/>
  <c r="BG548" i="1"/>
  <c r="BG549" i="1"/>
  <c r="BG550" i="1"/>
  <c r="BG551" i="1"/>
  <c r="BG552" i="1"/>
  <c r="BG553" i="1"/>
  <c r="BG554" i="1"/>
  <c r="BG555" i="1"/>
  <c r="BG556" i="1"/>
  <c r="BG557" i="1"/>
  <c r="BG558" i="1"/>
  <c r="BG559" i="1"/>
  <c r="BG560" i="1"/>
  <c r="BG561" i="1"/>
  <c r="BG562" i="1"/>
  <c r="BG563" i="1"/>
  <c r="BG564" i="1"/>
  <c r="BG565" i="1"/>
  <c r="BG566" i="1"/>
  <c r="BF583" i="1"/>
  <c r="BF584" i="1"/>
  <c r="BF585" i="1"/>
  <c r="BF586" i="1"/>
  <c r="BF587" i="1"/>
  <c r="BF588" i="1"/>
  <c r="BF589" i="1"/>
  <c r="BF590" i="1"/>
  <c r="BF591" i="1"/>
  <c r="BF592" i="1"/>
  <c r="BF593" i="1"/>
  <c r="BF594" i="1"/>
  <c r="BF595" i="1"/>
  <c r="BF596" i="1"/>
  <c r="BF597" i="1"/>
  <c r="BF598" i="1"/>
  <c r="BF599" i="1"/>
  <c r="BF600" i="1"/>
  <c r="BF601" i="1"/>
  <c r="BF602" i="1"/>
  <c r="BF271" i="1"/>
  <c r="BF318" i="1"/>
  <c r="BF380" i="1"/>
  <c r="BG383" i="1"/>
  <c r="BG411" i="1"/>
  <c r="BG415" i="1"/>
  <c r="BG419" i="1"/>
  <c r="BG423" i="1"/>
  <c r="BG427" i="1"/>
  <c r="BF481" i="1"/>
  <c r="BG483" i="1"/>
  <c r="BF514" i="1"/>
  <c r="BG521" i="1"/>
  <c r="BF525" i="1"/>
  <c r="BG526" i="1"/>
  <c r="BF529" i="1"/>
  <c r="BG530" i="1"/>
  <c r="BG210" i="1"/>
  <c r="BF238" i="1"/>
  <c r="BF283" i="1"/>
  <c r="BG377" i="1"/>
  <c r="BG382" i="1"/>
  <c r="BF410" i="1"/>
  <c r="BF414" i="1"/>
  <c r="BF418" i="1"/>
  <c r="BF422" i="1"/>
  <c r="BF426" i="1"/>
  <c r="BF480" i="1"/>
  <c r="BF513" i="1"/>
  <c r="BG514" i="1"/>
  <c r="BG515" i="1"/>
  <c r="BF518" i="1"/>
  <c r="BF524" i="1"/>
  <c r="BG525" i="1"/>
  <c r="BF528" i="1"/>
  <c r="BG529" i="1"/>
  <c r="BF532" i="1"/>
  <c r="BG513" i="1"/>
  <c r="BG518" i="1"/>
  <c r="BF549" i="1"/>
  <c r="BF553" i="1"/>
  <c r="BF557" i="1"/>
  <c r="BF561" i="1"/>
  <c r="BG584" i="1"/>
  <c r="BF619" i="1"/>
  <c r="BF620" i="1"/>
  <c r="BF621" i="1"/>
  <c r="BF622" i="1"/>
  <c r="BF623" i="1"/>
  <c r="BF624" i="1"/>
  <c r="BF625" i="1"/>
  <c r="BG311" i="1"/>
  <c r="BF479" i="1"/>
  <c r="BF484" i="1"/>
  <c r="BF486" i="1"/>
  <c r="BF488" i="1"/>
  <c r="BF490" i="1"/>
  <c r="BF492" i="1"/>
  <c r="BF494" i="1"/>
  <c r="BF496" i="1"/>
  <c r="BF498" i="1"/>
  <c r="BF522" i="1"/>
  <c r="BF548" i="1"/>
  <c r="BF552" i="1"/>
  <c r="BF556" i="1"/>
  <c r="BF560" i="1"/>
  <c r="BF562" i="1"/>
  <c r="BF564" i="1"/>
  <c r="BF566" i="1"/>
  <c r="BG583" i="1"/>
  <c r="BG588" i="1"/>
  <c r="BF386" i="1"/>
  <c r="BG448" i="1"/>
  <c r="BG452" i="1"/>
  <c r="BG456" i="1"/>
  <c r="BG460" i="1"/>
  <c r="BG464" i="1"/>
  <c r="BF517" i="1"/>
  <c r="BG524" i="1"/>
  <c r="BG528" i="1"/>
  <c r="BG532" i="1"/>
  <c r="BF547" i="1"/>
  <c r="BF551" i="1"/>
  <c r="BF555" i="1"/>
  <c r="BF559" i="1"/>
  <c r="BG586" i="1"/>
  <c r="BF485" i="1"/>
  <c r="BF487" i="1"/>
  <c r="BF489" i="1"/>
  <c r="BF491" i="1"/>
  <c r="BF493" i="1"/>
  <c r="BF495" i="1"/>
  <c r="BF497" i="1"/>
  <c r="BF516" i="1"/>
  <c r="BG519" i="1"/>
  <c r="BF527" i="1"/>
  <c r="BF531" i="1"/>
  <c r="BF550" i="1"/>
  <c r="BF554" i="1"/>
  <c r="BF558" i="1"/>
  <c r="BF563" i="1"/>
  <c r="BF565" i="1"/>
  <c r="BG585" i="1"/>
  <c r="BG589" i="1"/>
  <c r="BG591" i="1"/>
  <c r="BG593" i="1"/>
  <c r="BG595" i="1"/>
  <c r="BG597" i="1"/>
  <c r="BG599" i="1"/>
  <c r="BG601" i="1"/>
  <c r="BG619" i="1"/>
  <c r="BG623" i="1"/>
  <c r="BG627" i="1"/>
  <c r="BG653" i="1"/>
  <c r="BG654" i="1"/>
  <c r="BG655" i="1"/>
  <c r="BG656" i="1"/>
  <c r="BG657" i="1"/>
  <c r="BG658" i="1"/>
  <c r="BG659" i="1"/>
  <c r="BG660" i="1"/>
  <c r="BG661" i="1"/>
  <c r="BG662" i="1"/>
  <c r="BG663" i="1"/>
  <c r="BG664" i="1"/>
  <c r="BG665" i="1"/>
  <c r="BG666" i="1"/>
  <c r="BG667" i="1"/>
  <c r="BG668" i="1"/>
  <c r="BG669" i="1"/>
  <c r="BG670" i="1"/>
  <c r="BG671" i="1"/>
  <c r="BG672" i="1"/>
  <c r="BG690" i="1"/>
  <c r="BF693" i="1"/>
  <c r="BG694" i="1"/>
  <c r="BF697" i="1"/>
  <c r="BG698" i="1"/>
  <c r="BF701" i="1"/>
  <c r="BG702" i="1"/>
  <c r="BF705" i="1"/>
  <c r="BG706" i="1"/>
  <c r="BF709" i="1"/>
  <c r="BF726" i="1"/>
  <c r="BG727" i="1"/>
  <c r="BF730" i="1"/>
  <c r="BG731" i="1"/>
  <c r="BF734" i="1"/>
  <c r="BG735" i="1"/>
  <c r="BF738" i="1"/>
  <c r="BG622" i="1"/>
  <c r="BF692" i="1"/>
  <c r="BG693" i="1"/>
  <c r="BF696" i="1"/>
  <c r="BG697" i="1"/>
  <c r="BF700" i="1"/>
  <c r="BG701" i="1"/>
  <c r="BF704" i="1"/>
  <c r="BG705" i="1"/>
  <c r="BF708" i="1"/>
  <c r="BG709" i="1"/>
  <c r="BG726" i="1"/>
  <c r="BF729" i="1"/>
  <c r="BG730" i="1"/>
  <c r="BG590" i="1"/>
  <c r="BG592" i="1"/>
  <c r="BG594" i="1"/>
  <c r="BG596" i="1"/>
  <c r="BG598" i="1"/>
  <c r="BG600" i="1"/>
  <c r="BG602" i="1"/>
  <c r="BG621" i="1"/>
  <c r="BG625" i="1"/>
  <c r="BF626" i="1"/>
  <c r="BF628" i="1"/>
  <c r="BF629" i="1"/>
  <c r="BF630" i="1"/>
  <c r="BF631" i="1"/>
  <c r="BF632" i="1"/>
  <c r="BF633" i="1"/>
  <c r="BF634" i="1"/>
  <c r="BF635" i="1"/>
  <c r="BF636" i="1"/>
  <c r="BF637" i="1"/>
  <c r="BF638" i="1"/>
  <c r="BF691" i="1"/>
  <c r="BG692" i="1"/>
  <c r="BF695" i="1"/>
  <c r="BG696" i="1"/>
  <c r="BF699" i="1"/>
  <c r="BG700" i="1"/>
  <c r="BF703" i="1"/>
  <c r="BG704" i="1"/>
  <c r="BF707" i="1"/>
  <c r="BG708" i="1"/>
  <c r="BF728" i="1"/>
  <c r="BG729" i="1"/>
  <c r="BF732" i="1"/>
  <c r="BG733" i="1"/>
  <c r="BF736" i="1"/>
  <c r="BG737" i="1"/>
  <c r="BG587" i="1"/>
  <c r="BG620" i="1"/>
  <c r="BG624" i="1"/>
  <c r="BG626" i="1"/>
  <c r="BF627" i="1"/>
  <c r="BG628" i="1"/>
  <c r="BG629" i="1"/>
  <c r="BG630" i="1"/>
  <c r="BG631" i="1"/>
  <c r="BG632" i="1"/>
  <c r="BG633" i="1"/>
  <c r="BG634" i="1"/>
  <c r="BG635" i="1"/>
  <c r="BG636" i="1"/>
  <c r="BG637" i="1"/>
  <c r="BG638" i="1"/>
  <c r="BF653" i="1"/>
  <c r="BF654" i="1"/>
  <c r="BF655" i="1"/>
  <c r="BF656" i="1"/>
  <c r="BF657" i="1"/>
  <c r="BF658" i="1"/>
  <c r="BF659" i="1"/>
  <c r="BF660" i="1"/>
  <c r="BF661" i="1"/>
  <c r="BF662" i="1"/>
  <c r="BF663" i="1"/>
  <c r="BF664" i="1"/>
  <c r="BF665" i="1"/>
  <c r="BF666" i="1"/>
  <c r="BF667" i="1"/>
  <c r="BF668" i="1"/>
  <c r="BF669" i="1"/>
  <c r="BF670" i="1"/>
  <c r="BF671" i="1"/>
  <c r="BF672" i="1"/>
  <c r="BF690" i="1"/>
  <c r="BG691" i="1"/>
  <c r="BF694" i="1"/>
  <c r="BG695" i="1"/>
  <c r="BF698" i="1"/>
  <c r="BR752" i="1"/>
  <c r="BL752" i="1"/>
  <c r="BV748" i="1"/>
  <c r="BP748" i="1"/>
  <c r="BS746" i="1"/>
  <c r="BM746" i="1"/>
  <c r="W746" i="1"/>
  <c r="BG744" i="1"/>
  <c r="BA744" i="1"/>
  <c r="BF743" i="1"/>
  <c r="AZ743" i="1"/>
  <c r="BJ742" i="1"/>
  <c r="BD742" i="1"/>
  <c r="AX742" i="1"/>
  <c r="BI741" i="1"/>
  <c r="BC741" i="1"/>
  <c r="AW741" i="1"/>
  <c r="BG740" i="1"/>
  <c r="BA740" i="1"/>
  <c r="BF739" i="1"/>
  <c r="AW739" i="1"/>
  <c r="BA738" i="1"/>
  <c r="BF737" i="1"/>
  <c r="BJ736" i="1"/>
  <c r="AX736" i="1"/>
  <c r="BC735" i="1"/>
  <c r="BG734" i="1"/>
  <c r="AZ733" i="1"/>
  <c r="BD732" i="1"/>
  <c r="BF731" i="1"/>
  <c r="AX730" i="1"/>
  <c r="AW729" i="1"/>
  <c r="BF727" i="1"/>
  <c r="AX726" i="1"/>
  <c r="BD709" i="1"/>
  <c r="BC708" i="1"/>
  <c r="BD705" i="1"/>
  <c r="BC704" i="1"/>
  <c r="BD701" i="1"/>
  <c r="W710" i="1"/>
  <c r="BR710" i="1"/>
  <c r="BL710" i="1"/>
  <c r="BO678" i="1"/>
  <c r="BP919" i="1"/>
  <c r="BJ919" i="1"/>
  <c r="BD919" i="1"/>
  <c r="AX919" i="1"/>
  <c r="BS879" i="1"/>
  <c r="BS878" i="1" s="1"/>
  <c r="BM879" i="1"/>
  <c r="BM878" i="1" s="1"/>
  <c r="BG879" i="1"/>
  <c r="U877" i="1"/>
  <c r="U842" i="1"/>
  <c r="BA800" i="1"/>
  <c r="AZ799" i="1"/>
  <c r="BA796" i="1"/>
  <c r="AZ795" i="1"/>
  <c r="BA792" i="1"/>
  <c r="AZ791" i="1"/>
  <c r="AZ790" i="1"/>
  <c r="AZ786" i="1"/>
  <c r="BA785" i="1"/>
  <c r="BA784" i="1"/>
  <c r="BA783" i="1"/>
  <c r="BA782" i="1"/>
  <c r="BA781" i="1"/>
  <c r="BA780" i="1"/>
  <c r="BA779" i="1"/>
  <c r="BA778" i="1"/>
  <c r="BA777" i="1"/>
  <c r="BA776" i="1"/>
  <c r="BA775" i="1"/>
  <c r="BA774" i="1"/>
  <c r="BA773" i="1"/>
  <c r="BA772" i="1"/>
  <c r="BA771" i="1"/>
  <c r="BG770" i="1"/>
  <c r="BA770" i="1"/>
  <c r="BG769" i="1"/>
  <c r="BA769" i="1"/>
  <c r="BG768" i="1"/>
  <c r="BA768" i="1"/>
  <c r="BG767" i="1"/>
  <c r="BA767" i="1"/>
  <c r="BG766" i="1"/>
  <c r="BA766" i="1"/>
  <c r="BG765" i="1"/>
  <c r="BA765" i="1"/>
  <c r="BD86" i="1"/>
  <c r="BC89" i="1"/>
  <c r="BC86" i="1"/>
  <c r="BC87" i="1"/>
  <c r="BC92" i="1"/>
  <c r="BD93" i="1"/>
  <c r="BC96" i="1"/>
  <c r="BD97" i="1"/>
  <c r="BC100" i="1"/>
  <c r="BD101" i="1"/>
  <c r="BC104" i="1"/>
  <c r="BD105" i="1"/>
  <c r="BD87" i="1"/>
  <c r="BC88" i="1"/>
  <c r="BC91" i="1"/>
  <c r="BD92" i="1"/>
  <c r="BC95" i="1"/>
  <c r="BD96" i="1"/>
  <c r="BC99" i="1"/>
  <c r="BD100" i="1"/>
  <c r="BC103" i="1"/>
  <c r="BD88" i="1"/>
  <c r="BD89" i="1"/>
  <c r="BC90" i="1"/>
  <c r="BD91" i="1"/>
  <c r="BC94" i="1"/>
  <c r="BD95" i="1"/>
  <c r="BC98" i="1"/>
  <c r="BD99" i="1"/>
  <c r="BC102" i="1"/>
  <c r="BD103" i="1"/>
  <c r="BD90" i="1"/>
  <c r="BC93" i="1"/>
  <c r="BD94" i="1"/>
  <c r="BC97" i="1"/>
  <c r="BD98" i="1"/>
  <c r="BC101" i="1"/>
  <c r="BD102" i="1"/>
  <c r="BC105" i="1"/>
  <c r="BC130" i="1"/>
  <c r="BD131" i="1"/>
  <c r="BC134" i="1"/>
  <c r="BD135" i="1"/>
  <c r="BC138" i="1"/>
  <c r="BC120" i="1"/>
  <c r="BC121" i="1"/>
  <c r="BC122" i="1"/>
  <c r="BC123" i="1"/>
  <c r="BC124" i="1"/>
  <c r="BC125" i="1"/>
  <c r="BC126" i="1"/>
  <c r="BC127" i="1"/>
  <c r="BC128" i="1"/>
  <c r="BC129" i="1"/>
  <c r="BD130" i="1"/>
  <c r="BC133" i="1"/>
  <c r="BD134" i="1"/>
  <c r="BC137" i="1"/>
  <c r="BD138" i="1"/>
  <c r="BC119" i="1"/>
  <c r="BD120" i="1"/>
  <c r="BD121" i="1"/>
  <c r="BD122" i="1"/>
  <c r="BD123" i="1"/>
  <c r="BD124" i="1"/>
  <c r="BD125" i="1"/>
  <c r="BD126" i="1"/>
  <c r="BD127" i="1"/>
  <c r="BD128" i="1"/>
  <c r="BD129" i="1"/>
  <c r="BC132" i="1"/>
  <c r="BD133" i="1"/>
  <c r="BC136" i="1"/>
  <c r="BD137" i="1"/>
  <c r="BD157" i="1"/>
  <c r="BC158" i="1"/>
  <c r="BC162" i="1"/>
  <c r="BC166" i="1"/>
  <c r="BD167" i="1"/>
  <c r="BD104" i="1"/>
  <c r="BC159" i="1"/>
  <c r="BD164" i="1"/>
  <c r="BD168" i="1"/>
  <c r="BC171" i="1"/>
  <c r="BD172" i="1"/>
  <c r="BC175" i="1"/>
  <c r="BD176" i="1"/>
  <c r="BC193" i="1"/>
  <c r="BC194" i="1"/>
  <c r="BC195" i="1"/>
  <c r="BC196" i="1"/>
  <c r="BC197" i="1"/>
  <c r="BC198" i="1"/>
  <c r="BC207" i="1"/>
  <c r="BD208" i="1"/>
  <c r="BD119" i="1"/>
  <c r="BD159" i="1"/>
  <c r="BD162" i="1"/>
  <c r="BC163" i="1"/>
  <c r="BC165" i="1"/>
  <c r="BC167" i="1"/>
  <c r="BC170" i="1"/>
  <c r="BD171" i="1"/>
  <c r="BC174" i="1"/>
  <c r="BD175" i="1"/>
  <c r="BD193" i="1"/>
  <c r="BD194" i="1"/>
  <c r="BD195" i="1"/>
  <c r="BD196" i="1"/>
  <c r="BD197" i="1"/>
  <c r="BD198" i="1"/>
  <c r="BC199" i="1"/>
  <c r="BD207" i="1"/>
  <c r="BC131" i="1"/>
  <c r="BD132" i="1"/>
  <c r="BC135" i="1"/>
  <c r="BD136" i="1"/>
  <c r="BC160" i="1"/>
  <c r="BD163" i="1"/>
  <c r="BD165" i="1"/>
  <c r="BD166" i="1"/>
  <c r="BC169" i="1"/>
  <c r="BD170" i="1"/>
  <c r="BC173" i="1"/>
  <c r="BD174" i="1"/>
  <c r="BD199" i="1"/>
  <c r="BC200" i="1"/>
  <c r="BC201" i="1"/>
  <c r="BC202" i="1"/>
  <c r="BC203" i="1"/>
  <c r="BC209" i="1"/>
  <c r="BD210" i="1"/>
  <c r="BC157" i="1"/>
  <c r="BD160" i="1"/>
  <c r="BC176" i="1"/>
  <c r="BD201" i="1"/>
  <c r="BC239" i="1"/>
  <c r="BD240" i="1"/>
  <c r="BC243" i="1"/>
  <c r="BD244" i="1"/>
  <c r="BC247" i="1"/>
  <c r="BD248" i="1"/>
  <c r="BC264" i="1"/>
  <c r="BC265" i="1"/>
  <c r="BC266" i="1"/>
  <c r="BC267" i="1"/>
  <c r="BC268" i="1"/>
  <c r="BC269" i="1"/>
  <c r="BC270" i="1"/>
  <c r="BC271" i="1"/>
  <c r="BC272" i="1"/>
  <c r="BC273" i="1"/>
  <c r="BC274" i="1"/>
  <c r="BC275" i="1"/>
  <c r="BC276" i="1"/>
  <c r="BD277" i="1"/>
  <c r="BD200" i="1"/>
  <c r="BC208" i="1"/>
  <c r="BD209" i="1"/>
  <c r="BC210" i="1"/>
  <c r="BC211" i="1"/>
  <c r="BC229" i="1"/>
  <c r="BC230" i="1"/>
  <c r="BC231" i="1"/>
  <c r="BC232" i="1"/>
  <c r="BC233" i="1"/>
  <c r="BC234" i="1"/>
  <c r="BC235" i="1"/>
  <c r="BC236" i="1"/>
  <c r="BC237" i="1"/>
  <c r="BC238" i="1"/>
  <c r="BD239" i="1"/>
  <c r="BC242" i="1"/>
  <c r="BD243" i="1"/>
  <c r="BC246" i="1"/>
  <c r="BD247" i="1"/>
  <c r="BD264" i="1"/>
  <c r="BD265" i="1"/>
  <c r="BD158" i="1"/>
  <c r="BC164" i="1"/>
  <c r="BC168" i="1"/>
  <c r="BD169" i="1"/>
  <c r="BD203" i="1"/>
  <c r="BD211" i="1"/>
  <c r="BC212" i="1"/>
  <c r="BD229" i="1"/>
  <c r="BD230" i="1"/>
  <c r="BD231" i="1"/>
  <c r="BD232" i="1"/>
  <c r="BD233" i="1"/>
  <c r="BD234" i="1"/>
  <c r="BD235" i="1"/>
  <c r="BD236" i="1"/>
  <c r="BD237" i="1"/>
  <c r="BD238" i="1"/>
  <c r="BC241" i="1"/>
  <c r="BD242" i="1"/>
  <c r="BC245" i="1"/>
  <c r="BD246" i="1"/>
  <c r="BD173" i="1"/>
  <c r="BD202" i="1"/>
  <c r="BD212" i="1"/>
  <c r="BC240" i="1"/>
  <c r="BD241" i="1"/>
  <c r="BC244" i="1"/>
  <c r="BD245" i="1"/>
  <c r="BC248" i="1"/>
  <c r="BC280" i="1"/>
  <c r="BD281" i="1"/>
  <c r="BC307" i="1"/>
  <c r="BD308" i="1"/>
  <c r="BC311" i="1"/>
  <c r="BD312" i="1"/>
  <c r="BC315" i="1"/>
  <c r="BD316" i="1"/>
  <c r="BC336" i="1"/>
  <c r="BD337" i="1"/>
  <c r="BD338" i="1"/>
  <c r="BD339" i="1"/>
  <c r="BD340" i="1"/>
  <c r="BD341" i="1"/>
  <c r="BD342" i="1"/>
  <c r="BD343" i="1"/>
  <c r="BD346" i="1"/>
  <c r="BD347" i="1"/>
  <c r="BC350" i="1"/>
  <c r="BD351" i="1"/>
  <c r="BC354" i="1"/>
  <c r="BC277" i="1"/>
  <c r="BC278" i="1"/>
  <c r="BD280" i="1"/>
  <c r="BC283" i="1"/>
  <c r="BC306" i="1"/>
  <c r="BD307" i="1"/>
  <c r="BC310" i="1"/>
  <c r="BD311" i="1"/>
  <c r="BC314" i="1"/>
  <c r="BD315" i="1"/>
  <c r="BC318" i="1"/>
  <c r="BC335" i="1"/>
  <c r="BD336" i="1"/>
  <c r="BC349" i="1"/>
  <c r="BD350" i="1"/>
  <c r="BC172" i="1"/>
  <c r="BD266" i="1"/>
  <c r="BD267" i="1"/>
  <c r="BD268" i="1"/>
  <c r="BD269" i="1"/>
  <c r="BD270" i="1"/>
  <c r="BD271" i="1"/>
  <c r="BD272" i="1"/>
  <c r="BD273" i="1"/>
  <c r="BD274" i="1"/>
  <c r="BD275" i="1"/>
  <c r="BD276" i="1"/>
  <c r="BD278" i="1"/>
  <c r="BC279" i="1"/>
  <c r="BC282" i="1"/>
  <c r="BD283" i="1"/>
  <c r="BC299" i="1"/>
  <c r="BC300" i="1"/>
  <c r="BC301" i="1"/>
  <c r="BC302" i="1"/>
  <c r="BC303" i="1"/>
  <c r="BC304" i="1"/>
  <c r="BC305" i="1"/>
  <c r="BD306" i="1"/>
  <c r="BC309" i="1"/>
  <c r="BD310" i="1"/>
  <c r="BC313" i="1"/>
  <c r="BD314" i="1"/>
  <c r="BC317" i="1"/>
  <c r="BD318" i="1"/>
  <c r="BD335" i="1"/>
  <c r="BC348" i="1"/>
  <c r="BD349" i="1"/>
  <c r="BC352" i="1"/>
  <c r="BD353" i="1"/>
  <c r="BC377" i="1"/>
  <c r="BD378" i="1"/>
  <c r="BC381" i="1"/>
  <c r="BD382" i="1"/>
  <c r="BC385" i="1"/>
  <c r="BD386" i="1"/>
  <c r="BC389" i="1"/>
  <c r="BD390" i="1"/>
  <c r="BC393" i="1"/>
  <c r="BD394" i="1"/>
  <c r="BC281" i="1"/>
  <c r="BD282" i="1"/>
  <c r="BD302" i="1"/>
  <c r="BC316" i="1"/>
  <c r="BD317" i="1"/>
  <c r="BD375" i="1"/>
  <c r="BC376" i="1"/>
  <c r="BC378" i="1"/>
  <c r="BC379" i="1"/>
  <c r="BD388" i="1"/>
  <c r="BD389" i="1"/>
  <c r="BD391" i="1"/>
  <c r="BC392" i="1"/>
  <c r="BC394" i="1"/>
  <c r="BC411" i="1"/>
  <c r="BD412" i="1"/>
  <c r="BC415" i="1"/>
  <c r="BD416" i="1"/>
  <c r="BC419" i="1"/>
  <c r="BD420" i="1"/>
  <c r="BC423" i="1"/>
  <c r="BD424" i="1"/>
  <c r="BC427" i="1"/>
  <c r="BD428" i="1"/>
  <c r="BD445" i="1"/>
  <c r="BC448" i="1"/>
  <c r="BD449" i="1"/>
  <c r="BC452" i="1"/>
  <c r="BD453" i="1"/>
  <c r="BC456" i="1"/>
  <c r="BD457" i="1"/>
  <c r="BC460" i="1"/>
  <c r="BD461" i="1"/>
  <c r="BC464" i="1"/>
  <c r="BD303" i="1"/>
  <c r="BC312" i="1"/>
  <c r="BD313" i="1"/>
  <c r="BC353" i="1"/>
  <c r="BD376" i="1"/>
  <c r="BD377" i="1"/>
  <c r="BD379" i="1"/>
  <c r="BC380" i="1"/>
  <c r="BC382" i="1"/>
  <c r="BC383" i="1"/>
  <c r="BD392" i="1"/>
  <c r="BD393" i="1"/>
  <c r="BC410" i="1"/>
  <c r="BD411" i="1"/>
  <c r="BC414" i="1"/>
  <c r="BD415" i="1"/>
  <c r="BC418" i="1"/>
  <c r="BD419" i="1"/>
  <c r="BC422" i="1"/>
  <c r="BD423" i="1"/>
  <c r="BC426" i="1"/>
  <c r="BD427" i="1"/>
  <c r="BC447" i="1"/>
  <c r="BD448" i="1"/>
  <c r="BC451" i="1"/>
  <c r="BD452" i="1"/>
  <c r="BC455" i="1"/>
  <c r="BD456" i="1"/>
  <c r="BC459" i="1"/>
  <c r="BD460" i="1"/>
  <c r="BC463" i="1"/>
  <c r="BD464" i="1"/>
  <c r="BC479" i="1"/>
  <c r="BC480" i="1"/>
  <c r="BC481" i="1"/>
  <c r="BC482" i="1"/>
  <c r="BC483" i="1"/>
  <c r="BD299" i="1"/>
  <c r="BD300" i="1"/>
  <c r="BD304" i="1"/>
  <c r="BC308" i="1"/>
  <c r="BD309" i="1"/>
  <c r="BC337" i="1"/>
  <c r="BC338" i="1"/>
  <c r="BC339" i="1"/>
  <c r="BC340" i="1"/>
  <c r="BC341" i="1"/>
  <c r="BC342" i="1"/>
  <c r="BC343" i="1"/>
  <c r="BC344" i="1"/>
  <c r="BC345" i="1"/>
  <c r="BC346" i="1"/>
  <c r="BC347" i="1"/>
  <c r="BD348" i="1"/>
  <c r="BC351" i="1"/>
  <c r="BD352" i="1"/>
  <c r="BD380" i="1"/>
  <c r="BD381" i="1"/>
  <c r="BD383" i="1"/>
  <c r="BC384" i="1"/>
  <c r="BC386" i="1"/>
  <c r="BC387" i="1"/>
  <c r="BC409" i="1"/>
  <c r="BD410" i="1"/>
  <c r="BC413" i="1"/>
  <c r="BD414" i="1"/>
  <c r="BC417" i="1"/>
  <c r="BD418" i="1"/>
  <c r="BC421" i="1"/>
  <c r="BD422" i="1"/>
  <c r="BC425" i="1"/>
  <c r="BD426" i="1"/>
  <c r="BC446" i="1"/>
  <c r="BD447" i="1"/>
  <c r="BC450" i="1"/>
  <c r="BD451" i="1"/>
  <c r="BC454" i="1"/>
  <c r="BD455" i="1"/>
  <c r="BC458" i="1"/>
  <c r="BD459" i="1"/>
  <c r="BC462" i="1"/>
  <c r="BD463" i="1"/>
  <c r="BD479" i="1"/>
  <c r="BD480" i="1"/>
  <c r="BD481" i="1"/>
  <c r="BD482" i="1"/>
  <c r="BD483" i="1"/>
  <c r="BD484" i="1"/>
  <c r="BD485" i="1"/>
  <c r="BD486" i="1"/>
  <c r="BD487" i="1"/>
  <c r="BD488" i="1"/>
  <c r="BD489" i="1"/>
  <c r="BD490" i="1"/>
  <c r="BD491" i="1"/>
  <c r="BD492" i="1"/>
  <c r="BD493" i="1"/>
  <c r="BD494" i="1"/>
  <c r="BD495" i="1"/>
  <c r="BD496" i="1"/>
  <c r="BD497" i="1"/>
  <c r="BD498" i="1"/>
  <c r="BC513" i="1"/>
  <c r="BD514" i="1"/>
  <c r="BC517" i="1"/>
  <c r="BD518" i="1"/>
  <c r="BC521" i="1"/>
  <c r="BD522" i="1"/>
  <c r="BC390" i="1"/>
  <c r="BC514" i="1"/>
  <c r="BC515" i="1"/>
  <c r="BC524" i="1"/>
  <c r="BD525" i="1"/>
  <c r="BC528" i="1"/>
  <c r="BD529" i="1"/>
  <c r="BC532" i="1"/>
  <c r="BD279" i="1"/>
  <c r="BD385" i="1"/>
  <c r="BD387" i="1"/>
  <c r="BC445" i="1"/>
  <c r="BD446" i="1"/>
  <c r="BC449" i="1"/>
  <c r="BD450" i="1"/>
  <c r="BC453" i="1"/>
  <c r="BD454" i="1"/>
  <c r="BC457" i="1"/>
  <c r="BD458" i="1"/>
  <c r="BC461" i="1"/>
  <c r="BD462" i="1"/>
  <c r="BD513" i="1"/>
  <c r="BD515" i="1"/>
  <c r="BC516" i="1"/>
  <c r="BC518" i="1"/>
  <c r="BC519" i="1"/>
  <c r="BD524" i="1"/>
  <c r="BC527" i="1"/>
  <c r="BD528" i="1"/>
  <c r="BC531" i="1"/>
  <c r="BD532" i="1"/>
  <c r="BC547" i="1"/>
  <c r="BC548" i="1"/>
  <c r="BC549" i="1"/>
  <c r="BC550" i="1"/>
  <c r="BC551" i="1"/>
  <c r="BC552" i="1"/>
  <c r="BC553" i="1"/>
  <c r="BC554" i="1"/>
  <c r="BC555" i="1"/>
  <c r="BC556" i="1"/>
  <c r="BC557" i="1"/>
  <c r="BC558" i="1"/>
  <c r="BC559" i="1"/>
  <c r="BC560" i="1"/>
  <c r="BC561" i="1"/>
  <c r="BD301" i="1"/>
  <c r="BD305" i="1"/>
  <c r="BC391" i="1"/>
  <c r="BC484" i="1"/>
  <c r="BC485" i="1"/>
  <c r="BC486" i="1"/>
  <c r="BC487" i="1"/>
  <c r="BC488" i="1"/>
  <c r="BC489" i="1"/>
  <c r="BC490" i="1"/>
  <c r="BC491" i="1"/>
  <c r="BC492" i="1"/>
  <c r="BC493" i="1"/>
  <c r="BC494" i="1"/>
  <c r="BC495" i="1"/>
  <c r="BC496" i="1"/>
  <c r="BC497" i="1"/>
  <c r="BC498" i="1"/>
  <c r="BD516" i="1"/>
  <c r="BD517" i="1"/>
  <c r="BD519" i="1"/>
  <c r="BC520" i="1"/>
  <c r="BC522" i="1"/>
  <c r="BC523" i="1"/>
  <c r="BC526" i="1"/>
  <c r="BD527" i="1"/>
  <c r="BC530" i="1"/>
  <c r="BD531" i="1"/>
  <c r="BD547" i="1"/>
  <c r="BD548" i="1"/>
  <c r="BD549" i="1"/>
  <c r="BD550" i="1"/>
  <c r="BD551" i="1"/>
  <c r="BD552" i="1"/>
  <c r="BD553" i="1"/>
  <c r="BD554" i="1"/>
  <c r="BD555" i="1"/>
  <c r="BD556" i="1"/>
  <c r="BD557" i="1"/>
  <c r="BD558" i="1"/>
  <c r="BD559" i="1"/>
  <c r="BD560" i="1"/>
  <c r="BD561" i="1"/>
  <c r="BD562" i="1"/>
  <c r="BD563" i="1"/>
  <c r="BD564" i="1"/>
  <c r="BD565" i="1"/>
  <c r="BD566" i="1"/>
  <c r="BC583" i="1"/>
  <c r="BC584" i="1"/>
  <c r="BC585" i="1"/>
  <c r="BC586" i="1"/>
  <c r="BD384" i="1"/>
  <c r="BC388" i="1"/>
  <c r="BD409" i="1"/>
  <c r="BD413" i="1"/>
  <c r="BD417" i="1"/>
  <c r="BD421" i="1"/>
  <c r="BD425" i="1"/>
  <c r="BC525" i="1"/>
  <c r="BD526" i="1"/>
  <c r="BC529" i="1"/>
  <c r="BD530" i="1"/>
  <c r="BC562" i="1"/>
  <c r="BC564" i="1"/>
  <c r="BC566" i="1"/>
  <c r="BD583" i="1"/>
  <c r="BD588" i="1"/>
  <c r="BD590" i="1"/>
  <c r="BD592" i="1"/>
  <c r="BD594" i="1"/>
  <c r="BD596" i="1"/>
  <c r="BD598" i="1"/>
  <c r="BD600" i="1"/>
  <c r="BD602" i="1"/>
  <c r="BD354" i="1"/>
  <c r="BD520" i="1"/>
  <c r="BD586" i="1"/>
  <c r="BC587" i="1"/>
  <c r="BC412" i="1"/>
  <c r="BC416" i="1"/>
  <c r="BC420" i="1"/>
  <c r="BC424" i="1"/>
  <c r="BC428" i="1"/>
  <c r="BC563" i="1"/>
  <c r="BC565" i="1"/>
  <c r="BD585" i="1"/>
  <c r="BD587" i="1"/>
  <c r="BD589" i="1"/>
  <c r="BD591" i="1"/>
  <c r="BD593" i="1"/>
  <c r="BD595" i="1"/>
  <c r="BD597" i="1"/>
  <c r="BD599" i="1"/>
  <c r="BD601" i="1"/>
  <c r="BC619" i="1"/>
  <c r="BC620" i="1"/>
  <c r="BC621" i="1"/>
  <c r="BC622" i="1"/>
  <c r="BC623" i="1"/>
  <c r="BC624" i="1"/>
  <c r="BC625" i="1"/>
  <c r="BC626" i="1"/>
  <c r="BC627" i="1"/>
  <c r="BC375" i="1"/>
  <c r="BD521" i="1"/>
  <c r="BD523" i="1"/>
  <c r="BD584" i="1"/>
  <c r="BD622" i="1"/>
  <c r="BC628" i="1"/>
  <c r="BC629" i="1"/>
  <c r="BC630" i="1"/>
  <c r="BC631" i="1"/>
  <c r="BC632" i="1"/>
  <c r="BC633" i="1"/>
  <c r="BC634" i="1"/>
  <c r="BC635" i="1"/>
  <c r="BC636" i="1"/>
  <c r="BC637" i="1"/>
  <c r="BC638" i="1"/>
  <c r="BC691" i="1"/>
  <c r="BD692" i="1"/>
  <c r="BC695" i="1"/>
  <c r="BD696" i="1"/>
  <c r="BC699" i="1"/>
  <c r="BD700" i="1"/>
  <c r="BC703" i="1"/>
  <c r="BD704" i="1"/>
  <c r="BC707" i="1"/>
  <c r="BD708" i="1"/>
  <c r="BC728" i="1"/>
  <c r="BD729" i="1"/>
  <c r="BC732" i="1"/>
  <c r="BD733" i="1"/>
  <c r="BC736" i="1"/>
  <c r="BD737" i="1"/>
  <c r="BC590" i="1"/>
  <c r="BC592" i="1"/>
  <c r="BC594" i="1"/>
  <c r="BC596" i="1"/>
  <c r="BC598" i="1"/>
  <c r="BC600" i="1"/>
  <c r="BC602" i="1"/>
  <c r="BD621" i="1"/>
  <c r="BD625" i="1"/>
  <c r="BD626" i="1"/>
  <c r="BD628" i="1"/>
  <c r="BD629" i="1"/>
  <c r="BD630" i="1"/>
  <c r="BD631" i="1"/>
  <c r="BD632" i="1"/>
  <c r="BD633" i="1"/>
  <c r="BD634" i="1"/>
  <c r="BD635" i="1"/>
  <c r="BD636" i="1"/>
  <c r="BD637" i="1"/>
  <c r="BD638" i="1"/>
  <c r="BC653" i="1"/>
  <c r="BC654" i="1"/>
  <c r="BC655" i="1"/>
  <c r="BC656" i="1"/>
  <c r="BC657" i="1"/>
  <c r="BC658" i="1"/>
  <c r="BC659" i="1"/>
  <c r="BC660" i="1"/>
  <c r="BC661" i="1"/>
  <c r="BC662" i="1"/>
  <c r="BC663" i="1"/>
  <c r="BC664" i="1"/>
  <c r="BC665" i="1"/>
  <c r="BC666" i="1"/>
  <c r="BC667" i="1"/>
  <c r="BC668" i="1"/>
  <c r="BC669" i="1"/>
  <c r="BC670" i="1"/>
  <c r="BC671" i="1"/>
  <c r="BC672" i="1"/>
  <c r="BC690" i="1"/>
  <c r="BD691" i="1"/>
  <c r="BC694" i="1"/>
  <c r="BD695" i="1"/>
  <c r="BC698" i="1"/>
  <c r="BD699" i="1"/>
  <c r="BC702" i="1"/>
  <c r="BD703" i="1"/>
  <c r="BC706" i="1"/>
  <c r="BD707" i="1"/>
  <c r="BC727" i="1"/>
  <c r="BD728" i="1"/>
  <c r="BC731" i="1"/>
  <c r="BC588" i="1"/>
  <c r="BD620" i="1"/>
  <c r="BD624" i="1"/>
  <c r="BD627" i="1"/>
  <c r="BD653" i="1"/>
  <c r="BD654" i="1"/>
  <c r="BD655" i="1"/>
  <c r="BD656" i="1"/>
  <c r="BD657" i="1"/>
  <c r="BD658" i="1"/>
  <c r="BD659" i="1"/>
  <c r="BD660" i="1"/>
  <c r="BD661" i="1"/>
  <c r="BD662" i="1"/>
  <c r="BD663" i="1"/>
  <c r="BD664" i="1"/>
  <c r="BD665" i="1"/>
  <c r="BD666" i="1"/>
  <c r="BD667" i="1"/>
  <c r="BD668" i="1"/>
  <c r="BD669" i="1"/>
  <c r="BD670" i="1"/>
  <c r="BD671" i="1"/>
  <c r="BD672" i="1"/>
  <c r="BD690" i="1"/>
  <c r="BC693" i="1"/>
  <c r="BD694" i="1"/>
  <c r="BC697" i="1"/>
  <c r="BD698" i="1"/>
  <c r="BC701" i="1"/>
  <c r="BD702" i="1"/>
  <c r="BC705" i="1"/>
  <c r="BD706" i="1"/>
  <c r="BC709" i="1"/>
  <c r="BC726" i="1"/>
  <c r="BD727" i="1"/>
  <c r="BC730" i="1"/>
  <c r="BD731" i="1"/>
  <c r="BC734" i="1"/>
  <c r="BD735" i="1"/>
  <c r="BC738" i="1"/>
  <c r="BD739" i="1"/>
  <c r="BC589" i="1"/>
  <c r="BC591" i="1"/>
  <c r="BC593" i="1"/>
  <c r="BC595" i="1"/>
  <c r="BC597" i="1"/>
  <c r="BC599" i="1"/>
  <c r="BC601" i="1"/>
  <c r="BD619" i="1"/>
  <c r="BD623" i="1"/>
  <c r="BC692" i="1"/>
  <c r="BD693" i="1"/>
  <c r="BC696" i="1"/>
  <c r="BD697" i="1"/>
  <c r="V751" i="1"/>
  <c r="BG745" i="1"/>
  <c r="BA745" i="1"/>
  <c r="BF744" i="1"/>
  <c r="AZ744" i="1"/>
  <c r="BJ743" i="1"/>
  <c r="BD743" i="1"/>
  <c r="AX743" i="1"/>
  <c r="BI742" i="1"/>
  <c r="BC742" i="1"/>
  <c r="AW742" i="1"/>
  <c r="BG741" i="1"/>
  <c r="BA741" i="1"/>
  <c r="BF740" i="1"/>
  <c r="AZ740" i="1"/>
  <c r="BJ739" i="1"/>
  <c r="BC739" i="1"/>
  <c r="BJ738" i="1"/>
  <c r="AX738" i="1"/>
  <c r="BC737" i="1"/>
  <c r="BG736" i="1"/>
  <c r="AZ735" i="1"/>
  <c r="BD734" i="1"/>
  <c r="BI733" i="1"/>
  <c r="AW733" i="1"/>
  <c r="BA732" i="1"/>
  <c r="AZ731" i="1"/>
  <c r="BG728" i="1"/>
  <c r="AZ727" i="1"/>
  <c r="U715" i="1"/>
  <c r="AX709" i="1"/>
  <c r="AW708" i="1"/>
  <c r="BF706" i="1"/>
  <c r="AX705" i="1"/>
  <c r="AW704" i="1"/>
  <c r="BF702" i="1"/>
  <c r="AX701" i="1"/>
  <c r="AW700" i="1"/>
  <c r="BU717" i="1"/>
  <c r="BO717" i="1"/>
  <c r="W571" i="1" a="1"/>
  <c r="W571" i="1" s="1"/>
  <c r="W570" i="1" s="1"/>
  <c r="BV717" i="1"/>
  <c r="BP717" i="1"/>
  <c r="BS716" i="1"/>
  <c r="BS715" i="1" s="1"/>
  <c r="BM716" i="1"/>
  <c r="U714" i="1"/>
  <c r="BS710" i="1"/>
  <c r="BM710" i="1"/>
  <c r="W653" i="1"/>
  <c r="BV639" i="1"/>
  <c r="BP639" i="1"/>
  <c r="BP644" i="1" s="1"/>
  <c r="BR605" i="1"/>
  <c r="BV609" i="1"/>
  <c r="BP609" i="1"/>
  <c r="BS645" i="1"/>
  <c r="BM645" i="1"/>
  <c r="BM644" i="1" s="1"/>
  <c r="BV716" i="1"/>
  <c r="BP716" i="1"/>
  <c r="U710" i="1"/>
  <c r="BR679" i="1"/>
  <c r="BL679" i="1"/>
  <c r="BS610" i="1"/>
  <c r="BM610" i="1"/>
  <c r="V562" i="1"/>
  <c r="V572" i="1" s="1"/>
  <c r="U571" i="1"/>
  <c r="BU567" i="1"/>
  <c r="BU572" i="1" s="1"/>
  <c r="BO567" i="1"/>
  <c r="BR567" i="1"/>
  <c r="BR572" i="1" s="1"/>
  <c r="BL567" i="1"/>
  <c r="BU540" i="1"/>
  <c r="BU533" i="1"/>
  <c r="BU539" i="1"/>
  <c r="BO540" i="1"/>
  <c r="BO533" i="1"/>
  <c r="BO539" i="1"/>
  <c r="BL499" i="1"/>
  <c r="BL505" i="1"/>
  <c r="BL506" i="1"/>
  <c r="V412" i="1"/>
  <c r="V434" i="1" s="1"/>
  <c r="U433" i="1"/>
  <c r="U429" i="1"/>
  <c r="U434" i="1"/>
  <c r="BS435" i="1"/>
  <c r="BS436" i="1"/>
  <c r="BS429" i="1"/>
  <c r="BM435" i="1"/>
  <c r="BM436" i="1"/>
  <c r="BM429" i="1"/>
  <c r="W429" i="1"/>
  <c r="V375" i="1"/>
  <c r="U395" i="1"/>
  <c r="U399" i="1"/>
  <c r="U400" i="1"/>
  <c r="BR319" i="1"/>
  <c r="BR325" i="1"/>
  <c r="BR326" i="1"/>
  <c r="BL319" i="1"/>
  <c r="BL325" i="1"/>
  <c r="BL326" i="1"/>
  <c r="BV610" i="1"/>
  <c r="BP610" i="1"/>
  <c r="BS609" i="1"/>
  <c r="BM609" i="1"/>
  <c r="BM603" i="1"/>
  <c r="BV603" i="1"/>
  <c r="BP603" i="1"/>
  <c r="U603" i="1"/>
  <c r="V583" i="1"/>
  <c r="BL573" i="1"/>
  <c r="BR540" i="1"/>
  <c r="BL540" i="1"/>
  <c r="BS533" i="1"/>
  <c r="BM533" i="1"/>
  <c r="BV540" i="1"/>
  <c r="BV533" i="1"/>
  <c r="BP540" i="1"/>
  <c r="BP533" i="1"/>
  <c r="W533" i="1"/>
  <c r="AU513" i="1"/>
  <c r="BS499" i="1"/>
  <c r="BS506" i="1"/>
  <c r="BM499" i="1"/>
  <c r="BM506" i="1"/>
  <c r="BU429" i="1"/>
  <c r="BU435" i="1"/>
  <c r="BU436" i="1"/>
  <c r="BO429" i="1"/>
  <c r="BO435" i="1"/>
  <c r="BR436" i="1"/>
  <c r="BR429" i="1"/>
  <c r="BL436" i="1"/>
  <c r="BL429" i="1"/>
  <c r="BL435" i="1"/>
  <c r="BV361" i="1"/>
  <c r="BV362" i="1"/>
  <c r="BP361" i="1"/>
  <c r="BP362" i="1"/>
  <c r="V518" i="1"/>
  <c r="V533" i="1" s="1"/>
  <c r="U537" i="1"/>
  <c r="U533" i="1"/>
  <c r="U538" i="1"/>
  <c r="BS539" i="1"/>
  <c r="BM539" i="1"/>
  <c r="V503" i="1" a="1"/>
  <c r="V503" i="1" s="1"/>
  <c r="V502" i="1" s="1"/>
  <c r="V504" i="1"/>
  <c r="AU299" i="1"/>
  <c r="W319" i="1"/>
  <c r="BU71" i="1"/>
  <c r="BU72" i="1"/>
  <c r="C33" i="1"/>
  <c r="AT510" i="1"/>
  <c r="BP500" i="1"/>
  <c r="BU499" i="1"/>
  <c r="BO499" i="1"/>
  <c r="BV472" i="1"/>
  <c r="BV465" i="1"/>
  <c r="BV471" i="1"/>
  <c r="BP472" i="1"/>
  <c r="BP465" i="1"/>
  <c r="BP471" i="1"/>
  <c r="BS402" i="1"/>
  <c r="BS395" i="1"/>
  <c r="BS401" i="1"/>
  <c r="BM402" i="1"/>
  <c r="BM401" i="1"/>
  <c r="BM400" i="1" s="1"/>
  <c r="BU402" i="1"/>
  <c r="BO402" i="1"/>
  <c r="U274" i="1"/>
  <c r="W274" i="1"/>
  <c r="BV501" i="1"/>
  <c r="BV500" i="1"/>
  <c r="BS505" i="1"/>
  <c r="BM505" i="1"/>
  <c r="V449" i="1"/>
  <c r="V470" i="1" s="1"/>
  <c r="U469" i="1"/>
  <c r="U470" i="1"/>
  <c r="BS465" i="1"/>
  <c r="BS471" i="1"/>
  <c r="BM465" i="1"/>
  <c r="BM471" i="1"/>
  <c r="BR472" i="1"/>
  <c r="BL472" i="1"/>
  <c r="W465" i="1"/>
  <c r="BU472" i="1"/>
  <c r="BU465" i="1"/>
  <c r="BU471" i="1"/>
  <c r="BO472" i="1"/>
  <c r="BO465" i="1"/>
  <c r="BO471" i="1"/>
  <c r="BV325" i="1"/>
  <c r="BV326" i="1"/>
  <c r="BV319" i="1"/>
  <c r="BP325" i="1"/>
  <c r="BP326" i="1"/>
  <c r="BP319" i="1"/>
  <c r="BR255" i="1"/>
  <c r="BR465" i="1"/>
  <c r="BV436" i="1"/>
  <c r="BV429" i="1"/>
  <c r="BV435" i="1"/>
  <c r="BP436" i="1"/>
  <c r="BP429" i="1"/>
  <c r="BP435" i="1"/>
  <c r="BR402" i="1"/>
  <c r="BR395" i="1"/>
  <c r="BR401" i="1"/>
  <c r="BL402" i="1"/>
  <c r="BL401" i="1"/>
  <c r="BL395" i="1"/>
  <c r="W395" i="1"/>
  <c r="BV401" i="1"/>
  <c r="BV400" i="1" s="1"/>
  <c r="BP395" i="1"/>
  <c r="BP401" i="1"/>
  <c r="BR362" i="1"/>
  <c r="BR355" i="1"/>
  <c r="BR361" i="1"/>
  <c r="BL362" i="1"/>
  <c r="BL355" i="1"/>
  <c r="BL360" i="1" s="1"/>
  <c r="U270" i="1"/>
  <c r="AZ270" i="1" s="1"/>
  <c r="W270" i="1"/>
  <c r="U465" i="1"/>
  <c r="BU395" i="1"/>
  <c r="BO395" i="1"/>
  <c r="BU361" i="1"/>
  <c r="BU360" i="1" s="1"/>
  <c r="BO361" i="1"/>
  <c r="BS355" i="1"/>
  <c r="BM355" i="1"/>
  <c r="BM360" i="1" s="1"/>
  <c r="BU326" i="1"/>
  <c r="BO326" i="1"/>
  <c r="BS326" i="1"/>
  <c r="BS319" i="1"/>
  <c r="BS325" i="1"/>
  <c r="BM326" i="1"/>
  <c r="BM319" i="1"/>
  <c r="BM325" i="1"/>
  <c r="U273" i="1"/>
  <c r="BF273" i="1" s="1"/>
  <c r="W273" i="1"/>
  <c r="U269" i="1"/>
  <c r="W269" i="1"/>
  <c r="U196" i="1"/>
  <c r="BF196" i="1" s="1"/>
  <c r="W196" i="1"/>
  <c r="BS213" i="1"/>
  <c r="BS219" i="1"/>
  <c r="BM219" i="1"/>
  <c r="BM213" i="1"/>
  <c r="BU291" i="1"/>
  <c r="BU284" i="1"/>
  <c r="BU290" i="1"/>
  <c r="BO291" i="1"/>
  <c r="BO284" i="1"/>
  <c r="BO290" i="1"/>
  <c r="U276" i="1"/>
  <c r="W276" i="1"/>
  <c r="U272" i="1"/>
  <c r="BF272" i="1" s="1"/>
  <c r="W272" i="1"/>
  <c r="U268" i="1"/>
  <c r="W268" i="1"/>
  <c r="BV355" i="1"/>
  <c r="BP355" i="1"/>
  <c r="BP284" i="1"/>
  <c r="BR284" i="1"/>
  <c r="BR290" i="1"/>
  <c r="BR291" i="1"/>
  <c r="BL284" i="1"/>
  <c r="BL290" i="1"/>
  <c r="BL291" i="1"/>
  <c r="U275" i="1"/>
  <c r="W275" i="1"/>
  <c r="U271" i="1"/>
  <c r="AZ271" i="1" s="1"/>
  <c r="W271" i="1"/>
  <c r="U267" i="1"/>
  <c r="W267" i="1"/>
  <c r="BS284" i="1"/>
  <c r="BS290" i="1"/>
  <c r="BM284" i="1"/>
  <c r="BM290" i="1"/>
  <c r="BP184" i="1"/>
  <c r="BP177" i="1"/>
  <c r="BP183" i="1"/>
  <c r="U323" i="1"/>
  <c r="U266" i="1"/>
  <c r="W266" i="1"/>
  <c r="BR256" i="1"/>
  <c r="BR249" i="1"/>
  <c r="BL256" i="1"/>
  <c r="BL249" i="1"/>
  <c r="U229" i="1"/>
  <c r="W229" i="1"/>
  <c r="BU219" i="1"/>
  <c r="BU213" i="1"/>
  <c r="BU220" i="1"/>
  <c r="BO219" i="1"/>
  <c r="BO213" i="1"/>
  <c r="BO220" i="1"/>
  <c r="U265" i="1"/>
  <c r="BF265" i="1" s="1"/>
  <c r="W265" i="1"/>
  <c r="BP256" i="1"/>
  <c r="BP249" i="1"/>
  <c r="BP255" i="1"/>
  <c r="BV213" i="1"/>
  <c r="BV220" i="1"/>
  <c r="BR213" i="1"/>
  <c r="BR220" i="1"/>
  <c r="BR219" i="1"/>
  <c r="BL213" i="1"/>
  <c r="BL218" i="1" s="1"/>
  <c r="BL220" i="1"/>
  <c r="BO249" i="1"/>
  <c r="BO255" i="1"/>
  <c r="BS255" i="1"/>
  <c r="BS254" i="1" s="1"/>
  <c r="BS256" i="1"/>
  <c r="BM255" i="1"/>
  <c r="BM254" i="1" s="1"/>
  <c r="BM256" i="1"/>
  <c r="BR183" i="1"/>
  <c r="BV219" i="1"/>
  <c r="BP219" i="1"/>
  <c r="BP218" i="1" s="1"/>
  <c r="U195" i="1"/>
  <c r="BF195" i="1" s="1"/>
  <c r="W195" i="1"/>
  <c r="U198" i="1"/>
  <c r="W198" i="1"/>
  <c r="U194" i="1"/>
  <c r="W194" i="1"/>
  <c r="BS220" i="1"/>
  <c r="BM220" i="1"/>
  <c r="BR184" i="1"/>
  <c r="BR177" i="1"/>
  <c r="BL184" i="1"/>
  <c r="BL177" i="1"/>
  <c r="W157" i="1"/>
  <c r="U157" i="1"/>
  <c r="BR139" i="1"/>
  <c r="BL139" i="1"/>
  <c r="U197" i="1"/>
  <c r="W197" i="1"/>
  <c r="BS183" i="1"/>
  <c r="BS184" i="1"/>
  <c r="BM183" i="1"/>
  <c r="BM182" i="1" s="1"/>
  <c r="BM184" i="1"/>
  <c r="BO177" i="1"/>
  <c r="BO183" i="1"/>
  <c r="U158" i="1"/>
  <c r="W158" i="1"/>
  <c r="U203" i="1"/>
  <c r="U202" i="1"/>
  <c r="U201" i="1"/>
  <c r="BF201" i="1" s="1"/>
  <c r="U200" i="1"/>
  <c r="BO146" i="1"/>
  <c r="BS139" i="1"/>
  <c r="BM139" i="1"/>
  <c r="BP139" i="1"/>
  <c r="BP144" i="1" s="1"/>
  <c r="V105" i="1"/>
  <c r="V106" i="1" s="1"/>
  <c r="W110" i="1" a="1"/>
  <c r="W110" i="1" s="1"/>
  <c r="U110" i="1"/>
  <c r="BS106" i="1"/>
  <c r="BS113" i="1"/>
  <c r="BS112" i="1"/>
  <c r="BM113" i="1"/>
  <c r="BM106" i="1"/>
  <c r="BM112" i="1"/>
  <c r="BS146" i="1"/>
  <c r="BO139" i="1"/>
  <c r="BO145" i="1"/>
  <c r="BR145" i="1"/>
  <c r="BR146" i="1"/>
  <c r="BL145" i="1"/>
  <c r="BL146" i="1"/>
  <c r="BR113" i="1"/>
  <c r="BP107" i="1"/>
  <c r="BP108" i="1"/>
  <c r="BP111" i="1"/>
  <c r="BO108" i="1"/>
  <c r="W162" i="1"/>
  <c r="V162" i="1" s="1"/>
  <c r="BV162" i="1" s="1"/>
  <c r="BS145" i="1"/>
  <c r="AS116" i="1"/>
  <c r="A154" i="1"/>
  <c r="CN71" i="1"/>
  <c r="CN72" i="1"/>
  <c r="BR106" i="1"/>
  <c r="BL106" i="1"/>
  <c r="BV70" i="1"/>
  <c r="BV77" i="1"/>
  <c r="BP70" i="1"/>
  <c r="BP75" i="1" s="1"/>
  <c r="BP77" i="1"/>
  <c r="BS76" i="1"/>
  <c r="BS75" i="1" s="1"/>
  <c r="BM76" i="1"/>
  <c r="BY70" i="1"/>
  <c r="BR70" i="1"/>
  <c r="BL70" i="1"/>
  <c r="BL75" i="1" s="1"/>
  <c r="CL76" i="1"/>
  <c r="CF51" i="1"/>
  <c r="W70" i="1"/>
  <c r="CO70" i="1"/>
  <c r="CO77" i="1"/>
  <c r="AX77" i="1"/>
  <c r="CF50" i="1"/>
  <c r="CE53" i="1"/>
  <c r="CF54" i="1"/>
  <c r="CE57" i="1"/>
  <c r="CF58" i="1"/>
  <c r="CE61" i="1"/>
  <c r="CF62" i="1"/>
  <c r="CE65" i="1"/>
  <c r="CF66" i="1"/>
  <c r="CE69" i="1"/>
  <c r="CE52" i="1"/>
  <c r="CF53" i="1"/>
  <c r="CE56" i="1"/>
  <c r="CF57" i="1"/>
  <c r="CE60" i="1"/>
  <c r="CF61" i="1"/>
  <c r="CE64" i="1"/>
  <c r="CF65" i="1"/>
  <c r="CE68" i="1"/>
  <c r="CF69" i="1"/>
  <c r="CE51" i="1"/>
  <c r="CE76" i="1" s="1"/>
  <c r="CF52" i="1"/>
  <c r="CE55" i="1"/>
  <c r="CF56" i="1"/>
  <c r="CE59" i="1"/>
  <c r="CF60" i="1"/>
  <c r="CE63" i="1"/>
  <c r="CF64" i="1"/>
  <c r="CE67" i="1"/>
  <c r="CF68" i="1"/>
  <c r="BG50" i="1"/>
  <c r="BF53" i="1"/>
  <c r="BG54" i="1"/>
  <c r="BF57" i="1"/>
  <c r="BG58" i="1"/>
  <c r="BF61" i="1"/>
  <c r="BG62" i="1"/>
  <c r="BF65" i="1"/>
  <c r="BG66" i="1"/>
  <c r="BF69" i="1"/>
  <c r="BF52" i="1"/>
  <c r="BG53" i="1"/>
  <c r="BF56" i="1"/>
  <c r="BG57" i="1"/>
  <c r="BF60" i="1"/>
  <c r="BG61" i="1"/>
  <c r="BF64" i="1"/>
  <c r="BG65" i="1"/>
  <c r="BF68" i="1"/>
  <c r="BG69" i="1"/>
  <c r="BF51" i="1"/>
  <c r="BG52" i="1"/>
  <c r="BF55" i="1"/>
  <c r="BG56" i="1"/>
  <c r="BF59" i="1"/>
  <c r="BG60" i="1"/>
  <c r="BF63" i="1"/>
  <c r="BG64" i="1"/>
  <c r="BF67" i="1"/>
  <c r="BG68" i="1"/>
  <c r="BA76" i="1"/>
  <c r="BF50" i="1"/>
  <c r="AZ70" i="1"/>
  <c r="BF1134" i="1" l="1"/>
  <c r="BL535" i="1"/>
  <c r="BL466" i="1"/>
  <c r="BR843" i="1"/>
  <c r="BO604" i="1"/>
  <c r="BG1100" i="1"/>
  <c r="V160" i="1"/>
  <c r="BV160" i="1" s="1"/>
  <c r="BO644" i="1"/>
  <c r="BP254" i="1"/>
  <c r="BL534" i="1"/>
  <c r="BM955" i="1"/>
  <c r="BL1134" i="1"/>
  <c r="BO360" i="1"/>
  <c r="BR500" i="1"/>
  <c r="BM806" i="1"/>
  <c r="BO805" i="1"/>
  <c r="AZ1166" i="1"/>
  <c r="BD985" i="1"/>
  <c r="BR538" i="1"/>
  <c r="U876" i="1"/>
  <c r="BO71" i="1"/>
  <c r="BU1204" i="1"/>
  <c r="BR640" i="1"/>
  <c r="BV1022" i="1"/>
  <c r="BD1028" i="1"/>
  <c r="BM1094" i="1"/>
  <c r="BO839" i="1"/>
  <c r="BM218" i="1"/>
  <c r="BL400" i="1"/>
  <c r="BR534" i="1"/>
  <c r="BL144" i="1"/>
  <c r="BI1027" i="1"/>
  <c r="BL875" i="1"/>
  <c r="BU839" i="1"/>
  <c r="BU711" i="1"/>
  <c r="BV1345" i="1"/>
  <c r="BO675" i="1"/>
  <c r="BU146" i="1"/>
  <c r="W839" i="1"/>
  <c r="BC838" i="1"/>
  <c r="CI70" i="1"/>
  <c r="BG1385" i="1"/>
  <c r="AW920" i="1"/>
  <c r="BM1062" i="1"/>
  <c r="BL1062" i="1"/>
  <c r="BR1312" i="1"/>
  <c r="BC1028" i="1"/>
  <c r="BO144" i="1"/>
  <c r="BR470" i="1"/>
  <c r="BF956" i="1"/>
  <c r="BF955" i="1" s="1"/>
  <c r="BG1343" i="1"/>
  <c r="U673" i="1"/>
  <c r="BL1131" i="1"/>
  <c r="BF1308" i="1"/>
  <c r="BO605" i="1"/>
  <c r="V655" i="1"/>
  <c r="BO674" i="1"/>
  <c r="BC1026" i="1"/>
  <c r="U678" i="1"/>
  <c r="BF1273" i="1"/>
  <c r="BL604" i="1"/>
  <c r="BV107" i="1"/>
  <c r="BM839" i="1"/>
  <c r="BU1240" i="1"/>
  <c r="BD920" i="1"/>
  <c r="BF1171" i="1"/>
  <c r="AZ950" i="1"/>
  <c r="AZ955" i="1" s="1"/>
  <c r="BI1026" i="1"/>
  <c r="BA1134" i="1"/>
  <c r="BR1348" i="1"/>
  <c r="BI1170" i="1"/>
  <c r="BI1166" i="1" s="1"/>
  <c r="BP1312" i="1"/>
  <c r="BR1309" i="1"/>
  <c r="BR678" i="1"/>
  <c r="BP918" i="1"/>
  <c r="V713" i="1"/>
  <c r="BO809" i="1"/>
  <c r="U502" i="1"/>
  <c r="BG1129" i="1"/>
  <c r="BG1130" i="1" s="1"/>
  <c r="BG957" i="1"/>
  <c r="BG1278" i="1"/>
  <c r="BG992" i="1"/>
  <c r="BG873" i="1"/>
  <c r="BG875" i="1" s="1"/>
  <c r="BD1383" i="1"/>
  <c r="BO1204" i="1"/>
  <c r="BS1348" i="1"/>
  <c r="BR608" i="1"/>
  <c r="BS839" i="1"/>
  <c r="BF992" i="1"/>
  <c r="BC992" i="1"/>
  <c r="BD992" i="1"/>
  <c r="BC880" i="1"/>
  <c r="BG1314" i="1"/>
  <c r="BG920" i="1"/>
  <c r="AZ77" i="1"/>
  <c r="BC77" i="1"/>
  <c r="BP1383" i="1"/>
  <c r="BD1169" i="1"/>
  <c r="BO1383" i="1"/>
  <c r="BL1165" i="1"/>
  <c r="BU321" i="1"/>
  <c r="BV285" i="1"/>
  <c r="BR501" i="1"/>
  <c r="AX1204" i="1"/>
  <c r="BV1383" i="1"/>
  <c r="BL1130" i="1"/>
  <c r="BD1204" i="1"/>
  <c r="BA992" i="1"/>
  <c r="BR1169" i="1"/>
  <c r="BO320" i="1"/>
  <c r="V955" i="1"/>
  <c r="BP1204" i="1"/>
  <c r="BU712" i="1"/>
  <c r="BU843" i="1"/>
  <c r="U748" i="1"/>
  <c r="BP675" i="1"/>
  <c r="BO1062" i="1"/>
  <c r="BO182" i="1"/>
  <c r="BS806" i="1"/>
  <c r="BP569" i="1"/>
  <c r="BU324" i="1"/>
  <c r="BV878" i="1"/>
  <c r="V989" i="1" a="1"/>
  <c r="V989" i="1" s="1"/>
  <c r="V987" i="1" s="1"/>
  <c r="BG985" i="1"/>
  <c r="BU840" i="1"/>
  <c r="BV1276" i="1"/>
  <c r="BA1308" i="1"/>
  <c r="BU605" i="1"/>
  <c r="BA950" i="1"/>
  <c r="BA952" i="1" s="1"/>
  <c r="BM1240" i="1"/>
  <c r="AX880" i="1"/>
  <c r="BO1240" i="1"/>
  <c r="BV286" i="1"/>
  <c r="BL467" i="1"/>
  <c r="AZ1098" i="1"/>
  <c r="BS805" i="1"/>
  <c r="BO1276" i="1"/>
  <c r="BO806" i="1"/>
  <c r="BC1058" i="1"/>
  <c r="BU678" i="1"/>
  <c r="BS572" i="1"/>
  <c r="BA1098" i="1"/>
  <c r="BR751" i="1"/>
  <c r="BC1098" i="1"/>
  <c r="U1346" i="1"/>
  <c r="BU1200" i="1"/>
  <c r="BU1237" i="1"/>
  <c r="BL1309" i="1"/>
  <c r="BR1165" i="1"/>
  <c r="BM1095" i="1"/>
  <c r="AW77" i="1"/>
  <c r="BU1236" i="1"/>
  <c r="BP501" i="1"/>
  <c r="BM805" i="1"/>
  <c r="BL809" i="1"/>
  <c r="BR1098" i="1"/>
  <c r="W139" i="1"/>
  <c r="AW70" i="1"/>
  <c r="BP572" i="1"/>
  <c r="BC1204" i="1"/>
  <c r="AX1240" i="1"/>
  <c r="BA1237" i="1"/>
  <c r="AZ1169" i="1"/>
  <c r="BJ70" i="1"/>
  <c r="AX70" i="1"/>
  <c r="AX75" i="1" s="1"/>
  <c r="BG880" i="1"/>
  <c r="BG838" i="1"/>
  <c r="BG839" i="1" s="1"/>
  <c r="BG1199" i="1"/>
  <c r="BG1201" i="1" s="1"/>
  <c r="BF1385" i="1"/>
  <c r="BG1093" i="1"/>
  <c r="BG1094" i="1" s="1"/>
  <c r="U139" i="1"/>
  <c r="BR1276" i="1"/>
  <c r="BF1100" i="1"/>
  <c r="BF1242" i="1"/>
  <c r="BG1021" i="1"/>
  <c r="BG1026" i="1" s="1"/>
  <c r="BF1136" i="1"/>
  <c r="BG1378" i="1"/>
  <c r="BG1383" i="1" s="1"/>
  <c r="BO1026" i="1"/>
  <c r="AZ957" i="1"/>
  <c r="BV1026" i="1"/>
  <c r="BV678" i="1"/>
  <c r="BS644" i="1"/>
  <c r="BV1023" i="1"/>
  <c r="BO324" i="1"/>
  <c r="BV289" i="1"/>
  <c r="AX1169" i="1"/>
  <c r="V571" i="1" a="1"/>
  <c r="V571" i="1" s="1"/>
  <c r="BR1134" i="1"/>
  <c r="AX1165" i="1"/>
  <c r="BA1312" i="1"/>
  <c r="BL1312" i="1"/>
  <c r="BO640" i="1"/>
  <c r="CN77" i="1"/>
  <c r="BF1343" i="1"/>
  <c r="BF1348" i="1" s="1"/>
  <c r="BG913" i="1"/>
  <c r="BF845" i="1"/>
  <c r="BD957" i="1"/>
  <c r="BD845" i="1"/>
  <c r="BD880" i="1"/>
  <c r="BF920" i="1"/>
  <c r="BG1136" i="1"/>
  <c r="BF957" i="1"/>
  <c r="BF1064" i="1"/>
  <c r="BF1206" i="1"/>
  <c r="BF1314" i="1"/>
  <c r="BG1064" i="1"/>
  <c r="BG950" i="1"/>
  <c r="BG1271" i="1"/>
  <c r="BG1276" i="1" s="1"/>
  <c r="BG1164" i="1"/>
  <c r="BF1278" i="1"/>
  <c r="BC845" i="1"/>
  <c r="BF1028" i="1"/>
  <c r="BG1307" i="1"/>
  <c r="BG1309" i="1" s="1"/>
  <c r="BP289" i="1"/>
  <c r="BO878" i="1"/>
  <c r="BP843" i="1"/>
  <c r="U1274" i="1"/>
  <c r="BV1165" i="1"/>
  <c r="BV1166" i="1"/>
  <c r="BI1313" i="1"/>
  <c r="BP1026" i="1"/>
  <c r="BI1135" i="1"/>
  <c r="BI1130" i="1" s="1"/>
  <c r="BC1276" i="1"/>
  <c r="AX1023" i="1"/>
  <c r="AZ987" i="1"/>
  <c r="BG1134" i="1"/>
  <c r="BG1350" i="1"/>
  <c r="BD1348" i="1"/>
  <c r="AX873" i="1"/>
  <c r="AX878" i="1" s="1"/>
  <c r="CC70" i="1"/>
  <c r="CC75" i="1" s="1"/>
  <c r="CI77" i="1"/>
  <c r="BG1235" i="1"/>
  <c r="BG1237" i="1" s="1"/>
  <c r="BJ77" i="1"/>
  <c r="BF1170" i="1"/>
  <c r="V161" i="1"/>
  <c r="BC913" i="1"/>
  <c r="BC919" i="1"/>
  <c r="BS608" i="1"/>
  <c r="BO289" i="1"/>
  <c r="W605" i="1"/>
  <c r="BL1348" i="1"/>
  <c r="AX1022" i="1"/>
  <c r="AZ986" i="1"/>
  <c r="BG1028" i="1"/>
  <c r="BG1171" i="1"/>
  <c r="BR986" i="1"/>
  <c r="BF873" i="1"/>
  <c r="BF879" i="1"/>
  <c r="BO72" i="1"/>
  <c r="U536" i="1"/>
  <c r="BL504" i="1"/>
  <c r="AX918" i="1"/>
  <c r="BP878" i="1"/>
  <c r="U1060" i="1"/>
  <c r="BF1205" i="1"/>
  <c r="BD950" i="1"/>
  <c r="BD955" i="1" s="1"/>
  <c r="BD913" i="1"/>
  <c r="BD918" i="1" s="1"/>
  <c r="BG1057" i="1"/>
  <c r="BG1062" i="1" s="1"/>
  <c r="BA1094" i="1"/>
  <c r="BR1273" i="1"/>
  <c r="AZ1165" i="1"/>
  <c r="BD873" i="1"/>
  <c r="BD878" i="1" s="1"/>
  <c r="BG1242" i="1"/>
  <c r="BP678" i="1"/>
  <c r="BO918" i="1"/>
  <c r="BV1348" i="1"/>
  <c r="BF1164" i="1"/>
  <c r="BI1278" i="1"/>
  <c r="BO434" i="1"/>
  <c r="BU674" i="1"/>
  <c r="BA1062" i="1"/>
  <c r="BF1199" i="1"/>
  <c r="BR1272" i="1"/>
  <c r="BL1166" i="1"/>
  <c r="AW1383" i="1"/>
  <c r="W604" i="1"/>
  <c r="BL751" i="1"/>
  <c r="BF880" i="1"/>
  <c r="BC843" i="1"/>
  <c r="BD838" i="1"/>
  <c r="BD839" i="1" s="1"/>
  <c r="BJ1171" i="1"/>
  <c r="AW1379" i="1"/>
  <c r="CH70" i="1"/>
  <c r="CH75" i="1" s="1"/>
  <c r="BG1131" i="1"/>
  <c r="U1238" i="1"/>
  <c r="BA1240" i="1"/>
  <c r="BC71" i="1"/>
  <c r="W355" i="1"/>
  <c r="U913" i="1"/>
  <c r="BG1206" i="1"/>
  <c r="BJ1064" i="1"/>
  <c r="BI804" i="1"/>
  <c r="BO641" i="1"/>
  <c r="AW880" i="1"/>
  <c r="BF811" i="1"/>
  <c r="BF1350" i="1"/>
  <c r="BG845" i="1"/>
  <c r="BM1237" i="1"/>
  <c r="BU675" i="1"/>
  <c r="BV1098" i="1"/>
  <c r="U360" i="1"/>
  <c r="W107" i="1"/>
  <c r="CH77" i="1"/>
  <c r="AX838" i="1"/>
  <c r="AX843" i="1" s="1"/>
  <c r="BC920" i="1"/>
  <c r="BS1134" i="1"/>
  <c r="BM75" i="1"/>
  <c r="BM504" i="1"/>
  <c r="V429" i="1"/>
  <c r="V431" i="1" s="1"/>
  <c r="AW1026" i="1"/>
  <c r="AZ992" i="1"/>
  <c r="BU108" i="1"/>
  <c r="BY77" i="1"/>
  <c r="CC77" i="1"/>
  <c r="BM324" i="1"/>
  <c r="BD990" i="1"/>
  <c r="BC955" i="1"/>
  <c r="BS1312" i="1"/>
  <c r="BM809" i="1"/>
  <c r="BJ950" i="1"/>
  <c r="BJ951" i="1" s="1"/>
  <c r="BL878" i="1"/>
  <c r="BI1240" i="1"/>
  <c r="CL77" i="1"/>
  <c r="CL70" i="1"/>
  <c r="CL75" i="1" s="1"/>
  <c r="U359" i="1"/>
  <c r="BL605" i="1"/>
  <c r="W804" i="1"/>
  <c r="BO955" i="1"/>
  <c r="BO915" i="1"/>
  <c r="AW1348" i="1"/>
  <c r="BM1383" i="1"/>
  <c r="V1346" i="1"/>
  <c r="BA957" i="1"/>
  <c r="AW845" i="1"/>
  <c r="BU139" i="1"/>
  <c r="BJ1093" i="1"/>
  <c r="BJ1094" i="1" s="1"/>
  <c r="CB76" i="1"/>
  <c r="CB77" i="1"/>
  <c r="BR644" i="1"/>
  <c r="BC75" i="1"/>
  <c r="V567" i="1"/>
  <c r="U841" i="1"/>
  <c r="BP990" i="1"/>
  <c r="BO914" i="1"/>
  <c r="BA1169" i="1"/>
  <c r="BU1134" i="1"/>
  <c r="BC1348" i="1"/>
  <c r="BJ1057" i="1"/>
  <c r="BJ1058" i="1" s="1"/>
  <c r="BP751" i="1"/>
  <c r="BP1344" i="1"/>
  <c r="BU470" i="1"/>
  <c r="BL608" i="1"/>
  <c r="V990" i="1"/>
  <c r="BJ1206" i="1"/>
  <c r="BS990" i="1"/>
  <c r="BM1236" i="1"/>
  <c r="BC1059" i="1"/>
  <c r="BV569" i="1"/>
  <c r="U108" i="1"/>
  <c r="BO843" i="1"/>
  <c r="BI1028" i="1"/>
  <c r="BJ913" i="1"/>
  <c r="BJ918" i="1" s="1"/>
  <c r="BJ957" i="1"/>
  <c r="AW914" i="1"/>
  <c r="BS1130" i="1"/>
  <c r="CK76" i="1"/>
  <c r="CK72" i="1" s="1"/>
  <c r="CK77" i="1"/>
  <c r="BJ985" i="1"/>
  <c r="BJ990" i="1" s="1"/>
  <c r="BJ1271" i="1"/>
  <c r="BJ1276" i="1" s="1"/>
  <c r="BP805" i="1"/>
  <c r="BJ1307" i="1"/>
  <c r="CB70" i="1"/>
  <c r="AZ845" i="1"/>
  <c r="BO254" i="1"/>
  <c r="BU434" i="1"/>
  <c r="BO538" i="1"/>
  <c r="U570" i="1"/>
  <c r="BV715" i="1"/>
  <c r="U1202" i="1"/>
  <c r="BO608" i="1"/>
  <c r="BI1064" i="1"/>
  <c r="U917" i="1"/>
  <c r="V900" i="1" s="1"/>
  <c r="BV900" i="1" s="1"/>
  <c r="BS1204" i="1"/>
  <c r="BC990" i="1"/>
  <c r="BO1059" i="1"/>
  <c r="BJ1242" i="1"/>
  <c r="BI1242" i="1"/>
  <c r="BJ1028" i="1"/>
  <c r="BI1171" i="1"/>
  <c r="BR878" i="1"/>
  <c r="BV747" i="1"/>
  <c r="BI1100" i="1"/>
  <c r="BL470" i="1"/>
  <c r="BG1240" i="1"/>
  <c r="BU878" i="1"/>
  <c r="BU1026" i="1"/>
  <c r="BO1058" i="1"/>
  <c r="BI1237" i="1"/>
  <c r="BR987" i="1"/>
  <c r="BI1136" i="1"/>
  <c r="U355" i="1"/>
  <c r="BC72" i="1"/>
  <c r="BP324" i="1"/>
  <c r="V433" i="1" a="1"/>
  <c r="V433" i="1" s="1"/>
  <c r="BV843" i="1"/>
  <c r="BP504" i="1"/>
  <c r="BJ1129" i="1"/>
  <c r="BI992" i="1"/>
  <c r="BR218" i="1"/>
  <c r="BP470" i="1"/>
  <c r="BL434" i="1"/>
  <c r="V876" i="1"/>
  <c r="BL987" i="1"/>
  <c r="AX845" i="1"/>
  <c r="BM678" i="1"/>
  <c r="BL640" i="1"/>
  <c r="BS434" i="1"/>
  <c r="BL986" i="1"/>
  <c r="BO111" i="1"/>
  <c r="BR990" i="1"/>
  <c r="BR360" i="1"/>
  <c r="BS400" i="1"/>
  <c r="BL644" i="1"/>
  <c r="AZ811" i="1"/>
  <c r="BM918" i="1"/>
  <c r="AX990" i="1"/>
  <c r="AZ1204" i="1"/>
  <c r="BJ955" i="1"/>
  <c r="BM1169" i="1"/>
  <c r="BC1169" i="1"/>
  <c r="BV1062" i="1"/>
  <c r="BU604" i="1"/>
  <c r="BU608" i="1"/>
  <c r="BM572" i="1"/>
  <c r="BM674" i="1"/>
  <c r="BM675" i="1"/>
  <c r="BP674" i="1"/>
  <c r="BL1169" i="1"/>
  <c r="AW838" i="1"/>
  <c r="AZ920" i="1"/>
  <c r="BS674" i="1"/>
  <c r="BS675" i="1"/>
  <c r="BI957" i="1"/>
  <c r="BI811" i="1"/>
  <c r="BJ838" i="1"/>
  <c r="BJ845" i="1"/>
  <c r="U144" i="1"/>
  <c r="BV572" i="1"/>
  <c r="BL678" i="1"/>
  <c r="BV675" i="1"/>
  <c r="BS1062" i="1"/>
  <c r="BF1026" i="1"/>
  <c r="BS1237" i="1"/>
  <c r="BU1348" i="1"/>
  <c r="BO990" i="1"/>
  <c r="BJ1136" i="1"/>
  <c r="W1309" i="1"/>
  <c r="BR1166" i="1"/>
  <c r="W951" i="1"/>
  <c r="BM568" i="1"/>
  <c r="BM569" i="1"/>
  <c r="BJ1199" i="1"/>
  <c r="BJ1201" i="1" s="1"/>
  <c r="BI845" i="1"/>
  <c r="BJ811" i="1"/>
  <c r="AW918" i="1"/>
  <c r="BJ1349" i="1"/>
  <c r="BJ1343" i="1"/>
  <c r="BJ1314" i="1"/>
  <c r="BJ804" i="1"/>
  <c r="BI1199" i="1"/>
  <c r="BI1205" i="1"/>
  <c r="BM71" i="1"/>
  <c r="BS72" i="1"/>
  <c r="U109" i="1"/>
  <c r="BU218" i="1"/>
  <c r="BV434" i="1"/>
  <c r="V469" i="1" a="1"/>
  <c r="V469" i="1" s="1"/>
  <c r="V468" i="1" s="1"/>
  <c r="BS470" i="1"/>
  <c r="BM396" i="1"/>
  <c r="BL572" i="1"/>
  <c r="BL324" i="1"/>
  <c r="BM434" i="1"/>
  <c r="BJ920" i="1"/>
  <c r="BF1098" i="1"/>
  <c r="BP1134" i="1"/>
  <c r="BL1204" i="1"/>
  <c r="V950" i="1"/>
  <c r="V953" i="1" s="1"/>
  <c r="BG990" i="1"/>
  <c r="BU1062" i="1"/>
  <c r="AX1062" i="1"/>
  <c r="V1381" i="1"/>
  <c r="BA70" i="1"/>
  <c r="BA71" i="1" s="1"/>
  <c r="BA77" i="1"/>
  <c r="BC811" i="1"/>
  <c r="U642" i="1"/>
  <c r="BS809" i="1"/>
  <c r="BI1314" i="1"/>
  <c r="BR874" i="1"/>
  <c r="BS678" i="1"/>
  <c r="V1310" i="1"/>
  <c r="BI76" i="1"/>
  <c r="BI75" i="1" s="1"/>
  <c r="BI77" i="1"/>
  <c r="CL71" i="1"/>
  <c r="U143" i="1"/>
  <c r="BR144" i="1"/>
  <c r="BS182" i="1"/>
  <c r="BM289" i="1"/>
  <c r="BO470" i="1"/>
  <c r="BS538" i="1"/>
  <c r="BP715" i="1"/>
  <c r="AW955" i="1"/>
  <c r="BS1026" i="1"/>
  <c r="V1061" i="1" a="1"/>
  <c r="V1061" i="1" s="1"/>
  <c r="BO1098" i="1"/>
  <c r="BI950" i="1"/>
  <c r="BI955" i="1" s="1"/>
  <c r="AW1134" i="1"/>
  <c r="BS1131" i="1"/>
  <c r="AX1098" i="1"/>
  <c r="AZ1240" i="1"/>
  <c r="BO107" i="1"/>
  <c r="U641" i="1"/>
  <c r="U640" i="1"/>
  <c r="V639" i="1"/>
  <c r="V644" i="1"/>
  <c r="BC804" i="1"/>
  <c r="BC809" i="1" s="1"/>
  <c r="BV674" i="1"/>
  <c r="BJ1385" i="1"/>
  <c r="BJ873" i="1"/>
  <c r="BJ878" i="1" s="1"/>
  <c r="BJ810" i="1"/>
  <c r="BJ809" i="1" s="1"/>
  <c r="BU1383" i="1"/>
  <c r="BJ844" i="1"/>
  <c r="BJ840" i="1" s="1"/>
  <c r="BR1204" i="1"/>
  <c r="AX1383" i="1"/>
  <c r="BR1026" i="1"/>
  <c r="BS568" i="1"/>
  <c r="BS569" i="1"/>
  <c r="AW844" i="1"/>
  <c r="BI1063" i="1"/>
  <c r="BI1062" i="1" s="1"/>
  <c r="BI1350" i="1"/>
  <c r="BJ1021" i="1"/>
  <c r="BS843" i="1"/>
  <c r="BA985" i="1"/>
  <c r="BS144" i="1"/>
  <c r="BU145" i="1"/>
  <c r="BV140" i="1" s="1"/>
  <c r="BR289" i="1"/>
  <c r="BS218" i="1"/>
  <c r="BC840" i="1"/>
  <c r="BJ1235" i="1"/>
  <c r="BJ1240" i="1" s="1"/>
  <c r="AX1276" i="1"/>
  <c r="BM951" i="1"/>
  <c r="W1095" i="1"/>
  <c r="BA913" i="1"/>
  <c r="BA918" i="1" s="1"/>
  <c r="BU644" i="1"/>
  <c r="BP809" i="1"/>
  <c r="BI1385" i="1"/>
  <c r="BM843" i="1"/>
  <c r="BJ1350" i="1"/>
  <c r="BM715" i="1"/>
  <c r="BJ753" i="1"/>
  <c r="U676" i="1"/>
  <c r="BS1236" i="1"/>
  <c r="BO1380" i="1"/>
  <c r="BC839" i="1"/>
  <c r="BJ992" i="1"/>
  <c r="W1094" i="1"/>
  <c r="BP747" i="1"/>
  <c r="BU640" i="1"/>
  <c r="BU641" i="1"/>
  <c r="BJ1378" i="1"/>
  <c r="BJ1383" i="1" s="1"/>
  <c r="BJ1164" i="1"/>
  <c r="BJ1170" i="1"/>
  <c r="BJ1100" i="1"/>
  <c r="BI913" i="1"/>
  <c r="BI919" i="1"/>
  <c r="BI920" i="1"/>
  <c r="BM72" i="1"/>
  <c r="BU107" i="1"/>
  <c r="BD77" i="1"/>
  <c r="BL641" i="1"/>
  <c r="BU955" i="1"/>
  <c r="BV1204" i="1"/>
  <c r="AZ1062" i="1"/>
  <c r="BU1380" i="1"/>
  <c r="AW915" i="1"/>
  <c r="BD1026" i="1"/>
  <c r="AW1169" i="1"/>
  <c r="BU1169" i="1"/>
  <c r="BJ1313" i="1"/>
  <c r="BJ1312" i="1" s="1"/>
  <c r="BL1240" i="1"/>
  <c r="BA920" i="1"/>
  <c r="BR504" i="1"/>
  <c r="BI844" i="1"/>
  <c r="BJ880" i="1"/>
  <c r="BU111" i="1"/>
  <c r="BJ1134" i="1"/>
  <c r="U569" i="1"/>
  <c r="BR641" i="1"/>
  <c r="BR875" i="1"/>
  <c r="U749" i="1"/>
  <c r="BI1206" i="1"/>
  <c r="U501" i="1"/>
  <c r="U500" i="1"/>
  <c r="BV568" i="1"/>
  <c r="BJ1278" i="1"/>
  <c r="BI1378" i="1"/>
  <c r="BI1384" i="1"/>
  <c r="BI873" i="1"/>
  <c r="BI878" i="1" s="1"/>
  <c r="BI880" i="1"/>
  <c r="BO1379" i="1"/>
  <c r="BV324" i="1"/>
  <c r="BD70" i="1"/>
  <c r="BD71" i="1" s="1"/>
  <c r="BU289" i="1"/>
  <c r="BS504" i="1"/>
  <c r="BR715" i="1"/>
  <c r="BP806" i="1"/>
  <c r="BG915" i="1"/>
  <c r="BM1348" i="1"/>
  <c r="BF1383" i="1"/>
  <c r="BS1383" i="1"/>
  <c r="BV751" i="1"/>
  <c r="BL874" i="1"/>
  <c r="BI1277" i="1"/>
  <c r="BI838" i="1"/>
  <c r="BV108" i="1"/>
  <c r="BV111" i="1"/>
  <c r="V986" i="1"/>
  <c r="AZ72" i="1"/>
  <c r="AZ71" i="1"/>
  <c r="CI71" i="1"/>
  <c r="CI72" i="1"/>
  <c r="BR71" i="1"/>
  <c r="BR72" i="1"/>
  <c r="BL107" i="1"/>
  <c r="BL108" i="1"/>
  <c r="BL111" i="1"/>
  <c r="CE77" i="1"/>
  <c r="BM107" i="1"/>
  <c r="BM108" i="1"/>
  <c r="BS107" i="1"/>
  <c r="BS108" i="1"/>
  <c r="W143" i="1" a="1"/>
  <c r="W143" i="1" s="1"/>
  <c r="W142" i="1" s="1"/>
  <c r="V158" i="1"/>
  <c r="BS140" i="1"/>
  <c r="BS141" i="1"/>
  <c r="BO250" i="1"/>
  <c r="BO251" i="1"/>
  <c r="BP250" i="1"/>
  <c r="BP251" i="1"/>
  <c r="BO218" i="1"/>
  <c r="AU229" i="1"/>
  <c r="W249" i="1"/>
  <c r="BR251" i="1"/>
  <c r="BR250" i="1"/>
  <c r="U322" i="1"/>
  <c r="V300" i="1"/>
  <c r="V305" i="1"/>
  <c r="V301" i="1"/>
  <c r="BM285" i="1"/>
  <c r="BM286" i="1"/>
  <c r="V302" i="1"/>
  <c r="V335" i="1"/>
  <c r="V336" i="1"/>
  <c r="AX336" i="1" s="1"/>
  <c r="BM178" i="1"/>
  <c r="BM320" i="1"/>
  <c r="BM321" i="1"/>
  <c r="BS357" i="1"/>
  <c r="BS356" i="1"/>
  <c r="V345" i="1"/>
  <c r="BD345" i="1" s="1"/>
  <c r="BO396" i="1"/>
  <c r="BO397" i="1"/>
  <c r="BS250" i="1"/>
  <c r="BO357" i="1"/>
  <c r="BO400" i="1"/>
  <c r="BU466" i="1"/>
  <c r="BU467" i="1"/>
  <c r="BS466" i="1"/>
  <c r="BS467" i="1"/>
  <c r="BP467" i="1"/>
  <c r="BP466" i="1"/>
  <c r="W323" i="1" a="1"/>
  <c r="W323" i="1" s="1"/>
  <c r="W322" i="1" s="1"/>
  <c r="BL431" i="1"/>
  <c r="BL430" i="1"/>
  <c r="BU430" i="1"/>
  <c r="BU431" i="1"/>
  <c r="BS500" i="1"/>
  <c r="BS501" i="1"/>
  <c r="W537" i="1" a="1"/>
  <c r="W537" i="1" s="1"/>
  <c r="W536" i="1" s="1"/>
  <c r="BV397" i="1"/>
  <c r="BS534" i="1"/>
  <c r="BS535" i="1"/>
  <c r="BV604" i="1"/>
  <c r="BV605" i="1"/>
  <c r="BL320" i="1"/>
  <c r="BL321" i="1"/>
  <c r="BS360" i="1"/>
  <c r="V400" i="1"/>
  <c r="V395" i="1"/>
  <c r="V399" i="1" a="1"/>
  <c r="V399" i="1" s="1"/>
  <c r="BL501" i="1"/>
  <c r="BL500" i="1"/>
  <c r="BO534" i="1"/>
  <c r="BO535" i="1"/>
  <c r="BL569" i="1"/>
  <c r="BL568" i="1"/>
  <c r="BP608" i="1"/>
  <c r="BV641" i="1"/>
  <c r="BV640" i="1"/>
  <c r="BM712" i="1"/>
  <c r="BM711" i="1"/>
  <c r="BC717" i="1"/>
  <c r="BC710" i="1"/>
  <c r="BC716" i="1"/>
  <c r="BC680" i="1"/>
  <c r="BC673" i="1"/>
  <c r="BC679" i="1"/>
  <c r="BC567" i="1"/>
  <c r="BC574" i="1"/>
  <c r="BC573" i="1"/>
  <c r="BC472" i="1"/>
  <c r="BC465" i="1"/>
  <c r="BC471" i="1"/>
  <c r="BD401" i="1"/>
  <c r="BD395" i="1"/>
  <c r="BD402" i="1"/>
  <c r="BD139" i="1"/>
  <c r="BD146" i="1"/>
  <c r="BD145" i="1"/>
  <c r="BC213" i="1"/>
  <c r="BC220" i="1"/>
  <c r="BC219" i="1"/>
  <c r="BC146" i="1"/>
  <c r="BC145" i="1"/>
  <c r="BC139" i="1"/>
  <c r="BV644" i="1"/>
  <c r="BR674" i="1"/>
  <c r="BL711" i="1"/>
  <c r="BL712" i="1"/>
  <c r="BL715" i="1"/>
  <c r="W750" i="1" a="1"/>
  <c r="W750" i="1" s="1"/>
  <c r="W749" i="1" s="1"/>
  <c r="BF710" i="1"/>
  <c r="BF716" i="1"/>
  <c r="BF717" i="1"/>
  <c r="BF673" i="1"/>
  <c r="BF679" i="1"/>
  <c r="BF680" i="1"/>
  <c r="BG753" i="1"/>
  <c r="BG746" i="1"/>
  <c r="BG752" i="1"/>
  <c r="BG717" i="1"/>
  <c r="BG710" i="1"/>
  <c r="BG716" i="1"/>
  <c r="BG680" i="1"/>
  <c r="BG673" i="1"/>
  <c r="BG679" i="1"/>
  <c r="BF275" i="1"/>
  <c r="BF267" i="1"/>
  <c r="BF362" i="1"/>
  <c r="BF361" i="1"/>
  <c r="BF355" i="1"/>
  <c r="BF402" i="1"/>
  <c r="BF401" i="1"/>
  <c r="BF395" i="1"/>
  <c r="BG255" i="1"/>
  <c r="BG256" i="1"/>
  <c r="BG249" i="1"/>
  <c r="BF202" i="1"/>
  <c r="BF145" i="1"/>
  <c r="BF146" i="1"/>
  <c r="BF139" i="1"/>
  <c r="BR915" i="1"/>
  <c r="BR918" i="1"/>
  <c r="U1094" i="1"/>
  <c r="U1095" i="1"/>
  <c r="BS641" i="1"/>
  <c r="BP711" i="1"/>
  <c r="BP712" i="1"/>
  <c r="BD752" i="1"/>
  <c r="BD753" i="1"/>
  <c r="BD746" i="1"/>
  <c r="BM751" i="1"/>
  <c r="AW717" i="1"/>
  <c r="AW716" i="1"/>
  <c r="AW710" i="1"/>
  <c r="AW680" i="1"/>
  <c r="AW673" i="1"/>
  <c r="AW679" i="1"/>
  <c r="AW646" i="1"/>
  <c r="AW639" i="1"/>
  <c r="AW645" i="1"/>
  <c r="AX436" i="1"/>
  <c r="AX429" i="1"/>
  <c r="AX435" i="1"/>
  <c r="AX291" i="1"/>
  <c r="AX284" i="1"/>
  <c r="AX290" i="1"/>
  <c r="AX184" i="1"/>
  <c r="AX177" i="1"/>
  <c r="AX183" i="1"/>
  <c r="BJ746" i="1"/>
  <c r="BI472" i="1"/>
  <c r="BI465" i="1"/>
  <c r="BI471" i="1"/>
  <c r="BJ540" i="1"/>
  <c r="BJ533" i="1"/>
  <c r="BJ539" i="1"/>
  <c r="BI395" i="1"/>
  <c r="BI402" i="1"/>
  <c r="BI401" i="1"/>
  <c r="BI499" i="1"/>
  <c r="BI506" i="1"/>
  <c r="BI505" i="1"/>
  <c r="BI361" i="1"/>
  <c r="BI362" i="1"/>
  <c r="BI355" i="1"/>
  <c r="BJ291" i="1"/>
  <c r="BJ290" i="1"/>
  <c r="BJ284" i="1"/>
  <c r="BI106" i="1"/>
  <c r="BI113" i="1"/>
  <c r="BI112" i="1"/>
  <c r="BF840" i="1"/>
  <c r="BF839" i="1"/>
  <c r="BA873" i="1"/>
  <c r="BA879" i="1"/>
  <c r="BA880" i="1"/>
  <c r="AU893" i="1"/>
  <c r="W913" i="1"/>
  <c r="BS918" i="1"/>
  <c r="BS914" i="1"/>
  <c r="BL952" i="1"/>
  <c r="BL951" i="1"/>
  <c r="BD1131" i="1"/>
  <c r="BD1130" i="1"/>
  <c r="AX1134" i="1"/>
  <c r="BV1134" i="1"/>
  <c r="V653" i="1"/>
  <c r="AZ710" i="1"/>
  <c r="AZ716" i="1"/>
  <c r="AZ717" i="1"/>
  <c r="AZ673" i="1"/>
  <c r="AZ679" i="1"/>
  <c r="AZ680" i="1"/>
  <c r="BA603" i="1"/>
  <c r="BA610" i="1"/>
  <c r="BA609" i="1"/>
  <c r="AZ472" i="1"/>
  <c r="AZ465" i="1"/>
  <c r="AZ471" i="1"/>
  <c r="BA505" i="1"/>
  <c r="BA506" i="1"/>
  <c r="BA499" i="1"/>
  <c r="AZ436" i="1"/>
  <c r="AZ429" i="1"/>
  <c r="AZ435" i="1"/>
  <c r="AZ395" i="1"/>
  <c r="AZ402" i="1"/>
  <c r="AZ401" i="1"/>
  <c r="BA355" i="1"/>
  <c r="BA361" i="1"/>
  <c r="BA362" i="1"/>
  <c r="BA255" i="1"/>
  <c r="BA256" i="1"/>
  <c r="BA249" i="1"/>
  <c r="BA183" i="1"/>
  <c r="BA184" i="1"/>
  <c r="BA177" i="1"/>
  <c r="V747" i="1"/>
  <c r="V748" i="1"/>
  <c r="BC875" i="1"/>
  <c r="BO875" i="1"/>
  <c r="BU920" i="1"/>
  <c r="BU919" i="1"/>
  <c r="BU913" i="1"/>
  <c r="AX987" i="1"/>
  <c r="AX986" i="1"/>
  <c r="BV987" i="1"/>
  <c r="BV986" i="1"/>
  <c r="U1058" i="1"/>
  <c r="U1059" i="1"/>
  <c r="BL1095" i="1"/>
  <c r="BL1094" i="1"/>
  <c r="AZ1200" i="1"/>
  <c r="AZ1201" i="1"/>
  <c r="BL1200" i="1"/>
  <c r="BL1201" i="1"/>
  <c r="AW1308" i="1"/>
  <c r="AW1309" i="1"/>
  <c r="BU1308" i="1"/>
  <c r="BU1309" i="1"/>
  <c r="U1379" i="1"/>
  <c r="U1380" i="1"/>
  <c r="AZ804" i="1"/>
  <c r="BP839" i="1"/>
  <c r="AW874" i="1"/>
  <c r="BV875" i="1"/>
  <c r="BM875" i="1"/>
  <c r="BG986" i="1"/>
  <c r="BG987" i="1"/>
  <c r="BS986" i="1"/>
  <c r="BS987" i="1"/>
  <c r="BC1023" i="1"/>
  <c r="BC1022" i="1"/>
  <c r="BA1165" i="1"/>
  <c r="BA1166" i="1"/>
  <c r="BM1165" i="1"/>
  <c r="BM1166" i="1"/>
  <c r="BU1272" i="1"/>
  <c r="BU1273" i="1"/>
  <c r="AX1308" i="1"/>
  <c r="AX1309" i="1"/>
  <c r="BM1345" i="1"/>
  <c r="BM1344" i="1"/>
  <c r="BR1379" i="1"/>
  <c r="BR1380" i="1"/>
  <c r="BL1383" i="1"/>
  <c r="V840" i="1"/>
  <c r="V839" i="1"/>
  <c r="BF843" i="1"/>
  <c r="AX875" i="1"/>
  <c r="BJ914" i="1"/>
  <c r="BJ915" i="1"/>
  <c r="BO951" i="1"/>
  <c r="BO952" i="1"/>
  <c r="BF986" i="1"/>
  <c r="BF987" i="1"/>
  <c r="BA1059" i="1"/>
  <c r="BA1058" i="1"/>
  <c r="BS1094" i="1"/>
  <c r="BS1095" i="1"/>
  <c r="AW1130" i="1"/>
  <c r="AW1131" i="1"/>
  <c r="BU1130" i="1"/>
  <c r="BU1131" i="1"/>
  <c r="BC1166" i="1"/>
  <c r="BC1165" i="1"/>
  <c r="W1168" i="1" a="1"/>
  <c r="W1168" i="1" s="1"/>
  <c r="W1167" i="1" s="1"/>
  <c r="BP1236" i="1"/>
  <c r="BP1237" i="1"/>
  <c r="W1239" i="1" a="1"/>
  <c r="W1239" i="1" s="1"/>
  <c r="W1238" i="1" s="1"/>
  <c r="AX1272" i="1"/>
  <c r="AX1273" i="1"/>
  <c r="BJ1272" i="1"/>
  <c r="BV1272" i="1"/>
  <c r="BV1273" i="1"/>
  <c r="AW1345" i="1"/>
  <c r="AW1344" i="1"/>
  <c r="BU1345" i="1"/>
  <c r="BU1344" i="1"/>
  <c r="BI1348" i="1"/>
  <c r="BA1383" i="1"/>
  <c r="BR747" i="1"/>
  <c r="BR806" i="1"/>
  <c r="W875" i="1"/>
  <c r="U918" i="1"/>
  <c r="U953" i="1"/>
  <c r="BC986" i="1"/>
  <c r="BC987" i="1"/>
  <c r="BO986" i="1"/>
  <c r="BO987" i="1"/>
  <c r="AX1058" i="1"/>
  <c r="AX1059" i="1"/>
  <c r="BV1058" i="1"/>
  <c r="BV1059" i="1"/>
  <c r="V1093" i="1"/>
  <c r="AX1094" i="1"/>
  <c r="AX1095" i="1"/>
  <c r="BV1094" i="1"/>
  <c r="BV1095" i="1"/>
  <c r="AZ1237" i="1"/>
  <c r="AZ1236" i="1"/>
  <c r="BL1237" i="1"/>
  <c r="BL1236" i="1"/>
  <c r="BD1023" i="1"/>
  <c r="BM1130" i="1"/>
  <c r="BP1166" i="1"/>
  <c r="W1308" i="1"/>
  <c r="AZ1345" i="1"/>
  <c r="BL1345" i="1"/>
  <c r="U1344" i="1"/>
  <c r="BV1379" i="1"/>
  <c r="BM914" i="1"/>
  <c r="BF990" i="1"/>
  <c r="U1096" i="1"/>
  <c r="BC1200" i="1"/>
  <c r="AX1201" i="1"/>
  <c r="BV1201" i="1"/>
  <c r="AW1312" i="1"/>
  <c r="BU1312" i="1"/>
  <c r="U1022" i="1"/>
  <c r="BF1130" i="1"/>
  <c r="BS1308" i="1"/>
  <c r="AX1380" i="1"/>
  <c r="BF70" i="1"/>
  <c r="BF77" i="1"/>
  <c r="BF76" i="1"/>
  <c r="CF76" i="1"/>
  <c r="CF70" i="1"/>
  <c r="CF77" i="1"/>
  <c r="U70" i="1"/>
  <c r="BY72" i="1"/>
  <c r="BY71" i="1"/>
  <c r="BJ71" i="1"/>
  <c r="BJ72" i="1"/>
  <c r="BV71" i="1"/>
  <c r="BV72" i="1"/>
  <c r="BR107" i="1"/>
  <c r="BR108" i="1"/>
  <c r="BR111" i="1"/>
  <c r="CE70" i="1"/>
  <c r="BY75" i="1"/>
  <c r="BR75" i="1"/>
  <c r="V124" i="1"/>
  <c r="BP140" i="1"/>
  <c r="BP141" i="1"/>
  <c r="U107" i="1"/>
  <c r="BQ141" i="1"/>
  <c r="BQ140" i="1"/>
  <c r="V129" i="1"/>
  <c r="BV129" i="1" s="1"/>
  <c r="U181" i="1"/>
  <c r="V157" i="1"/>
  <c r="BU157" i="1"/>
  <c r="U177" i="1"/>
  <c r="U182" i="1"/>
  <c r="BR179" i="1"/>
  <c r="BR178" i="1"/>
  <c r="W213" i="1"/>
  <c r="V125" i="1"/>
  <c r="BG125" i="1" s="1"/>
  <c r="BG145" i="1" s="1"/>
  <c r="BV218" i="1"/>
  <c r="BR214" i="1"/>
  <c r="BR215" i="1"/>
  <c r="U253" i="1"/>
  <c r="BU229" i="1"/>
  <c r="U249" i="1"/>
  <c r="U254" i="1"/>
  <c r="BP182" i="1"/>
  <c r="BM251" i="1"/>
  <c r="BS289" i="1"/>
  <c r="U321" i="1"/>
  <c r="BP356" i="1"/>
  <c r="BP357" i="1"/>
  <c r="BS179" i="1"/>
  <c r="BU286" i="1"/>
  <c r="BU285" i="1"/>
  <c r="U358" i="1"/>
  <c r="BS214" i="1"/>
  <c r="BS215" i="1"/>
  <c r="V299" i="1"/>
  <c r="V338" i="1"/>
  <c r="AX338" i="1" s="1"/>
  <c r="V342" i="1"/>
  <c r="AX342" i="1" s="1"/>
  <c r="V346" i="1"/>
  <c r="AX346" i="1" s="1"/>
  <c r="BU396" i="1"/>
  <c r="BU397" i="1"/>
  <c r="BO356" i="1"/>
  <c r="W399" i="1" a="1"/>
  <c r="W399" i="1" s="1"/>
  <c r="W398" i="1" s="1"/>
  <c r="BR400" i="1"/>
  <c r="BP434" i="1"/>
  <c r="BV430" i="1"/>
  <c r="BV431" i="1"/>
  <c r="BR254" i="1"/>
  <c r="BV320" i="1"/>
  <c r="BV321" i="1"/>
  <c r="BU400" i="1"/>
  <c r="BO466" i="1"/>
  <c r="BO467" i="1"/>
  <c r="BM470" i="1"/>
  <c r="BP215" i="1"/>
  <c r="V303" i="1"/>
  <c r="BS396" i="1"/>
  <c r="BS397" i="1"/>
  <c r="BO500" i="1"/>
  <c r="BO501" i="1"/>
  <c r="V110" i="1" a="1"/>
  <c r="V110" i="1" s="1"/>
  <c r="V109" i="1" s="1"/>
  <c r="V537" i="1" a="1"/>
  <c r="V537" i="1" s="1"/>
  <c r="V536" i="1" s="1"/>
  <c r="U535" i="1"/>
  <c r="U534" i="1"/>
  <c r="BV360" i="1"/>
  <c r="BO430" i="1"/>
  <c r="BO431" i="1"/>
  <c r="V465" i="1"/>
  <c r="BV535" i="1"/>
  <c r="BV534" i="1"/>
  <c r="BV396" i="1"/>
  <c r="V603" i="1"/>
  <c r="V608" i="1"/>
  <c r="V607" i="1" a="1"/>
  <c r="V607" i="1" s="1"/>
  <c r="BM604" i="1"/>
  <c r="BM605" i="1"/>
  <c r="W433" i="1" a="1"/>
  <c r="W433" i="1" s="1"/>
  <c r="W432" i="1" s="1"/>
  <c r="BS430" i="1"/>
  <c r="BS431" i="1"/>
  <c r="U430" i="1"/>
  <c r="U431" i="1"/>
  <c r="V501" i="1"/>
  <c r="BR569" i="1"/>
  <c r="BR568" i="1"/>
  <c r="BV608" i="1"/>
  <c r="BS605" i="1"/>
  <c r="BS712" i="1"/>
  <c r="BS711" i="1"/>
  <c r="W569" i="1"/>
  <c r="BC753" i="1"/>
  <c r="BC746" i="1"/>
  <c r="BC752" i="1"/>
  <c r="BC395" i="1"/>
  <c r="BC402" i="1"/>
  <c r="BC401" i="1"/>
  <c r="BC609" i="1"/>
  <c r="BC610" i="1"/>
  <c r="BC603" i="1"/>
  <c r="BD573" i="1"/>
  <c r="BD574" i="1"/>
  <c r="BD567" i="1"/>
  <c r="BC540" i="1"/>
  <c r="BC533" i="1"/>
  <c r="BC539" i="1"/>
  <c r="BD506" i="1"/>
  <c r="BD499" i="1"/>
  <c r="BD505" i="1"/>
  <c r="BC429" i="1"/>
  <c r="BC435" i="1"/>
  <c r="BC436" i="1"/>
  <c r="BD472" i="1"/>
  <c r="BD465" i="1"/>
  <c r="BD471" i="1"/>
  <c r="BC291" i="1"/>
  <c r="BC284" i="1"/>
  <c r="BC290" i="1"/>
  <c r="BD184" i="1"/>
  <c r="BD177" i="1"/>
  <c r="BD183" i="1"/>
  <c r="BC106" i="1"/>
  <c r="BC113" i="1"/>
  <c r="BC112" i="1"/>
  <c r="W641" i="1"/>
  <c r="BL675" i="1"/>
  <c r="BR711" i="1"/>
  <c r="BR712" i="1"/>
  <c r="AX752" i="1"/>
  <c r="AX753" i="1"/>
  <c r="AX746" i="1"/>
  <c r="BM747" i="1"/>
  <c r="BM748" i="1"/>
  <c r="BF567" i="1"/>
  <c r="BF573" i="1"/>
  <c r="BF574" i="1"/>
  <c r="BG610" i="1"/>
  <c r="BG609" i="1"/>
  <c r="BG603" i="1"/>
  <c r="BF274" i="1"/>
  <c r="BG435" i="1"/>
  <c r="BG436" i="1"/>
  <c r="BG429" i="1"/>
  <c r="BG395" i="1"/>
  <c r="BG402" i="1"/>
  <c r="BG401" i="1"/>
  <c r="BF268" i="1"/>
  <c r="BG326" i="1"/>
  <c r="BG319" i="1"/>
  <c r="BG325" i="1"/>
  <c r="BF319" i="1"/>
  <c r="BF325" i="1"/>
  <c r="BF326" i="1"/>
  <c r="BG183" i="1"/>
  <c r="BG184" i="1"/>
  <c r="BG177" i="1"/>
  <c r="AZ918" i="1"/>
  <c r="AZ915" i="1"/>
  <c r="U951" i="1"/>
  <c r="U952" i="1"/>
  <c r="BS640" i="1"/>
  <c r="BV711" i="1"/>
  <c r="BV712" i="1"/>
  <c r="BO748" i="1"/>
  <c r="BO747" i="1"/>
  <c r="BS751" i="1"/>
  <c r="AX710" i="1"/>
  <c r="AX716" i="1"/>
  <c r="AX717" i="1"/>
  <c r="AX680" i="1"/>
  <c r="AX673" i="1"/>
  <c r="AX679" i="1"/>
  <c r="AX646" i="1"/>
  <c r="AX639" i="1"/>
  <c r="AX645" i="1"/>
  <c r="AX603" i="1"/>
  <c r="AX609" i="1"/>
  <c r="AX610" i="1"/>
  <c r="AW603" i="1"/>
  <c r="AW609" i="1"/>
  <c r="AW610" i="1"/>
  <c r="AX573" i="1"/>
  <c r="AX574" i="1"/>
  <c r="AX567" i="1"/>
  <c r="AX472" i="1"/>
  <c r="AX465" i="1"/>
  <c r="AX471" i="1"/>
  <c r="AW361" i="1"/>
  <c r="AW362" i="1"/>
  <c r="AW355" i="1"/>
  <c r="AX256" i="1"/>
  <c r="AX249" i="1"/>
  <c r="AX255" i="1"/>
  <c r="AW291" i="1"/>
  <c r="AW284" i="1"/>
  <c r="AW290" i="1"/>
  <c r="AW219" i="1"/>
  <c r="AW213" i="1"/>
  <c r="AW220" i="1"/>
  <c r="AW106" i="1"/>
  <c r="AW113" i="1"/>
  <c r="AW112" i="1"/>
  <c r="BI753" i="1"/>
  <c r="BI746" i="1"/>
  <c r="BI752" i="1"/>
  <c r="BI717" i="1"/>
  <c r="BI710" i="1"/>
  <c r="BI716" i="1"/>
  <c r="BI680" i="1"/>
  <c r="BI673" i="1"/>
  <c r="BI679" i="1"/>
  <c r="BJ401" i="1"/>
  <c r="BJ395" i="1"/>
  <c r="BJ402" i="1"/>
  <c r="BI540" i="1"/>
  <c r="BI533" i="1"/>
  <c r="BI539" i="1"/>
  <c r="BJ506" i="1"/>
  <c r="BJ505" i="1"/>
  <c r="BJ499" i="1"/>
  <c r="BI429" i="1"/>
  <c r="BI435" i="1"/>
  <c r="BI436" i="1"/>
  <c r="BI326" i="1"/>
  <c r="BI319" i="1"/>
  <c r="BI325" i="1"/>
  <c r="BJ256" i="1"/>
  <c r="BJ249" i="1"/>
  <c r="BJ255" i="1"/>
  <c r="BI219" i="1"/>
  <c r="BI220" i="1"/>
  <c r="BI213" i="1"/>
  <c r="BJ112" i="1"/>
  <c r="BJ106" i="1"/>
  <c r="BJ113" i="1"/>
  <c r="AZ810" i="1"/>
  <c r="AZ844" i="1"/>
  <c r="AZ843" i="1" s="1"/>
  <c r="BL840" i="1"/>
  <c r="BL839" i="1"/>
  <c r="AZ873" i="1"/>
  <c r="AZ879" i="1"/>
  <c r="U875" i="1"/>
  <c r="U874" i="1"/>
  <c r="BR952" i="1"/>
  <c r="BR951" i="1"/>
  <c r="BJ1131" i="1"/>
  <c r="BJ1130" i="1"/>
  <c r="BD1134" i="1"/>
  <c r="U674" i="1"/>
  <c r="U675" i="1"/>
  <c r="V654" i="1"/>
  <c r="BA753" i="1"/>
  <c r="BA746" i="1"/>
  <c r="BA752" i="1"/>
  <c r="AZ746" i="1"/>
  <c r="AZ752" i="1"/>
  <c r="AZ753" i="1"/>
  <c r="AZ610" i="1"/>
  <c r="AZ603" i="1"/>
  <c r="AZ609" i="1"/>
  <c r="BA574" i="1"/>
  <c r="BA573" i="1"/>
  <c r="BA567" i="1"/>
  <c r="BA465" i="1"/>
  <c r="BA471" i="1"/>
  <c r="BA472" i="1"/>
  <c r="AZ362" i="1"/>
  <c r="AZ355" i="1"/>
  <c r="AZ361" i="1"/>
  <c r="AZ184" i="1"/>
  <c r="AZ177" i="1"/>
  <c r="AZ183" i="1"/>
  <c r="AZ145" i="1"/>
  <c r="AZ146" i="1"/>
  <c r="AZ139" i="1"/>
  <c r="BA113" i="1"/>
  <c r="BA106" i="1"/>
  <c r="BA112" i="1"/>
  <c r="U747" i="1"/>
  <c r="BC874" i="1"/>
  <c r="BO874" i="1"/>
  <c r="BS951" i="1"/>
  <c r="BS952" i="1"/>
  <c r="BD987" i="1"/>
  <c r="BD986" i="1"/>
  <c r="BG1022" i="1"/>
  <c r="BG1023" i="1"/>
  <c r="BS1022" i="1"/>
  <c r="BS1023" i="1"/>
  <c r="BR1095" i="1"/>
  <c r="BR1094" i="1"/>
  <c r="BC1094" i="1"/>
  <c r="BC1095" i="1"/>
  <c r="BO1094" i="1"/>
  <c r="BO1095" i="1"/>
  <c r="W1203" i="1" a="1"/>
  <c r="W1203" i="1" s="1"/>
  <c r="W1202" i="1" s="1"/>
  <c r="BC1308" i="1"/>
  <c r="BC1309" i="1"/>
  <c r="BV840" i="1"/>
  <c r="BD874" i="1"/>
  <c r="BP874" i="1"/>
  <c r="AZ880" i="1"/>
  <c r="BM874" i="1"/>
  <c r="AX955" i="1"/>
  <c r="BD951" i="1"/>
  <c r="BD952" i="1"/>
  <c r="BV955" i="1"/>
  <c r="BA990" i="1"/>
  <c r="BM990" i="1"/>
  <c r="U988" i="1"/>
  <c r="BI1023" i="1"/>
  <c r="BI1022" i="1"/>
  <c r="AZ1058" i="1"/>
  <c r="AZ1059" i="1"/>
  <c r="BL1058" i="1"/>
  <c r="BL1059" i="1"/>
  <c r="BG1169" i="1"/>
  <c r="BS1169" i="1"/>
  <c r="BS1201" i="1"/>
  <c r="BS1200" i="1"/>
  <c r="BC1236" i="1"/>
  <c r="BC1237" i="1"/>
  <c r="BA1276" i="1"/>
  <c r="BA1272" i="1"/>
  <c r="BM1308" i="1"/>
  <c r="BM1309" i="1"/>
  <c r="BS1344" i="1"/>
  <c r="BS1345" i="1"/>
  <c r="BA1348" i="1"/>
  <c r="AZ1379" i="1"/>
  <c r="AZ1380" i="1"/>
  <c r="BR1383" i="1"/>
  <c r="V841" i="1"/>
  <c r="V874" i="1"/>
  <c r="V875" i="1"/>
  <c r="BP914" i="1"/>
  <c r="BP915" i="1"/>
  <c r="AW951" i="1"/>
  <c r="AW952" i="1"/>
  <c r="BU951" i="1"/>
  <c r="BU952" i="1"/>
  <c r="BF1022" i="1"/>
  <c r="BF1023" i="1"/>
  <c r="BR1022" i="1"/>
  <c r="BR1023" i="1"/>
  <c r="BC1134" i="1"/>
  <c r="BO1134" i="1"/>
  <c r="AW1166" i="1"/>
  <c r="AW1165" i="1"/>
  <c r="BO1169" i="1"/>
  <c r="BU1166" i="1"/>
  <c r="BU1165" i="1"/>
  <c r="V1199" i="1"/>
  <c r="V1204" i="1"/>
  <c r="V1203" i="1" a="1"/>
  <c r="V1203" i="1" s="1"/>
  <c r="AX1236" i="1"/>
  <c r="AX1237" i="1"/>
  <c r="BV1236" i="1"/>
  <c r="BV1237" i="1"/>
  <c r="BD1276" i="1"/>
  <c r="BP1276" i="1"/>
  <c r="AZ1272" i="1"/>
  <c r="AZ1273" i="1"/>
  <c r="BP1309" i="1"/>
  <c r="BP1308" i="1"/>
  <c r="BC1345" i="1"/>
  <c r="BC1344" i="1"/>
  <c r="BO1348" i="1"/>
  <c r="BM1380" i="1"/>
  <c r="BM1379" i="1"/>
  <c r="BL748" i="1"/>
  <c r="V749" i="1"/>
  <c r="BR805" i="1"/>
  <c r="W874" i="1"/>
  <c r="BG955" i="1"/>
  <c r="AW990" i="1"/>
  <c r="BI990" i="1"/>
  <c r="BU990" i="1"/>
  <c r="V1057" i="1"/>
  <c r="BD1062" i="1"/>
  <c r="BP1062" i="1"/>
  <c r="V1098" i="1"/>
  <c r="BD1098" i="1"/>
  <c r="BP1098" i="1"/>
  <c r="V1132" i="1"/>
  <c r="BF1240" i="1"/>
  <c r="BR1240" i="1"/>
  <c r="BL955" i="1"/>
  <c r="BD1022" i="1"/>
  <c r="BA1131" i="1"/>
  <c r="BD1165" i="1"/>
  <c r="BC1240" i="1"/>
  <c r="W1344" i="1"/>
  <c r="AZ1344" i="1"/>
  <c r="BL1344" i="1"/>
  <c r="BD1380" i="1"/>
  <c r="AW1059" i="1"/>
  <c r="AZ1276" i="1"/>
  <c r="V1309" i="1"/>
  <c r="V1308" i="1"/>
  <c r="V1165" i="1"/>
  <c r="V1166" i="1"/>
  <c r="BC1201" i="1"/>
  <c r="AX1200" i="1"/>
  <c r="BV1200" i="1"/>
  <c r="BC1312" i="1"/>
  <c r="BD1309" i="1"/>
  <c r="BF1131" i="1"/>
  <c r="BP1240" i="1"/>
  <c r="AX1379" i="1"/>
  <c r="W1379" i="1"/>
  <c r="BU1059" i="1"/>
  <c r="BL1273" i="1"/>
  <c r="CO71" i="1"/>
  <c r="CO72" i="1"/>
  <c r="CL72" i="1"/>
  <c r="BV75" i="1"/>
  <c r="CO75" i="1"/>
  <c r="CI75" i="1"/>
  <c r="A190" i="1"/>
  <c r="AS154" i="1"/>
  <c r="V128" i="1"/>
  <c r="BV128" i="1" s="1"/>
  <c r="V127" i="1"/>
  <c r="BG127" i="1" s="1"/>
  <c r="BS111" i="1"/>
  <c r="W109" i="1"/>
  <c r="W108" i="1"/>
  <c r="BN141" i="1"/>
  <c r="BN140" i="1"/>
  <c r="V121" i="1"/>
  <c r="BO178" i="1"/>
  <c r="BO179" i="1"/>
  <c r="W177" i="1"/>
  <c r="AU157" i="1"/>
  <c r="U217" i="1"/>
  <c r="U218" i="1"/>
  <c r="U213" i="1"/>
  <c r="BM144" i="1"/>
  <c r="BR182" i="1"/>
  <c r="BL214" i="1"/>
  <c r="BL215" i="1"/>
  <c r="W284" i="1"/>
  <c r="BU215" i="1"/>
  <c r="BU214" i="1"/>
  <c r="BL251" i="1"/>
  <c r="BL250" i="1"/>
  <c r="BP178" i="1"/>
  <c r="BP179" i="1"/>
  <c r="BM250" i="1"/>
  <c r="BS285" i="1"/>
  <c r="BS286" i="1"/>
  <c r="BL289" i="1"/>
  <c r="BR285" i="1"/>
  <c r="BR286" i="1"/>
  <c r="U320" i="1"/>
  <c r="BV357" i="1"/>
  <c r="BV356" i="1"/>
  <c r="BS178" i="1"/>
  <c r="BO286" i="1"/>
  <c r="BO285" i="1"/>
  <c r="BM214" i="1"/>
  <c r="BM215" i="1"/>
  <c r="V304" i="1"/>
  <c r="BS324" i="1"/>
  <c r="V337" i="1"/>
  <c r="AX337" i="1" s="1"/>
  <c r="V339" i="1"/>
  <c r="AX339" i="1" s="1"/>
  <c r="V343" i="1"/>
  <c r="AX343" i="1" s="1"/>
  <c r="V347" i="1"/>
  <c r="AX347" i="1" s="1"/>
  <c r="U467" i="1"/>
  <c r="U466" i="1"/>
  <c r="BR356" i="1"/>
  <c r="BR357" i="1"/>
  <c r="BP400" i="1"/>
  <c r="BL397" i="1"/>
  <c r="BL396" i="1"/>
  <c r="BR397" i="1"/>
  <c r="BR396" i="1"/>
  <c r="BP430" i="1"/>
  <c r="BP431" i="1"/>
  <c r="BP320" i="1"/>
  <c r="BP321" i="1"/>
  <c r="W469" i="1" a="1"/>
  <c r="W469" i="1" s="1"/>
  <c r="W468" i="1" s="1"/>
  <c r="BM466" i="1"/>
  <c r="BM467" i="1"/>
  <c r="U468" i="1"/>
  <c r="BP214" i="1"/>
  <c r="BU357" i="1"/>
  <c r="BV470" i="1"/>
  <c r="BU500" i="1"/>
  <c r="BU501" i="1"/>
  <c r="BU504" i="1"/>
  <c r="AZ75" i="1"/>
  <c r="V111" i="1"/>
  <c r="BM538" i="1"/>
  <c r="BM397" i="1"/>
  <c r="BR431" i="1"/>
  <c r="BR430" i="1"/>
  <c r="BM500" i="1"/>
  <c r="BM501" i="1"/>
  <c r="BO504" i="1"/>
  <c r="V500" i="1"/>
  <c r="U604" i="1"/>
  <c r="U605" i="1"/>
  <c r="BM608" i="1"/>
  <c r="BR324" i="1"/>
  <c r="U398" i="1"/>
  <c r="BM430" i="1"/>
  <c r="BM431" i="1"/>
  <c r="U432" i="1"/>
  <c r="BU538" i="1"/>
  <c r="BO569" i="1"/>
  <c r="BO568" i="1"/>
  <c r="U568" i="1"/>
  <c r="BO572" i="1"/>
  <c r="U606" i="1"/>
  <c r="U711" i="1"/>
  <c r="U712" i="1"/>
  <c r="BR434" i="1"/>
  <c r="U713" i="1"/>
  <c r="W568" i="1"/>
  <c r="BD646" i="1"/>
  <c r="BD639" i="1"/>
  <c r="BD645" i="1"/>
  <c r="BC646" i="1"/>
  <c r="BC639" i="1"/>
  <c r="BC645" i="1"/>
  <c r="BD540" i="1"/>
  <c r="BD533" i="1"/>
  <c r="BD539" i="1"/>
  <c r="BD325" i="1"/>
  <c r="BD326" i="1"/>
  <c r="BD319" i="1"/>
  <c r="BC326" i="1"/>
  <c r="BC319" i="1"/>
  <c r="BC325" i="1"/>
  <c r="BC361" i="1"/>
  <c r="BC362" i="1"/>
  <c r="BC355" i="1"/>
  <c r="BD256" i="1"/>
  <c r="BD249" i="1"/>
  <c r="BD255" i="1"/>
  <c r="BC249" i="1"/>
  <c r="BC255" i="1"/>
  <c r="BC256" i="1"/>
  <c r="BD219" i="1"/>
  <c r="BD213" i="1"/>
  <c r="BD220" i="1"/>
  <c r="W640" i="1"/>
  <c r="BL674" i="1"/>
  <c r="W714" i="1" a="1"/>
  <c r="W714" i="1" s="1"/>
  <c r="W713" i="1" s="1"/>
  <c r="BS747" i="1"/>
  <c r="BS748" i="1"/>
  <c r="BF746" i="1"/>
  <c r="BF752" i="1"/>
  <c r="BF753" i="1"/>
  <c r="BF499" i="1"/>
  <c r="BF505" i="1"/>
  <c r="BF506" i="1"/>
  <c r="BG533" i="1"/>
  <c r="BG539" i="1"/>
  <c r="BG540" i="1"/>
  <c r="BF256" i="1"/>
  <c r="BF249" i="1"/>
  <c r="BF255" i="1"/>
  <c r="BF194" i="1"/>
  <c r="U839" i="1"/>
  <c r="U840" i="1"/>
  <c r="BF918" i="1"/>
  <c r="BF915" i="1"/>
  <c r="BM641" i="1"/>
  <c r="BU748" i="1"/>
  <c r="BU747" i="1"/>
  <c r="AX540" i="1"/>
  <c r="AX533" i="1"/>
  <c r="AX539" i="1"/>
  <c r="AW567" i="1"/>
  <c r="AW574" i="1"/>
  <c r="AW573" i="1"/>
  <c r="AW540" i="1"/>
  <c r="AW533" i="1"/>
  <c r="AW539" i="1"/>
  <c r="AX506" i="1"/>
  <c r="AX499" i="1"/>
  <c r="AX505" i="1"/>
  <c r="AW429" i="1"/>
  <c r="AW435" i="1"/>
  <c r="AW436" i="1"/>
  <c r="AW499" i="1"/>
  <c r="AW505" i="1"/>
  <c r="AW506" i="1"/>
  <c r="AW395" i="1"/>
  <c r="AW402" i="1"/>
  <c r="AW401" i="1"/>
  <c r="AW326" i="1"/>
  <c r="AW319" i="1"/>
  <c r="AW325" i="1"/>
  <c r="AW177" i="1"/>
  <c r="AW183" i="1"/>
  <c r="AW184" i="1"/>
  <c r="BI646" i="1"/>
  <c r="BI639" i="1"/>
  <c r="BI645" i="1"/>
  <c r="BJ325" i="1"/>
  <c r="BJ326" i="1"/>
  <c r="BJ319" i="1"/>
  <c r="BJ436" i="1"/>
  <c r="BJ429" i="1"/>
  <c r="BJ435" i="1"/>
  <c r="BI177" i="1"/>
  <c r="BI183" i="1"/>
  <c r="BI184" i="1"/>
  <c r="BI146" i="1"/>
  <c r="BI145" i="1"/>
  <c r="BI139" i="1"/>
  <c r="W808" i="1" a="1"/>
  <c r="W808" i="1" s="1"/>
  <c r="W807" i="1" s="1"/>
  <c r="BR840" i="1"/>
  <c r="BR839" i="1"/>
  <c r="BG918" i="1"/>
  <c r="BG914" i="1"/>
  <c r="AZ952" i="1"/>
  <c r="AZ951" i="1"/>
  <c r="U987" i="1"/>
  <c r="U986" i="1"/>
  <c r="U1131" i="1"/>
  <c r="U1130" i="1"/>
  <c r="BP1131" i="1"/>
  <c r="BP1130" i="1"/>
  <c r="V711" i="1"/>
  <c r="V712" i="1"/>
  <c r="BA639" i="1"/>
  <c r="BA645" i="1"/>
  <c r="BA646" i="1"/>
  <c r="AZ539" i="1"/>
  <c r="AZ540" i="1"/>
  <c r="AZ533" i="1"/>
  <c r="AZ499" i="1"/>
  <c r="AZ505" i="1"/>
  <c r="AZ506" i="1"/>
  <c r="BA435" i="1"/>
  <c r="BA436" i="1"/>
  <c r="BA429" i="1"/>
  <c r="AZ319" i="1"/>
  <c r="AZ325" i="1"/>
  <c r="AZ326" i="1"/>
  <c r="AZ269" i="1"/>
  <c r="AZ290" i="1" s="1"/>
  <c r="BA139" i="1"/>
  <c r="BA145" i="1"/>
  <c r="BA146" i="1"/>
  <c r="AZ106" i="1"/>
  <c r="AZ112" i="1"/>
  <c r="AZ113" i="1"/>
  <c r="BF806" i="1"/>
  <c r="BU875" i="1"/>
  <c r="BR914" i="1"/>
  <c r="BA1026" i="1"/>
  <c r="BM1026" i="1"/>
  <c r="AZ1095" i="1"/>
  <c r="AZ1094" i="1"/>
  <c r="AW1098" i="1"/>
  <c r="BI1098" i="1"/>
  <c r="BU1098" i="1"/>
  <c r="BR1200" i="1"/>
  <c r="BR1201" i="1"/>
  <c r="W1275" i="1" a="1"/>
  <c r="W1275" i="1" s="1"/>
  <c r="W1274" i="1" s="1"/>
  <c r="BI1308" i="1"/>
  <c r="BI1309" i="1"/>
  <c r="BJ752" i="1"/>
  <c r="BV839" i="1"/>
  <c r="BD875" i="1"/>
  <c r="BP875" i="1"/>
  <c r="BS875" i="1"/>
  <c r="BM915" i="1"/>
  <c r="AX951" i="1"/>
  <c r="AX952" i="1"/>
  <c r="BP955" i="1"/>
  <c r="BV951" i="1"/>
  <c r="BV952" i="1"/>
  <c r="BA986" i="1"/>
  <c r="BA987" i="1"/>
  <c r="BM986" i="1"/>
  <c r="BM987" i="1"/>
  <c r="V1021" i="1"/>
  <c r="V1025" i="1" a="1"/>
  <c r="V1025" i="1" s="1"/>
  <c r="V1026" i="1"/>
  <c r="BO1023" i="1"/>
  <c r="BO1022" i="1"/>
  <c r="BF1062" i="1"/>
  <c r="BR1062" i="1"/>
  <c r="V1131" i="1"/>
  <c r="V1130" i="1"/>
  <c r="U1167" i="1"/>
  <c r="BG1165" i="1"/>
  <c r="BG1166" i="1"/>
  <c r="BS1165" i="1"/>
  <c r="BS1166" i="1"/>
  <c r="BA1204" i="1"/>
  <c r="BM1204" i="1"/>
  <c r="AW1272" i="1"/>
  <c r="AW1273" i="1"/>
  <c r="BV1309" i="1"/>
  <c r="BV1308" i="1"/>
  <c r="BA1345" i="1"/>
  <c r="BA1344" i="1"/>
  <c r="U1345" i="1"/>
  <c r="BG1348" i="1"/>
  <c r="BF1380" i="1"/>
  <c r="BF1379" i="1"/>
  <c r="AZ1383" i="1"/>
  <c r="AX914" i="1"/>
  <c r="AX915" i="1"/>
  <c r="BC951" i="1"/>
  <c r="BC952" i="1"/>
  <c r="BG951" i="1"/>
  <c r="BG952" i="1"/>
  <c r="AZ1026" i="1"/>
  <c r="BL1026" i="1"/>
  <c r="BP1022" i="1"/>
  <c r="BP1023" i="1"/>
  <c r="BM1059" i="1"/>
  <c r="BM1058" i="1"/>
  <c r="BC1130" i="1"/>
  <c r="BC1131" i="1"/>
  <c r="BO1130" i="1"/>
  <c r="BO1131" i="1"/>
  <c r="BO1166" i="1"/>
  <c r="BO1165" i="1"/>
  <c r="U1200" i="1"/>
  <c r="U1201" i="1"/>
  <c r="BD1236" i="1"/>
  <c r="BD1237" i="1"/>
  <c r="U1236" i="1"/>
  <c r="U1237" i="1"/>
  <c r="BD1272" i="1"/>
  <c r="BD1273" i="1"/>
  <c r="BP1272" i="1"/>
  <c r="BP1273" i="1"/>
  <c r="BG1273" i="1"/>
  <c r="BG1272" i="1"/>
  <c r="U1308" i="1"/>
  <c r="U1309" i="1"/>
  <c r="BI1345" i="1"/>
  <c r="BI1344" i="1"/>
  <c r="BS1380" i="1"/>
  <c r="BS1379" i="1"/>
  <c r="BL747" i="1"/>
  <c r="BL806" i="1"/>
  <c r="BM952" i="1"/>
  <c r="AW986" i="1"/>
  <c r="AW987" i="1"/>
  <c r="BI986" i="1"/>
  <c r="BI987" i="1"/>
  <c r="BU986" i="1"/>
  <c r="BU987" i="1"/>
  <c r="BD1058" i="1"/>
  <c r="BD1059" i="1"/>
  <c r="BP1058" i="1"/>
  <c r="BP1059" i="1"/>
  <c r="BD1094" i="1"/>
  <c r="BD1095" i="1"/>
  <c r="BP1094" i="1"/>
  <c r="BP1095" i="1"/>
  <c r="BF1236" i="1"/>
  <c r="BF1237" i="1"/>
  <c r="BR1236" i="1"/>
  <c r="BR1237" i="1"/>
  <c r="U1272" i="1"/>
  <c r="U1273" i="1"/>
  <c r="BA1130" i="1"/>
  <c r="BD1166" i="1"/>
  <c r="BO1237" i="1"/>
  <c r="W1345" i="1"/>
  <c r="BR1345" i="1"/>
  <c r="BD1379" i="1"/>
  <c r="AW1058" i="1"/>
  <c r="V1379" i="1"/>
  <c r="V1380" i="1"/>
  <c r="BO1200" i="1"/>
  <c r="BD1201" i="1"/>
  <c r="BP1201" i="1"/>
  <c r="BI1312" i="1"/>
  <c r="BD1308" i="1"/>
  <c r="BR955" i="1"/>
  <c r="W1131" i="1"/>
  <c r="BR1130" i="1"/>
  <c r="BC1273" i="1"/>
  <c r="BM1312" i="1"/>
  <c r="BP1380" i="1"/>
  <c r="W1380" i="1"/>
  <c r="BU1058" i="1"/>
  <c r="BL1272" i="1"/>
  <c r="BG76" i="1"/>
  <c r="BG70" i="1"/>
  <c r="BG77" i="1"/>
  <c r="W74" i="1" a="1"/>
  <c r="W74" i="1" s="1"/>
  <c r="W73" i="1" s="1"/>
  <c r="BL72" i="1"/>
  <c r="BL71" i="1"/>
  <c r="BP71" i="1"/>
  <c r="BP72" i="1"/>
  <c r="CC71" i="1"/>
  <c r="V76" i="1"/>
  <c r="CC72" i="1"/>
  <c r="BS71" i="1"/>
  <c r="U142" i="1"/>
  <c r="BM111" i="1"/>
  <c r="V122" i="1"/>
  <c r="BT141" i="1"/>
  <c r="BT140" i="1"/>
  <c r="BM140" i="1"/>
  <c r="BM141" i="1"/>
  <c r="BL179" i="1"/>
  <c r="BL178" i="1"/>
  <c r="BL182" i="1"/>
  <c r="BV214" i="1"/>
  <c r="BV215" i="1"/>
  <c r="U288" i="1"/>
  <c r="U289" i="1"/>
  <c r="U284" i="1"/>
  <c r="BO215" i="1"/>
  <c r="BO214" i="1"/>
  <c r="BL285" i="1"/>
  <c r="BL286" i="1"/>
  <c r="BP285" i="1"/>
  <c r="BP286" i="1"/>
  <c r="BM179" i="1"/>
  <c r="BS320" i="1"/>
  <c r="BS321" i="1"/>
  <c r="BM357" i="1"/>
  <c r="BM356" i="1"/>
  <c r="V340" i="1"/>
  <c r="AX340" i="1" s="1"/>
  <c r="V344" i="1"/>
  <c r="BD344" i="1" s="1"/>
  <c r="W359" i="1" a="1"/>
  <c r="W359" i="1" s="1"/>
  <c r="W358" i="1" s="1"/>
  <c r="BS251" i="1"/>
  <c r="BL356" i="1"/>
  <c r="BL357" i="1"/>
  <c r="BP396" i="1"/>
  <c r="BP397" i="1"/>
  <c r="BR466" i="1"/>
  <c r="BR467" i="1"/>
  <c r="BU356" i="1"/>
  <c r="BV467" i="1"/>
  <c r="BV466" i="1"/>
  <c r="BJ75" i="1"/>
  <c r="BP360" i="1"/>
  <c r="W502" i="1"/>
  <c r="W501" i="1"/>
  <c r="BP535" i="1"/>
  <c r="BP534" i="1"/>
  <c r="BL254" i="1"/>
  <c r="BM534" i="1"/>
  <c r="BM535" i="1"/>
  <c r="BP604" i="1"/>
  <c r="BP605" i="1"/>
  <c r="BR320" i="1"/>
  <c r="BR321" i="1"/>
  <c r="U396" i="1"/>
  <c r="U397" i="1"/>
  <c r="BU534" i="1"/>
  <c r="BU535" i="1"/>
  <c r="BV538" i="1"/>
  <c r="BU569" i="1"/>
  <c r="BU568" i="1"/>
  <c r="V538" i="1"/>
  <c r="BP641" i="1"/>
  <c r="BP640" i="1"/>
  <c r="AU653" i="1"/>
  <c r="W673" i="1"/>
  <c r="BP538" i="1"/>
  <c r="BS604" i="1"/>
  <c r="BD710" i="1"/>
  <c r="BD716" i="1"/>
  <c r="BD717" i="1"/>
  <c r="BD680" i="1"/>
  <c r="BD673" i="1"/>
  <c r="BD679" i="1"/>
  <c r="BD603" i="1"/>
  <c r="BD609" i="1"/>
  <c r="BD610" i="1"/>
  <c r="BD436" i="1"/>
  <c r="BD429" i="1"/>
  <c r="BD435" i="1"/>
  <c r="BC499" i="1"/>
  <c r="BC506" i="1"/>
  <c r="BC505" i="1"/>
  <c r="BD291" i="1"/>
  <c r="BD290" i="1"/>
  <c r="BD284" i="1"/>
  <c r="BC177" i="1"/>
  <c r="BC183" i="1"/>
  <c r="BC184" i="1"/>
  <c r="BD112" i="1"/>
  <c r="BD113" i="1"/>
  <c r="BD106" i="1"/>
  <c r="BR675" i="1"/>
  <c r="BG639" i="1"/>
  <c r="BG645" i="1"/>
  <c r="BG646" i="1"/>
  <c r="BF645" i="1"/>
  <c r="BF646" i="1"/>
  <c r="BF639" i="1"/>
  <c r="BF539" i="1"/>
  <c r="BF540" i="1"/>
  <c r="BF533" i="1"/>
  <c r="BF603" i="1"/>
  <c r="BF609" i="1"/>
  <c r="BF610" i="1"/>
  <c r="BG574" i="1"/>
  <c r="BG573" i="1"/>
  <c r="BG567" i="1"/>
  <c r="BG465" i="1"/>
  <c r="BG471" i="1"/>
  <c r="BG472" i="1"/>
  <c r="BF266" i="1"/>
  <c r="BF472" i="1"/>
  <c r="BF471" i="1"/>
  <c r="BF465" i="1"/>
  <c r="BG505" i="1"/>
  <c r="BG499" i="1"/>
  <c r="BG506" i="1"/>
  <c r="BF436" i="1"/>
  <c r="BF429" i="1"/>
  <c r="BF435" i="1"/>
  <c r="BF276" i="1"/>
  <c r="BG355" i="1"/>
  <c r="BG361" i="1"/>
  <c r="BG362" i="1"/>
  <c r="BF284" i="1"/>
  <c r="BF290" i="1"/>
  <c r="BF197" i="1"/>
  <c r="BF213" i="1"/>
  <c r="BF219" i="1"/>
  <c r="BF203" i="1"/>
  <c r="BF184" i="1"/>
  <c r="BF177" i="1"/>
  <c r="BF183" i="1"/>
  <c r="BG106" i="1"/>
  <c r="BG113" i="1"/>
  <c r="BG112" i="1"/>
  <c r="BF106" i="1"/>
  <c r="BF112" i="1"/>
  <c r="BF113" i="1"/>
  <c r="BA844" i="1"/>
  <c r="BA845" i="1"/>
  <c r="BA838" i="1"/>
  <c r="BL918" i="1"/>
  <c r="BL915" i="1"/>
  <c r="BM640" i="1"/>
  <c r="BO711" i="1"/>
  <c r="BO712" i="1"/>
  <c r="AW753" i="1"/>
  <c r="AW746" i="1"/>
  <c r="AW752" i="1"/>
  <c r="AW472" i="1"/>
  <c r="AW465" i="1"/>
  <c r="AW471" i="1"/>
  <c r="AX401" i="1"/>
  <c r="AX402" i="1"/>
  <c r="AX395" i="1"/>
  <c r="AX325" i="1"/>
  <c r="AX326" i="1"/>
  <c r="AX319" i="1"/>
  <c r="AW249" i="1"/>
  <c r="AW255" i="1"/>
  <c r="AW256" i="1"/>
  <c r="AX219" i="1"/>
  <c r="AX213" i="1"/>
  <c r="AX220" i="1"/>
  <c r="AX139" i="1"/>
  <c r="AX145" i="1"/>
  <c r="AX146" i="1"/>
  <c r="AW146" i="1"/>
  <c r="AW145" i="1"/>
  <c r="AW139" i="1"/>
  <c r="AX112" i="1"/>
  <c r="AX106" i="1"/>
  <c r="AX113" i="1"/>
  <c r="BJ710" i="1"/>
  <c r="BJ716" i="1"/>
  <c r="BJ717" i="1"/>
  <c r="BJ680" i="1"/>
  <c r="BJ673" i="1"/>
  <c r="BJ679" i="1"/>
  <c r="BJ646" i="1"/>
  <c r="BJ639" i="1"/>
  <c r="BJ645" i="1"/>
  <c r="BJ603" i="1"/>
  <c r="BJ609" i="1"/>
  <c r="BJ610" i="1"/>
  <c r="BI603" i="1"/>
  <c r="BI609" i="1"/>
  <c r="BI610" i="1"/>
  <c r="BJ573" i="1"/>
  <c r="BJ574" i="1"/>
  <c r="BJ567" i="1"/>
  <c r="BI567" i="1"/>
  <c r="BI574" i="1"/>
  <c r="BI573" i="1"/>
  <c r="BJ472" i="1"/>
  <c r="BJ465" i="1"/>
  <c r="BJ471" i="1"/>
  <c r="BJ355" i="1"/>
  <c r="BJ362" i="1"/>
  <c r="BJ361" i="1"/>
  <c r="BI249" i="1"/>
  <c r="BI255" i="1"/>
  <c r="BI256" i="1"/>
  <c r="BI291" i="1"/>
  <c r="BI284" i="1"/>
  <c r="BI290" i="1"/>
  <c r="BJ139" i="1"/>
  <c r="BJ145" i="1"/>
  <c r="BJ146" i="1"/>
  <c r="BJ219" i="1"/>
  <c r="BJ213" i="1"/>
  <c r="BJ220" i="1"/>
  <c r="BJ184" i="1"/>
  <c r="BJ177" i="1"/>
  <c r="BJ183" i="1"/>
  <c r="U804" i="1"/>
  <c r="U809" i="1"/>
  <c r="AW787" i="1"/>
  <c r="AW804" i="1" s="1"/>
  <c r="U808" i="1"/>
  <c r="BU791" i="1"/>
  <c r="BF952" i="1"/>
  <c r="BF951" i="1"/>
  <c r="AX1131" i="1"/>
  <c r="AX1130" i="1"/>
  <c r="BV1131" i="1"/>
  <c r="BV1130" i="1"/>
  <c r="BA717" i="1"/>
  <c r="BA710" i="1"/>
  <c r="BA716" i="1"/>
  <c r="BA680" i="1"/>
  <c r="BA673" i="1"/>
  <c r="BA679" i="1"/>
  <c r="AZ567" i="1"/>
  <c r="AZ574" i="1"/>
  <c r="AZ573" i="1"/>
  <c r="AZ645" i="1"/>
  <c r="AZ646" i="1"/>
  <c r="AZ639" i="1"/>
  <c r="BA533" i="1"/>
  <c r="BA539" i="1"/>
  <c r="BA540" i="1"/>
  <c r="BA395" i="1"/>
  <c r="BA402" i="1"/>
  <c r="BA401" i="1"/>
  <c r="BA326" i="1"/>
  <c r="BA319" i="1"/>
  <c r="BA325" i="1"/>
  <c r="AZ256" i="1"/>
  <c r="AZ249" i="1"/>
  <c r="AZ255" i="1"/>
  <c r="AZ198" i="1"/>
  <c r="AZ213" i="1" s="1"/>
  <c r="AZ200" i="1"/>
  <c r="BO715" i="1"/>
  <c r="BF805" i="1"/>
  <c r="BL843" i="1"/>
  <c r="BU874" i="1"/>
  <c r="AZ914" i="1"/>
  <c r="BA914" i="1"/>
  <c r="V988" i="1"/>
  <c r="BP987" i="1"/>
  <c r="BP986" i="1"/>
  <c r="BA1022" i="1"/>
  <c r="BA1023" i="1"/>
  <c r="BM1022" i="1"/>
  <c r="BM1023" i="1"/>
  <c r="W1025" i="1" a="1"/>
  <c r="W1025" i="1" s="1"/>
  <c r="W1024" i="1" s="1"/>
  <c r="W1061" i="1" a="1"/>
  <c r="W1061" i="1" s="1"/>
  <c r="W1060" i="1" s="1"/>
  <c r="BF1095" i="1"/>
  <c r="BF1094" i="1"/>
  <c r="AW1094" i="1"/>
  <c r="AW1095" i="1"/>
  <c r="BI1094" i="1"/>
  <c r="BI1095" i="1"/>
  <c r="BU1094" i="1"/>
  <c r="BU1095" i="1"/>
  <c r="BS1273" i="1"/>
  <c r="BS1272" i="1"/>
  <c r="BO1308" i="1"/>
  <c r="BO1309" i="1"/>
  <c r="BO751" i="1"/>
  <c r="BP840" i="1"/>
  <c r="AW875" i="1"/>
  <c r="BJ874" i="1"/>
  <c r="BV874" i="1"/>
  <c r="BS874" i="1"/>
  <c r="BS915" i="1"/>
  <c r="BP951" i="1"/>
  <c r="BP952" i="1"/>
  <c r="AW1023" i="1"/>
  <c r="AW1022" i="1"/>
  <c r="BU1023" i="1"/>
  <c r="BU1022" i="1"/>
  <c r="BF1058" i="1"/>
  <c r="BF1059" i="1"/>
  <c r="BR1058" i="1"/>
  <c r="BR1059" i="1"/>
  <c r="U1166" i="1"/>
  <c r="U1165" i="1"/>
  <c r="BA1201" i="1"/>
  <c r="BA1200" i="1"/>
  <c r="BM1201" i="1"/>
  <c r="BM1200" i="1"/>
  <c r="BM1273" i="1"/>
  <c r="BM1272" i="1"/>
  <c r="BG1344" i="1"/>
  <c r="BG1345" i="1"/>
  <c r="BL1380" i="1"/>
  <c r="BL1379" i="1"/>
  <c r="BU751" i="1"/>
  <c r="AX874" i="1"/>
  <c r="BD914" i="1"/>
  <c r="BD915" i="1"/>
  <c r="BI951" i="1"/>
  <c r="BI952" i="1"/>
  <c r="W989" i="1" a="1"/>
  <c r="W989" i="1" s="1"/>
  <c r="W988" i="1" s="1"/>
  <c r="AZ1022" i="1"/>
  <c r="AZ1023" i="1"/>
  <c r="BL1022" i="1"/>
  <c r="BL1023" i="1"/>
  <c r="BS1059" i="1"/>
  <c r="BS1058" i="1"/>
  <c r="U1132" i="1"/>
  <c r="V1239" i="1" a="1"/>
  <c r="V1239" i="1" s="1"/>
  <c r="V1238" i="1" s="1"/>
  <c r="V1240" i="1"/>
  <c r="BO1272" i="1"/>
  <c r="BO1273" i="1"/>
  <c r="BS1276" i="1"/>
  <c r="AZ1309" i="1"/>
  <c r="AZ1308" i="1"/>
  <c r="AX1312" i="1"/>
  <c r="BV1312" i="1"/>
  <c r="BO1345" i="1"/>
  <c r="BO1344" i="1"/>
  <c r="BA1380" i="1"/>
  <c r="BA1379" i="1"/>
  <c r="U1381" i="1"/>
  <c r="BR748" i="1"/>
  <c r="BL805" i="1"/>
  <c r="BS955" i="1"/>
  <c r="V1275" i="1" a="1"/>
  <c r="V1275" i="1" s="1"/>
  <c r="V1271" i="1"/>
  <c r="BM1131" i="1"/>
  <c r="BP1165" i="1"/>
  <c r="BO1236" i="1"/>
  <c r="BV1240" i="1"/>
  <c r="BR1344" i="1"/>
  <c r="BV1380" i="1"/>
  <c r="BS1098" i="1"/>
  <c r="V1167" i="1"/>
  <c r="BO1201" i="1"/>
  <c r="BD1200" i="1"/>
  <c r="BP1200" i="1"/>
  <c r="BO1312" i="1"/>
  <c r="AZ1312" i="1"/>
  <c r="W952" i="1"/>
  <c r="U1023" i="1"/>
  <c r="W1130" i="1"/>
  <c r="BR1131" i="1"/>
  <c r="BC1272" i="1"/>
  <c r="BS1309" i="1"/>
  <c r="V1344" i="1"/>
  <c r="V1345" i="1"/>
  <c r="BP1379" i="1"/>
  <c r="BU1276" i="1"/>
  <c r="BG1204" i="1" l="1"/>
  <c r="BG843" i="1"/>
  <c r="V432" i="1"/>
  <c r="BI1169" i="1"/>
  <c r="BJ986" i="1"/>
  <c r="BJ1237" i="1"/>
  <c r="BI874" i="1"/>
  <c r="BJ987" i="1"/>
  <c r="BG878" i="1"/>
  <c r="BG1200" i="1"/>
  <c r="BG840" i="1"/>
  <c r="BI1165" i="1"/>
  <c r="V430" i="1"/>
  <c r="BJ1236" i="1"/>
  <c r="BI875" i="1"/>
  <c r="V201" i="1"/>
  <c r="BG201" i="1" s="1"/>
  <c r="BJ952" i="1"/>
  <c r="BG874" i="1"/>
  <c r="BJ1273" i="1"/>
  <c r="BG1380" i="1"/>
  <c r="AW504" i="1"/>
  <c r="BI608" i="1"/>
  <c r="BJ715" i="1"/>
  <c r="BJ1204" i="1"/>
  <c r="BJ1200" i="1"/>
  <c r="BG1312" i="1"/>
  <c r="BG1379" i="1"/>
  <c r="BA951" i="1"/>
  <c r="V569" i="1"/>
  <c r="BG1236" i="1"/>
  <c r="BJ839" i="1"/>
  <c r="BI1134" i="1"/>
  <c r="BA955" i="1"/>
  <c r="AX72" i="1"/>
  <c r="BI1383" i="1"/>
  <c r="V657" i="1"/>
  <c r="V677" i="1" s="1" a="1"/>
  <c r="V677" i="1" s="1"/>
  <c r="V656" i="1"/>
  <c r="BG1058" i="1"/>
  <c r="BG1308" i="1"/>
  <c r="AX71" i="1"/>
  <c r="BG1059" i="1"/>
  <c r="BI1131" i="1"/>
  <c r="BF1200" i="1"/>
  <c r="V267" i="1"/>
  <c r="BG267" i="1" s="1"/>
  <c r="BG1095" i="1"/>
  <c r="AW71" i="1"/>
  <c r="AW72" i="1"/>
  <c r="AW75" i="1"/>
  <c r="BF1344" i="1"/>
  <c r="U807" i="1"/>
  <c r="BF1345" i="1"/>
  <c r="V123" i="1"/>
  <c r="CK75" i="1"/>
  <c r="BJ1169" i="1"/>
  <c r="BJ1348" i="1"/>
  <c r="U357" i="1"/>
  <c r="AZ360" i="1"/>
  <c r="BG1098" i="1"/>
  <c r="BF1204" i="1"/>
  <c r="BF1201" i="1"/>
  <c r="CK71" i="1"/>
  <c r="BA360" i="1"/>
  <c r="BG715" i="1"/>
  <c r="BD111" i="1"/>
  <c r="BD840" i="1"/>
  <c r="BF572" i="1"/>
  <c r="BC434" i="1"/>
  <c r="BJ1098" i="1"/>
  <c r="BF878" i="1"/>
  <c r="BF874" i="1"/>
  <c r="BF875" i="1"/>
  <c r="V535" i="1"/>
  <c r="BJ1308" i="1"/>
  <c r="BJ1095" i="1"/>
  <c r="BD843" i="1"/>
  <c r="BC918" i="1"/>
  <c r="BI809" i="1"/>
  <c r="BI805" i="1"/>
  <c r="V1274" i="1"/>
  <c r="AX839" i="1"/>
  <c r="V951" i="1"/>
  <c r="V534" i="1"/>
  <c r="AX840" i="1"/>
  <c r="V896" i="1"/>
  <c r="BC914" i="1"/>
  <c r="BC915" i="1"/>
  <c r="V898" i="1"/>
  <c r="BU144" i="1"/>
  <c r="V952" i="1"/>
  <c r="V897" i="1"/>
  <c r="W357" i="1"/>
  <c r="V1024" i="1"/>
  <c r="V894" i="1"/>
  <c r="U140" i="1"/>
  <c r="U916" i="1"/>
  <c r="BJ843" i="1"/>
  <c r="BF1165" i="1"/>
  <c r="BF1166" i="1"/>
  <c r="BF1169" i="1"/>
  <c r="V787" i="1"/>
  <c r="AX787" i="1" s="1"/>
  <c r="U915" i="1"/>
  <c r="AZ144" i="1"/>
  <c r="AX608" i="1"/>
  <c r="BG434" i="1"/>
  <c r="AX751" i="1"/>
  <c r="BA915" i="1"/>
  <c r="U356" i="1"/>
  <c r="BJ1062" i="1"/>
  <c r="U914" i="1"/>
  <c r="AW644" i="1"/>
  <c r="BF715" i="1"/>
  <c r="V899" i="1"/>
  <c r="V893" i="1"/>
  <c r="BJ1059" i="1"/>
  <c r="AZ644" i="1"/>
  <c r="BI806" i="1"/>
  <c r="CH72" i="1"/>
  <c r="CH71" i="1"/>
  <c r="V895" i="1"/>
  <c r="V917" i="1" s="1" a="1"/>
  <c r="V917" i="1" s="1"/>
  <c r="BA434" i="1"/>
  <c r="V196" i="1"/>
  <c r="BG196" i="1" s="1"/>
  <c r="BC111" i="1"/>
  <c r="BF400" i="1"/>
  <c r="BV913" i="1"/>
  <c r="BV920" i="1"/>
  <c r="BV919" i="1"/>
  <c r="W805" i="1"/>
  <c r="U180" i="1"/>
  <c r="AX111" i="1"/>
  <c r="BG111" i="1"/>
  <c r="BJ751" i="1"/>
  <c r="BI572" i="1"/>
  <c r="BD324" i="1"/>
  <c r="V120" i="1"/>
  <c r="V568" i="1"/>
  <c r="BA144" i="1"/>
  <c r="BF254" i="1"/>
  <c r="V570" i="1"/>
  <c r="V341" i="1"/>
  <c r="AX341" i="1" s="1"/>
  <c r="U141" i="1"/>
  <c r="BJ1309" i="1"/>
  <c r="BJ182" i="1"/>
  <c r="BJ678" i="1"/>
  <c r="BF434" i="1"/>
  <c r="W356" i="1"/>
  <c r="BA470" i="1"/>
  <c r="AZ878" i="1"/>
  <c r="BJ254" i="1"/>
  <c r="BI538" i="1"/>
  <c r="BI751" i="1"/>
  <c r="AX254" i="1"/>
  <c r="AZ400" i="1"/>
  <c r="BI72" i="1"/>
  <c r="BF220" i="1"/>
  <c r="BG572" i="1"/>
  <c r="BG644" i="1"/>
  <c r="BC504" i="1"/>
  <c r="BD355" i="1"/>
  <c r="BJ1379" i="1"/>
  <c r="BJ1380" i="1"/>
  <c r="BC715" i="1"/>
  <c r="CB75" i="1"/>
  <c r="BF218" i="1"/>
  <c r="BD715" i="1"/>
  <c r="AZ324" i="1"/>
  <c r="BA644" i="1"/>
  <c r="BJ434" i="1"/>
  <c r="AW324" i="1"/>
  <c r="AX504" i="1"/>
  <c r="BG538" i="1"/>
  <c r="AZ434" i="1"/>
  <c r="CB72" i="1"/>
  <c r="CB71" i="1"/>
  <c r="U76" i="1"/>
  <c r="BA72" i="1"/>
  <c r="AW360" i="1"/>
  <c r="AW751" i="1"/>
  <c r="BF111" i="1"/>
  <c r="BF289" i="1"/>
  <c r="BI678" i="1"/>
  <c r="AX470" i="1"/>
  <c r="AX644" i="1"/>
  <c r="BD470" i="1"/>
  <c r="BF144" i="1"/>
  <c r="BI254" i="1"/>
  <c r="AX144" i="1"/>
  <c r="AZ111" i="1"/>
  <c r="AZ182" i="1"/>
  <c r="AZ608" i="1"/>
  <c r="AZ809" i="1"/>
  <c r="BF324" i="1"/>
  <c r="V229" i="1"/>
  <c r="BV229" i="1" s="1"/>
  <c r="AX182" i="1"/>
  <c r="AW678" i="1"/>
  <c r="BC678" i="1"/>
  <c r="V119" i="1"/>
  <c r="BI1276" i="1"/>
  <c r="BI1273" i="1"/>
  <c r="BI1272" i="1"/>
  <c r="BJ1023" i="1"/>
  <c r="BJ1026" i="1"/>
  <c r="BJ1022" i="1"/>
  <c r="BI1204" i="1"/>
  <c r="BI144" i="1"/>
  <c r="BJ805" i="1"/>
  <c r="BJ806" i="1"/>
  <c r="AW839" i="1"/>
  <c r="AW840" i="1"/>
  <c r="W1273" i="1"/>
  <c r="BJ111" i="1"/>
  <c r="AW218" i="1"/>
  <c r="W430" i="1"/>
  <c r="AW843" i="1"/>
  <c r="BA843" i="1"/>
  <c r="BA400" i="1"/>
  <c r="BA678" i="1"/>
  <c r="V791" i="1"/>
  <c r="AZ751" i="1"/>
  <c r="BI715" i="1"/>
  <c r="AW289" i="1"/>
  <c r="AX678" i="1"/>
  <c r="BI1059" i="1"/>
  <c r="AW715" i="1"/>
  <c r="BF360" i="1"/>
  <c r="BJ1344" i="1"/>
  <c r="BJ1345" i="1"/>
  <c r="BI1058" i="1"/>
  <c r="BC805" i="1"/>
  <c r="BC806" i="1"/>
  <c r="W712" i="1"/>
  <c r="BC644" i="1"/>
  <c r="BA111" i="1"/>
  <c r="BF678" i="1"/>
  <c r="BC470" i="1"/>
  <c r="V126" i="1"/>
  <c r="BG126" i="1" s="1"/>
  <c r="BG139" i="1" s="1"/>
  <c r="BA75" i="1"/>
  <c r="BI1379" i="1"/>
  <c r="BI1380" i="1"/>
  <c r="V640" i="1"/>
  <c r="V641" i="1"/>
  <c r="BA538" i="1"/>
  <c r="BI289" i="1"/>
  <c r="BJ644" i="1"/>
  <c r="AW608" i="1"/>
  <c r="AX715" i="1"/>
  <c r="AZ715" i="1"/>
  <c r="BI470" i="1"/>
  <c r="BI1201" i="1"/>
  <c r="BI1200" i="1"/>
  <c r="W1272" i="1"/>
  <c r="W1237" i="1"/>
  <c r="BC218" i="1"/>
  <c r="BJ1165" i="1"/>
  <c r="BJ1166" i="1"/>
  <c r="BD75" i="1"/>
  <c r="BF291" i="1"/>
  <c r="BG470" i="1"/>
  <c r="BD678" i="1"/>
  <c r="AW400" i="1"/>
  <c r="AW538" i="1"/>
  <c r="BD72" i="1"/>
  <c r="BC289" i="1"/>
  <c r="BC538" i="1"/>
  <c r="BC751" i="1"/>
  <c r="BJ875" i="1"/>
  <c r="BV141" i="1"/>
  <c r="BI843" i="1"/>
  <c r="BI918" i="1"/>
  <c r="V642" i="1"/>
  <c r="BI71" i="1"/>
  <c r="V194" i="1"/>
  <c r="BG194" i="1" s="1"/>
  <c r="BI504" i="1"/>
  <c r="BI839" i="1"/>
  <c r="BI840" i="1"/>
  <c r="BI915" i="1"/>
  <c r="BI914" i="1"/>
  <c r="V1272" i="1"/>
  <c r="V1273" i="1"/>
  <c r="W987" i="1"/>
  <c r="W1059" i="1"/>
  <c r="AZ254" i="1"/>
  <c r="BA320" i="1"/>
  <c r="BA321" i="1"/>
  <c r="BA396" i="1"/>
  <c r="BA397" i="1"/>
  <c r="AZ640" i="1"/>
  <c r="AZ641" i="1"/>
  <c r="V765" i="1"/>
  <c r="V771" i="1"/>
  <c r="BG771" i="1" s="1"/>
  <c r="V772" i="1"/>
  <c r="BG772" i="1" s="1"/>
  <c r="V773" i="1"/>
  <c r="BG773" i="1" s="1"/>
  <c r="V774" i="1"/>
  <c r="BG774" i="1" s="1"/>
  <c r="V776" i="1"/>
  <c r="AX776" i="1" s="1"/>
  <c r="V777" i="1"/>
  <c r="AX777" i="1" s="1"/>
  <c r="V778" i="1"/>
  <c r="AX778" i="1" s="1"/>
  <c r="V779" i="1"/>
  <c r="AX779" i="1" s="1"/>
  <c r="V780" i="1"/>
  <c r="AX780" i="1" s="1"/>
  <c r="V781" i="1"/>
  <c r="AX781" i="1" s="1"/>
  <c r="V782" i="1"/>
  <c r="AX782" i="1" s="1"/>
  <c r="V783" i="1"/>
  <c r="AX783" i="1" s="1"/>
  <c r="V784" i="1"/>
  <c r="AX784" i="1" s="1"/>
  <c r="V785" i="1"/>
  <c r="AX785" i="1" s="1"/>
  <c r="U805" i="1"/>
  <c r="U806" i="1"/>
  <c r="V790" i="1"/>
  <c r="BG790" i="1" s="1"/>
  <c r="V789" i="1"/>
  <c r="AX789" i="1" s="1"/>
  <c r="V792" i="1"/>
  <c r="BD792" i="1" s="1"/>
  <c r="V788" i="1"/>
  <c r="AX788" i="1" s="1"/>
  <c r="V786" i="1"/>
  <c r="AX786" i="1" s="1"/>
  <c r="BJ144" i="1"/>
  <c r="BJ360" i="1"/>
  <c r="BJ467" i="1"/>
  <c r="BJ466" i="1"/>
  <c r="BI569" i="1"/>
  <c r="BI568" i="1"/>
  <c r="BJ608" i="1"/>
  <c r="AX107" i="1"/>
  <c r="AX108" i="1"/>
  <c r="AW254" i="1"/>
  <c r="AX324" i="1"/>
  <c r="AW470" i="1"/>
  <c r="AW748" i="1"/>
  <c r="AW747" i="1"/>
  <c r="BF107" i="1"/>
  <c r="BF108" i="1"/>
  <c r="BF182" i="1"/>
  <c r="BG360" i="1"/>
  <c r="BF431" i="1"/>
  <c r="BF430" i="1"/>
  <c r="BG504" i="1"/>
  <c r="BG568" i="1"/>
  <c r="BG569" i="1"/>
  <c r="BF608" i="1"/>
  <c r="BF538" i="1"/>
  <c r="BD107" i="1"/>
  <c r="BD108" i="1"/>
  <c r="BC182" i="1"/>
  <c r="BD434" i="1"/>
  <c r="BD608" i="1"/>
  <c r="V265" i="1"/>
  <c r="BG265" i="1" s="1"/>
  <c r="AZ534" i="1"/>
  <c r="AZ535" i="1"/>
  <c r="AW811" i="1"/>
  <c r="AW500" i="1"/>
  <c r="AW501" i="1"/>
  <c r="AW534" i="1"/>
  <c r="AW535" i="1"/>
  <c r="AW569" i="1"/>
  <c r="AW568" i="1"/>
  <c r="BF501" i="1"/>
  <c r="BF500" i="1"/>
  <c r="BD214" i="1"/>
  <c r="BD215" i="1"/>
  <c r="BC250" i="1"/>
  <c r="BC251" i="1"/>
  <c r="BC356" i="1"/>
  <c r="BC357" i="1"/>
  <c r="BC321" i="1"/>
  <c r="BC320" i="1"/>
  <c r="BD641" i="1"/>
  <c r="BD640" i="1"/>
  <c r="W181" i="1" a="1"/>
  <c r="W181" i="1" s="1"/>
  <c r="W180" i="1" s="1"/>
  <c r="BV145" i="1"/>
  <c r="BV146" i="1"/>
  <c r="BV139" i="1"/>
  <c r="V1200" i="1"/>
  <c r="V1201" i="1"/>
  <c r="BA107" i="1"/>
  <c r="BA108" i="1"/>
  <c r="AZ356" i="1"/>
  <c r="AZ357" i="1"/>
  <c r="BA466" i="1"/>
  <c r="BA467" i="1"/>
  <c r="AZ874" i="1"/>
  <c r="AZ875" i="1"/>
  <c r="BI215" i="1"/>
  <c r="BI214" i="1"/>
  <c r="BJ250" i="1"/>
  <c r="BJ251" i="1"/>
  <c r="BJ500" i="1"/>
  <c r="BJ501" i="1"/>
  <c r="BI534" i="1"/>
  <c r="BI535" i="1"/>
  <c r="BJ400" i="1"/>
  <c r="BI748" i="1"/>
  <c r="BI747" i="1"/>
  <c r="AW108" i="1"/>
  <c r="AW107" i="1"/>
  <c r="AX250" i="1"/>
  <c r="AX251" i="1"/>
  <c r="AX568" i="1"/>
  <c r="AX569" i="1"/>
  <c r="AX604" i="1"/>
  <c r="AX605" i="1"/>
  <c r="BG178" i="1"/>
  <c r="BG179" i="1"/>
  <c r="BG396" i="1"/>
  <c r="BG397" i="1"/>
  <c r="BD568" i="1"/>
  <c r="BD569" i="1"/>
  <c r="BC396" i="1"/>
  <c r="BC397" i="1"/>
  <c r="V604" i="1"/>
  <c r="V605" i="1"/>
  <c r="V466" i="1"/>
  <c r="V467" i="1"/>
  <c r="W397" i="1"/>
  <c r="V319" i="1"/>
  <c r="V324" i="1"/>
  <c r="V323" i="1" a="1"/>
  <c r="V323" i="1" s="1"/>
  <c r="BU249" i="1"/>
  <c r="BU255" i="1"/>
  <c r="BU256" i="1"/>
  <c r="W217" i="1" a="1"/>
  <c r="W217" i="1" s="1"/>
  <c r="W216" i="1" s="1"/>
  <c r="U178" i="1"/>
  <c r="U179" i="1"/>
  <c r="V203" i="1"/>
  <c r="BG203" i="1" s="1"/>
  <c r="CF75" i="1"/>
  <c r="V1095" i="1"/>
  <c r="V1094" i="1"/>
  <c r="AZ220" i="1"/>
  <c r="AZ284" i="1"/>
  <c r="AZ289" i="1" s="1"/>
  <c r="AZ470" i="1"/>
  <c r="AZ674" i="1"/>
  <c r="AZ675" i="1"/>
  <c r="V673" i="1"/>
  <c r="BA878" i="1"/>
  <c r="BI111" i="1"/>
  <c r="BJ289" i="1"/>
  <c r="BI360" i="1"/>
  <c r="BI400" i="1"/>
  <c r="BJ535" i="1"/>
  <c r="BJ534" i="1"/>
  <c r="AX434" i="1"/>
  <c r="AW640" i="1"/>
  <c r="AW641" i="1"/>
  <c r="BG254" i="1"/>
  <c r="BF356" i="1"/>
  <c r="BF357" i="1"/>
  <c r="BG747" i="1"/>
  <c r="BG748" i="1"/>
  <c r="BF674" i="1"/>
  <c r="BF675" i="1"/>
  <c r="W748" i="1"/>
  <c r="BD140" i="1"/>
  <c r="BD141" i="1"/>
  <c r="BE141" i="1"/>
  <c r="BE140" i="1"/>
  <c r="BC466" i="1"/>
  <c r="BC467" i="1"/>
  <c r="BC569" i="1"/>
  <c r="BC568" i="1"/>
  <c r="V268" i="1"/>
  <c r="BG268" i="1" s="1"/>
  <c r="AX335" i="1"/>
  <c r="W141" i="1"/>
  <c r="V1096" i="1"/>
  <c r="V1236" i="1"/>
  <c r="V107" i="1"/>
  <c r="W986" i="1"/>
  <c r="W1023" i="1"/>
  <c r="AZ251" i="1"/>
  <c r="AZ250" i="1"/>
  <c r="AZ569" i="1"/>
  <c r="AZ568" i="1"/>
  <c r="BA715" i="1"/>
  <c r="BJ214" i="1"/>
  <c r="BJ215" i="1"/>
  <c r="BK141" i="1"/>
  <c r="BK140" i="1"/>
  <c r="BJ568" i="1"/>
  <c r="BJ569" i="1"/>
  <c r="BJ604" i="1"/>
  <c r="BJ605" i="1"/>
  <c r="AX214" i="1"/>
  <c r="AX215" i="1"/>
  <c r="AW250" i="1"/>
  <c r="AW251" i="1"/>
  <c r="AX396" i="1"/>
  <c r="AX397" i="1"/>
  <c r="AW466" i="1"/>
  <c r="AW467" i="1"/>
  <c r="BF179" i="1"/>
  <c r="BF178" i="1"/>
  <c r="BG357" i="1"/>
  <c r="BG356" i="1"/>
  <c r="BF466" i="1"/>
  <c r="BF467" i="1"/>
  <c r="BF604" i="1"/>
  <c r="BF605" i="1"/>
  <c r="BF640" i="1"/>
  <c r="BF641" i="1"/>
  <c r="BC178" i="1"/>
  <c r="BC179" i="1"/>
  <c r="BD430" i="1"/>
  <c r="BD431" i="1"/>
  <c r="BD605" i="1"/>
  <c r="BD604" i="1"/>
  <c r="U285" i="1"/>
  <c r="U286" i="1"/>
  <c r="V264" i="1"/>
  <c r="BG72" i="1"/>
  <c r="BG71" i="1"/>
  <c r="V1022" i="1"/>
  <c r="V1023" i="1"/>
  <c r="BB141" i="1"/>
  <c r="BB140" i="1"/>
  <c r="AZ320" i="1"/>
  <c r="AZ321" i="1"/>
  <c r="BA640" i="1"/>
  <c r="BA641" i="1"/>
  <c r="AW810" i="1"/>
  <c r="AW809" i="1" s="1"/>
  <c r="BJ430" i="1"/>
  <c r="BJ431" i="1"/>
  <c r="BJ324" i="1"/>
  <c r="AW321" i="1"/>
  <c r="AW320" i="1"/>
  <c r="AW396" i="1"/>
  <c r="AW397" i="1"/>
  <c r="AX500" i="1"/>
  <c r="AX501" i="1"/>
  <c r="AX538" i="1"/>
  <c r="BF251" i="1"/>
  <c r="BF250" i="1"/>
  <c r="BG534" i="1"/>
  <c r="BG535" i="1"/>
  <c r="BD218" i="1"/>
  <c r="BD254" i="1"/>
  <c r="BD538" i="1"/>
  <c r="BC640" i="1"/>
  <c r="BC641" i="1"/>
  <c r="W467" i="1"/>
  <c r="W288" i="1" a="1"/>
  <c r="W288" i="1" s="1"/>
  <c r="W287" i="1" s="1"/>
  <c r="V195" i="1"/>
  <c r="BG195" i="1" s="1"/>
  <c r="U216" i="1"/>
  <c r="V197" i="1"/>
  <c r="BG197" i="1" s="1"/>
  <c r="V200" i="1"/>
  <c r="BA200" i="1" s="1"/>
  <c r="BA568" i="1"/>
  <c r="BA569" i="1"/>
  <c r="AZ605" i="1"/>
  <c r="AZ604" i="1"/>
  <c r="AZ747" i="1"/>
  <c r="AZ748" i="1"/>
  <c r="BJ504" i="1"/>
  <c r="BI711" i="1"/>
  <c r="BI712" i="1"/>
  <c r="AW286" i="1"/>
  <c r="AW285" i="1"/>
  <c r="AW604" i="1"/>
  <c r="AW605" i="1"/>
  <c r="AX674" i="1"/>
  <c r="AX675" i="1"/>
  <c r="AX711" i="1"/>
  <c r="AX712" i="1"/>
  <c r="BF320" i="1"/>
  <c r="BF321" i="1"/>
  <c r="BG430" i="1"/>
  <c r="BG431" i="1"/>
  <c r="BG604" i="1"/>
  <c r="BG605" i="1"/>
  <c r="AX747" i="1"/>
  <c r="AX748" i="1"/>
  <c r="BC108" i="1"/>
  <c r="BC107" i="1"/>
  <c r="BD467" i="1"/>
  <c r="BD466" i="1"/>
  <c r="BC430" i="1"/>
  <c r="BC431" i="1"/>
  <c r="BC608" i="1"/>
  <c r="W396" i="1"/>
  <c r="V269" i="1"/>
  <c r="BA269" i="1" s="1"/>
  <c r="BU177" i="1"/>
  <c r="BU183" i="1"/>
  <c r="BU184" i="1"/>
  <c r="V50" i="1"/>
  <c r="V51" i="1"/>
  <c r="BZ51" i="1" s="1"/>
  <c r="U71" i="1"/>
  <c r="U72" i="1"/>
  <c r="U73" i="1"/>
  <c r="BF75" i="1"/>
  <c r="W1165" i="1"/>
  <c r="BA178" i="1"/>
  <c r="BA179" i="1"/>
  <c r="AZ219" i="1"/>
  <c r="AZ218" i="1" s="1"/>
  <c r="BA254" i="1"/>
  <c r="AZ397" i="1"/>
  <c r="AZ396" i="1"/>
  <c r="BA500" i="1"/>
  <c r="BA501" i="1"/>
  <c r="AZ466" i="1"/>
  <c r="AZ467" i="1"/>
  <c r="BA604" i="1"/>
  <c r="BA605" i="1"/>
  <c r="W917" i="1" a="1"/>
  <c r="W917" i="1" s="1"/>
  <c r="W916" i="1" s="1"/>
  <c r="BA874" i="1"/>
  <c r="BA875" i="1"/>
  <c r="BJ747" i="1"/>
  <c r="BJ748" i="1"/>
  <c r="AX289" i="1"/>
  <c r="AX430" i="1"/>
  <c r="AX431" i="1"/>
  <c r="AW711" i="1"/>
  <c r="AW712" i="1"/>
  <c r="BD747" i="1"/>
  <c r="BD748" i="1"/>
  <c r="BF397" i="1"/>
  <c r="BF396" i="1"/>
  <c r="BG678" i="1"/>
  <c r="BG712" i="1"/>
  <c r="BG711" i="1"/>
  <c r="W747" i="1"/>
  <c r="BC144" i="1"/>
  <c r="BC215" i="1"/>
  <c r="BC214" i="1"/>
  <c r="BD361" i="1"/>
  <c r="BD396" i="1"/>
  <c r="BD397" i="1"/>
  <c r="BC711" i="1"/>
  <c r="BC712" i="1"/>
  <c r="W535" i="1"/>
  <c r="W253" i="1" a="1"/>
  <c r="W253" i="1" s="1"/>
  <c r="W252" i="1" s="1"/>
  <c r="V198" i="1"/>
  <c r="BA198" i="1" s="1"/>
  <c r="V202" i="1"/>
  <c r="BG202" i="1" s="1"/>
  <c r="AZ839" i="1"/>
  <c r="W1058" i="1"/>
  <c r="W1022" i="1"/>
  <c r="BA712" i="1"/>
  <c r="BA711" i="1"/>
  <c r="BV791" i="1"/>
  <c r="BA791" i="1"/>
  <c r="BJ178" i="1"/>
  <c r="BJ179" i="1"/>
  <c r="BJ218" i="1"/>
  <c r="BJ356" i="1"/>
  <c r="BJ357" i="1"/>
  <c r="BI604" i="1"/>
  <c r="BI605" i="1"/>
  <c r="BJ674" i="1"/>
  <c r="BJ675" i="1"/>
  <c r="BJ711" i="1"/>
  <c r="BJ712" i="1"/>
  <c r="AX140" i="1"/>
  <c r="AX141" i="1"/>
  <c r="AX218" i="1"/>
  <c r="AX320" i="1"/>
  <c r="AX321" i="1"/>
  <c r="BF214" i="1"/>
  <c r="BF215" i="1"/>
  <c r="BF285" i="1"/>
  <c r="BF286" i="1"/>
  <c r="BF470" i="1"/>
  <c r="BF534" i="1"/>
  <c r="BF535" i="1"/>
  <c r="BG640" i="1"/>
  <c r="BG641" i="1"/>
  <c r="BD285" i="1"/>
  <c r="BD286" i="1"/>
  <c r="W677" i="1" a="1"/>
  <c r="W677" i="1" s="1"/>
  <c r="W676" i="1" s="1"/>
  <c r="V266" i="1"/>
  <c r="BG266" i="1" s="1"/>
  <c r="W71" i="1"/>
  <c r="BG75" i="1"/>
  <c r="AZ107" i="1"/>
  <c r="AZ108" i="1"/>
  <c r="BA430" i="1"/>
  <c r="BA431" i="1"/>
  <c r="AZ504" i="1"/>
  <c r="AZ538" i="1"/>
  <c r="W806" i="1"/>
  <c r="BJ140" i="1"/>
  <c r="BJ141" i="1"/>
  <c r="BI182" i="1"/>
  <c r="BI644" i="1"/>
  <c r="AW182" i="1"/>
  <c r="AW434" i="1"/>
  <c r="AW572" i="1"/>
  <c r="AX535" i="1"/>
  <c r="AX534" i="1"/>
  <c r="BF751" i="1"/>
  <c r="W711" i="1"/>
  <c r="BD250" i="1"/>
  <c r="BD251" i="1"/>
  <c r="BC360" i="1"/>
  <c r="BD320" i="1"/>
  <c r="BD321" i="1"/>
  <c r="BD535" i="1"/>
  <c r="BD534" i="1"/>
  <c r="W466" i="1"/>
  <c r="V270" i="1"/>
  <c r="BA270" i="1" s="1"/>
  <c r="AS190" i="1"/>
  <c r="A226" i="1"/>
  <c r="V1202" i="1"/>
  <c r="W1200" i="1"/>
  <c r="BA140" i="1"/>
  <c r="BA141" i="1"/>
  <c r="AZ179" i="1"/>
  <c r="AZ178" i="1"/>
  <c r="BA572" i="1"/>
  <c r="BA751" i="1"/>
  <c r="BJ107" i="1"/>
  <c r="BJ108" i="1"/>
  <c r="BI218" i="1"/>
  <c r="BI324" i="1"/>
  <c r="BI434" i="1"/>
  <c r="BI675" i="1"/>
  <c r="BI674" i="1"/>
  <c r="AW111" i="1"/>
  <c r="AW215" i="1"/>
  <c r="AW214" i="1"/>
  <c r="AW356" i="1"/>
  <c r="AW357" i="1"/>
  <c r="AX467" i="1"/>
  <c r="AX466" i="1"/>
  <c r="AX572" i="1"/>
  <c r="AX641" i="1"/>
  <c r="AX640" i="1"/>
  <c r="BG182" i="1"/>
  <c r="BG324" i="1"/>
  <c r="BG400" i="1"/>
  <c r="BG608" i="1"/>
  <c r="BF569" i="1"/>
  <c r="BF568" i="1"/>
  <c r="BD182" i="1"/>
  <c r="BC286" i="1"/>
  <c r="BC285" i="1"/>
  <c r="BD504" i="1"/>
  <c r="BC534" i="1"/>
  <c r="BC535" i="1"/>
  <c r="BD572" i="1"/>
  <c r="BC400" i="1"/>
  <c r="BC748" i="1"/>
  <c r="BC747" i="1"/>
  <c r="W431" i="1"/>
  <c r="V606" i="1"/>
  <c r="U252" i="1"/>
  <c r="BV157" i="1"/>
  <c r="V177" i="1"/>
  <c r="V182" i="1"/>
  <c r="W1236" i="1"/>
  <c r="AZ805" i="1"/>
  <c r="AZ806" i="1"/>
  <c r="BU914" i="1"/>
  <c r="BU915" i="1"/>
  <c r="AZ291" i="1"/>
  <c r="BI108" i="1"/>
  <c r="BI107" i="1"/>
  <c r="BI356" i="1"/>
  <c r="BI357" i="1"/>
  <c r="BI396" i="1"/>
  <c r="BI397" i="1"/>
  <c r="AX285" i="1"/>
  <c r="AX286" i="1"/>
  <c r="BG250" i="1"/>
  <c r="BG251" i="1"/>
  <c r="BG674" i="1"/>
  <c r="BG675" i="1"/>
  <c r="BD144" i="1"/>
  <c r="BD362" i="1"/>
  <c r="BD400" i="1"/>
  <c r="BC572" i="1"/>
  <c r="BC675" i="1"/>
  <c r="BC674" i="1"/>
  <c r="V398" i="1"/>
  <c r="W534" i="1"/>
  <c r="W321" i="1"/>
  <c r="AZ840" i="1"/>
  <c r="BA324" i="1"/>
  <c r="BA534" i="1"/>
  <c r="BA535" i="1"/>
  <c r="AZ572" i="1"/>
  <c r="BA674" i="1"/>
  <c r="BA675" i="1"/>
  <c r="BU810" i="1"/>
  <c r="BU804" i="1"/>
  <c r="BU811" i="1"/>
  <c r="BI286" i="1"/>
  <c r="BI285" i="1"/>
  <c r="BI250" i="1"/>
  <c r="BI251" i="1"/>
  <c r="BJ470" i="1"/>
  <c r="BJ572" i="1"/>
  <c r="BJ641" i="1"/>
  <c r="BJ640" i="1"/>
  <c r="AW144" i="1"/>
  <c r="AY141" i="1"/>
  <c r="AY140" i="1"/>
  <c r="AX400" i="1"/>
  <c r="BA839" i="1"/>
  <c r="BA840" i="1"/>
  <c r="BG107" i="1"/>
  <c r="BG108" i="1"/>
  <c r="BG500" i="1"/>
  <c r="BG501" i="1"/>
  <c r="BG466" i="1"/>
  <c r="BG467" i="1"/>
  <c r="BF644" i="1"/>
  <c r="BD289" i="1"/>
  <c r="BC501" i="1"/>
  <c r="BC500" i="1"/>
  <c r="BD674" i="1"/>
  <c r="BD675" i="1"/>
  <c r="BD711" i="1"/>
  <c r="BD712" i="1"/>
  <c r="V273" i="1"/>
  <c r="BG273" i="1" s="1"/>
  <c r="U287" i="1"/>
  <c r="W72" i="1"/>
  <c r="AZ501" i="1"/>
  <c r="AZ500" i="1"/>
  <c r="BI178" i="1"/>
  <c r="BI179" i="1"/>
  <c r="BJ320" i="1"/>
  <c r="BJ321" i="1"/>
  <c r="BI640" i="1"/>
  <c r="BI641" i="1"/>
  <c r="AW178" i="1"/>
  <c r="AW179" i="1"/>
  <c r="AW430" i="1"/>
  <c r="AW431" i="1"/>
  <c r="BF504" i="1"/>
  <c r="BF747" i="1"/>
  <c r="BF748" i="1"/>
  <c r="BC254" i="1"/>
  <c r="BC324" i="1"/>
  <c r="BD644" i="1"/>
  <c r="V272" i="1"/>
  <c r="BG272" i="1" s="1"/>
  <c r="V271" i="1"/>
  <c r="BA271" i="1" s="1"/>
  <c r="U214" i="1"/>
  <c r="U215" i="1"/>
  <c r="V199" i="1"/>
  <c r="BA199" i="1" s="1"/>
  <c r="V193" i="1"/>
  <c r="V1058" i="1"/>
  <c r="V1059" i="1"/>
  <c r="W1201" i="1"/>
  <c r="BA747" i="1"/>
  <c r="BA748" i="1"/>
  <c r="BI321" i="1"/>
  <c r="BI320" i="1"/>
  <c r="BI430" i="1"/>
  <c r="BI431" i="1"/>
  <c r="BJ396" i="1"/>
  <c r="BJ397" i="1"/>
  <c r="BG320" i="1"/>
  <c r="BG321" i="1"/>
  <c r="BD178" i="1"/>
  <c r="BD179" i="1"/>
  <c r="BD500" i="1"/>
  <c r="BD501" i="1"/>
  <c r="BC604" i="1"/>
  <c r="BC605" i="1"/>
  <c r="U250" i="1"/>
  <c r="U251" i="1"/>
  <c r="V233" i="1"/>
  <c r="BV233" i="1" s="1"/>
  <c r="V230" i="1"/>
  <c r="V236" i="1"/>
  <c r="V237" i="1"/>
  <c r="V231" i="1"/>
  <c r="V234" i="1"/>
  <c r="BV234" i="1" s="1"/>
  <c r="V238" i="1"/>
  <c r="V235" i="1"/>
  <c r="V232" i="1"/>
  <c r="BV232" i="1" s="1"/>
  <c r="CE71" i="1"/>
  <c r="CE72" i="1"/>
  <c r="CF72" i="1"/>
  <c r="CF71" i="1"/>
  <c r="BF71" i="1"/>
  <c r="BF72" i="1"/>
  <c r="W1166" i="1"/>
  <c r="V1060" i="1"/>
  <c r="BU918" i="1"/>
  <c r="BA182" i="1"/>
  <c r="BA250" i="1"/>
  <c r="BA251" i="1"/>
  <c r="BA357" i="1"/>
  <c r="BA356" i="1"/>
  <c r="AZ431" i="1"/>
  <c r="AZ430" i="1"/>
  <c r="BA504" i="1"/>
  <c r="BA608" i="1"/>
  <c r="AZ678" i="1"/>
  <c r="AZ711" i="1"/>
  <c r="AZ712" i="1"/>
  <c r="BJ285" i="1"/>
  <c r="BJ286" i="1"/>
  <c r="BI500" i="1"/>
  <c r="BI501" i="1"/>
  <c r="BJ538" i="1"/>
  <c r="BI466" i="1"/>
  <c r="BI467" i="1"/>
  <c r="AX178" i="1"/>
  <c r="AX179" i="1"/>
  <c r="AW675" i="1"/>
  <c r="AW674" i="1"/>
  <c r="BD751" i="1"/>
  <c r="BG140" i="1"/>
  <c r="BG141" i="1"/>
  <c r="BG751" i="1"/>
  <c r="BF711" i="1"/>
  <c r="BF712" i="1"/>
  <c r="V397" i="1"/>
  <c r="V396" i="1"/>
  <c r="W320" i="1"/>
  <c r="V274" i="1"/>
  <c r="BG274" i="1" s="1"/>
  <c r="V276" i="1"/>
  <c r="BG276" i="1" s="1"/>
  <c r="V275" i="1"/>
  <c r="BG275" i="1" s="1"/>
  <c r="W140" i="1"/>
  <c r="V1237" i="1"/>
  <c r="V108" i="1"/>
  <c r="CE75" i="1"/>
  <c r="V913" i="1" l="1"/>
  <c r="V916" i="1" s="1"/>
  <c r="V139" i="1"/>
  <c r="V140" i="1" s="1"/>
  <c r="V678" i="1"/>
  <c r="V918" i="1"/>
  <c r="V322" i="1"/>
  <c r="V144" i="1"/>
  <c r="V360" i="1"/>
  <c r="V143" i="1" a="1"/>
  <c r="V143" i="1" s="1"/>
  <c r="V359" i="1" a="1"/>
  <c r="V359" i="1" s="1"/>
  <c r="V358" i="1" s="1"/>
  <c r="BG146" i="1"/>
  <c r="W250" i="1"/>
  <c r="BU182" i="1"/>
  <c r="BD360" i="1"/>
  <c r="BV915" i="1"/>
  <c r="BV918" i="1"/>
  <c r="V355" i="1"/>
  <c r="BV914" i="1"/>
  <c r="V249" i="1"/>
  <c r="W674" i="1"/>
  <c r="BU254" i="1"/>
  <c r="BV184" i="1"/>
  <c r="BV177" i="1"/>
  <c r="BV183" i="1"/>
  <c r="BV804" i="1"/>
  <c r="BV811" i="1"/>
  <c r="BV810" i="1"/>
  <c r="W286" i="1"/>
  <c r="AX355" i="1"/>
  <c r="AX361" i="1"/>
  <c r="AX362" i="1"/>
  <c r="W214" i="1"/>
  <c r="V808" i="1" a="1"/>
  <c r="V808" i="1" s="1"/>
  <c r="V804" i="1"/>
  <c r="V809" i="1"/>
  <c r="AX765" i="1"/>
  <c r="AZ214" i="1"/>
  <c r="V253" i="1" a="1"/>
  <c r="V253" i="1" s="1"/>
  <c r="AS226" i="1"/>
  <c r="A261" i="1"/>
  <c r="W675" i="1"/>
  <c r="W251" i="1"/>
  <c r="W914" i="1"/>
  <c r="BU178" i="1"/>
  <c r="BU179" i="1"/>
  <c r="W285" i="1"/>
  <c r="BH141" i="1"/>
  <c r="BH140" i="1"/>
  <c r="V676" i="1"/>
  <c r="BW141" i="1"/>
  <c r="BW140" i="1"/>
  <c r="W179" i="1"/>
  <c r="BD804" i="1"/>
  <c r="BD811" i="1"/>
  <c r="BD810" i="1"/>
  <c r="BD357" i="1"/>
  <c r="V254" i="1"/>
  <c r="BG144" i="1"/>
  <c r="V213" i="1"/>
  <c r="V218" i="1"/>
  <c r="V217" i="1" a="1"/>
  <c r="V217" i="1" s="1"/>
  <c r="BG193" i="1"/>
  <c r="BU805" i="1"/>
  <c r="BU806" i="1"/>
  <c r="BZ50" i="1"/>
  <c r="V75" i="1"/>
  <c r="BA284" i="1"/>
  <c r="BA290" i="1"/>
  <c r="BA291" i="1"/>
  <c r="V284" i="1"/>
  <c r="V288" i="1" a="1"/>
  <c r="V288" i="1" s="1"/>
  <c r="V289" i="1"/>
  <c r="BG264" i="1"/>
  <c r="V674" i="1"/>
  <c r="V675" i="1"/>
  <c r="AZ285" i="1"/>
  <c r="AZ286" i="1"/>
  <c r="V320" i="1"/>
  <c r="V321" i="1"/>
  <c r="W178" i="1"/>
  <c r="BD356" i="1"/>
  <c r="AW806" i="1"/>
  <c r="BU809" i="1"/>
  <c r="V181" i="1" a="1"/>
  <c r="V181" i="1" s="1"/>
  <c r="V180" i="1" s="1"/>
  <c r="BA811" i="1"/>
  <c r="BA804" i="1"/>
  <c r="BA810" i="1"/>
  <c r="BA220" i="1"/>
  <c r="BA219" i="1"/>
  <c r="BA213" i="1"/>
  <c r="W915" i="1"/>
  <c r="W215" i="1"/>
  <c r="BU250" i="1"/>
  <c r="BU251" i="1"/>
  <c r="BV144" i="1"/>
  <c r="BG811" i="1"/>
  <c r="BG804" i="1"/>
  <c r="BG810" i="1"/>
  <c r="AZ215" i="1"/>
  <c r="BV256" i="1"/>
  <c r="BV249" i="1"/>
  <c r="BV255" i="1"/>
  <c r="AW805" i="1"/>
  <c r="V142" i="1" l="1"/>
  <c r="V915" i="1"/>
  <c r="V914" i="1"/>
  <c r="V216" i="1"/>
  <c r="V287" i="1"/>
  <c r="BV182" i="1"/>
  <c r="V357" i="1"/>
  <c r="V356" i="1"/>
  <c r="V141" i="1"/>
  <c r="BA289" i="1"/>
  <c r="V179" i="1"/>
  <c r="V252" i="1"/>
  <c r="V807" i="1"/>
  <c r="BV250" i="1"/>
  <c r="BV251" i="1"/>
  <c r="BG806" i="1"/>
  <c r="BG805" i="1"/>
  <c r="BA214" i="1"/>
  <c r="BA215" i="1"/>
  <c r="BA806" i="1"/>
  <c r="BA805" i="1"/>
  <c r="AX357" i="1"/>
  <c r="AX356" i="1"/>
  <c r="BV805" i="1"/>
  <c r="BV806" i="1"/>
  <c r="BA218" i="1"/>
  <c r="BA285" i="1"/>
  <c r="BA286" i="1"/>
  <c r="V214" i="1"/>
  <c r="V215" i="1"/>
  <c r="BD809" i="1"/>
  <c r="AX804" i="1"/>
  <c r="AX810" i="1"/>
  <c r="AX811" i="1"/>
  <c r="V178" i="1"/>
  <c r="V285" i="1"/>
  <c r="V286" i="1"/>
  <c r="BG220" i="1"/>
  <c r="BG219" i="1"/>
  <c r="BG213" i="1"/>
  <c r="AS261" i="1"/>
  <c r="A296" i="1"/>
  <c r="BV809" i="1"/>
  <c r="BV178" i="1"/>
  <c r="BV179" i="1"/>
  <c r="V250" i="1"/>
  <c r="BV254" i="1"/>
  <c r="BG809" i="1"/>
  <c r="BA809" i="1"/>
  <c r="BG284" i="1"/>
  <c r="BG290" i="1"/>
  <c r="BG291" i="1"/>
  <c r="BZ76" i="1"/>
  <c r="BZ70" i="1"/>
  <c r="BZ77" i="1"/>
  <c r="BD805" i="1"/>
  <c r="BD806" i="1"/>
  <c r="V805" i="1"/>
  <c r="V806" i="1"/>
  <c r="AX360" i="1"/>
  <c r="V251" i="1"/>
  <c r="BG218" i="1" l="1"/>
  <c r="BG289" i="1"/>
  <c r="BG214" i="1"/>
  <c r="BG215" i="1"/>
  <c r="AX809" i="1"/>
  <c r="AX805" i="1"/>
  <c r="AX806" i="1"/>
  <c r="BZ72" i="1"/>
  <c r="V70" i="1"/>
  <c r="BZ71" i="1"/>
  <c r="BG285" i="1"/>
  <c r="BG286" i="1"/>
  <c r="AS296" i="1"/>
  <c r="A332" i="1"/>
  <c r="BZ75" i="1"/>
  <c r="V74" i="1" a="1"/>
  <c r="V74" i="1" s="1"/>
  <c r="C1431" i="1"/>
  <c r="V73" i="1" l="1"/>
  <c r="AS332" i="1"/>
  <c r="A372" i="1"/>
  <c r="C1430" i="1"/>
  <c r="C1437" i="1" s="1"/>
  <c r="F1411" i="1"/>
  <c r="F1420" i="1"/>
  <c r="V71" i="1"/>
  <c r="V72" i="1"/>
  <c r="E1411" i="1" l="1"/>
  <c r="C1411" i="1"/>
  <c r="D1411" i="1"/>
  <c r="A406" i="1"/>
  <c r="AS372" i="1"/>
  <c r="C1420" i="1"/>
  <c r="D1420" i="1"/>
  <c r="E1420" i="1"/>
  <c r="E1412" i="1" l="1"/>
  <c r="C1421" i="1"/>
  <c r="D1421" i="1"/>
  <c r="C1412" i="1"/>
  <c r="E1421" i="1"/>
  <c r="D1412" i="1"/>
  <c r="AS406" i="1"/>
  <c r="A442" i="1"/>
  <c r="AS442" i="1" l="1"/>
  <c r="A476" i="1"/>
  <c r="AS476" i="1" l="1"/>
  <c r="A510" i="1"/>
  <c r="A544" i="1" l="1"/>
  <c r="AS510" i="1"/>
  <c r="AS544" i="1" l="1"/>
  <c r="A580" i="1"/>
  <c r="AS580" i="1" l="1"/>
  <c r="A616" i="1"/>
  <c r="AS616" i="1" l="1"/>
  <c r="A650" i="1"/>
  <c r="AS650" i="1" l="1"/>
  <c r="A687" i="1"/>
  <c r="AS687" i="1" l="1"/>
  <c r="A723" i="1"/>
  <c r="AS723" i="1" l="1"/>
  <c r="A762" i="1"/>
  <c r="AS762" i="1" l="1"/>
  <c r="A815" i="1"/>
  <c r="AS815" i="1" l="1"/>
  <c r="A850" i="1"/>
  <c r="AS850" i="1" l="1"/>
  <c r="A890" i="1"/>
  <c r="A927" i="1" l="1"/>
  <c r="AS890" i="1"/>
  <c r="AS927" i="1" l="1"/>
  <c r="A962" i="1"/>
  <c r="AS962" i="1" l="1"/>
  <c r="A998" i="1"/>
  <c r="AS998" i="1" l="1"/>
  <c r="A1034" i="1"/>
  <c r="AS1034" i="1" l="1"/>
  <c r="A1070" i="1"/>
  <c r="AS1070" i="1" l="1"/>
  <c r="A1106" i="1"/>
  <c r="AS1106" i="1" l="1"/>
  <c r="A1141" i="1"/>
  <c r="AS1141" i="1" l="1"/>
  <c r="A1176" i="1"/>
  <c r="AS1176" i="1" l="1"/>
  <c r="A1212" i="1"/>
  <c r="D1424" i="1" l="1"/>
  <c r="D1425" i="1" s="1"/>
  <c r="C1424" i="1"/>
  <c r="C1425" i="1" s="1"/>
  <c r="E1424" i="1"/>
  <c r="E1425" i="1" s="1"/>
  <c r="AS1212" i="1"/>
  <c r="A1248" i="1"/>
  <c r="C1446" i="1"/>
  <c r="D1446" i="1" s="1"/>
  <c r="C1447" i="1"/>
  <c r="D1447" i="1" s="1"/>
  <c r="F1425" i="1" l="1" a="1"/>
  <c r="F1425" i="1" s="1"/>
  <c r="G1422" i="1" s="1"/>
  <c r="H1422" i="1" s="1"/>
  <c r="AS1248" i="1"/>
  <c r="A1284" i="1"/>
  <c r="C1489" i="1"/>
  <c r="D1489" i="1" s="1"/>
  <c r="C1472" i="1"/>
  <c r="D1472" i="1" s="1"/>
  <c r="C1469" i="1"/>
  <c r="D1469" i="1" s="1"/>
  <c r="C1487" i="1"/>
  <c r="D1487" i="1" s="1"/>
  <c r="C1474" i="1"/>
  <c r="D1474" i="1" s="1"/>
  <c r="C1449" i="1"/>
  <c r="D1449" i="1" s="1"/>
  <c r="C1460" i="1"/>
  <c r="D1460" i="1" s="1"/>
  <c r="C1484" i="1"/>
  <c r="D1484" i="1" s="1"/>
  <c r="C1463" i="1"/>
  <c r="D1463" i="1" s="1"/>
  <c r="C1488" i="1"/>
  <c r="D1488" i="1" s="1"/>
  <c r="C1476" i="1"/>
  <c r="D1476" i="1" s="1"/>
  <c r="C1482" i="1"/>
  <c r="D1482" i="1" s="1"/>
  <c r="C1478" i="1"/>
  <c r="D1478" i="1" s="1"/>
  <c r="C1453" i="1"/>
  <c r="D1453" i="1" s="1"/>
  <c r="C1466" i="1"/>
  <c r="D1466" i="1" s="1"/>
  <c r="C1485" i="1"/>
  <c r="D1485" i="1" s="1"/>
  <c r="C1458" i="1"/>
  <c r="D1458" i="1" s="1"/>
  <c r="C1467" i="1"/>
  <c r="D1467" i="1" s="1"/>
  <c r="C1459" i="1"/>
  <c r="D1459" i="1" s="1"/>
  <c r="C1480" i="1"/>
  <c r="D1480" i="1" s="1"/>
  <c r="C1477" i="1"/>
  <c r="D1477" i="1" s="1"/>
  <c r="C1448" i="1"/>
  <c r="D1448" i="1" s="1"/>
  <c r="C1456" i="1"/>
  <c r="D1456" i="1" s="1"/>
  <c r="C1473" i="1"/>
  <c r="D1473" i="1" s="1"/>
  <c r="C1486" i="1"/>
  <c r="D1486" i="1" s="1"/>
  <c r="C1462" i="1"/>
  <c r="D1462" i="1" s="1"/>
  <c r="C1471" i="1"/>
  <c r="D1471" i="1" s="1"/>
  <c r="C1454" i="1"/>
  <c r="D1454" i="1" s="1"/>
  <c r="C1451" i="1"/>
  <c r="D1451" i="1" s="1"/>
  <c r="C1491" i="1"/>
  <c r="D1491" i="1" s="1"/>
  <c r="C1464" i="1"/>
  <c r="D1464" i="1" s="1"/>
  <c r="C1461" i="1"/>
  <c r="D1461" i="1" s="1"/>
  <c r="C1457" i="1"/>
  <c r="D1457" i="1" s="1"/>
  <c r="C1475" i="1"/>
  <c r="D1475" i="1" s="1"/>
  <c r="C1450" i="1"/>
  <c r="D1450" i="1" s="1"/>
  <c r="C1452" i="1"/>
  <c r="D1452" i="1" s="1"/>
  <c r="C1455" i="1"/>
  <c r="D1455" i="1" s="1"/>
  <c r="C1483" i="1"/>
  <c r="D1483" i="1" s="1"/>
  <c r="C1468" i="1"/>
  <c r="D1468" i="1" s="1"/>
  <c r="C1465" i="1"/>
  <c r="D1465" i="1" s="1"/>
  <c r="C1490" i="1"/>
  <c r="D1490" i="1" s="1"/>
  <c r="C1470" i="1"/>
  <c r="D1470" i="1" s="1"/>
  <c r="C1479" i="1"/>
  <c r="D1479" i="1" s="1"/>
  <c r="D1415" i="1" l="1"/>
  <c r="D1416" i="1" s="1"/>
  <c r="C1481" i="1"/>
  <c r="D1481" i="1" s="1"/>
  <c r="E1415" i="1"/>
  <c r="E1416" i="1" s="1"/>
  <c r="C1434" i="1"/>
  <c r="C1438" i="1" s="1"/>
  <c r="C1439" i="1" s="1"/>
  <c r="C1415" i="1"/>
  <c r="C1416" i="1" s="1"/>
  <c r="A1320" i="1"/>
  <c r="AS1284" i="1"/>
  <c r="F1416" i="1" l="1" a="1"/>
  <c r="F1416" i="1" s="1"/>
  <c r="G1413" i="1" s="1"/>
  <c r="H1413" i="1" s="1"/>
  <c r="A1355" i="1"/>
  <c r="AS1355" i="1" s="1"/>
  <c r="AS132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Chad</author>
    <author>Chad Frischmann</author>
    <author>Furness</author>
  </authors>
  <commentList>
    <comment ref="D49" authorId="0" shapeId="0" xr:uid="{00000000-0006-0000-0A00-000001000000}">
      <text>
        <r>
          <rPr>
            <b/>
            <sz val="11"/>
            <color indexed="81"/>
            <rFont val="Times New Roman"/>
            <family val="1"/>
          </rPr>
          <t>NOTE:</t>
        </r>
        <r>
          <rPr>
            <sz val="11"/>
            <color indexed="81"/>
            <rFont val="Times New Roman"/>
            <family val="1"/>
          </rPr>
          <t xml:space="preserve">
Link to source</t>
        </r>
      </text>
    </comment>
    <comment ref="E49" authorId="0" shapeId="0" xr:uid="{00000000-0006-0000-0A00-000002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49" authorId="1" shapeId="0" xr:uid="{00000000-0006-0000-0A00-000003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49" authorId="0" shapeId="0" xr:uid="{00000000-0006-0000-0A00-000004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49" authorId="1" shapeId="0" xr:uid="{00000000-0006-0000-0A00-000005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49" authorId="1" shapeId="0" xr:uid="{00000000-0006-0000-0A00-000006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49" authorId="1" shapeId="0" xr:uid="{00000000-0006-0000-0A00-000007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49" authorId="1" shapeId="0" xr:uid="{00000000-0006-0000-0A00-000008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AA71" authorId="2" shapeId="0" xr:uid="{00000000-0006-0000-0A00-000009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73" authorId="2" shapeId="0" xr:uid="{00000000-0006-0000-0A00-00000A000000}">
      <text>
        <r>
          <rPr>
            <b/>
            <sz val="11"/>
            <color rgb="FF000000"/>
            <rFont val="Times New Roman"/>
            <family val="1"/>
          </rPr>
          <t>NOTE:</t>
        </r>
        <r>
          <rPr>
            <sz val="11"/>
            <color rgb="FF000000"/>
            <rFont val="Times New Roman"/>
            <family val="1"/>
          </rPr>
          <t xml:space="preserve">
</t>
        </r>
        <r>
          <rPr>
            <sz val="11"/>
            <color rgb="FF000000"/>
            <rFont val="Times New Roman"/>
            <family val="1"/>
          </rPr>
          <t>If no, then your Standard Deviation is too large compared to your Average. Verify data.</t>
        </r>
      </text>
    </comment>
    <comment ref="D85" authorId="0" shapeId="0" xr:uid="{00000000-0006-0000-0A00-00000B000000}">
      <text>
        <r>
          <rPr>
            <b/>
            <sz val="11"/>
            <color indexed="81"/>
            <rFont val="Times New Roman"/>
            <family val="1"/>
          </rPr>
          <t>NOTE:</t>
        </r>
        <r>
          <rPr>
            <sz val="11"/>
            <color indexed="81"/>
            <rFont val="Times New Roman"/>
            <family val="1"/>
          </rPr>
          <t xml:space="preserve">
Link to source</t>
        </r>
      </text>
    </comment>
    <comment ref="E85" authorId="0" shapeId="0" xr:uid="{00000000-0006-0000-0A00-00000C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85" authorId="1" shapeId="0" xr:uid="{00000000-0006-0000-0A00-00000D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85" authorId="0" shapeId="0" xr:uid="{00000000-0006-0000-0A00-00000E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85" authorId="1" shapeId="0" xr:uid="{00000000-0006-0000-0A00-00000F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85" authorId="1" shapeId="0" xr:uid="{00000000-0006-0000-0A00-000010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85" authorId="1" shapeId="0" xr:uid="{00000000-0006-0000-0A00-000011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85" authorId="1" shapeId="0" xr:uid="{00000000-0006-0000-0A00-000012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AA107" authorId="2" shapeId="0" xr:uid="{00000000-0006-0000-0A00-000013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109" authorId="2" shapeId="0" xr:uid="{00000000-0006-0000-0A00-000014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18" authorId="0" shapeId="0" xr:uid="{00000000-0006-0000-0A00-000015000000}">
      <text>
        <r>
          <rPr>
            <b/>
            <sz val="11"/>
            <color indexed="81"/>
            <rFont val="Times New Roman"/>
            <family val="1"/>
          </rPr>
          <t>NOTE:</t>
        </r>
        <r>
          <rPr>
            <sz val="11"/>
            <color indexed="81"/>
            <rFont val="Times New Roman"/>
            <family val="1"/>
          </rPr>
          <t xml:space="preserve">
Link to source</t>
        </r>
      </text>
    </comment>
    <comment ref="E118" authorId="0" shapeId="0" xr:uid="{00000000-0006-0000-0A00-000016000000}">
      <text>
        <r>
          <rPr>
            <b/>
            <sz val="11"/>
            <color rgb="FF000000"/>
            <rFont val="Times New Roman"/>
            <family val="1"/>
          </rPr>
          <t>NOTE:</t>
        </r>
        <r>
          <rPr>
            <sz val="11"/>
            <color rgb="FF000000"/>
            <rFont val="Times New Roman"/>
            <family val="1"/>
          </rPr>
          <t xml:space="preserve"> Is data based on global, regional, or country-specific studies? Please specify.</t>
        </r>
      </text>
    </comment>
    <comment ref="F118" authorId="1" shapeId="0" xr:uid="{00000000-0006-0000-0A00-000017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18" authorId="0" shapeId="0" xr:uid="{00000000-0006-0000-0A00-000018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118" authorId="1" shapeId="0" xr:uid="{00000000-0006-0000-0A00-000019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118" authorId="1" shapeId="0" xr:uid="{00000000-0006-0000-0A00-00001A000000}">
      <text>
        <r>
          <rPr>
            <b/>
            <sz val="11"/>
            <color rgb="FF000000"/>
            <rFont val="Times New Roman"/>
            <family val="1"/>
          </rPr>
          <t>NOTE:</t>
        </r>
        <r>
          <rPr>
            <sz val="11"/>
            <color rgb="FF000000"/>
            <rFont val="Times New Roman"/>
            <family val="1"/>
          </rPr>
          <t xml:space="preserve"> Use the cells below to enter the appropriate equation needed to convert to the common unit required. Consult the conversion tables above to assist you.
</t>
        </r>
        <r>
          <rPr>
            <sz val="11"/>
            <color rgb="FF000000"/>
            <rFont val="Times New Roman"/>
            <family val="1"/>
          </rPr>
          <t xml:space="preserve">
</t>
        </r>
        <r>
          <rPr>
            <sz val="11"/>
            <color rgb="FF000000"/>
            <rFont val="Times New Roman"/>
            <family val="1"/>
          </rPr>
          <t xml:space="preserve">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P118" authorId="1" shapeId="0" xr:uid="{00000000-0006-0000-0A00-00001B000000}">
      <text>
        <r>
          <rPr>
            <b/>
            <sz val="11"/>
            <color rgb="FF000000"/>
            <rFont val="Times New Roman"/>
            <family val="1"/>
          </rPr>
          <t>NOTE:</t>
        </r>
        <r>
          <rPr>
            <sz val="11"/>
            <color rgb="FF000000"/>
            <rFont val="Times New Roman"/>
            <family val="1"/>
          </rPr>
          <t xml:space="preserve"> Enter any weights used. All weights should be constructed on an additional sheet and linked here.
</t>
        </r>
        <r>
          <rPr>
            <sz val="11"/>
            <color rgb="FF000000"/>
            <rFont val="Times New Roman"/>
            <family val="1"/>
          </rPr>
          <t xml:space="preserve">
</t>
        </r>
        <r>
          <rPr>
            <sz val="11"/>
            <color rgb="FF000000"/>
            <rFont val="Times New Roman"/>
            <family val="1"/>
          </rPr>
          <t xml:space="preserve">
</t>
        </r>
      </text>
    </comment>
    <comment ref="Q118" authorId="1" shapeId="0" xr:uid="{00000000-0006-0000-0A00-00001C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AB140" authorId="2" shapeId="0" xr:uid="{00000000-0006-0000-0A00-00001D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142" authorId="2" shapeId="0" xr:uid="{00000000-0006-0000-0A00-00001E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56" authorId="0" shapeId="0" xr:uid="{00000000-0006-0000-0A00-00001F000000}">
      <text>
        <r>
          <rPr>
            <b/>
            <sz val="11"/>
            <color rgb="FF000000"/>
            <rFont val="Times New Roman"/>
            <family val="1"/>
          </rPr>
          <t>NOTE:</t>
        </r>
        <r>
          <rPr>
            <sz val="11"/>
            <color rgb="FF000000"/>
            <rFont val="Times New Roman"/>
            <family val="1"/>
          </rPr>
          <t xml:space="preserve">
</t>
        </r>
        <r>
          <rPr>
            <sz val="11"/>
            <color rgb="FF000000"/>
            <rFont val="Times New Roman"/>
            <family val="1"/>
          </rPr>
          <t>Link to source</t>
        </r>
      </text>
    </comment>
    <comment ref="E156" authorId="0" shapeId="0" xr:uid="{00000000-0006-0000-0A00-000020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56" authorId="1" shapeId="0" xr:uid="{00000000-0006-0000-0A00-000021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56" authorId="0" shapeId="0" xr:uid="{00000000-0006-0000-0A00-000022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156" authorId="1" shapeId="0" xr:uid="{00000000-0006-0000-0A00-000023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156" authorId="1" shapeId="0" xr:uid="{00000000-0006-0000-0A00-000024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156" authorId="1" shapeId="0" xr:uid="{00000000-0006-0000-0A00-000025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156" authorId="1" shapeId="0" xr:uid="{00000000-0006-0000-0A00-000026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AA178" authorId="2" shapeId="0" xr:uid="{00000000-0006-0000-0A00-000027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180" authorId="2" shapeId="0" xr:uid="{00000000-0006-0000-0A00-000028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92" authorId="0" shapeId="0" xr:uid="{00000000-0006-0000-0A00-000029000000}">
      <text>
        <r>
          <rPr>
            <b/>
            <sz val="11"/>
            <color indexed="81"/>
            <rFont val="Times New Roman"/>
            <family val="1"/>
          </rPr>
          <t>NOTE:</t>
        </r>
        <r>
          <rPr>
            <sz val="11"/>
            <color indexed="81"/>
            <rFont val="Times New Roman"/>
            <family val="1"/>
          </rPr>
          <t xml:space="preserve">
Link to source</t>
        </r>
      </text>
    </comment>
    <comment ref="E192" authorId="0" shapeId="0" xr:uid="{00000000-0006-0000-0A00-00002A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92" authorId="1" shapeId="0" xr:uid="{00000000-0006-0000-0A00-00002B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92" authorId="0" shapeId="0" xr:uid="{00000000-0006-0000-0A00-00002C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192" authorId="1" shapeId="0" xr:uid="{00000000-0006-0000-0A00-00002D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192" authorId="1" shapeId="0" xr:uid="{00000000-0006-0000-0A00-00002E000000}">
      <text>
        <r>
          <rPr>
            <b/>
            <sz val="11"/>
            <color rgb="FF000000"/>
            <rFont val="Times New Roman"/>
            <family val="1"/>
          </rPr>
          <t>NOTE:</t>
        </r>
        <r>
          <rPr>
            <sz val="11"/>
            <color rgb="FF000000"/>
            <rFont val="Times New Roman"/>
            <family val="1"/>
          </rPr>
          <t xml:space="preserve"> Use the cells below to enter the appropriate equation needed to convert to the common unit required. Consult the conversion tables above to assist you.
</t>
        </r>
        <r>
          <rPr>
            <sz val="11"/>
            <color rgb="FF000000"/>
            <rFont val="Times New Roman"/>
            <family val="1"/>
          </rPr>
          <t xml:space="preserve">
</t>
        </r>
        <r>
          <rPr>
            <sz val="11"/>
            <color rgb="FF000000"/>
            <rFont val="Times New Roman"/>
            <family val="1"/>
          </rPr>
          <t xml:space="preserve">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192" authorId="1" shapeId="0" xr:uid="{00000000-0006-0000-0A00-00002F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192" authorId="1" shapeId="0" xr:uid="{00000000-0006-0000-0A00-000030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AA214" authorId="2" shapeId="0" xr:uid="{00000000-0006-0000-0A00-000031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216" authorId="2" shapeId="0" xr:uid="{00000000-0006-0000-0A00-000032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228" authorId="0" shapeId="0" xr:uid="{00000000-0006-0000-0A00-000033000000}">
      <text>
        <r>
          <rPr>
            <b/>
            <sz val="11"/>
            <color indexed="81"/>
            <rFont val="Times New Roman"/>
            <family val="1"/>
          </rPr>
          <t>NOTE:</t>
        </r>
        <r>
          <rPr>
            <sz val="11"/>
            <color indexed="81"/>
            <rFont val="Times New Roman"/>
            <family val="1"/>
          </rPr>
          <t xml:space="preserve">
Link to source</t>
        </r>
      </text>
    </comment>
    <comment ref="E228" authorId="0" shapeId="0" xr:uid="{00000000-0006-0000-0A00-000034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228" authorId="1" shapeId="0" xr:uid="{00000000-0006-0000-0A00-000035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228" authorId="0" shapeId="0" xr:uid="{00000000-0006-0000-0A00-000036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228" authorId="1" shapeId="0" xr:uid="{00000000-0006-0000-0A00-000037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250" authorId="2" shapeId="0" xr:uid="{00000000-0006-0000-0A00-000038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252" authorId="2" shapeId="0" xr:uid="{00000000-0006-0000-0A00-000039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263" authorId="0" shapeId="0" xr:uid="{00000000-0006-0000-0A00-00003A000000}">
      <text>
        <r>
          <rPr>
            <b/>
            <sz val="11"/>
            <color indexed="81"/>
            <rFont val="Times New Roman"/>
            <family val="1"/>
          </rPr>
          <t>NOTE:</t>
        </r>
        <r>
          <rPr>
            <sz val="11"/>
            <color indexed="81"/>
            <rFont val="Times New Roman"/>
            <family val="1"/>
          </rPr>
          <t xml:space="preserve">
Link to source</t>
        </r>
      </text>
    </comment>
    <comment ref="E263" authorId="0" shapeId="0" xr:uid="{00000000-0006-0000-0A00-00003B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263" authorId="1" shapeId="0" xr:uid="{00000000-0006-0000-0A00-00003C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263" authorId="0" shapeId="0" xr:uid="{00000000-0006-0000-0A00-00003D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263" authorId="1" shapeId="0" xr:uid="{00000000-0006-0000-0A00-00003E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285" authorId="2" shapeId="0" xr:uid="{00000000-0006-0000-0A00-00003F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287" authorId="2" shapeId="0" xr:uid="{00000000-0006-0000-0A00-000040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298" authorId="0" shapeId="0" xr:uid="{00000000-0006-0000-0A00-000041000000}">
      <text>
        <r>
          <rPr>
            <b/>
            <sz val="11"/>
            <color indexed="81"/>
            <rFont val="Times New Roman"/>
            <family val="1"/>
          </rPr>
          <t>NOTE:</t>
        </r>
        <r>
          <rPr>
            <sz val="11"/>
            <color indexed="81"/>
            <rFont val="Times New Roman"/>
            <family val="1"/>
          </rPr>
          <t xml:space="preserve">
Link to source</t>
        </r>
      </text>
    </comment>
    <comment ref="E298" authorId="0" shapeId="0" xr:uid="{00000000-0006-0000-0A00-000042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298" authorId="1" shapeId="0" xr:uid="{00000000-0006-0000-0A00-000043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298" authorId="0" shapeId="0" xr:uid="{00000000-0006-0000-0A00-000044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298" authorId="1" shapeId="0" xr:uid="{00000000-0006-0000-0A00-000045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298" authorId="1" shapeId="0" xr:uid="{00000000-0006-0000-0A00-000046000000}">
      <text>
        <r>
          <rPr>
            <b/>
            <sz val="11"/>
            <color rgb="FF000000"/>
            <rFont val="Times New Roman"/>
            <family val="1"/>
          </rPr>
          <t>NOTE:</t>
        </r>
        <r>
          <rPr>
            <sz val="11"/>
            <color rgb="FF000000"/>
            <rFont val="Times New Roman"/>
            <family val="1"/>
          </rPr>
          <t xml:space="preserve"> Use the cells below to enter the appropriate equation needed to convert to the common unit required. Consult the conversion tables above to assist you.
</t>
        </r>
        <r>
          <rPr>
            <sz val="11"/>
            <color rgb="FF000000"/>
            <rFont val="Times New Roman"/>
            <family val="1"/>
          </rPr>
          <t xml:space="preserve">
</t>
        </r>
        <r>
          <rPr>
            <sz val="11"/>
            <color rgb="FF000000"/>
            <rFont val="Times New Roman"/>
            <family val="1"/>
          </rPr>
          <t xml:space="preserve">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298" authorId="1" shapeId="0" xr:uid="{00000000-0006-0000-0A00-000047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298" authorId="1" shapeId="0" xr:uid="{00000000-0006-0000-0A00-000048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AA320" authorId="2" shapeId="0" xr:uid="{00000000-0006-0000-0A00-000049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322" authorId="2" shapeId="0" xr:uid="{00000000-0006-0000-0A00-00004A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334" authorId="0" shapeId="0" xr:uid="{00000000-0006-0000-0A00-00004B000000}">
      <text>
        <r>
          <rPr>
            <b/>
            <sz val="11"/>
            <color indexed="81"/>
            <rFont val="Times New Roman"/>
            <family val="1"/>
          </rPr>
          <t>NOTE:</t>
        </r>
        <r>
          <rPr>
            <sz val="11"/>
            <color indexed="81"/>
            <rFont val="Times New Roman"/>
            <family val="1"/>
          </rPr>
          <t xml:space="preserve">
Link to source</t>
        </r>
      </text>
    </comment>
    <comment ref="E334" authorId="0" shapeId="0" xr:uid="{00000000-0006-0000-0A00-00004C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334" authorId="1" shapeId="0" xr:uid="{00000000-0006-0000-0A00-00004D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334" authorId="0" shapeId="0" xr:uid="{00000000-0006-0000-0A00-00004E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334" authorId="1" shapeId="0" xr:uid="{00000000-0006-0000-0A00-00004F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334" authorId="1" shapeId="0" xr:uid="{00000000-0006-0000-0A00-000050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334" authorId="1" shapeId="0" xr:uid="{00000000-0006-0000-0A00-000051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334" authorId="1" shapeId="0" xr:uid="{00000000-0006-0000-0A00-000052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AA356" authorId="2" shapeId="0" xr:uid="{00000000-0006-0000-0A00-000053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358" authorId="2" shapeId="0" xr:uid="{00000000-0006-0000-0A00-000054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374" authorId="0" shapeId="0" xr:uid="{00000000-0006-0000-0A00-000055000000}">
      <text>
        <r>
          <rPr>
            <b/>
            <sz val="11"/>
            <color indexed="81"/>
            <rFont val="Times New Roman"/>
            <family val="1"/>
          </rPr>
          <t>NOTE:</t>
        </r>
        <r>
          <rPr>
            <sz val="11"/>
            <color indexed="81"/>
            <rFont val="Times New Roman"/>
            <family val="1"/>
          </rPr>
          <t xml:space="preserve">
Link to source</t>
        </r>
      </text>
    </comment>
    <comment ref="E374" authorId="0" shapeId="0" xr:uid="{00000000-0006-0000-0A00-000056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374" authorId="1" shapeId="0" xr:uid="{00000000-0006-0000-0A00-000057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374" authorId="0" shapeId="0" xr:uid="{00000000-0006-0000-0A00-000058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374" authorId="1" shapeId="0" xr:uid="{00000000-0006-0000-0A00-000059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396" authorId="2" shapeId="0" xr:uid="{00000000-0006-0000-0A00-00005A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398" authorId="2" shapeId="0" xr:uid="{00000000-0006-0000-0A00-00005B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408" authorId="0" shapeId="0" xr:uid="{00000000-0006-0000-0A00-00005C000000}">
      <text>
        <r>
          <rPr>
            <b/>
            <sz val="11"/>
            <color indexed="81"/>
            <rFont val="Times New Roman"/>
            <family val="1"/>
          </rPr>
          <t>NOTE:</t>
        </r>
        <r>
          <rPr>
            <sz val="11"/>
            <color indexed="81"/>
            <rFont val="Times New Roman"/>
            <family val="1"/>
          </rPr>
          <t xml:space="preserve">
Link to source</t>
        </r>
      </text>
    </comment>
    <comment ref="E408" authorId="0" shapeId="0" xr:uid="{00000000-0006-0000-0A00-00005D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408" authorId="1" shapeId="0" xr:uid="{00000000-0006-0000-0A00-00005E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408" authorId="0" shapeId="0" xr:uid="{00000000-0006-0000-0A00-00005F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408" authorId="1" shapeId="0" xr:uid="{00000000-0006-0000-0A00-000060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430" authorId="2" shapeId="0" xr:uid="{00000000-0006-0000-0A00-000061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432" authorId="2" shapeId="0" xr:uid="{00000000-0006-0000-0A00-000062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444" authorId="0" shapeId="0" xr:uid="{00000000-0006-0000-0A00-000063000000}">
      <text>
        <r>
          <rPr>
            <b/>
            <sz val="11"/>
            <color indexed="81"/>
            <rFont val="Times New Roman"/>
            <family val="1"/>
          </rPr>
          <t>NOTE:</t>
        </r>
        <r>
          <rPr>
            <sz val="11"/>
            <color indexed="81"/>
            <rFont val="Times New Roman"/>
            <family val="1"/>
          </rPr>
          <t xml:space="preserve">
Link to source</t>
        </r>
      </text>
    </comment>
    <comment ref="E444" authorId="0" shapeId="0" xr:uid="{00000000-0006-0000-0A00-000064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444" authorId="1" shapeId="0" xr:uid="{00000000-0006-0000-0A00-000065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444" authorId="0" shapeId="0" xr:uid="{00000000-0006-0000-0A00-000066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444" authorId="1" shapeId="0" xr:uid="{00000000-0006-0000-0A00-000067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466" authorId="2" shapeId="0" xr:uid="{00000000-0006-0000-0A00-000068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468" authorId="2" shapeId="0" xr:uid="{00000000-0006-0000-0A00-000069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478" authorId="0" shapeId="0" xr:uid="{00000000-0006-0000-0A00-00006A000000}">
      <text>
        <r>
          <rPr>
            <b/>
            <sz val="11"/>
            <color indexed="81"/>
            <rFont val="Times New Roman"/>
            <family val="1"/>
          </rPr>
          <t>NOTE:</t>
        </r>
        <r>
          <rPr>
            <sz val="11"/>
            <color indexed="81"/>
            <rFont val="Times New Roman"/>
            <family val="1"/>
          </rPr>
          <t xml:space="preserve">
Link to source</t>
        </r>
      </text>
    </comment>
    <comment ref="E478" authorId="0" shapeId="0" xr:uid="{00000000-0006-0000-0A00-00006B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478" authorId="1" shapeId="0" xr:uid="{00000000-0006-0000-0A00-00006C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478" authorId="0" shapeId="0" xr:uid="{00000000-0006-0000-0A00-00006D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478" authorId="1" shapeId="0" xr:uid="{00000000-0006-0000-0A00-00006E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500" authorId="2" shapeId="0" xr:uid="{00000000-0006-0000-0A00-00006F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502" authorId="2" shapeId="0" xr:uid="{00000000-0006-0000-0A00-000070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512" authorId="0" shapeId="0" xr:uid="{00000000-0006-0000-0A00-000071000000}">
      <text>
        <r>
          <rPr>
            <b/>
            <sz val="11"/>
            <color indexed="81"/>
            <rFont val="Times New Roman"/>
            <family val="1"/>
          </rPr>
          <t>NOTE:</t>
        </r>
        <r>
          <rPr>
            <sz val="11"/>
            <color indexed="81"/>
            <rFont val="Times New Roman"/>
            <family val="1"/>
          </rPr>
          <t xml:space="preserve">
Link to source</t>
        </r>
      </text>
    </comment>
    <comment ref="E512" authorId="0" shapeId="0" xr:uid="{00000000-0006-0000-0A00-000072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512" authorId="1" shapeId="0" xr:uid="{00000000-0006-0000-0A00-000073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512" authorId="0" shapeId="0" xr:uid="{00000000-0006-0000-0A00-000074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512" authorId="1" shapeId="0" xr:uid="{00000000-0006-0000-0A00-000075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534" authorId="2" shapeId="0" xr:uid="{00000000-0006-0000-0A00-000076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536" authorId="2" shapeId="0" xr:uid="{00000000-0006-0000-0A00-000077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546" authorId="0" shapeId="0" xr:uid="{00000000-0006-0000-0A00-000078000000}">
      <text>
        <r>
          <rPr>
            <b/>
            <sz val="11"/>
            <color indexed="81"/>
            <rFont val="Times New Roman"/>
            <family val="1"/>
          </rPr>
          <t>NOTE:</t>
        </r>
        <r>
          <rPr>
            <sz val="11"/>
            <color indexed="81"/>
            <rFont val="Times New Roman"/>
            <family val="1"/>
          </rPr>
          <t xml:space="preserve">
Link to source</t>
        </r>
      </text>
    </comment>
    <comment ref="E546" authorId="0" shapeId="0" xr:uid="{00000000-0006-0000-0A00-000079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546" authorId="1" shapeId="0" xr:uid="{00000000-0006-0000-0A00-00007A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546" authorId="0" shapeId="0" xr:uid="{00000000-0006-0000-0A00-00007B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546" authorId="1" shapeId="0" xr:uid="{00000000-0006-0000-0A00-00007C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546" authorId="1" shapeId="0" xr:uid="{00000000-0006-0000-0A00-00007D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546" authorId="1" shapeId="0" xr:uid="{00000000-0006-0000-0A00-00007E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546" authorId="1" shapeId="0" xr:uid="{00000000-0006-0000-0A00-00007F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AA568" authorId="2" shapeId="0" xr:uid="{00000000-0006-0000-0A00-000080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570" authorId="2" shapeId="0" xr:uid="{00000000-0006-0000-0A00-000081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582" authorId="0" shapeId="0" xr:uid="{00000000-0006-0000-0A00-000082000000}">
      <text>
        <r>
          <rPr>
            <b/>
            <sz val="11"/>
            <color indexed="81"/>
            <rFont val="Times New Roman"/>
            <family val="1"/>
          </rPr>
          <t>NOTE:</t>
        </r>
        <r>
          <rPr>
            <sz val="11"/>
            <color indexed="81"/>
            <rFont val="Times New Roman"/>
            <family val="1"/>
          </rPr>
          <t xml:space="preserve">
Link to source</t>
        </r>
      </text>
    </comment>
    <comment ref="E582" authorId="0" shapeId="0" xr:uid="{00000000-0006-0000-0A00-000083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582" authorId="1" shapeId="0" xr:uid="{00000000-0006-0000-0A00-000084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582" authorId="0" shapeId="0" xr:uid="{00000000-0006-0000-0A00-000085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582" authorId="1" shapeId="0" xr:uid="{00000000-0006-0000-0A00-000086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582" authorId="1" shapeId="0" xr:uid="{00000000-0006-0000-0A00-000087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582" authorId="1" shapeId="0" xr:uid="{00000000-0006-0000-0A00-000088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582" authorId="1" shapeId="0" xr:uid="{00000000-0006-0000-0A00-000089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AA604" authorId="2" shapeId="0" xr:uid="{00000000-0006-0000-0A00-00008A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606" authorId="2" shapeId="0" xr:uid="{00000000-0006-0000-0A00-00008B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618" authorId="0" shapeId="0" xr:uid="{00000000-0006-0000-0A00-00008C000000}">
      <text>
        <r>
          <rPr>
            <b/>
            <sz val="11"/>
            <color indexed="81"/>
            <rFont val="Times New Roman"/>
            <family val="1"/>
          </rPr>
          <t>NOTE:</t>
        </r>
        <r>
          <rPr>
            <sz val="11"/>
            <color indexed="81"/>
            <rFont val="Times New Roman"/>
            <family val="1"/>
          </rPr>
          <t xml:space="preserve">
Link to source</t>
        </r>
      </text>
    </comment>
    <comment ref="E618" authorId="0" shapeId="0" xr:uid="{00000000-0006-0000-0A00-00008D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618" authorId="1" shapeId="0" xr:uid="{00000000-0006-0000-0A00-00008E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618" authorId="0" shapeId="0" xr:uid="{00000000-0006-0000-0A00-00008F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618" authorId="1" shapeId="0" xr:uid="{00000000-0006-0000-0A00-000090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618" authorId="1" shapeId="0" xr:uid="{00000000-0006-0000-0A00-000091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618" authorId="1" shapeId="0" xr:uid="{00000000-0006-0000-0A00-000092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618" authorId="1" shapeId="0" xr:uid="{00000000-0006-0000-0A00-000093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AA640" authorId="2" shapeId="0" xr:uid="{00000000-0006-0000-0A00-000094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642" authorId="2" shapeId="0" xr:uid="{00000000-0006-0000-0A00-000095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652" authorId="0" shapeId="0" xr:uid="{00000000-0006-0000-0A00-000096000000}">
      <text>
        <r>
          <rPr>
            <b/>
            <sz val="11"/>
            <color indexed="81"/>
            <rFont val="Times New Roman"/>
            <family val="1"/>
          </rPr>
          <t>NOTE:</t>
        </r>
        <r>
          <rPr>
            <sz val="11"/>
            <color indexed="81"/>
            <rFont val="Times New Roman"/>
            <family val="1"/>
          </rPr>
          <t xml:space="preserve">
Link to source</t>
        </r>
      </text>
    </comment>
    <comment ref="E652" authorId="0" shapeId="0" xr:uid="{00000000-0006-0000-0A00-000097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652" authorId="1" shapeId="0" xr:uid="{00000000-0006-0000-0A00-000098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652" authorId="0" shapeId="0" xr:uid="{00000000-0006-0000-0A00-000099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652" authorId="1" shapeId="0" xr:uid="{00000000-0006-0000-0A00-00009A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674" authorId="2" shapeId="0" xr:uid="{00000000-0006-0000-0A00-00009B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676" authorId="2" shapeId="0" xr:uid="{00000000-0006-0000-0A00-00009C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689" authorId="0" shapeId="0" xr:uid="{00000000-0006-0000-0A00-00009D000000}">
      <text>
        <r>
          <rPr>
            <b/>
            <sz val="11"/>
            <color indexed="81"/>
            <rFont val="Times New Roman"/>
            <family val="1"/>
          </rPr>
          <t>NOTE:</t>
        </r>
        <r>
          <rPr>
            <sz val="11"/>
            <color indexed="81"/>
            <rFont val="Times New Roman"/>
            <family val="1"/>
          </rPr>
          <t xml:space="preserve">
Link to source</t>
        </r>
      </text>
    </comment>
    <comment ref="E689" authorId="0" shapeId="0" xr:uid="{00000000-0006-0000-0A00-00009E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689" authorId="1" shapeId="0" xr:uid="{00000000-0006-0000-0A00-00009F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689" authorId="0" shapeId="0" xr:uid="{00000000-0006-0000-0A00-0000A0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689" authorId="1" shapeId="0" xr:uid="{00000000-0006-0000-0A00-0000A1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711" authorId="2" shapeId="0" xr:uid="{00000000-0006-0000-0A00-0000A2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713" authorId="2" shapeId="0" xr:uid="{00000000-0006-0000-0A00-0000A3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725" authorId="0" shapeId="0" xr:uid="{00000000-0006-0000-0A00-0000A4000000}">
      <text>
        <r>
          <rPr>
            <b/>
            <sz val="11"/>
            <color indexed="81"/>
            <rFont val="Times New Roman"/>
            <family val="1"/>
          </rPr>
          <t>NOTE:</t>
        </r>
        <r>
          <rPr>
            <sz val="11"/>
            <color indexed="81"/>
            <rFont val="Times New Roman"/>
            <family val="1"/>
          </rPr>
          <t xml:space="preserve">
Link to source</t>
        </r>
      </text>
    </comment>
    <comment ref="E725" authorId="0" shapeId="0" xr:uid="{00000000-0006-0000-0A00-0000A5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725" authorId="1" shapeId="0" xr:uid="{00000000-0006-0000-0A00-0000A6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725" authorId="0" shapeId="0" xr:uid="{00000000-0006-0000-0A00-0000A7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725" authorId="1" shapeId="0" xr:uid="{00000000-0006-0000-0A00-0000A8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747" authorId="2" shapeId="0" xr:uid="{00000000-0006-0000-0A00-0000A9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749" authorId="2" shapeId="0" xr:uid="{00000000-0006-0000-0A00-0000AA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764" authorId="0" shapeId="0" xr:uid="{00000000-0006-0000-0A00-0000AB000000}">
      <text>
        <r>
          <rPr>
            <b/>
            <sz val="11"/>
            <color indexed="81"/>
            <rFont val="Times New Roman"/>
            <family val="1"/>
          </rPr>
          <t>NOTE:</t>
        </r>
        <r>
          <rPr>
            <sz val="11"/>
            <color indexed="81"/>
            <rFont val="Times New Roman"/>
            <family val="1"/>
          </rPr>
          <t xml:space="preserve">
Link to source</t>
        </r>
      </text>
    </comment>
    <comment ref="E764" authorId="0" shapeId="0" xr:uid="{00000000-0006-0000-0A00-0000AC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764" authorId="1" shapeId="0" xr:uid="{00000000-0006-0000-0A00-0000AD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764" authorId="0" shapeId="0" xr:uid="{00000000-0006-0000-0A00-0000AE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764" authorId="1" shapeId="0" xr:uid="{00000000-0006-0000-0A00-0000AF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764" authorId="1" shapeId="0" xr:uid="{00000000-0006-0000-0A00-0000B0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764" authorId="1" shapeId="0" xr:uid="{00000000-0006-0000-0A00-0000B1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764" authorId="1" shapeId="0" xr:uid="{00000000-0006-0000-0A00-0000B2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AA805" authorId="2" shapeId="0" xr:uid="{00000000-0006-0000-0A00-0000B3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807" authorId="2" shapeId="0" xr:uid="{00000000-0006-0000-0A00-0000B4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817" authorId="0" shapeId="0" xr:uid="{00000000-0006-0000-0A00-0000B5000000}">
      <text>
        <r>
          <rPr>
            <b/>
            <sz val="11"/>
            <color indexed="81"/>
            <rFont val="Times New Roman"/>
            <family val="1"/>
          </rPr>
          <t>NOTE:</t>
        </r>
        <r>
          <rPr>
            <sz val="11"/>
            <color indexed="81"/>
            <rFont val="Times New Roman"/>
            <family val="1"/>
          </rPr>
          <t xml:space="preserve">
Link to source</t>
        </r>
      </text>
    </comment>
    <comment ref="E817" authorId="0" shapeId="0" xr:uid="{00000000-0006-0000-0A00-0000B6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817" authorId="1" shapeId="0" xr:uid="{00000000-0006-0000-0A00-0000B7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817" authorId="0" shapeId="0" xr:uid="{00000000-0006-0000-0A00-0000B8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817" authorId="1" shapeId="0" xr:uid="{00000000-0006-0000-0A00-0000B9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817" authorId="1" shapeId="0" xr:uid="{00000000-0006-0000-0A00-0000BA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817" authorId="1" shapeId="0" xr:uid="{00000000-0006-0000-0A00-0000BB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817" authorId="1" shapeId="0" xr:uid="{00000000-0006-0000-0A00-0000BC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AA839" authorId="2" shapeId="0" xr:uid="{00000000-0006-0000-0A00-0000BD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841" authorId="2" shapeId="0" xr:uid="{00000000-0006-0000-0A00-0000BE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852" authorId="0" shapeId="0" xr:uid="{00000000-0006-0000-0A00-0000BF000000}">
      <text>
        <r>
          <rPr>
            <b/>
            <sz val="11"/>
            <color indexed="81"/>
            <rFont val="Times New Roman"/>
            <family val="1"/>
          </rPr>
          <t>NOTE:</t>
        </r>
        <r>
          <rPr>
            <sz val="11"/>
            <color indexed="81"/>
            <rFont val="Times New Roman"/>
            <family val="1"/>
          </rPr>
          <t xml:space="preserve">
Link to source</t>
        </r>
      </text>
    </comment>
    <comment ref="E852" authorId="0" shapeId="0" xr:uid="{00000000-0006-0000-0A00-0000C0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852" authorId="1" shapeId="0" xr:uid="{00000000-0006-0000-0A00-0000C1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852" authorId="0" shapeId="0" xr:uid="{00000000-0006-0000-0A00-0000C2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852" authorId="1" shapeId="0" xr:uid="{00000000-0006-0000-0A00-0000C3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874" authorId="2" shapeId="0" xr:uid="{00000000-0006-0000-0A00-0000C4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876" authorId="2" shapeId="0" xr:uid="{00000000-0006-0000-0A00-0000C5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892" authorId="0" shapeId="0" xr:uid="{00000000-0006-0000-0A00-0000C6000000}">
      <text>
        <r>
          <rPr>
            <b/>
            <sz val="11"/>
            <color indexed="81"/>
            <rFont val="Times New Roman"/>
            <family val="1"/>
          </rPr>
          <t>NOTE:</t>
        </r>
        <r>
          <rPr>
            <sz val="11"/>
            <color indexed="81"/>
            <rFont val="Times New Roman"/>
            <family val="1"/>
          </rPr>
          <t xml:space="preserve">
Link to source</t>
        </r>
      </text>
    </comment>
    <comment ref="E892" authorId="0" shapeId="0" xr:uid="{00000000-0006-0000-0A00-0000C7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892" authorId="1" shapeId="0" xr:uid="{00000000-0006-0000-0A00-0000C8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892" authorId="0" shapeId="0" xr:uid="{00000000-0006-0000-0A00-0000C9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892" authorId="1" shapeId="0" xr:uid="{00000000-0006-0000-0A00-0000CA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914" authorId="2" shapeId="0" xr:uid="{00000000-0006-0000-0A00-0000CB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916" authorId="2" shapeId="0" xr:uid="{00000000-0006-0000-0A00-0000CC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929" authorId="0" shapeId="0" xr:uid="{00000000-0006-0000-0A00-0000CD000000}">
      <text>
        <r>
          <rPr>
            <b/>
            <sz val="11"/>
            <color indexed="81"/>
            <rFont val="Times New Roman"/>
            <family val="1"/>
          </rPr>
          <t>NOTE:</t>
        </r>
        <r>
          <rPr>
            <sz val="11"/>
            <color indexed="81"/>
            <rFont val="Times New Roman"/>
            <family val="1"/>
          </rPr>
          <t xml:space="preserve">
Link to source</t>
        </r>
      </text>
    </comment>
    <comment ref="E929" authorId="0" shapeId="0" xr:uid="{00000000-0006-0000-0A00-0000CE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929" authorId="1" shapeId="0" xr:uid="{00000000-0006-0000-0A00-0000CF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929" authorId="0" shapeId="0" xr:uid="{00000000-0006-0000-0A00-0000D0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K929" authorId="1" shapeId="0" xr:uid="{00000000-0006-0000-0A00-0000D1000000}">
      <text>
        <r>
          <rPr>
            <b/>
            <sz val="11"/>
            <color indexed="81"/>
            <rFont val="Times New Roman"/>
            <family val="1"/>
          </rPr>
          <t>NOTE:</t>
        </r>
        <r>
          <rPr>
            <sz val="11"/>
            <color indexed="81"/>
            <rFont val="Times New Roman"/>
            <family val="1"/>
          </rPr>
          <t xml:space="preserve"> Enter raw data point here as reported in the source &amp; the unit it is reported in. 
If you need to convert to a common unit, use the conversion tables above and enter the conversion calculation call to the right to convert.
</t>
        </r>
      </text>
    </comment>
    <comment ref="M929" authorId="1" shapeId="0" xr:uid="{00000000-0006-0000-0A00-0000D2000000}">
      <text>
        <r>
          <rPr>
            <b/>
            <sz val="11"/>
            <color indexed="81"/>
            <rFont val="Times New Roman"/>
            <family val="1"/>
          </rPr>
          <t>NOTE:</t>
        </r>
        <r>
          <rPr>
            <sz val="11"/>
            <color indexed="81"/>
            <rFont val="Times New Roman"/>
            <family val="1"/>
          </rPr>
          <t xml:space="preserve"> Use the cells below to enter the appropriate equation needed to convert to the common unit required. Consult the conversion tables above to assist you.
E.g. if the data point is from 2005 and reported in euros, click on the usforex.com link above and follow the steps to determine what the average annual exchange rate to US$ was in 2005. Then use the inflation adjustment factor table above to determine what the dollar value is in US$2014 currency.
</t>
        </r>
      </text>
    </comment>
    <comment ref="O929" authorId="1" shapeId="0" xr:uid="{00000000-0006-0000-0A00-0000D3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P929" authorId="1" shapeId="0" xr:uid="{00000000-0006-0000-0A00-0000D4000000}">
      <text>
        <r>
          <rPr>
            <b/>
            <sz val="11"/>
            <color indexed="81"/>
            <rFont val="Times New Roman"/>
            <family val="1"/>
          </rPr>
          <t>NOTE:</t>
        </r>
        <r>
          <rPr>
            <sz val="11"/>
            <color indexed="81"/>
            <rFont val="Times New Roman"/>
            <family val="1"/>
          </rPr>
          <t xml:space="preserve"> Enter any additional assumptions or other information used in converting to a common unit. If a complex equation is used, please explain.
</t>
        </r>
      </text>
    </comment>
    <comment ref="AA951" authorId="2" shapeId="0" xr:uid="{00000000-0006-0000-0A00-0000D5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953" authorId="2" shapeId="0" xr:uid="{00000000-0006-0000-0A00-0000D6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964" authorId="0" shapeId="0" xr:uid="{00000000-0006-0000-0A00-0000D7000000}">
      <text>
        <r>
          <rPr>
            <b/>
            <sz val="11"/>
            <color indexed="81"/>
            <rFont val="Times New Roman"/>
            <family val="1"/>
          </rPr>
          <t>NOTE:</t>
        </r>
        <r>
          <rPr>
            <sz val="11"/>
            <color indexed="81"/>
            <rFont val="Times New Roman"/>
            <family val="1"/>
          </rPr>
          <t xml:space="preserve">
Link to source</t>
        </r>
      </text>
    </comment>
    <comment ref="E964" authorId="0" shapeId="0" xr:uid="{00000000-0006-0000-0A00-0000D8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964" authorId="1" shapeId="0" xr:uid="{00000000-0006-0000-0A00-0000D9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964" authorId="0" shapeId="0" xr:uid="{00000000-0006-0000-0A00-0000DA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964" authorId="1" shapeId="0" xr:uid="{00000000-0006-0000-0A00-0000DB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986" authorId="2" shapeId="0" xr:uid="{00000000-0006-0000-0A00-0000DC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988" authorId="2" shapeId="0" xr:uid="{00000000-0006-0000-0A00-0000DD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000" authorId="0" shapeId="0" xr:uid="{00000000-0006-0000-0A00-0000DE000000}">
      <text>
        <r>
          <rPr>
            <b/>
            <sz val="11"/>
            <color indexed="81"/>
            <rFont val="Times New Roman"/>
            <family val="1"/>
          </rPr>
          <t>NOTE:</t>
        </r>
        <r>
          <rPr>
            <sz val="11"/>
            <color indexed="81"/>
            <rFont val="Times New Roman"/>
            <family val="1"/>
          </rPr>
          <t xml:space="preserve">
Link to source</t>
        </r>
      </text>
    </comment>
    <comment ref="E1000" authorId="0" shapeId="0" xr:uid="{00000000-0006-0000-0A00-0000DF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000" authorId="1" shapeId="0" xr:uid="{00000000-0006-0000-0A00-0000E0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000" authorId="0" shapeId="0" xr:uid="{00000000-0006-0000-0A00-0000E1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000" authorId="1" shapeId="0" xr:uid="{00000000-0006-0000-0A00-0000E2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1022" authorId="2" shapeId="0" xr:uid="{00000000-0006-0000-0A00-0000E3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1024" authorId="2" shapeId="0" xr:uid="{00000000-0006-0000-0A00-0000E4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036" authorId="0" shapeId="0" xr:uid="{00000000-0006-0000-0A00-0000E5000000}">
      <text>
        <r>
          <rPr>
            <b/>
            <sz val="11"/>
            <color indexed="81"/>
            <rFont val="Times New Roman"/>
            <family val="1"/>
          </rPr>
          <t>NOTE:</t>
        </r>
        <r>
          <rPr>
            <sz val="11"/>
            <color indexed="81"/>
            <rFont val="Times New Roman"/>
            <family val="1"/>
          </rPr>
          <t xml:space="preserve">
Link to source</t>
        </r>
      </text>
    </comment>
    <comment ref="E1036" authorId="0" shapeId="0" xr:uid="{00000000-0006-0000-0A00-0000E6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036" authorId="1" shapeId="0" xr:uid="{00000000-0006-0000-0A00-0000E7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036" authorId="0" shapeId="0" xr:uid="{00000000-0006-0000-0A00-0000E8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036" authorId="1" shapeId="0" xr:uid="{00000000-0006-0000-0A00-0000E9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1058" authorId="2" shapeId="0" xr:uid="{00000000-0006-0000-0A00-0000EA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1060" authorId="2" shapeId="0" xr:uid="{00000000-0006-0000-0A00-0000EB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072" authorId="0" shapeId="0" xr:uid="{00000000-0006-0000-0A00-0000EC000000}">
      <text>
        <r>
          <rPr>
            <b/>
            <sz val="11"/>
            <color indexed="81"/>
            <rFont val="Times New Roman"/>
            <family val="1"/>
          </rPr>
          <t>NOTE:</t>
        </r>
        <r>
          <rPr>
            <sz val="11"/>
            <color indexed="81"/>
            <rFont val="Times New Roman"/>
            <family val="1"/>
          </rPr>
          <t xml:space="preserve">
Link to source</t>
        </r>
      </text>
    </comment>
    <comment ref="E1072" authorId="0" shapeId="0" xr:uid="{00000000-0006-0000-0A00-0000ED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072" authorId="1" shapeId="0" xr:uid="{00000000-0006-0000-0A00-0000EE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072" authorId="0" shapeId="0" xr:uid="{00000000-0006-0000-0A00-0000EF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072" authorId="1" shapeId="0" xr:uid="{00000000-0006-0000-0A00-0000F0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1094" authorId="2" shapeId="0" xr:uid="{00000000-0006-0000-0A00-0000F1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1096" authorId="2" shapeId="0" xr:uid="{00000000-0006-0000-0A00-0000F2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108" authorId="0" shapeId="0" xr:uid="{00000000-0006-0000-0A00-0000F3000000}">
      <text>
        <r>
          <rPr>
            <b/>
            <sz val="11"/>
            <color indexed="81"/>
            <rFont val="Times New Roman"/>
            <family val="1"/>
          </rPr>
          <t>NOTE:</t>
        </r>
        <r>
          <rPr>
            <sz val="11"/>
            <color indexed="81"/>
            <rFont val="Times New Roman"/>
            <family val="1"/>
          </rPr>
          <t xml:space="preserve">
Link to source</t>
        </r>
      </text>
    </comment>
    <comment ref="E1108" authorId="0" shapeId="0" xr:uid="{00000000-0006-0000-0A00-0000F4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108" authorId="1" shapeId="0" xr:uid="{00000000-0006-0000-0A00-0000F5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108" authorId="0" shapeId="0" xr:uid="{00000000-0006-0000-0A00-0000F6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108" authorId="1" shapeId="0" xr:uid="{00000000-0006-0000-0A00-0000F7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1130" authorId="2" shapeId="0" xr:uid="{00000000-0006-0000-0A00-0000F8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1132" authorId="2" shapeId="0" xr:uid="{00000000-0006-0000-0A00-0000F900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143" authorId="0" shapeId="0" xr:uid="{00000000-0006-0000-0A00-0000FA000000}">
      <text>
        <r>
          <rPr>
            <b/>
            <sz val="11"/>
            <color indexed="81"/>
            <rFont val="Times New Roman"/>
            <family val="1"/>
          </rPr>
          <t>NOTE:</t>
        </r>
        <r>
          <rPr>
            <sz val="11"/>
            <color indexed="81"/>
            <rFont val="Times New Roman"/>
            <family val="1"/>
          </rPr>
          <t xml:space="preserve">
Link to source</t>
        </r>
      </text>
    </comment>
    <comment ref="E1143" authorId="0" shapeId="0" xr:uid="{00000000-0006-0000-0A00-0000FB00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143" authorId="1" shapeId="0" xr:uid="{00000000-0006-0000-0A00-0000FC00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143" authorId="0" shapeId="0" xr:uid="{00000000-0006-0000-0A00-0000FD00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143" authorId="1" shapeId="0" xr:uid="{00000000-0006-0000-0A00-0000FE00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1165" authorId="2" shapeId="0" xr:uid="{00000000-0006-0000-0A00-0000FF00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1167" authorId="2" shapeId="0" xr:uid="{00000000-0006-0000-0A00-00000001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178" authorId="0" shapeId="0" xr:uid="{00000000-0006-0000-0A00-000001010000}">
      <text>
        <r>
          <rPr>
            <b/>
            <sz val="11"/>
            <color indexed="81"/>
            <rFont val="Times New Roman"/>
            <family val="1"/>
          </rPr>
          <t>NOTE:</t>
        </r>
        <r>
          <rPr>
            <sz val="11"/>
            <color indexed="81"/>
            <rFont val="Times New Roman"/>
            <family val="1"/>
          </rPr>
          <t xml:space="preserve">
Link to source</t>
        </r>
      </text>
    </comment>
    <comment ref="E1178" authorId="0" shapeId="0" xr:uid="{00000000-0006-0000-0A00-00000201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178" authorId="1" shapeId="0" xr:uid="{00000000-0006-0000-0A00-00000301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178" authorId="0" shapeId="0" xr:uid="{00000000-0006-0000-0A00-00000401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178" authorId="1" shapeId="0" xr:uid="{00000000-0006-0000-0A00-00000501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1200" authorId="2" shapeId="0" xr:uid="{00000000-0006-0000-0A00-00000601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1202" authorId="2" shapeId="0" xr:uid="{00000000-0006-0000-0A00-00000701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214" authorId="0" shapeId="0" xr:uid="{00000000-0006-0000-0A00-000008010000}">
      <text>
        <r>
          <rPr>
            <b/>
            <sz val="11"/>
            <color indexed="81"/>
            <rFont val="Times New Roman"/>
            <family val="1"/>
          </rPr>
          <t>NOTE:</t>
        </r>
        <r>
          <rPr>
            <sz val="11"/>
            <color indexed="81"/>
            <rFont val="Times New Roman"/>
            <family val="1"/>
          </rPr>
          <t xml:space="preserve">
Link to source</t>
        </r>
      </text>
    </comment>
    <comment ref="E1214" authorId="0" shapeId="0" xr:uid="{00000000-0006-0000-0A00-00000901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214" authorId="1" shapeId="0" xr:uid="{00000000-0006-0000-0A00-00000A01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214" authorId="0" shapeId="0" xr:uid="{00000000-0006-0000-0A00-00000B01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214" authorId="1" shapeId="0" xr:uid="{00000000-0006-0000-0A00-00000C01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1236" authorId="2" shapeId="0" xr:uid="{00000000-0006-0000-0A00-00000D01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1238" authorId="2" shapeId="0" xr:uid="{00000000-0006-0000-0A00-00000E01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250" authorId="0" shapeId="0" xr:uid="{00000000-0006-0000-0A00-00000F010000}">
      <text>
        <r>
          <rPr>
            <b/>
            <sz val="11"/>
            <color indexed="81"/>
            <rFont val="Times New Roman"/>
            <family val="1"/>
          </rPr>
          <t>NOTE:</t>
        </r>
        <r>
          <rPr>
            <sz val="11"/>
            <color indexed="81"/>
            <rFont val="Times New Roman"/>
            <family val="1"/>
          </rPr>
          <t xml:space="preserve">
Link to source</t>
        </r>
      </text>
    </comment>
    <comment ref="E1250" authorId="0" shapeId="0" xr:uid="{00000000-0006-0000-0A00-00001001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250" authorId="1" shapeId="0" xr:uid="{00000000-0006-0000-0A00-00001101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250" authorId="0" shapeId="0" xr:uid="{00000000-0006-0000-0A00-00001201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250" authorId="1" shapeId="0" xr:uid="{00000000-0006-0000-0A00-00001301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1272" authorId="2" shapeId="0" xr:uid="{00000000-0006-0000-0A00-00001401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1274" authorId="2" shapeId="0" xr:uid="{00000000-0006-0000-0A00-00001501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286" authorId="0" shapeId="0" xr:uid="{00000000-0006-0000-0A00-000016010000}">
      <text>
        <r>
          <rPr>
            <b/>
            <sz val="11"/>
            <color indexed="81"/>
            <rFont val="Times New Roman"/>
            <family val="1"/>
          </rPr>
          <t>NOTE:</t>
        </r>
        <r>
          <rPr>
            <sz val="11"/>
            <color indexed="81"/>
            <rFont val="Times New Roman"/>
            <family val="1"/>
          </rPr>
          <t xml:space="preserve">
Link to source</t>
        </r>
      </text>
    </comment>
    <comment ref="E1286" authorId="0" shapeId="0" xr:uid="{00000000-0006-0000-0A00-00001701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286" authorId="1" shapeId="0" xr:uid="{00000000-0006-0000-0A00-00001801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286" authorId="0" shapeId="0" xr:uid="{00000000-0006-0000-0A00-00001901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286" authorId="1" shapeId="0" xr:uid="{00000000-0006-0000-0A00-00001A01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1308" authorId="2" shapeId="0" xr:uid="{00000000-0006-0000-0A00-00001B01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1310" authorId="2" shapeId="0" xr:uid="{00000000-0006-0000-0A00-00001C01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322" authorId="0" shapeId="0" xr:uid="{00000000-0006-0000-0A00-00001D010000}">
      <text>
        <r>
          <rPr>
            <b/>
            <sz val="11"/>
            <color indexed="81"/>
            <rFont val="Times New Roman"/>
            <family val="1"/>
          </rPr>
          <t>NOTE:</t>
        </r>
        <r>
          <rPr>
            <sz val="11"/>
            <color indexed="81"/>
            <rFont val="Times New Roman"/>
            <family val="1"/>
          </rPr>
          <t xml:space="preserve">
Link to source</t>
        </r>
      </text>
    </comment>
    <comment ref="E1322" authorId="0" shapeId="0" xr:uid="{00000000-0006-0000-0A00-00001E01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322" authorId="1" shapeId="0" xr:uid="{00000000-0006-0000-0A00-00001F01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322" authorId="0" shapeId="0" xr:uid="{00000000-0006-0000-0A00-00002001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322" authorId="1" shapeId="0" xr:uid="{00000000-0006-0000-0A00-00002101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1344" authorId="2" shapeId="0" xr:uid="{00000000-0006-0000-0A00-00002201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1346" authorId="2" shapeId="0" xr:uid="{00000000-0006-0000-0A00-00002301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 ref="D1357" authorId="0" shapeId="0" xr:uid="{00000000-0006-0000-0A00-000024010000}">
      <text>
        <r>
          <rPr>
            <b/>
            <sz val="11"/>
            <color indexed="81"/>
            <rFont val="Times New Roman"/>
            <family val="1"/>
          </rPr>
          <t>NOTE:</t>
        </r>
        <r>
          <rPr>
            <sz val="11"/>
            <color indexed="81"/>
            <rFont val="Times New Roman"/>
            <family val="1"/>
          </rPr>
          <t xml:space="preserve">
Link to source</t>
        </r>
      </text>
    </comment>
    <comment ref="E1357" authorId="0" shapeId="0" xr:uid="{00000000-0006-0000-0A00-000025010000}">
      <text>
        <r>
          <rPr>
            <b/>
            <sz val="11"/>
            <color indexed="81"/>
            <rFont val="Times New Roman"/>
            <family val="1"/>
          </rPr>
          <t>NOTE:</t>
        </r>
        <r>
          <rPr>
            <sz val="11"/>
            <color indexed="81"/>
            <rFont val="Times New Roman"/>
            <family val="1"/>
          </rPr>
          <t xml:space="preserve"> Is data based on global, regional, or country-specific studies? Please specify.</t>
        </r>
      </text>
    </comment>
    <comment ref="F1357" authorId="1" shapeId="0" xr:uid="{00000000-0006-0000-0A00-000026010000}">
      <text>
        <r>
          <rPr>
            <b/>
            <sz val="11"/>
            <color indexed="81"/>
            <rFont val="Times New Roman"/>
            <family val="1"/>
          </rPr>
          <t>NOTE:</t>
        </r>
        <r>
          <rPr>
            <sz val="11"/>
            <color indexed="81"/>
            <rFont val="Times New Roman"/>
            <family val="1"/>
          </rPr>
          <t xml:space="preserve"> Please enter the specific geographic location within the Drawdown Regions, if accessible.
E.g. if the study refers to a data point from Brazil, please specify here.
</t>
        </r>
      </text>
    </comment>
    <comment ref="H1357" authorId="0" shapeId="0" xr:uid="{00000000-0006-0000-0A00-000027010000}">
      <text>
        <r>
          <rPr>
            <b/>
            <sz val="11"/>
            <color indexed="81"/>
            <rFont val="Times New Roman"/>
            <family val="1"/>
          </rPr>
          <t>NOTE:</t>
        </r>
        <r>
          <rPr>
            <sz val="11"/>
            <color indexed="81"/>
            <rFont val="Times New Roman"/>
            <family val="1"/>
          </rPr>
          <t xml:space="preserve">
1  - Peer Reviewed
2 - Public Sector/ Multilateral Agency
3 - For Profit
4 - Independently Verified
5 - Not Verified</t>
        </r>
      </text>
    </comment>
    <comment ref="O1357" authorId="1" shapeId="0" xr:uid="{00000000-0006-0000-0A00-000028010000}">
      <text>
        <r>
          <rPr>
            <b/>
            <sz val="11"/>
            <color indexed="81"/>
            <rFont val="Times New Roman"/>
            <family val="1"/>
          </rPr>
          <t>NOTE:</t>
        </r>
        <r>
          <rPr>
            <sz val="11"/>
            <color indexed="81"/>
            <rFont val="Times New Roman"/>
            <family val="1"/>
          </rPr>
          <t xml:space="preserve"> Enter any weights used. All weights should be constructed on an additional sheet and linked here.
</t>
        </r>
      </text>
    </comment>
    <comment ref="AA1379" authorId="2" shapeId="0" xr:uid="{00000000-0006-0000-0A00-000029010000}">
      <text>
        <r>
          <rPr>
            <b/>
            <sz val="11"/>
            <color indexed="81"/>
            <rFont val="Times New Roman"/>
            <family val="1"/>
          </rPr>
          <t>NOTE:</t>
        </r>
        <r>
          <rPr>
            <sz val="11"/>
            <color indexed="81"/>
            <rFont val="Times New Roman"/>
            <family val="1"/>
          </rPr>
          <t xml:space="preserve">
If this is set to "Y", then the model uses the lowest value in the original data as the low value rather than any number of standard deviations below the mean. This helps avoid negative values for a positive variable like Price.</t>
        </r>
      </text>
    </comment>
    <comment ref="V1381" authorId="2" shapeId="0" xr:uid="{00000000-0006-0000-0A00-00002A010000}">
      <text>
        <r>
          <rPr>
            <b/>
            <sz val="11"/>
            <color indexed="81"/>
            <rFont val="Times New Roman"/>
            <family val="1"/>
          </rPr>
          <t>NOTE:</t>
        </r>
        <r>
          <rPr>
            <sz val="11"/>
            <color indexed="81"/>
            <rFont val="Times New Roman"/>
            <family val="1"/>
          </rPr>
          <t xml:space="preserve">
If no, then your Standard Deviation is too large compared to your Average. Verify data.</t>
        </r>
      </text>
    </comment>
  </commentList>
</comments>
</file>

<file path=xl/sharedStrings.xml><?xml version="1.0" encoding="utf-8"?>
<sst xmlns="http://schemas.openxmlformats.org/spreadsheetml/2006/main" count="4099" uniqueCount="521">
  <si>
    <t>Cost or Efficiency Metric</t>
  </si>
  <si>
    <t>Cummulative Units Adopted</t>
  </si>
  <si>
    <t>Year</t>
  </si>
  <si>
    <t>Source</t>
  </si>
  <si>
    <t>$/ ha</t>
  </si>
  <si>
    <t xml:space="preserve">Future Cost / Unit ($, hrs, etc.)  </t>
  </si>
  <si>
    <t>million ha</t>
  </si>
  <si>
    <t xml:space="preserve">Future Cumulative Adoption  </t>
  </si>
  <si>
    <t>$/ha</t>
  </si>
  <si>
    <t xml:space="preserve">First-Unit Cost  </t>
  </si>
  <si>
    <r>
      <t xml:space="preserve">Parameter </t>
    </r>
    <r>
      <rPr>
        <i/>
        <sz val="12"/>
        <rFont val="Arial"/>
        <family val="2"/>
      </rPr>
      <t xml:space="preserve">b  </t>
    </r>
  </si>
  <si>
    <t>If rate correlates with doubling then enter 2, if quadrupuling or 4 x increase, then enter 4, etc.</t>
  </si>
  <si>
    <t>Growth Multiplier</t>
  </si>
  <si>
    <t>Growth Units Adopted</t>
  </si>
  <si>
    <t>*This number is usually close to 0%</t>
  </si>
  <si>
    <r>
      <rPr>
        <b/>
        <sz val="12"/>
        <rFont val="Arial"/>
        <family val="2"/>
      </rPr>
      <t>Efficiency</t>
    </r>
    <r>
      <rPr>
        <sz val="12"/>
        <rFont val="Arial"/>
        <family val="2"/>
      </rPr>
      <t xml:space="preserve"> rate</t>
    </r>
  </si>
  <si>
    <t>*This number is usually close to 100%</t>
  </si>
  <si>
    <r>
      <rPr>
        <b/>
        <sz val="12"/>
        <rFont val="Arial"/>
        <family val="2"/>
      </rPr>
      <t>Learning</t>
    </r>
    <r>
      <rPr>
        <sz val="12"/>
        <rFont val="Arial"/>
        <family val="2"/>
      </rPr>
      <t xml:space="preserve"> Rate  </t>
    </r>
  </si>
  <si>
    <t>2014 Cumulative Units Adoption</t>
  </si>
  <si>
    <t xml:space="preserve">2014 Cost </t>
  </si>
  <si>
    <t>Estimate Future Prices for Solution</t>
  </si>
  <si>
    <t>Efficiency Rate is usually close to 0%</t>
  </si>
  <si>
    <t>Learning Rate is usually close to 100%</t>
  </si>
  <si>
    <t>2050 cost ($/ha)</t>
  </si>
  <si>
    <t>2050 adoption (million ha)</t>
  </si>
  <si>
    <t>Calculations Above Assume Doubling (Growth Multiplier = 2)</t>
  </si>
  <si>
    <r>
      <rPr>
        <b/>
        <sz val="12"/>
        <rFont val="Arial"/>
        <family val="2"/>
      </rPr>
      <t>Learning</t>
    </r>
    <r>
      <rPr>
        <sz val="12"/>
        <rFont val="Arial"/>
        <family val="2"/>
      </rPr>
      <t xml:space="preserve"> Rate</t>
    </r>
  </si>
  <si>
    <t>2014 adoption (million ha)</t>
  </si>
  <si>
    <t>2014 capital cost ($/ha)</t>
  </si>
  <si>
    <t>% of system cost</t>
  </si>
  <si>
    <t>Efficiency Rate</t>
  </si>
  <si>
    <t>Combined Learning Rate</t>
  </si>
  <si>
    <t>TOTALS</t>
  </si>
  <si>
    <t>Component 3</t>
  </si>
  <si>
    <t>Component 2</t>
  </si>
  <si>
    <t>Component 1</t>
  </si>
  <si>
    <t>LEARNING RATE (REF)</t>
  </si>
  <si>
    <t>LEARNING RATE (PDS)</t>
  </si>
  <si>
    <t>Estimate a Learning Rate for a Technology with Components having Different Learning Rates</t>
  </si>
  <si>
    <t>Learning Rate R</t>
  </si>
  <si>
    <t>Parameter b</t>
  </si>
  <si>
    <t>Unit Cost</t>
  </si>
  <si>
    <t>Cumulative Adoption</t>
  </si>
  <si>
    <t>Learning rate = 1- efficiency rate</t>
  </si>
  <si>
    <t>Estimate:</t>
  </si>
  <si>
    <t>Estimate a Learning Rate for A Single Technology</t>
  </si>
  <si>
    <t>ESTIMATE A LEARNING RATE</t>
  </si>
  <si>
    <t>N</t>
  </si>
  <si>
    <t>Source Count</t>
  </si>
  <si>
    <t>Use weight?</t>
  </si>
  <si>
    <t>Standard Dev.</t>
  </si>
  <si>
    <t>Confidence?</t>
  </si>
  <si>
    <t>Explain:</t>
  </si>
  <si>
    <t>Sensitivity: High/Low</t>
  </si>
  <si>
    <t>Low</t>
  </si>
  <si>
    <t>(SD below mean)</t>
  </si>
  <si>
    <t>All sources  - LOW</t>
  </si>
  <si>
    <t>High</t>
  </si>
  <si>
    <t>Low Correction?</t>
  </si>
  <si>
    <t>(SD above mean)</t>
  </si>
  <si>
    <t>Explanation:</t>
  </si>
  <si>
    <t>All sources  - HIGH</t>
  </si>
  <si>
    <t>Average</t>
  </si>
  <si>
    <t>**Add calc above</t>
  </si>
  <si>
    <t>All sources  - AVERAGE</t>
  </si>
  <si>
    <t>Stat. Corrected</t>
  </si>
  <si>
    <t>Data</t>
  </si>
  <si>
    <t>ALL UNITS IN:</t>
  </si>
  <si>
    <t>Units of measure</t>
  </si>
  <si>
    <t>Weighted Data</t>
  </si>
  <si>
    <t>Exclude Data?</t>
  </si>
  <si>
    <t>Assumptions</t>
  </si>
  <si>
    <t>Weight</t>
  </si>
  <si>
    <t>Common Units</t>
  </si>
  <si>
    <t>Conversion calculation**</t>
  </si>
  <si>
    <t>Original Units</t>
  </si>
  <si>
    <t xml:space="preserve">Raw Data Input </t>
  </si>
  <si>
    <t>License Code</t>
  </si>
  <si>
    <t>Year / Date</t>
  </si>
  <si>
    <t>Source Validation Code</t>
  </si>
  <si>
    <t>Thermal-Moisture Regime</t>
  </si>
  <si>
    <t>Specific Geographic Location</t>
  </si>
  <si>
    <t>World / Drawdown Region</t>
  </si>
  <si>
    <t>Link</t>
  </si>
  <si>
    <t>SOURCE ID: Author/Org, Date, Info</t>
  </si>
  <si>
    <t>Sources</t>
  </si>
  <si>
    <t>Number</t>
  </si>
  <si>
    <t>USA</t>
  </si>
  <si>
    <t>EU</t>
  </si>
  <si>
    <t>India</t>
  </si>
  <si>
    <t>China</t>
  </si>
  <si>
    <t>VARIABLE37</t>
  </si>
  <si>
    <t>VARIABLE36</t>
  </si>
  <si>
    <t>VARIABLE35</t>
  </si>
  <si>
    <t>VARIABLE34</t>
  </si>
  <si>
    <t>VARIABLE33</t>
  </si>
  <si>
    <t>VARIABLE32</t>
  </si>
  <si>
    <t>VARIABLE31</t>
  </si>
  <si>
    <t>VARIABLE30</t>
  </si>
  <si>
    <t>VARIABLE29</t>
  </si>
  <si>
    <t>VARIABLE28</t>
  </si>
  <si>
    <t>VARIABLE27</t>
  </si>
  <si>
    <t>VARIABLE26</t>
  </si>
  <si>
    <t>VARIABLE25</t>
  </si>
  <si>
    <t>Page 25, total area grazed forestland over total grazing land</t>
  </si>
  <si>
    <t>% of grazing land</t>
  </si>
  <si>
    <t>%</t>
  </si>
  <si>
    <t xml:space="preserve"> </t>
  </si>
  <si>
    <t>1  - Peer Reviewed</t>
  </si>
  <si>
    <t>https://www.ers.usda.gov/webdocs/publications/84880/eib-178.pdf?v=42972</t>
  </si>
  <si>
    <t>Bigelow 2012</t>
  </si>
  <si>
    <t>% of grazing land that is forested or afforested</t>
  </si>
  <si>
    <t>Latin America</t>
  </si>
  <si>
    <t>https://link.springer.com/chapter/10.1007%2F978-94-007-4676-3_21</t>
  </si>
  <si>
    <t>Somarriba 2012</t>
  </si>
  <si>
    <t>85 Mha silvopastureof 533 Mha pasture</t>
  </si>
  <si>
    <t>Colombia</t>
  </si>
  <si>
    <t>silvopasture</t>
  </si>
  <si>
    <t>Nicaragua</t>
  </si>
  <si>
    <t>Page 16; silvopasture</t>
  </si>
  <si>
    <t>global</t>
  </si>
  <si>
    <t>World</t>
  </si>
  <si>
    <t>http://onlinelibrary.wiley.com/wol1/doi/10.1002/jpln.200800030/abstract</t>
  </si>
  <si>
    <t>Nair 2009</t>
  </si>
  <si>
    <t>Section 3.2 % silvopasture of all grasslands inc. those not grazed</t>
  </si>
  <si>
    <t>Europe</t>
  </si>
  <si>
    <t>Eastern Europe</t>
  </si>
  <si>
    <t>https://www.researchgate.net/profile/Michael_Herder/publication/315471872_Current_extent_and_stratification_of_agroforestry_in_the_European_Union/links/5912e8c3a6fdcc963e7e8dae/Current-extent-and-stratification-of-agroforestry-in-the-European-Union.pdf</t>
  </si>
  <si>
    <t>den Herder 2017</t>
  </si>
  <si>
    <t>Table 2; % silvopasture of actively grazed lands</t>
  </si>
  <si>
    <t>Refer abstract; estimated area for silvopasture</t>
  </si>
  <si>
    <t>Mha</t>
  </si>
  <si>
    <t>https://link.springer.com/chapter/10.1007/978-94-007-4676-3_7</t>
  </si>
  <si>
    <t>Nair 2012</t>
  </si>
  <si>
    <t>Percent silvopasture area to the total grassland area (including potential)</t>
  </si>
  <si>
    <t>ADDITIONAL VARIABLES</t>
  </si>
  <si>
    <t>% Annually</t>
  </si>
  <si>
    <t>Disturbance Rate</t>
  </si>
  <si>
    <t>When harvesting, some CO2 may remain in the organic soil carbon, or in wood products. As this is not released as emissions, it is subtracted from total emissions which are based on annual sequestration.</t>
  </si>
  <si>
    <t>t C/ha</t>
  </si>
  <si>
    <t>Sequestered Carbon NOT Emitted after Cyclical Harvesting/Clearing</t>
  </si>
  <si>
    <t>t C/ha/yr</t>
  </si>
  <si>
    <t>Table 2</t>
  </si>
  <si>
    <t>Tropical-Semi-arid</t>
  </si>
  <si>
    <t>Asia (Sans Japan)</t>
  </si>
  <si>
    <t>http://www.sciencedirect.com/science/article/pii/S0065211310080053</t>
  </si>
  <si>
    <t>Nair et al 2010</t>
  </si>
  <si>
    <t>Table 3</t>
  </si>
  <si>
    <t>Temperate/Boreal-Humid</t>
  </si>
  <si>
    <t>United States</t>
  </si>
  <si>
    <t>http://esanalysis.colmex.mx/Sorted%20Papers/2004/2004%20USA%20-CO2%20Social.pdf</t>
  </si>
  <si>
    <t>Montagnini and Nair 2004</t>
  </si>
  <si>
    <t xml:space="preserve">Derived estimate of carbon sequestration rate for temperate N. American silvopasture using data from cited sources. Found in table 3. </t>
  </si>
  <si>
    <t>Temperate/Boreal-Semi-Arid</t>
  </si>
  <si>
    <t>N. America</t>
  </si>
  <si>
    <t>OECD90</t>
  </si>
  <si>
    <t>http://link.springer.com/chapter/10.1007/978-94-007-1630-8_2</t>
  </si>
  <si>
    <t xml:space="preserve">Udawatta and Jose 2011 </t>
  </si>
  <si>
    <t>Annual aboveground carbon accrual of 7 year old Leucaena leucocephala silvopasture system in Kerala, India. Numbers adapted from table 1 by multiplying annual biomass accrual rate by 0.5 - a rough estimate of the percent of tree biomass that is C.</t>
  </si>
  <si>
    <t>Tropical-Humid</t>
  </si>
  <si>
    <t>Kerala, India</t>
  </si>
  <si>
    <t>http://www.sciencedirect.com/science/article/pii/S0378112798003259</t>
  </si>
  <si>
    <t>Kumar et al. 1998</t>
  </si>
  <si>
    <t>Annual aboveground carbon accrual of 7 year old Casuarina equisetifolia silvopasture system in Kerala, India. Numbers adapted from table 1 by multiplying annual biomass accrual rate by 0.5 - a rough estimate of the percent of tree biomass that is C.</t>
  </si>
  <si>
    <t xml:space="preserve">Kumar et al. 1998: </t>
  </si>
  <si>
    <t>Annual aboveground carbon accrual of 7 year old Ailanthus triphysa silvopasture system in Kerala, India. Numbers adapted from table 1 by multiplying annual biomass accrual rate by 0.5 - a rough estimate of the percent of tree biomass that is C.</t>
  </si>
  <si>
    <t>Annual aboveground carbon accrual of 7 year old Acacia auriculiformis silvopasture system in Kerala, India. Numbers adapted from table 1 by multiplying annual biomass accrual rate by 0.5 - a rough estimate of the percent of tree biomass that is C.</t>
  </si>
  <si>
    <t>Panicum maximum + Acacia magnum. Annual carbon accrual rate taken from Table 19, p. 312. SOURCE FOUND</t>
  </si>
  <si>
    <t>Costa Rica</t>
  </si>
  <si>
    <t>http://www.fao.org/3/a-i1880e.pdf#page=166</t>
  </si>
  <si>
    <t>Ibrahim et al. 2010 (ed. Abberton 2010), citing Andrade 1999</t>
  </si>
  <si>
    <t>Brachiaria decumbens + Acacia magnum. Annual carbon accrual rate taken from Table 19, p. 312. SOURCE FOUND</t>
  </si>
  <si>
    <t>http://www.fao.org/3/a-i1880e.pdf#page=165</t>
  </si>
  <si>
    <t>Panicum maxmium + Eucalyptus degulpta. Annual carbon accrual rate taken from Table 19, p. 312. SOURCE FOUND</t>
  </si>
  <si>
    <t>http://www.fao.org/3/a-i1880e.pdf#page=164</t>
  </si>
  <si>
    <t>Brachiaria brizantha + Eucalyptus degulpta. Annual carbon accrual rate taken from Table 19, p. 312. SOURCE FOUND</t>
  </si>
  <si>
    <t>http://www.fao.org/3/a-i1880e.pdf#page=163</t>
  </si>
  <si>
    <t>Improved pasture with high tree density. Annual carbon accrual rate taken from Table 19, p. 312. SOURCE FOUND</t>
  </si>
  <si>
    <t>http://www.fao.org/3/a-i1880e.pdf#page=162</t>
  </si>
  <si>
    <t>Ibrahim et al. 2010 (ed. Abberton 2010), citing GEF 2007</t>
  </si>
  <si>
    <t>Natural pasture with high tree density. Annual carbon accrual rate taken from Table 19, p. 312. SOURCE FOUND</t>
  </si>
  <si>
    <t>http://www.fao.org/3/a-i1880e.pdf#page=161</t>
  </si>
  <si>
    <t xml:space="preserve"> Cynodon nlemfuensis + trees. Annual carbon accrual rate taken from Table 19, p. 312. CANNOT FIND MORA 2001 ONLINE.</t>
  </si>
  <si>
    <t>http://www.fao.org/3/a-i1880e.pdf#page=160</t>
  </si>
  <si>
    <t xml:space="preserve">Ibrahim et al. 2010 (ed. Abberton 2010), citing Mora 2001 </t>
  </si>
  <si>
    <t xml:space="preserve"> Pennisetum clandestinum + trees. Annual carbon accrual rate taken from Table 19, p. 312. CANNOT FIND MORA 2001 ONLINE.</t>
  </si>
  <si>
    <t>Ibrahim et al. 2010 (ed. Abberton 2010), citing Mora 2001</t>
  </si>
  <si>
    <t>Refer table 2; Brachiaria brizantha + Acacia mangium, above soil and in soil 0-25 cm</t>
  </si>
  <si>
    <t>http://orton.catie.ac.cr/REPDOC/A3315E/A3315E.PDF</t>
  </si>
  <si>
    <t>Avila 2001</t>
  </si>
  <si>
    <t>Refer table 2; Brachiaria brizantha + Eucalyptus deglupta, above soil and in soil 0-25 cm</t>
  </si>
  <si>
    <t>Y</t>
  </si>
  <si>
    <t>Acacia penatula, Erythrina americana, 125 trees/ha, biomass and soil carbon storage)</t>
  </si>
  <si>
    <t>Veracruz, Mexico</t>
  </si>
  <si>
    <t>http://www.redalyc.org/pdf/939/93920942033.pdf</t>
  </si>
  <si>
    <t xml:space="preserve">Torres-Rivera et al  2011 </t>
  </si>
  <si>
    <t xml:space="preserve">Dehesa system in NW Spain. Low density (833 trees per ha) Betula alba silvopasture. 10 year carbon balance including soil and GHG emissions. Data taken from Figure 5. </t>
  </si>
  <si>
    <t>NW Spain</t>
  </si>
  <si>
    <t>http://www.sciencedirect.com/science/article/pii/S0925857410000674</t>
  </si>
  <si>
    <t xml:space="preserve">Fernández-Núñez et al. 2010: </t>
  </si>
  <si>
    <t xml:space="preserve">Dehesa system in NW Spain. High density (2500 trees per ha) Betula alba silvopasture. 10 year carbon balance including soil and GHG emissions. Data taken from Figure 5. </t>
  </si>
  <si>
    <t xml:space="preserve">Dehesa system in NW Spain. Low density (833 trees per ha) Pinus radiata silvopasture. 10 year carbon balance including soil and GHG emissions. Data taken from Figure 4. </t>
  </si>
  <si>
    <t>Fernández-Núñez et al. 2010</t>
  </si>
  <si>
    <t xml:space="preserve">Dehesa system in NW Spain. High density (2500 trees per ha) Pinus radiata silvopasture. 10 year carbon balance including soil and GHG emissions. Data taken from Figure 4. </t>
  </si>
  <si>
    <t>improved cattle pasture with high density of trees, in Matiguas, Nicaragua, minus degraded pasture control.Data taken from Figura 2. Length of treatment implementation taken from Cuadro 1.</t>
  </si>
  <si>
    <t>Matiguas, Nicaragua</t>
  </si>
  <si>
    <t>http://www.cipav.org.co/pdf/red%20de%20agroforesteria/Articulos/almacenamiento%20de%20carbono%20en%20el%20suelo%20y%20la%20biomasa%20arborea.pdf</t>
  </si>
  <si>
    <t>Ibrahim et al. 2007</t>
  </si>
  <si>
    <t>natural cattle pasture with low density of trees in Matiguas, Nicaragua, minus degraded pasture control. Data taken from Figura 2. Length of treatment implementation taken from Cuadro 1.</t>
  </si>
  <si>
    <t>natural cattle pasture with high density of trees in Costa Rica, minus total carbon of degraded pasture control. Data taken from Figura 2. Length of treatment implementation taken from Cuadro 1..</t>
  </si>
  <si>
    <t>improved cattle pasture with low density of trees in Costa Rica. minus total carbon of degraded pasture control. Data taken from Figura 2. Length of treatment implementation taken from Cuadro 1.</t>
  </si>
  <si>
    <t>Pasture with P. saman trees vs. untreed pasture with same grass species (hr) (estimated from Figure 4)</t>
  </si>
  <si>
    <t>http://link.springer.com/article/10.1007/s11104-008-9600-x</t>
  </si>
  <si>
    <t xml:space="preserve">Andrade 2008 : </t>
  </si>
  <si>
    <t>AGB + SOC p. 19-20</t>
  </si>
  <si>
    <t xml:space="preserve">Andrade 2008 </t>
  </si>
  <si>
    <t>GLOBAL</t>
  </si>
  <si>
    <t>Sequestration Rates</t>
  </si>
  <si>
    <t>SEQUESTRATION AND LAND INPUTS</t>
  </si>
  <si>
    <t>t CO2-eq/ ha/ yr</t>
  </si>
  <si>
    <t>Indirect CO2 Emissions per SOLUTION Implementation Unit</t>
  </si>
  <si>
    <t>Indirect CO2 Emissions per CONVENTIONAL Implementation OR functional Unit -- CHOOSE ONLY ONE</t>
  </si>
  <si>
    <t xml:space="preserve">These are the same emission as that of the conventional grazing practice, so we have not considered them in the total atmospheric CO2 reduction modeling. </t>
  </si>
  <si>
    <t>t CH4-CO2-eq/ha/yr</t>
  </si>
  <si>
    <t>kg CH4 per head per year</t>
  </si>
  <si>
    <t>2 - Public Sector/ Multilateral Agency</t>
  </si>
  <si>
    <t>http://www.ipcc-nggip.iges.or.jp/public/2006gl/pdf/4_Volume4/V4_10_Ch10_Livestock.pdf</t>
  </si>
  <si>
    <t>IPCC 2006</t>
  </si>
  <si>
    <t>Middle East and Africa</t>
  </si>
  <si>
    <t>t CH4-CO2-eq Reduced per Land Unit</t>
  </si>
  <si>
    <t>t N2O-CO2-eq Reduced per Land Unit</t>
  </si>
  <si>
    <t>t CO2 Reduced per Land Unit</t>
  </si>
  <si>
    <t>t CO2-eq (Aggregate emissions) Reduced per Land Unit</t>
  </si>
  <si>
    <t>Fuel Consumed per CONVENTIONAL Functional Unit</t>
  </si>
  <si>
    <t>TWh / ha / year</t>
  </si>
  <si>
    <t>Total Energy Used per SOLUTION functional unit</t>
  </si>
  <si>
    <t>Energy Efficiency Factor - SOLUTION</t>
  </si>
  <si>
    <t>Electricty Consumed per CONVENTIONAL Functional Unit</t>
  </si>
  <si>
    <t>EMISSIONS REDUCTION VARIABLES</t>
  </si>
  <si>
    <t>(L milk/cow/day, wet season, humid tropical forest)</t>
  </si>
  <si>
    <t>Humid tropical forest ecosystem</t>
  </si>
  <si>
    <t>Ibrahim et al. 2005</t>
  </si>
  <si>
    <t>(L milk/cow/day, dry season, humid tropical forest)</t>
  </si>
  <si>
    <t>(g/heifer/day, wet season, dry tropical forest)</t>
  </si>
  <si>
    <t>Tropical-Semi-Arid</t>
  </si>
  <si>
    <t>Dry tropical forest ecosystem</t>
  </si>
  <si>
    <t>(g/heifer/day, dry season, dry tropical forest)</t>
  </si>
  <si>
    <t>Refer table 4; (kg/ha weight gain, dry reason,2006/2007)</t>
  </si>
  <si>
    <t>Brasil</t>
  </si>
  <si>
    <t>http://www.sciencedirect.com/science/article/pii/S1871141311001971</t>
  </si>
  <si>
    <t>Campos Paciullo et al 2011</t>
  </si>
  <si>
    <t>Refer table 4; (kg/ha weight gain, wet season, 2006/2007)</t>
  </si>
  <si>
    <t>Refer table 4; (kg/ha weight gain, dry reason,  2005/2006)</t>
  </si>
  <si>
    <t>Refer table 4; (kg/ha weight gain, wet season, 2005/2006)</t>
  </si>
  <si>
    <t>Refer table 4; (kg/ha weight gain, dry reason, 2004/2005)</t>
  </si>
  <si>
    <t xml:space="preserve">Campos Paciullo et al 2011 </t>
  </si>
  <si>
    <t>Refer table 4; (kg/ha weight gain, wet season, 2004/2005)</t>
  </si>
  <si>
    <t>https://www.researchgate.net/publication/23748812_Paying_for_Biodiversity_Conservation_Services_in_Agricultural_Landscapes</t>
  </si>
  <si>
    <t>Pagiola et al 2007  (dry season)</t>
  </si>
  <si>
    <t>Pagiola et al 2007  (wet season)</t>
  </si>
  <si>
    <t>Refer page 10</t>
  </si>
  <si>
    <t>Costa Rica (increased milk production)</t>
  </si>
  <si>
    <t>http://www.unanleon.edu.ni/facultades/veterinaria/Files/Simposio/silvopastoralsytems.pdf</t>
  </si>
  <si>
    <t>Devendra and Ibrahim (quoting Souza et al 1999)</t>
  </si>
  <si>
    <t>Yield Gain (% Increase from CONVENTIONAL to SOLUTION)</t>
  </si>
  <si>
    <t xml:space="preserve">The SOLAW Report Scarcity and abundance of land resources: competing uses and the shrinking land resource base is used as a baseline. Table 9 uses GAEZ data to show the area of grassland and woodland (savannah) for each region by productivity class. These productivity classes show yield of dry matter (DM) per hectare per year. These productivity classes were matched with Drawdown’s grassland AEZs based on soil quality (prime, good, and marginal) and slope (minimal, moderate, and steep). Yield values were assigned to each of these grassland AEZs based on the figures from SOLAW Table 9, and calibrated using 2012 total world grazed livestock yields from FAO Tackling climate change through livestock: A global assessment of emissions and mitigation opportunities. These yields were weighted by the total global area of each grassland AEZ to develop a standard DM yield for grasslands. The Yield Model converts DM from grasslands to milk and meat yields.
</t>
  </si>
  <si>
    <t>MARGINAL- STEEP</t>
  </si>
  <si>
    <t>DM tons fodder/ha/yr</t>
  </si>
  <si>
    <t>yes</t>
  </si>
  <si>
    <t>http://www.fao.org/fileadmin/templates/solaw/files/thematic_reports/TR_02_light.pdf</t>
  </si>
  <si>
    <t>Project Drawdown 2016, based on SOLAW report</t>
  </si>
  <si>
    <t>MARGINAL- MODERATE</t>
  </si>
  <si>
    <t>MARGINAL- MINIMAL</t>
  </si>
  <si>
    <t>GOOD-STEEP</t>
  </si>
  <si>
    <t>GOOD- MODERATE</t>
  </si>
  <si>
    <t>GOOD- MINIMAL</t>
  </si>
  <si>
    <t>PRIME</t>
  </si>
  <si>
    <t>Yield  from CONVENTIONAL Practice</t>
  </si>
  <si>
    <t>US$2014/ha/yr</t>
  </si>
  <si>
    <t>Refer page 211; (pecan nut and cattle, "on" nut harvest year, yearly cash flow)</t>
  </si>
  <si>
    <t>US$2006/yr</t>
  </si>
  <si>
    <t>Kansas, USA</t>
  </si>
  <si>
    <t>http://link.springer.com/article/10.1007/s10457-005-8302-0</t>
  </si>
  <si>
    <t xml:space="preserve">Ares et al 2006 </t>
  </si>
  <si>
    <t>Refer page 211; (pecan nut and cattle, "off" no nut harvest year, yearly cash flow)</t>
  </si>
  <si>
    <t>Refer table 3; timber revenue</t>
  </si>
  <si>
    <t>Pesos 2012/yr</t>
  </si>
  <si>
    <t>Northeast Argentina</t>
  </si>
  <si>
    <t>http://web.a.ebscohost.com/ehost/detail/detail?sid=44a764e0-38a9-4c7d-b057-05ff102ac312%40sessionmgr4004&amp;crlhashurl=login.aspx%253fdirect%253dtrue%2526scope%253dsite%2526db%253dbth%2526AN%253d80242506%2526msid%253d201352474&amp;hid=4207&amp;vid=0&amp;bdata=JnNpdGU9ZWhvc3QtbGl2ZQ%3d%3d#db=bth&amp;AN=80242506</t>
  </si>
  <si>
    <t xml:space="preserve">Frey et al 2012 </t>
  </si>
  <si>
    <t>Refer table 6 (net income, 1997 dollars, steers in pasture with loblolly pine, low fertilization)</t>
  </si>
  <si>
    <t>US$1997/ha/yr</t>
  </si>
  <si>
    <t>Mississippi, USA</t>
  </si>
  <si>
    <t>http://link.springer.com/article/10.1023%2FA%3A1013375426677</t>
  </si>
  <si>
    <t xml:space="preserve">Grado et al 2001 </t>
  </si>
  <si>
    <t>Refer table 6 (net income, 1997 dollars, steers in pasture with loblolly pine, high fertilization)</t>
  </si>
  <si>
    <t>(southern loblolly pine with cattle, Louisiana, 247 trees/ha, 1989 accrued  revenues net costs/5 years of establishment)</t>
  </si>
  <si>
    <t>US$1995/yr</t>
  </si>
  <si>
    <t>Louisiana, USA</t>
  </si>
  <si>
    <t>http://link.springer.com/article/10.1007/BF00704870</t>
  </si>
  <si>
    <t xml:space="preserve">Clason 1995 </t>
  </si>
  <si>
    <t>Refer table 13.7, Net operating margin</t>
  </si>
  <si>
    <t>US$2012/yr</t>
  </si>
  <si>
    <t>California,USA</t>
  </si>
  <si>
    <t>http://link.springer.com/chapter/10.1007/978-94-007-6707-2_17</t>
  </si>
  <si>
    <t xml:space="preserve">Oviedo et al 2013 </t>
  </si>
  <si>
    <t>http://link.springer.com/chapter/10.1007/978-94-007-6707-2_16</t>
  </si>
  <si>
    <t>Refer table 13.6, Net operating margin</t>
  </si>
  <si>
    <t>US$2012/ha/yr</t>
  </si>
  <si>
    <t>Spain</t>
  </si>
  <si>
    <t>http://link.springer.com/chapter/10.1007/978-94-007-6707-2_15</t>
  </si>
  <si>
    <t>http://link.springer.com/chapter/10.1007/978-94-007-6707-2_14</t>
  </si>
  <si>
    <t>http://link.springer.com/chapter/10.1007/978-94-007-6707-2_13</t>
  </si>
  <si>
    <t>SOLUTION Net Profit Margin per Functional Unit per Annum</t>
  </si>
  <si>
    <t>Costs are sometimes presented per cow rather than per hectare. Number of cows per hectare varies tremendously based on variables like climate, soil quality, age and size of cows, and grazing system. In cases where costs are presented per cow, Drawdown assumes one cow per hectare.  Scarcity and abundance of land resources: competing uses and the shrinking land resource base assumes that each ton of dry matter is sufficient for half a tropical livestock unit (live weight). According to FAO Livestock production in tropical Africa with special reference to the tsetse-afferent zone, a tropical livestock unit is considered to be 250kg live weight, the equivalent of one cow as tropical cattle tend to be smaller than temperate cattle. For temperate and boreal regions one livestock unit is a mature dairy cow, estimated at 1000kg according to the EU Statistics Glossary.
Thus Drawdown’s global weighted average of 4.8 tons DM per hectare of grassland  is sufficient to support .61 tons of live weight ruminants which converts to 2.4 tropical livestock units or 0.6 EU livestock units. The total area of temperate grassland is 1768 Mha and tropical is 1819. Thus as a rough estimate, one cow per hectare is acceptable for the purposes of using financial data from grazing studies.</t>
  </si>
  <si>
    <t>cow-calf; refer table 6</t>
  </si>
  <si>
    <t>US$2014/ ha/ yr</t>
  </si>
  <si>
    <t>2010 US$/hectare</t>
  </si>
  <si>
    <t>Argentina</t>
  </si>
  <si>
    <t>http://cdn.intechopen.com/pdfs/40419/InTech-Status_of_beef_cattle_production_in_argentina_over_the_last_decade_and_its_prospects.pdf</t>
  </si>
  <si>
    <t>Guevara 2012</t>
  </si>
  <si>
    <t>cow-calf average; refer table 6</t>
  </si>
  <si>
    <t>2012 AU$/hectare</t>
  </si>
  <si>
    <t>Australia</t>
  </si>
  <si>
    <t>http://ageconsearch.umn.edu/bitstream/124249/2/2012AC%20Browne,%20Natalie%20CP.pdf</t>
  </si>
  <si>
    <t>Browne 2012</t>
  </si>
  <si>
    <t>steer average; refer table 6</t>
  </si>
  <si>
    <t>cow-calf ; refer page 1</t>
  </si>
  <si>
    <t>2016 AU$</t>
  </si>
  <si>
    <t>http://www.dpi.nsw.gov.au/__data/assets/pdf_file/0003/175530/26-Young-cattle-15-20-mths.pdf</t>
  </si>
  <si>
    <t>NSW 2016c</t>
  </si>
  <si>
    <t>cow-calf; source not found</t>
  </si>
  <si>
    <t>2013 US$</t>
  </si>
  <si>
    <t xml:space="preserve">Utah </t>
  </si>
  <si>
    <t>https://extension.usu.edu/boxelder/files/uploads/Farm%20Management/Cow_Calf.pdf</t>
  </si>
  <si>
    <t>Holmgren 2013</t>
  </si>
  <si>
    <t xml:space="preserve">cow-calf; refer page 3   </t>
  </si>
  <si>
    <t>2015 US$/cow</t>
  </si>
  <si>
    <t>Tennessee</t>
  </si>
  <si>
    <t>https://ag.tennessee.edu/arec/Documents/budgets/archived/CowCalf2015.pdf</t>
  </si>
  <si>
    <t>Griffith 2015</t>
  </si>
  <si>
    <t xml:space="preserve">cow-calf; refer table 1   </t>
  </si>
  <si>
    <t>http://digitalcommons.usu.edu/cgi/viewcontent.cgi?article=1716&amp;context=extension_curall</t>
  </si>
  <si>
    <t>Holmgren 2015</t>
  </si>
  <si>
    <t>cow-calf; refer page 1</t>
  </si>
  <si>
    <t>http://www.dpi.nsw.gov.au/__data/assets/pdf_file/0004/175522/18-North-coast-weaners-improved.pdf</t>
  </si>
  <si>
    <t>NSW 2016b</t>
  </si>
  <si>
    <t>coastal weaners native pasture; refer page 1</t>
  </si>
  <si>
    <t>http://www.dpi.nsw.gov.au/__data/assets/pdf_file/0005/175523/16-North-Coast-weaners-unimproved.pdf</t>
  </si>
  <si>
    <t>NSW 2016a</t>
  </si>
  <si>
    <t>cow-calf, average of 11 years and 245 producers; refer table 1</t>
  </si>
  <si>
    <t>2005 US$cow</t>
  </si>
  <si>
    <t>N. Dakota</t>
  </si>
  <si>
    <t>https://www.ag.ndsu.edu/archive/carringt/livestock/Beef%20Report%2005/Costs%20and%20Returns%20for%20Cow.htm</t>
  </si>
  <si>
    <t>Metzger 2005</t>
  </si>
  <si>
    <t>CONVENTIONAL Net Profit Margin per Functional Unit per Annum</t>
  </si>
  <si>
    <t>Refer table 1, all per hectare costs are added</t>
  </si>
  <si>
    <t>US$2006/ha/yr</t>
  </si>
  <si>
    <t>(medium farm scale, yearly revenues - costs from timber, beef and milk, used 7% discount rate, multiplied labor person-days by 15 pesos stated labor cost to represent labor cost)</t>
  </si>
  <si>
    <t>https://www.researchgate.net/profile/Frederick_Cubbage/publication/254957089_A_Within-Farm_Efficiency_Comparison_of_Silvopasture_Systems_with_Conventional_Pasture_and_Forestry_in_Northeast_Argentina/links/586170d008ae6eb871a891d5/A-Within-Farm-Efficiency-Comparison-of-Silvopasture-Systems-with-Conventional-Pasture-and-Forestry-in-Northeast-Argentina.pdf</t>
  </si>
  <si>
    <t>(small farm scale, yearly revenues - costs from timber, beef and milk, used 7% discount rate, multiplied labor person-days by 15 pesos stated labor cost to represent labor cost)</t>
  </si>
  <si>
    <t>Refer table 6 (total cost, 1997 dollars, steers in pasture with loblolly pine, low fertilization)</t>
  </si>
  <si>
    <t>Refer table 6 (total cost, 1997 dollars, steers in pasture with loblolly pine, high fertilization)</t>
  </si>
  <si>
    <t>Refer table 13.7, Total cost</t>
  </si>
  <si>
    <t>Refer table 13.6, Total cost</t>
  </si>
  <si>
    <t>SOLUTION Operating Cost per Functional Unit per Annum</t>
  </si>
  <si>
    <t>Refer page 122, section 6.2.2</t>
  </si>
  <si>
    <t>2010 US$/ha</t>
  </si>
  <si>
    <t xml:space="preserve">cow-calf total variable cost/386 hectare pasture; refer page 1      </t>
  </si>
  <si>
    <t>2016 AU$/ha</t>
  </si>
  <si>
    <t>2013 US$/cow</t>
  </si>
  <si>
    <t>cost of pasture and hay production; refer page 3; first two calculations under the variable expenses</t>
  </si>
  <si>
    <t>2015 US$/acre</t>
  </si>
  <si>
    <t xml:space="preserve">cow-calf; refer table 1; operational cost calculated by subtracting the total ownership cost and net income cost from total cost.   </t>
  </si>
  <si>
    <t>Lyle Holmgren and Dillon Feuz 2016</t>
  </si>
  <si>
    <t xml:space="preserve">cow-calf; total variable cost/209 hectare pasture; refer page 1   </t>
  </si>
  <si>
    <t>https://www.dpi.nsw.gov.au/__data/assets/pdf_file/0011/175529/20-Specialist-local-trade.pdf</t>
  </si>
  <si>
    <t>coastal weaners native pasture; total variable cost/254 hectare pasture; refer page 1</t>
  </si>
  <si>
    <t>Refer table 1, only considered the other overhead cost</t>
  </si>
  <si>
    <t>2005 US$/cow</t>
  </si>
  <si>
    <t>CONVENTIONAL Operating Cost per Functional Unit per Annum</t>
  </si>
  <si>
    <t>US$2014/ ha</t>
  </si>
  <si>
    <t>Refer page 13</t>
  </si>
  <si>
    <t>US$/acre</t>
  </si>
  <si>
    <t>Southeastern United States</t>
  </si>
  <si>
    <t>https://www.silvopasture.org/pdf_content/silvopasture_handbook.pdf</t>
  </si>
  <si>
    <t>Hamilton 2008</t>
  </si>
  <si>
    <t>Refer table 3</t>
  </si>
  <si>
    <t>Refer table 3; (improved pasture and planting 100 trees/ha)</t>
  </si>
  <si>
    <t>US$2004</t>
  </si>
  <si>
    <t xml:space="preserve">Pagiola et al 2004 </t>
  </si>
  <si>
    <t>(improved pasture and planting 100 trees/ha)</t>
  </si>
  <si>
    <t xml:space="preserve"> (establishment costs for silvopastoral system with cattle, includes materials and labor)</t>
  </si>
  <si>
    <t>US$2013</t>
  </si>
  <si>
    <t>http://revistas.ut.edu.co/index.php/agroforesteria/article/view/323/287</t>
  </si>
  <si>
    <t>Rocha et al 2013</t>
  </si>
  <si>
    <t>(trees dispersed in pastures)</t>
  </si>
  <si>
    <t>US$2014</t>
  </si>
  <si>
    <t>http://www.udla.edu.co/revistas/index.php/faccea/article/view/322/316</t>
  </si>
  <si>
    <t xml:space="preserve">Fajardo and Vargas 2014 </t>
  </si>
  <si>
    <t>(" US$400/ha for planting trees at high density in pastures")</t>
  </si>
  <si>
    <t>US$2007</t>
  </si>
  <si>
    <t>http://www.sciencedirect.com/science/article/pii/S0921800907002716#</t>
  </si>
  <si>
    <t>Pagiola 2004</t>
  </si>
  <si>
    <t>SOLUTION First Cost per Implementation Unit of the solution</t>
  </si>
  <si>
    <t>All sources (corrected) - LOW</t>
  </si>
  <si>
    <t>All sources (corrected) - HIGH</t>
  </si>
  <si>
    <t>All sources (corrected) - AVERAGE</t>
  </si>
  <si>
    <t>CONVENTIONAL First Cost per Implementation Unit for replaced practices/technologies</t>
  </si>
  <si>
    <t>REGIONAL VARIABLE META-ANALYSIS  ---&gt; Unhide</t>
  </si>
  <si>
    <t>FINANCIAL VARIABLES</t>
  </si>
  <si>
    <t>Sum of Regional Values</t>
  </si>
  <si>
    <t>All Source Count</t>
  </si>
  <si>
    <t>World Standard Dev.</t>
  </si>
  <si>
    <t>World Low</t>
  </si>
  <si>
    <t>World High</t>
  </si>
  <si>
    <t>Average of World Values</t>
  </si>
  <si>
    <t>million hectares</t>
  </si>
  <si>
    <t>Refer current adoption-silvopasture sheet</t>
  </si>
  <si>
    <t>Project Drawdown 2018, calculated based on the sum of regional values</t>
  </si>
  <si>
    <t>Current Adoption</t>
  </si>
  <si>
    <t>Do not change - Sequestration rates withh be wrong.</t>
  </si>
  <si>
    <t>By Region or Thermal-Moisture Regime?</t>
  </si>
  <si>
    <t>ADOPTION VARIABLES</t>
  </si>
  <si>
    <t>Not Used in Grey</t>
  </si>
  <si>
    <t>N2O</t>
  </si>
  <si>
    <t>CH4</t>
  </si>
  <si>
    <t>Hours =</t>
  </si>
  <si>
    <t>100-year</t>
  </si>
  <si>
    <t>20-year</t>
  </si>
  <si>
    <t>Days =</t>
  </si>
  <si>
    <t>Annual generation:</t>
  </si>
  <si>
    <t>kilometres (km)</t>
  </si>
  <si>
    <t>CO2-eq</t>
  </si>
  <si>
    <t>Energy Generation Conversion</t>
  </si>
  <si>
    <t>miles (m)</t>
  </si>
  <si>
    <t>From:</t>
  </si>
  <si>
    <t>GHG to CO2-eq  Conversions</t>
  </si>
  <si>
    <t>multiply by:</t>
  </si>
  <si>
    <t>S.D. above or below the mean</t>
  </si>
  <si>
    <t xml:space="preserve">Data omitted when </t>
  </si>
  <si>
    <t>km</t>
  </si>
  <si>
    <t>m</t>
  </si>
  <si>
    <t>multply by:</t>
  </si>
  <si>
    <t>https://www.ipcc.ch/publications_and_data/ar4/wg1/en/ch2s2-10-2.html</t>
  </si>
  <si>
    <t xml:space="preserve"> g CO2</t>
  </si>
  <si>
    <t>1 g N2O =</t>
  </si>
  <si>
    <t>Statistical Correction</t>
  </si>
  <si>
    <t>To:</t>
  </si>
  <si>
    <t>Distance Conversions</t>
  </si>
  <si>
    <t>Source: https://ecometrica.com/assets/GHGs-CO2-CO2e-and-Carbon-What-Do-These-Mean-v2.1.pdf</t>
  </si>
  <si>
    <t>1 g CH4 =</t>
  </si>
  <si>
    <t>1 g C =</t>
  </si>
  <si>
    <t>tonne (t)</t>
  </si>
  <si>
    <t xml:space="preserve"> mole CO2</t>
  </si>
  <si>
    <t>kilogramme (kg)</t>
  </si>
  <si>
    <t xml:space="preserve"> g C</t>
  </si>
  <si>
    <r>
      <t>1 mole CO</t>
    </r>
    <r>
      <rPr>
        <b/>
        <sz val="7.5"/>
        <color rgb="FF000000"/>
        <rFont val="Arial"/>
        <family val="2"/>
      </rPr>
      <t>2 =</t>
    </r>
  </si>
  <si>
    <t>gram (g)</t>
  </si>
  <si>
    <t xml:space="preserve"> Gt C</t>
  </si>
  <si>
    <t>1 ppm by volume of atmosphere CO2 =</t>
  </si>
  <si>
    <t>http://www.usforex.com/forex-tools/historical-rate-tools/yearly-average-rates</t>
  </si>
  <si>
    <t>t</t>
  </si>
  <si>
    <t>kg</t>
  </si>
  <si>
    <t>g</t>
  </si>
  <si>
    <t>Carbon/GHG to CO2  Conversions</t>
  </si>
  <si>
    <t>(convert to US$)</t>
  </si>
  <si>
    <t>Historic Foreign Exchange Rates</t>
  </si>
  <si>
    <t>Mass Conversions</t>
  </si>
  <si>
    <t>Source: http://www.iea.org/statistics/resources/unitconverter/</t>
  </si>
  <si>
    <t>Cubic meter (m3)</t>
  </si>
  <si>
    <t>Litre (l)</t>
  </si>
  <si>
    <t xml:space="preserve">Source: http://inflationdata.com/Inflation/Consumer_Price_Index/CurrentCPI.asp?reloaded=true  </t>
  </si>
  <si>
    <t>Cubic foot (ft3)</t>
  </si>
  <si>
    <t>MMt/ha</t>
  </si>
  <si>
    <t>Barrel (bbl)</t>
  </si>
  <si>
    <t>t/ha</t>
  </si>
  <si>
    <t>U.K. gallon (gal)</t>
  </si>
  <si>
    <t>g/m2</t>
  </si>
  <si>
    <t>U.S. gallon (gal)</t>
  </si>
  <si>
    <t>Index</t>
  </si>
  <si>
    <t>l</t>
  </si>
  <si>
    <t>ft3</t>
  </si>
  <si>
    <t>bbl</t>
  </si>
  <si>
    <t>Gal U.K.</t>
  </si>
  <si>
    <t>gal U.S.</t>
  </si>
  <si>
    <t>Link these outputs to Factoring Sheets or Advanced Controls as appropriate</t>
  </si>
  <si>
    <t>Other Conversions</t>
  </si>
  <si>
    <t>Volume Conversions</t>
  </si>
  <si>
    <t>KEY INPUT VARIABLES FOR ADVANCED CONTROLS</t>
  </si>
  <si>
    <t>kWh</t>
  </si>
  <si>
    <t>TWh</t>
  </si>
  <si>
    <r>
      <t>square km (km</t>
    </r>
    <r>
      <rPr>
        <b/>
        <vertAlign val="superscript"/>
        <sz val="10"/>
        <rFont val="Arial"/>
        <family val="2"/>
      </rPr>
      <t>2</t>
    </r>
    <r>
      <rPr>
        <b/>
        <sz val="10"/>
        <rFont val="Arial"/>
        <family val="2"/>
      </rPr>
      <t>)</t>
    </r>
  </si>
  <si>
    <t>GWh</t>
  </si>
  <si>
    <r>
      <t>square m (m</t>
    </r>
    <r>
      <rPr>
        <b/>
        <vertAlign val="superscript"/>
        <sz val="10"/>
        <color rgb="FF2D2D33"/>
        <rFont val="Arial"/>
        <family val="2"/>
      </rPr>
      <t>2</t>
    </r>
    <r>
      <rPr>
        <b/>
        <sz val="10"/>
        <color rgb="FF2D2D33"/>
        <rFont val="Arial"/>
        <family val="2"/>
      </rPr>
      <t>)</t>
    </r>
  </si>
  <si>
    <t>MBtu</t>
  </si>
  <si>
    <t>5 - Not Verified</t>
  </si>
  <si>
    <t>kilohectare</t>
  </si>
  <si>
    <t>Mtoe</t>
  </si>
  <si>
    <t>4 - Independently Verified</t>
  </si>
  <si>
    <t>hectare</t>
  </si>
  <si>
    <t>Gcal</t>
  </si>
  <si>
    <t>3 - For Profit</t>
  </si>
  <si>
    <t>acre</t>
  </si>
  <si>
    <t>Base year</t>
  </si>
  <si>
    <t>TJ</t>
  </si>
  <si>
    <t>no</t>
  </si>
  <si>
    <t>KWh</t>
  </si>
  <si>
    <t>Source Validation</t>
  </si>
  <si>
    <t>Land Conversions</t>
  </si>
  <si>
    <t>(convert historic US$ to US$2014)</t>
  </si>
  <si>
    <t>Inflation Adjustment Factor</t>
  </si>
  <si>
    <t>Energy Conversions</t>
  </si>
  <si>
    <t>COMMON CONVERSIONS</t>
  </si>
  <si>
    <t>This version of the file has errors, for  testing various error bits of the VMA extractor.</t>
  </si>
  <si>
    <t>Start the extractor at later rows to skip past earlier errors.</t>
  </si>
  <si>
    <t>Nope</t>
  </si>
  <si>
    <t>Manually Exclude</t>
  </si>
  <si>
    <t>Additional Stuff</t>
  </si>
  <si>
    <t>We don't care</t>
  </si>
  <si>
    <t>Use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</si>
</sst>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409]* #,##0.00_);_([$$-409]* \(#,##0.00\);_([$$-409]* &quot;-&quot;??_);_(@_)"/>
    <numFmt numFmtId="165" formatCode="_-* #,##0.00_-;\-* #,##0.00_-;_-* &quot;-&quot;??_-;_-@_-"/>
    <numFmt numFmtId="166" formatCode="&quot;$&quot;#,##0.00"/>
    <numFmt numFmtId="167" formatCode="0.0%"/>
    <numFmt numFmtId="168" formatCode="0.000"/>
    <numFmt numFmtId="169" formatCode="0.0000"/>
    <numFmt numFmtId="170" formatCode="0.000000"/>
    <numFmt numFmtId="171" formatCode="0.00000"/>
    <numFmt numFmtId="172" formatCode="#,##0.000000"/>
    <numFmt numFmtId="173" formatCode="#,##0.000"/>
    <numFmt numFmtId="174" formatCode="#,##0.0"/>
    <numFmt numFmtId="175" formatCode="0.0000000"/>
  </numFmts>
  <fonts count="77" x14ac:knownFonts="1">
    <font>
      <sz val="10"/>
      <name val="Arial"/>
      <family val="2"/>
    </font>
    <font>
      <sz val="12"/>
      <color theme="1"/>
      <name val="Calibri"/>
      <family val="2"/>
      <scheme val="minor"/>
    </font>
    <font>
      <sz val="10"/>
      <name val="Arial"/>
      <family val="2"/>
    </font>
    <font>
      <sz val="12"/>
      <name val="Arial"/>
      <family val="2"/>
    </font>
    <font>
      <u/>
      <sz val="12"/>
      <color theme="10"/>
      <name val="Arial"/>
      <family val="2"/>
    </font>
    <font>
      <sz val="12"/>
      <color indexed="8"/>
      <name val="Arial"/>
      <family val="2"/>
    </font>
    <font>
      <b/>
      <sz val="12"/>
      <color indexed="8"/>
      <name val="Arial"/>
      <family val="2"/>
    </font>
    <font>
      <b/>
      <sz val="12"/>
      <name val="Arial"/>
      <family val="2"/>
    </font>
    <font>
      <i/>
      <sz val="12"/>
      <name val="Arial"/>
      <family val="2"/>
    </font>
    <font>
      <b/>
      <sz val="14"/>
      <color theme="4" tint="-0.499984740745262"/>
      <name val="Arial"/>
      <family val="2"/>
    </font>
    <font>
      <b/>
      <sz val="12"/>
      <color rgb="FFFF0000"/>
      <name val="Arial"/>
      <family val="2"/>
    </font>
    <font>
      <b/>
      <sz val="12"/>
      <color theme="4"/>
      <name val="Arial"/>
      <family val="2"/>
    </font>
    <font>
      <b/>
      <sz val="12"/>
      <color theme="4" tint="-0.499984740745262"/>
      <name val="Arial"/>
      <family val="2"/>
    </font>
    <font>
      <b/>
      <u/>
      <sz val="22"/>
      <color theme="4"/>
      <name val="Arial"/>
      <family val="2"/>
    </font>
    <font>
      <sz val="11"/>
      <name val="Arial"/>
      <family val="2"/>
    </font>
    <font>
      <sz val="14"/>
      <name val="Arial"/>
      <family val="2"/>
    </font>
    <font>
      <sz val="11"/>
      <color theme="1"/>
      <name val="Calibri"/>
      <family val="2"/>
      <scheme val="minor"/>
    </font>
    <font>
      <b/>
      <sz val="14"/>
      <color theme="1"/>
      <name val="Arial"/>
      <family val="2"/>
    </font>
    <font>
      <sz val="11"/>
      <color theme="1"/>
      <name val="Arial"/>
      <family val="2"/>
    </font>
    <font>
      <sz val="11"/>
      <color rgb="FF000000"/>
      <name val="Arial"/>
      <family val="2"/>
    </font>
    <font>
      <b/>
      <sz val="11"/>
      <color rgb="FF000000"/>
      <name val="Arial"/>
      <family val="2"/>
    </font>
    <font>
      <u/>
      <sz val="11"/>
      <color theme="10"/>
      <name val="Arial"/>
      <family val="2"/>
    </font>
    <font>
      <b/>
      <sz val="11"/>
      <color theme="1"/>
      <name val="Arial"/>
      <family val="2"/>
    </font>
    <font>
      <sz val="11"/>
      <color theme="0" tint="-0.34998626667073579"/>
      <name val="Arial"/>
      <family val="2"/>
    </font>
    <font>
      <b/>
      <sz val="11"/>
      <name val="Arial"/>
      <family val="2"/>
    </font>
    <font>
      <b/>
      <u/>
      <sz val="11"/>
      <color theme="1"/>
      <name val="Arial"/>
      <family val="2"/>
    </font>
    <font>
      <b/>
      <u/>
      <sz val="11"/>
      <name val="Arial"/>
      <family val="2"/>
    </font>
    <font>
      <b/>
      <sz val="12"/>
      <color theme="1"/>
      <name val="Arial"/>
      <family val="2"/>
    </font>
    <font>
      <sz val="12"/>
      <color theme="1"/>
      <name val="Arial"/>
      <family val="2"/>
    </font>
    <font>
      <b/>
      <u/>
      <sz val="12"/>
      <name val="Arial"/>
      <family val="2"/>
    </font>
    <font>
      <sz val="22"/>
      <name val="Arial"/>
      <family val="2"/>
    </font>
    <font>
      <b/>
      <u/>
      <sz val="11"/>
      <color rgb="FF000000"/>
      <name val="Arial"/>
      <family val="2"/>
    </font>
    <font>
      <sz val="12"/>
      <color rgb="FF000000"/>
      <name val="Arial"/>
      <family val="2"/>
    </font>
    <font>
      <b/>
      <u/>
      <sz val="12"/>
      <color rgb="FF000000"/>
      <name val="Arial"/>
      <family val="2"/>
    </font>
    <font>
      <b/>
      <sz val="12"/>
      <color rgb="FF000000"/>
      <name val="Arial"/>
      <family val="2"/>
    </font>
    <font>
      <b/>
      <u/>
      <sz val="14"/>
      <color theme="1"/>
      <name val="Arial"/>
      <family val="2"/>
    </font>
    <font>
      <u/>
      <sz val="11"/>
      <color theme="10"/>
      <name val="Calibri"/>
      <family val="2"/>
      <scheme val="minor"/>
    </font>
    <font>
      <b/>
      <u/>
      <sz val="11"/>
      <color theme="10"/>
      <name val="Arial"/>
      <family val="2"/>
    </font>
    <font>
      <b/>
      <sz val="24"/>
      <color theme="1"/>
      <name val="Arial"/>
      <family val="2"/>
    </font>
    <font>
      <sz val="24"/>
      <color theme="1"/>
      <name val="Arial"/>
      <family val="2"/>
    </font>
    <font>
      <b/>
      <u/>
      <sz val="24"/>
      <name val="Arial"/>
      <family val="2"/>
    </font>
    <font>
      <b/>
      <u/>
      <sz val="24"/>
      <color theme="10"/>
      <name val="Arial"/>
      <family val="2"/>
    </font>
    <font>
      <b/>
      <u/>
      <sz val="20"/>
      <color theme="4"/>
      <name val="Arial"/>
      <family val="2"/>
    </font>
    <font>
      <b/>
      <u/>
      <sz val="12"/>
      <color theme="1"/>
      <name val="Arial"/>
      <family val="2"/>
    </font>
    <font>
      <sz val="11"/>
      <color rgb="FFFF0000"/>
      <name val="Arial"/>
      <family val="2"/>
    </font>
    <font>
      <sz val="10"/>
      <color rgb="FF000000"/>
      <name val="Arial"/>
      <family val="2"/>
    </font>
    <font>
      <b/>
      <sz val="10"/>
      <color rgb="FF000000"/>
      <name val="Arial"/>
      <family val="2"/>
    </font>
    <font>
      <b/>
      <sz val="10"/>
      <color theme="0" tint="-0.249977111117893"/>
      <name val="Arial"/>
      <family val="2"/>
    </font>
    <font>
      <b/>
      <sz val="10"/>
      <name val="Arial"/>
      <family val="2"/>
    </font>
    <font>
      <b/>
      <u/>
      <sz val="12"/>
      <color theme="10"/>
      <name val="Arial"/>
      <family val="2"/>
    </font>
    <font>
      <sz val="10"/>
      <color theme="0" tint="-0.249977111117893"/>
      <name val="Arial"/>
      <family val="2"/>
    </font>
    <font>
      <sz val="10"/>
      <color rgb="FF2D2D33"/>
      <name val="Arial"/>
      <family val="2"/>
    </font>
    <font>
      <b/>
      <sz val="10"/>
      <color rgb="FF2D2D33"/>
      <name val="Arial"/>
      <family val="2"/>
    </font>
    <font>
      <b/>
      <i/>
      <sz val="12"/>
      <color rgb="FF2D2D33"/>
      <name val="Arial"/>
      <family val="2"/>
    </font>
    <font>
      <sz val="9"/>
      <color rgb="FF2D2D33"/>
      <name val="Arial"/>
      <family val="2"/>
    </font>
    <font>
      <b/>
      <sz val="7.5"/>
      <color rgb="FF000000"/>
      <name val="Arial"/>
      <family val="2"/>
    </font>
    <font>
      <i/>
      <sz val="11"/>
      <name val="Arial"/>
      <family val="2"/>
    </font>
    <font>
      <sz val="9"/>
      <color theme="1"/>
      <name val="Arial"/>
      <family val="2"/>
    </font>
    <font>
      <b/>
      <sz val="10"/>
      <color theme="1"/>
      <name val="Arial"/>
      <family val="2"/>
    </font>
    <font>
      <i/>
      <sz val="12"/>
      <color rgb="FF000000"/>
      <name val="Arial"/>
      <family val="2"/>
    </font>
    <font>
      <b/>
      <i/>
      <sz val="11"/>
      <color rgb="FF2D2D33"/>
      <name val="Arial"/>
      <family val="2"/>
    </font>
    <font>
      <b/>
      <sz val="14"/>
      <color indexed="8"/>
      <name val="Arial"/>
      <family val="2"/>
    </font>
    <font>
      <sz val="9"/>
      <name val="Arial"/>
      <family val="2"/>
    </font>
    <font>
      <b/>
      <vertAlign val="superscript"/>
      <sz val="10"/>
      <name val="Arial"/>
      <family val="2"/>
    </font>
    <font>
      <b/>
      <vertAlign val="superscript"/>
      <sz val="10"/>
      <color rgb="FF2D2D33"/>
      <name val="Arial"/>
      <family val="2"/>
    </font>
    <font>
      <sz val="12"/>
      <color theme="0"/>
      <name val="Arial"/>
      <family val="2"/>
    </font>
    <font>
      <b/>
      <i/>
      <sz val="12"/>
      <name val="Arial"/>
      <family val="2"/>
    </font>
    <font>
      <b/>
      <sz val="18"/>
      <name val="Arial"/>
      <family val="2"/>
    </font>
    <font>
      <sz val="14"/>
      <color indexed="8"/>
      <name val="Arial"/>
      <family val="2"/>
    </font>
    <font>
      <b/>
      <sz val="16"/>
      <color indexed="8"/>
      <name val="Arial"/>
      <family val="2"/>
    </font>
    <font>
      <b/>
      <sz val="11"/>
      <color indexed="81"/>
      <name val="Times New Roman"/>
      <family val="1"/>
    </font>
    <font>
      <sz val="11"/>
      <color indexed="81"/>
      <name val="Times New Roman"/>
      <family val="1"/>
    </font>
    <font>
      <b/>
      <sz val="11"/>
      <color rgb="FF000000"/>
      <name val="Times New Roman"/>
      <family val="1"/>
    </font>
    <font>
      <sz val="11"/>
      <color rgb="FF000000"/>
      <name val="Times New Roman"/>
      <family val="1"/>
    </font>
    <font>
      <sz val="16"/>
      <color rgb="FF000000"/>
      <name val="Arial"/>
      <family val="2"/>
    </font>
    <font>
      <sz val="28"/>
      <color rgb="FF000000"/>
      <name val="Arial"/>
      <family val="2"/>
    </font>
    <font>
      <sz val="20"/>
      <name val="Arial"/>
      <family val="2"/>
    </font>
  </fonts>
  <fills count="28">
    <fill>
      <patternFill patternType="none"/>
    </fill>
    <fill>
      <patternFill patternType="gray125"/>
    </fill>
    <fill>
      <patternFill patternType="solid">
        <fgColor theme="2"/>
        <bgColor indexed="64"/>
      </patternFill>
    </fill>
    <fill>
      <patternFill patternType="solid">
        <fgColor theme="5" tint="0.59999389629810485"/>
        <bgColor indexed="47"/>
      </patternFill>
    </fill>
    <fill>
      <patternFill patternType="solid">
        <fgColor theme="4" tint="0.39997558519241921"/>
        <bgColor indexed="41"/>
      </patternFill>
    </fill>
    <fill>
      <patternFill patternType="solid">
        <fgColor theme="5" tint="0.59999389629810485"/>
        <bgColor indexed="64"/>
      </patternFill>
    </fill>
    <fill>
      <patternFill patternType="solid">
        <fgColor rgb="FFFFFF00"/>
        <bgColor indexed="64"/>
      </patternFill>
    </fill>
    <fill>
      <patternFill patternType="solid">
        <fgColor theme="9" tint="0.59999389629810485"/>
        <bgColor indexed="41"/>
      </patternFill>
    </fill>
    <fill>
      <patternFill patternType="solid">
        <fgColor theme="4" tint="0.39997558519241921"/>
        <bgColor indexed="64"/>
      </patternFill>
    </fill>
    <fill>
      <patternFill patternType="solid">
        <fgColor theme="0" tint="-0.14999847407452621"/>
        <bgColor indexed="64"/>
      </patternFill>
    </fill>
    <fill>
      <patternFill patternType="solid">
        <fgColor theme="5" tint="0.59999389629810485"/>
        <bgColor indexed="41"/>
      </patternFill>
    </fill>
    <fill>
      <patternFill patternType="solid">
        <fgColor rgb="FFFFFF99"/>
        <bgColor indexed="64"/>
      </patternFill>
    </fill>
    <fill>
      <patternFill patternType="solid">
        <fgColor theme="9" tint="0.59999389629810485"/>
        <bgColor indexed="64"/>
      </patternFill>
    </fill>
    <fill>
      <patternFill patternType="solid">
        <fgColor indexed="41"/>
        <bgColor indexed="27"/>
      </patternFill>
    </fill>
    <fill>
      <patternFill patternType="solid">
        <fgColor theme="9" tint="0.59999389629810485"/>
        <bgColor indexed="27"/>
      </patternFill>
    </fill>
    <fill>
      <patternFill patternType="solid">
        <fgColor indexed="42"/>
        <bgColor indexed="41"/>
      </patternFill>
    </fill>
    <fill>
      <patternFill patternType="solid">
        <fgColor indexed="27"/>
        <bgColor indexed="26"/>
      </patternFill>
    </fill>
    <fill>
      <patternFill patternType="solid">
        <fgColor theme="2"/>
        <bgColor indexed="26"/>
      </patternFill>
    </fill>
    <fill>
      <patternFill patternType="solid">
        <fgColor rgb="FFBDD7EE"/>
        <bgColor rgb="FF000000"/>
      </patternFill>
    </fill>
    <fill>
      <patternFill patternType="solid">
        <fgColor theme="5" tint="0.39997558519241921"/>
        <bgColor indexed="64"/>
      </patternFill>
    </fill>
    <fill>
      <patternFill patternType="solid">
        <fgColor rgb="FFF9B67F"/>
        <bgColor indexed="64"/>
      </patternFill>
    </fill>
    <fill>
      <patternFill patternType="solid">
        <fgColor theme="4" tint="0.59999389629810485"/>
        <bgColor indexed="64"/>
      </patternFill>
    </fill>
    <fill>
      <patternFill patternType="solid">
        <fgColor rgb="FFC5E0B3"/>
        <bgColor indexed="64"/>
      </patternFill>
    </fill>
    <fill>
      <patternFill patternType="solid">
        <fgColor rgb="FFF8CBAD"/>
        <bgColor rgb="FF000000"/>
      </patternFill>
    </fill>
    <fill>
      <patternFill patternType="solid">
        <fgColor rgb="FFC6E0B4"/>
        <bgColor rgb="FF000000"/>
      </patternFill>
    </fill>
    <fill>
      <patternFill patternType="solid">
        <fgColor theme="2" tint="-9.9978637043366805E-2"/>
        <bgColor indexed="64"/>
      </patternFill>
    </fill>
    <fill>
      <patternFill patternType="solid">
        <fgColor theme="2" tint="-0.249977111117893"/>
        <bgColor indexed="26"/>
      </patternFill>
    </fill>
    <fill>
      <patternFill patternType="solid">
        <fgColor rgb="FFFFFF00"/>
        <bgColor indexed="26"/>
      </patternFill>
    </fill>
  </fills>
  <borders count="31">
    <border>
      <left/>
      <right/>
      <top/>
      <bottom/>
      <diagonal/>
    </border>
    <border>
      <left/>
      <right style="thin">
        <color indexed="8"/>
      </right>
      <top/>
      <bottom style="thin">
        <color indexed="8"/>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diagonalDown="1">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auto="1"/>
      </bottom>
      <diagonal/>
    </border>
    <border>
      <left style="thin">
        <color auto="1"/>
      </left>
      <right style="thin">
        <color auto="1"/>
      </right>
      <top style="thin">
        <color auto="1"/>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auto="1"/>
      </right>
      <top/>
      <bottom/>
      <diagonal/>
    </border>
    <border>
      <left style="medium">
        <color auto="1"/>
      </left>
      <right/>
      <top/>
      <bottom/>
      <diagonal/>
    </border>
    <border>
      <left/>
      <right/>
      <top style="thin">
        <color auto="1"/>
      </top>
      <bottom style="thin">
        <color auto="1"/>
      </bottom>
      <diagonal/>
    </border>
    <border>
      <left style="thin">
        <color auto="1"/>
      </left>
      <right/>
      <top style="thin">
        <color auto="1"/>
      </top>
      <bottom style="thin">
        <color auto="1"/>
      </bottom>
      <diagonal/>
    </border>
    <border>
      <left/>
      <right style="medium">
        <color indexed="64"/>
      </right>
      <top style="medium">
        <color indexed="64"/>
      </top>
      <bottom/>
      <diagonal/>
    </border>
    <border>
      <left/>
      <right/>
      <top style="medium">
        <color auto="1"/>
      </top>
      <bottom/>
      <diagonal/>
    </border>
    <border>
      <left style="medium">
        <color indexed="64"/>
      </left>
      <right/>
      <top style="medium">
        <color indexed="64"/>
      </top>
      <bottom/>
      <diagonal/>
    </border>
    <border>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s>
  <cellStyleXfs count="10">
    <xf numFmtId="0" fontId="0" fillId="0" borderId="0"/>
    <xf numFmtId="165" fontId="2" fillId="0" borderId="0" applyFont="0" applyFill="0" applyBorder="0" applyAlignment="0" applyProtection="0"/>
    <xf numFmtId="0" fontId="4" fillId="0" borderId="0" applyNumberFormat="0" applyFill="0" applyBorder="0" applyAlignment="0" applyProtection="0"/>
    <xf numFmtId="0" fontId="2" fillId="0" borderId="0"/>
    <xf numFmtId="0" fontId="16" fillId="0" borderId="0"/>
    <xf numFmtId="0" fontId="16" fillId="0" borderId="0"/>
    <xf numFmtId="0" fontId="1" fillId="0" borderId="0"/>
    <xf numFmtId="0" fontId="36" fillId="0" borderId="0" applyNumberFormat="0" applyFill="0" applyBorder="0" applyAlignment="0" applyProtection="0"/>
    <xf numFmtId="0" fontId="2" fillId="0" borderId="0"/>
    <xf numFmtId="0" fontId="45" fillId="0" borderId="0"/>
  </cellStyleXfs>
  <cellXfs count="443">
    <xf numFmtId="0" fontId="0" fillId="0" borderId="0" xfId="0"/>
    <xf numFmtId="0" fontId="3" fillId="0" borderId="0" xfId="0" applyFont="1" applyProtection="1">
      <protection locked="0"/>
    </xf>
    <xf numFmtId="0" fontId="3" fillId="2" borderId="0" xfId="0" applyFont="1" applyFill="1" applyProtection="1">
      <protection locked="0"/>
    </xf>
    <xf numFmtId="0" fontId="3" fillId="0" borderId="0" xfId="0" applyFont="1" applyProtection="1">
      <protection hidden="1"/>
    </xf>
    <xf numFmtId="0" fontId="3" fillId="2" borderId="0" xfId="0" applyFont="1" applyFill="1" applyProtection="1">
      <protection hidden="1"/>
    </xf>
    <xf numFmtId="0" fontId="4" fillId="0" borderId="0" xfId="2" applyAlignment="1" applyProtection="1">
      <alignment horizontal="left" indent="1"/>
      <protection hidden="1"/>
    </xf>
    <xf numFmtId="164" fontId="3" fillId="3" borderId="1" xfId="0" applyNumberFormat="1" applyFont="1" applyFill="1" applyBorder="1" applyProtection="1">
      <protection hidden="1"/>
    </xf>
    <xf numFmtId="2" fontId="3" fillId="4" borderId="2" xfId="0" applyNumberFormat="1" applyFont="1" applyFill="1" applyBorder="1" applyProtection="1">
      <protection hidden="1"/>
    </xf>
    <xf numFmtId="0" fontId="5" fillId="3" borderId="0" xfId="3" applyFont="1" applyFill="1" applyProtection="1">
      <protection hidden="1"/>
    </xf>
    <xf numFmtId="0" fontId="5" fillId="3" borderId="2" xfId="3" applyFont="1" applyFill="1" applyBorder="1" applyProtection="1">
      <protection hidden="1"/>
    </xf>
    <xf numFmtId="0" fontId="6" fillId="3" borderId="2" xfId="3" applyFont="1" applyFill="1" applyBorder="1" applyAlignment="1" applyProtection="1">
      <alignment horizontal="center" vertical="center" wrapText="1"/>
      <protection hidden="1"/>
    </xf>
    <xf numFmtId="0" fontId="7" fillId="5" borderId="2" xfId="0" applyFont="1" applyFill="1" applyBorder="1" applyAlignment="1" applyProtection="1">
      <alignment horizontal="center"/>
      <protection hidden="1"/>
    </xf>
    <xf numFmtId="0" fontId="7" fillId="0" borderId="0" xfId="0" applyFont="1" applyProtection="1">
      <protection hidden="1"/>
    </xf>
    <xf numFmtId="164" fontId="3" fillId="3" borderId="3" xfId="0" applyNumberFormat="1" applyFont="1" applyFill="1" applyBorder="1" applyProtection="1">
      <protection locked="0"/>
    </xf>
    <xf numFmtId="0" fontId="3" fillId="0" borderId="0" xfId="0" quotePrefix="1" applyFont="1" applyAlignment="1" applyProtection="1">
      <alignment horizontal="right"/>
      <protection hidden="1"/>
    </xf>
    <xf numFmtId="0" fontId="3" fillId="0" borderId="0" xfId="0" quotePrefix="1" applyFont="1" applyAlignment="1" applyProtection="1">
      <alignment horizontal="right"/>
      <protection locked="0"/>
    </xf>
    <xf numFmtId="2" fontId="3" fillId="3" borderId="3" xfId="0" applyNumberFormat="1" applyFont="1" applyFill="1" applyBorder="1" applyProtection="1">
      <protection locked="0"/>
    </xf>
    <xf numFmtId="0" fontId="3" fillId="0" borderId="0" xfId="0" applyFont="1" applyAlignment="1" applyProtection="1">
      <alignment horizontal="right"/>
      <protection hidden="1"/>
    </xf>
    <xf numFmtId="0" fontId="3" fillId="0" borderId="0" xfId="0" applyFont="1" applyAlignment="1" applyProtection="1">
      <alignment horizontal="right"/>
      <protection locked="0"/>
    </xf>
    <xf numFmtId="0" fontId="3" fillId="3" borderId="3" xfId="0" applyFont="1" applyFill="1" applyBorder="1" applyProtection="1">
      <protection locked="0"/>
    </xf>
    <xf numFmtId="0" fontId="3" fillId="0" borderId="0" xfId="0" applyFont="1" applyAlignment="1" applyProtection="1">
      <alignment horizontal="left"/>
      <protection locked="0"/>
    </xf>
    <xf numFmtId="0" fontId="3" fillId="4" borderId="3" xfId="0" applyFont="1" applyFill="1" applyBorder="1" applyProtection="1">
      <protection locked="0"/>
    </xf>
    <xf numFmtId="165" fontId="3" fillId="4" borderId="3" xfId="1" applyFont="1" applyFill="1" applyBorder="1" applyProtection="1">
      <protection locked="0"/>
    </xf>
    <xf numFmtId="0" fontId="3" fillId="6" borderId="0" xfId="0" applyFont="1" applyFill="1" applyProtection="1">
      <protection hidden="1"/>
    </xf>
    <xf numFmtId="10" fontId="3" fillId="7" borderId="3" xfId="0" applyNumberFormat="1" applyFont="1" applyFill="1" applyBorder="1" applyProtection="1">
      <protection locked="0"/>
    </xf>
    <xf numFmtId="10" fontId="3" fillId="3" borderId="3" xfId="0" applyNumberFormat="1" applyFont="1" applyFill="1" applyBorder="1" applyProtection="1">
      <protection locked="0"/>
    </xf>
    <xf numFmtId="2" fontId="3" fillId="8" borderId="2" xfId="0" applyNumberFormat="1" applyFont="1" applyFill="1" applyBorder="1" applyProtection="1">
      <protection locked="0"/>
    </xf>
    <xf numFmtId="166" fontId="3" fillId="4" borderId="3" xfId="0" applyNumberFormat="1" applyFont="1" applyFill="1" applyBorder="1" applyProtection="1">
      <protection locked="0"/>
    </xf>
    <xf numFmtId="166" fontId="3" fillId="10" borderId="3" xfId="0" applyNumberFormat="1" applyFont="1" applyFill="1" applyBorder="1" applyProtection="1">
      <protection locked="0"/>
    </xf>
    <xf numFmtId="2" fontId="3" fillId="5" borderId="2" xfId="0" applyNumberFormat="1" applyFont="1" applyFill="1" applyBorder="1" applyProtection="1">
      <protection locked="0"/>
    </xf>
    <xf numFmtId="2" fontId="3" fillId="0" borderId="0" xfId="0" applyNumberFormat="1" applyFont="1" applyProtection="1">
      <protection locked="0"/>
    </xf>
    <xf numFmtId="0" fontId="3" fillId="6" borderId="0" xfId="0" applyFont="1" applyFill="1" applyProtection="1">
      <protection locked="0"/>
    </xf>
    <xf numFmtId="1" fontId="3" fillId="8" borderId="2" xfId="0" applyNumberFormat="1" applyFont="1" applyFill="1" applyBorder="1" applyProtection="1">
      <protection locked="0"/>
    </xf>
    <xf numFmtId="167" fontId="3" fillId="11" borderId="2" xfId="0" applyNumberFormat="1" applyFont="1" applyFill="1" applyBorder="1" applyProtection="1">
      <protection locked="0"/>
    </xf>
    <xf numFmtId="10" fontId="3" fillId="12" borderId="2" xfId="0" applyNumberFormat="1" applyFont="1" applyFill="1" applyBorder="1" applyProtection="1">
      <protection locked="0"/>
    </xf>
    <xf numFmtId="0" fontId="3" fillId="8" borderId="4" xfId="0" applyFont="1" applyFill="1" applyBorder="1" applyProtection="1">
      <protection locked="0"/>
    </xf>
    <xf numFmtId="0" fontId="3" fillId="5" borderId="2" xfId="0" applyFont="1" applyFill="1" applyBorder="1" applyProtection="1">
      <protection locked="0"/>
    </xf>
    <xf numFmtId="0" fontId="10" fillId="0" borderId="0" xfId="0" applyFont="1" applyAlignment="1" applyProtection="1">
      <alignment horizontal="center"/>
      <protection locked="0"/>
    </xf>
    <xf numFmtId="9" fontId="3" fillId="12" borderId="2" xfId="0" applyNumberFormat="1" applyFont="1" applyFill="1" applyBorder="1" applyProtection="1">
      <protection locked="0"/>
    </xf>
    <xf numFmtId="0" fontId="7" fillId="9" borderId="0" xfId="0" applyFont="1" applyFill="1" applyAlignment="1" applyProtection="1">
      <alignment horizontal="center" vertical="center" wrapText="1"/>
      <protection locked="0"/>
    </xf>
    <xf numFmtId="0" fontId="6" fillId="13" borderId="0" xfId="3" applyFont="1" applyFill="1" applyAlignment="1" applyProtection="1">
      <alignment horizontal="center" wrapText="1"/>
      <protection locked="0"/>
    </xf>
    <xf numFmtId="0" fontId="6" fillId="14" borderId="2" xfId="3" applyFont="1" applyFill="1" applyBorder="1" applyAlignment="1" applyProtection="1">
      <alignment horizontal="center" vertical="center" wrapText="1"/>
      <protection locked="0"/>
    </xf>
    <xf numFmtId="0" fontId="3" fillId="9" borderId="0" xfId="0" applyFont="1" applyFill="1" applyProtection="1">
      <protection locked="0"/>
    </xf>
    <xf numFmtId="164" fontId="3" fillId="9" borderId="0" xfId="0" applyNumberFormat="1" applyFont="1" applyFill="1" applyProtection="1">
      <protection locked="0"/>
    </xf>
    <xf numFmtId="0" fontId="3" fillId="9" borderId="0" xfId="0" quotePrefix="1" applyFont="1" applyFill="1" applyAlignment="1" applyProtection="1">
      <alignment horizontal="right"/>
      <protection locked="0"/>
    </xf>
    <xf numFmtId="0" fontId="3" fillId="9" borderId="0" xfId="0" applyFont="1" applyFill="1" applyAlignment="1" applyProtection="1">
      <alignment horizontal="right"/>
      <protection locked="0"/>
    </xf>
    <xf numFmtId="0" fontId="6" fillId="13" borderId="0" xfId="3" applyFont="1" applyFill="1" applyAlignment="1" applyProtection="1">
      <alignment horizontal="center" vertical="center" wrapText="1"/>
      <protection locked="0"/>
    </xf>
    <xf numFmtId="0" fontId="3" fillId="0" borderId="0" xfId="0" applyFont="1" applyAlignment="1" applyProtection="1">
      <alignment horizontal="center" vertical="center"/>
      <protection locked="0"/>
    </xf>
    <xf numFmtId="10" fontId="5" fillId="3" borderId="2" xfId="3" applyNumberFormat="1" applyFont="1" applyFill="1" applyBorder="1" applyProtection="1">
      <protection hidden="1"/>
    </xf>
    <xf numFmtId="164" fontId="3" fillId="15" borderId="3" xfId="0" applyNumberFormat="1" applyFont="1" applyFill="1" applyBorder="1" applyProtection="1">
      <protection hidden="1"/>
    </xf>
    <xf numFmtId="0" fontId="3" fillId="15" borderId="3" xfId="0" applyFont="1" applyFill="1" applyBorder="1" applyProtection="1">
      <protection hidden="1"/>
    </xf>
    <xf numFmtId="0" fontId="5" fillId="16" borderId="0" xfId="0" applyFont="1" applyFill="1" applyProtection="1">
      <protection hidden="1"/>
    </xf>
    <xf numFmtId="10" fontId="5" fillId="3" borderId="5" xfId="3" applyNumberFormat="1" applyFont="1" applyFill="1" applyBorder="1" applyProtection="1">
      <protection hidden="1"/>
    </xf>
    <xf numFmtId="0" fontId="11" fillId="13" borderId="0" xfId="3" applyFont="1" applyFill="1" applyProtection="1">
      <protection locked="0"/>
    </xf>
    <xf numFmtId="0" fontId="12" fillId="13" borderId="0" xfId="3" applyFont="1" applyFill="1" applyProtection="1">
      <protection locked="0"/>
    </xf>
    <xf numFmtId="0" fontId="3" fillId="16" borderId="0" xfId="0" applyFont="1" applyFill="1" applyProtection="1">
      <protection hidden="1"/>
    </xf>
    <xf numFmtId="0" fontId="3" fillId="17" borderId="0" xfId="0" applyFont="1" applyFill="1" applyProtection="1">
      <protection hidden="1"/>
    </xf>
    <xf numFmtId="2" fontId="5" fillId="16" borderId="0" xfId="0" applyNumberFormat="1" applyFont="1" applyFill="1" applyProtection="1">
      <protection hidden="1"/>
    </xf>
    <xf numFmtId="0" fontId="13" fillId="16" borderId="0" xfId="0" applyFont="1" applyFill="1" applyProtection="1">
      <protection hidden="1"/>
    </xf>
    <xf numFmtId="0" fontId="14" fillId="0" borderId="0" xfId="0" applyFont="1" applyProtection="1">
      <protection locked="0"/>
    </xf>
    <xf numFmtId="0" fontId="15" fillId="2" borderId="0" xfId="0" applyFont="1" applyFill="1" applyProtection="1">
      <protection locked="0"/>
    </xf>
    <xf numFmtId="0" fontId="15" fillId="0" borderId="0" xfId="0" applyFont="1" applyProtection="1">
      <protection locked="0"/>
    </xf>
    <xf numFmtId="0" fontId="17" fillId="0" borderId="0" xfId="4" applyFont="1" applyProtection="1">
      <protection locked="0"/>
    </xf>
    <xf numFmtId="0" fontId="14" fillId="2" borderId="0" xfId="0" applyFont="1" applyFill="1" applyProtection="1">
      <protection locked="0"/>
    </xf>
    <xf numFmtId="0" fontId="18" fillId="0" borderId="0" xfId="4" applyFont="1" applyProtection="1">
      <protection locked="0"/>
    </xf>
    <xf numFmtId="0" fontId="18" fillId="6" borderId="6" xfId="4" applyFont="1" applyFill="1" applyBorder="1" applyProtection="1">
      <protection locked="0"/>
    </xf>
    <xf numFmtId="0" fontId="18" fillId="6" borderId="7" xfId="4" applyFont="1" applyFill="1" applyBorder="1" applyProtection="1">
      <protection locked="0"/>
    </xf>
    <xf numFmtId="0" fontId="18" fillId="6" borderId="8" xfId="4" applyFont="1" applyFill="1" applyBorder="1" applyProtection="1">
      <protection locked="0"/>
    </xf>
    <xf numFmtId="0" fontId="18" fillId="6" borderId="9" xfId="4" applyFont="1" applyFill="1" applyBorder="1" applyProtection="1">
      <protection locked="0"/>
    </xf>
    <xf numFmtId="0" fontId="18" fillId="6" borderId="0" xfId="4" applyFont="1" applyFill="1" applyProtection="1">
      <protection locked="0"/>
    </xf>
    <xf numFmtId="0" fontId="18" fillId="6" borderId="10" xfId="4" applyFont="1" applyFill="1" applyBorder="1" applyProtection="1">
      <protection locked="0"/>
    </xf>
    <xf numFmtId="0" fontId="19" fillId="18" borderId="2" xfId="0" applyFont="1" applyFill="1" applyBorder="1" applyAlignment="1" applyProtection="1">
      <alignment horizontal="center" vertical="center"/>
      <protection locked="0"/>
    </xf>
    <xf numFmtId="0" fontId="14" fillId="19" borderId="2" xfId="4" applyFont="1" applyFill="1" applyBorder="1" applyProtection="1">
      <protection locked="0"/>
    </xf>
    <xf numFmtId="0" fontId="18" fillId="0" borderId="0" xfId="4" applyFont="1" applyAlignment="1" applyProtection="1">
      <alignment horizontal="right"/>
      <protection locked="0"/>
    </xf>
    <xf numFmtId="0" fontId="20" fillId="0" borderId="0" xfId="0" applyFont="1" applyAlignment="1" applyProtection="1">
      <alignment horizontal="center" vertical="center"/>
      <protection locked="0"/>
    </xf>
    <xf numFmtId="0" fontId="21" fillId="0" borderId="0" xfId="2" applyFont="1" applyAlignment="1" applyProtection="1">
      <alignment horizontal="left" indent="1"/>
      <protection locked="0"/>
    </xf>
    <xf numFmtId="168" fontId="14" fillId="20" borderId="2" xfId="4" applyNumberFormat="1" applyFont="1" applyFill="1" applyBorder="1" applyAlignment="1" applyProtection="1">
      <alignment horizontal="center"/>
      <protection locked="0"/>
    </xf>
    <xf numFmtId="0" fontId="14" fillId="0" borderId="0" xfId="4" applyFont="1" applyAlignment="1" applyProtection="1">
      <alignment horizontal="right"/>
      <protection locked="0"/>
    </xf>
    <xf numFmtId="0" fontId="18" fillId="6" borderId="11" xfId="4" applyFont="1" applyFill="1" applyBorder="1" applyProtection="1">
      <protection locked="0"/>
    </xf>
    <xf numFmtId="0" fontId="18" fillId="6" borderId="12" xfId="4" applyFont="1" applyFill="1" applyBorder="1" applyProtection="1">
      <protection locked="0"/>
    </xf>
    <xf numFmtId="0" fontId="18" fillId="6" borderId="13" xfId="4" applyFont="1" applyFill="1" applyBorder="1" applyProtection="1">
      <protection locked="0"/>
    </xf>
    <xf numFmtId="0" fontId="18" fillId="0" borderId="0" xfId="4" applyFont="1"/>
    <xf numFmtId="0" fontId="19" fillId="0" borderId="0" xfId="0" applyFont="1"/>
    <xf numFmtId="0" fontId="14" fillId="0" borderId="0" xfId="4" applyFont="1" applyProtection="1">
      <protection locked="0"/>
    </xf>
    <xf numFmtId="0" fontId="22" fillId="0" borderId="0" xfId="4" applyFont="1" applyAlignment="1" applyProtection="1">
      <alignment horizontal="left"/>
      <protection locked="0"/>
    </xf>
    <xf numFmtId="0" fontId="14" fillId="5" borderId="2" xfId="4" applyFont="1" applyFill="1" applyBorder="1"/>
    <xf numFmtId="0" fontId="18" fillId="21" borderId="2" xfId="4" applyFont="1" applyFill="1" applyBorder="1" applyAlignment="1" applyProtection="1">
      <alignment horizontal="center"/>
      <protection locked="0"/>
    </xf>
    <xf numFmtId="0" fontId="14" fillId="2" borderId="0" xfId="4" applyFont="1" applyFill="1" applyAlignment="1" applyProtection="1">
      <alignment horizontal="right"/>
      <protection locked="0"/>
    </xf>
    <xf numFmtId="168" fontId="14" fillId="5" borderId="2" xfId="4" applyNumberFormat="1" applyFont="1" applyFill="1" applyBorder="1" applyAlignment="1">
      <alignment horizontal="center"/>
    </xf>
    <xf numFmtId="0" fontId="22" fillId="0" borderId="0" xfId="4" applyFont="1" applyProtection="1">
      <protection locked="0"/>
    </xf>
    <xf numFmtId="0" fontId="14" fillId="21" borderId="2" xfId="0" applyFont="1" applyFill="1" applyBorder="1" applyAlignment="1" applyProtection="1">
      <alignment horizontal="center" vertical="center"/>
      <protection locked="0"/>
    </xf>
    <xf numFmtId="0" fontId="23" fillId="5" borderId="2" xfId="0" applyFont="1" applyFill="1" applyBorder="1"/>
    <xf numFmtId="0" fontId="24" fillId="0" borderId="0" xfId="4" applyFont="1" applyProtection="1">
      <protection locked="0"/>
    </xf>
    <xf numFmtId="168" fontId="24" fillId="20" borderId="2" xfId="4" applyNumberFormat="1" applyFont="1" applyFill="1" applyBorder="1" applyAlignment="1" applyProtection="1">
      <alignment horizontal="center"/>
      <protection locked="0"/>
    </xf>
    <xf numFmtId="0" fontId="24" fillId="0" borderId="0" xfId="4" applyFont="1" applyAlignment="1" applyProtection="1">
      <alignment horizontal="right"/>
      <protection locked="0"/>
    </xf>
    <xf numFmtId="0" fontId="24" fillId="2" borderId="0" xfId="4" applyFont="1" applyFill="1" applyAlignment="1" applyProtection="1">
      <alignment horizontal="right"/>
      <protection locked="0"/>
    </xf>
    <xf numFmtId="0" fontId="24" fillId="5" borderId="2" xfId="4" applyFont="1" applyFill="1" applyBorder="1" applyAlignment="1">
      <alignment horizontal="center"/>
    </xf>
    <xf numFmtId="168" fontId="24" fillId="5" borderId="2" xfId="4" applyNumberFormat="1" applyFont="1" applyFill="1" applyBorder="1" applyAlignment="1">
      <alignment horizontal="center"/>
    </xf>
    <xf numFmtId="165" fontId="19" fillId="19" borderId="14" xfId="0" applyNumberFormat="1" applyFont="1" applyFill="1" applyBorder="1" applyProtection="1">
      <protection locked="0"/>
    </xf>
    <xf numFmtId="165" fontId="19" fillId="0" borderId="0" xfId="0" applyNumberFormat="1" applyFont="1" applyProtection="1">
      <protection locked="0"/>
    </xf>
    <xf numFmtId="165" fontId="19" fillId="5" borderId="14" xfId="0" applyNumberFormat="1" applyFont="1" applyFill="1" applyBorder="1" applyProtection="1">
      <protection locked="0"/>
    </xf>
    <xf numFmtId="165" fontId="19" fillId="5" borderId="14" xfId="0" applyNumberFormat="1" applyFont="1" applyFill="1" applyBorder="1"/>
    <xf numFmtId="2" fontId="14" fillId="5" borderId="2" xfId="5" applyNumberFormat="1" applyFont="1" applyFill="1" applyBorder="1"/>
    <xf numFmtId="0" fontId="22" fillId="21" borderId="2" xfId="4" applyFont="1" applyFill="1" applyBorder="1" applyProtection="1">
      <protection locked="0"/>
    </xf>
    <xf numFmtId="0" fontId="18" fillId="12" borderId="2" xfId="4" applyFont="1" applyFill="1" applyBorder="1" applyProtection="1">
      <protection locked="0"/>
    </xf>
    <xf numFmtId="0" fontId="19" fillId="12" borderId="2" xfId="0" applyFont="1" applyFill="1" applyBorder="1" applyProtection="1">
      <protection locked="0"/>
    </xf>
    <xf numFmtId="0" fontId="14" fillId="12" borderId="2" xfId="4" applyFont="1" applyFill="1" applyBorder="1" applyProtection="1">
      <protection locked="0"/>
    </xf>
    <xf numFmtId="1" fontId="19" fillId="12" borderId="14" xfId="0" applyNumberFormat="1" applyFont="1" applyFill="1" applyBorder="1" applyAlignment="1" applyProtection="1">
      <alignment horizontal="center"/>
      <protection locked="0"/>
    </xf>
    <xf numFmtId="0" fontId="19" fillId="22" borderId="14" xfId="0" applyFont="1" applyFill="1" applyBorder="1" applyProtection="1">
      <protection locked="0"/>
    </xf>
    <xf numFmtId="0" fontId="19" fillId="5" borderId="14" xfId="0" applyFont="1" applyFill="1" applyBorder="1"/>
    <xf numFmtId="0" fontId="19" fillId="12" borderId="15" xfId="0" applyFont="1" applyFill="1" applyBorder="1" applyProtection="1">
      <protection locked="0"/>
    </xf>
    <xf numFmtId="165" fontId="18" fillId="12" borderId="2" xfId="4" applyNumberFormat="1" applyFont="1" applyFill="1" applyBorder="1" applyProtection="1">
      <protection locked="0"/>
    </xf>
    <xf numFmtId="165" fontId="19" fillId="19" borderId="2" xfId="0" applyNumberFormat="1" applyFont="1" applyFill="1" applyBorder="1" applyProtection="1">
      <protection locked="0"/>
    </xf>
    <xf numFmtId="0" fontId="19" fillId="22" borderId="14" xfId="0" applyFont="1" applyFill="1" applyBorder="1" applyAlignment="1" applyProtection="1">
      <alignment wrapText="1"/>
      <protection locked="0"/>
    </xf>
    <xf numFmtId="0" fontId="22" fillId="0" borderId="0" xfId="4" applyFont="1" applyAlignment="1" applyProtection="1">
      <alignment horizontal="left" vertical="center"/>
      <protection locked="0"/>
    </xf>
    <xf numFmtId="0" fontId="24" fillId="0" borderId="0" xfId="6" applyFont="1" applyAlignment="1" applyProtection="1">
      <alignment horizontal="left" vertical="center" wrapText="1"/>
      <protection locked="0"/>
    </xf>
    <xf numFmtId="0" fontId="22" fillId="0" borderId="0" xfId="6" applyFont="1" applyAlignment="1" applyProtection="1">
      <alignment horizontal="left" vertical="center" wrapText="1"/>
      <protection locked="0"/>
    </xf>
    <xf numFmtId="0" fontId="24" fillId="0" borderId="0" xfId="6" applyFont="1" applyAlignment="1">
      <alignment horizontal="left" vertical="center" wrapText="1"/>
    </xf>
    <xf numFmtId="0" fontId="22" fillId="0" borderId="0" xfId="4" applyFont="1" applyAlignment="1" applyProtection="1">
      <alignment horizontal="left" vertical="center" wrapText="1"/>
      <protection locked="0"/>
    </xf>
    <xf numFmtId="0" fontId="20" fillId="0" borderId="16" xfId="0" applyFont="1" applyBorder="1" applyAlignment="1" applyProtection="1">
      <alignment horizontal="left" vertical="center"/>
      <protection locked="0"/>
    </xf>
    <xf numFmtId="0" fontId="22" fillId="0" borderId="16" xfId="4" applyFont="1" applyBorder="1" applyAlignment="1" applyProtection="1">
      <alignment horizontal="left" vertical="center"/>
      <protection locked="0"/>
    </xf>
    <xf numFmtId="0" fontId="20" fillId="23" borderId="16" xfId="0" applyFont="1" applyFill="1" applyBorder="1" applyAlignment="1" applyProtection="1">
      <alignment horizontal="left" vertical="center" wrapText="1"/>
      <protection locked="0"/>
    </xf>
    <xf numFmtId="0" fontId="20" fillId="0" borderId="16" xfId="0" applyFont="1" applyBorder="1" applyAlignment="1" applyProtection="1">
      <alignment horizontal="left" vertical="center" wrapText="1"/>
      <protection locked="0"/>
    </xf>
    <xf numFmtId="0" fontId="20" fillId="24" borderId="16" xfId="0" applyFont="1" applyFill="1" applyBorder="1" applyAlignment="1" applyProtection="1">
      <alignment horizontal="center" vertical="center" wrapText="1"/>
      <protection locked="0"/>
    </xf>
    <xf numFmtId="0" fontId="24" fillId="0" borderId="0" xfId="0" applyFont="1" applyAlignment="1" applyProtection="1">
      <alignment horizontal="center" vertical="center" wrapText="1"/>
      <protection locked="0"/>
    </xf>
    <xf numFmtId="0" fontId="24" fillId="0" borderId="0" xfId="6" applyFont="1" applyAlignment="1" applyProtection="1">
      <alignment horizontal="center" vertical="center" wrapText="1"/>
      <protection locked="0"/>
    </xf>
    <xf numFmtId="0" fontId="24" fillId="0" borderId="0" xfId="0" applyFont="1" applyAlignment="1" applyProtection="1">
      <alignment horizontal="left" vertical="center"/>
      <protection locked="0"/>
    </xf>
    <xf numFmtId="0" fontId="24" fillId="0" borderId="0" xfId="0" applyFont="1"/>
    <xf numFmtId="0" fontId="25" fillId="0" borderId="0" xfId="4" applyFont="1" applyProtection="1">
      <protection locked="0"/>
    </xf>
    <xf numFmtId="0" fontId="26" fillId="0" borderId="0" xfId="4" applyFont="1" applyAlignment="1" applyProtection="1">
      <alignment horizontal="center"/>
      <protection locked="0"/>
    </xf>
    <xf numFmtId="0" fontId="27" fillId="2" borderId="0" xfId="4" applyFont="1" applyFill="1" applyProtection="1">
      <protection locked="0"/>
    </xf>
    <xf numFmtId="0" fontId="28" fillId="2" borderId="0" xfId="4" applyFont="1" applyFill="1" applyProtection="1">
      <protection locked="0"/>
    </xf>
    <xf numFmtId="0" fontId="29" fillId="2" borderId="0" xfId="4" applyFont="1" applyFill="1" applyAlignment="1" applyProtection="1">
      <alignment horizontal="center"/>
      <protection locked="0"/>
    </xf>
    <xf numFmtId="0" fontId="7" fillId="2" borderId="0" xfId="4" applyFont="1" applyFill="1" applyProtection="1">
      <protection locked="0"/>
    </xf>
    <xf numFmtId="0" fontId="7" fillId="2" borderId="0" xfId="4" applyFont="1" applyFill="1" applyAlignment="1" applyProtection="1">
      <alignment horizontal="right"/>
      <protection locked="0"/>
    </xf>
    <xf numFmtId="0" fontId="14" fillId="0" borderId="0" xfId="4" applyFont="1" applyAlignment="1" applyProtection="1">
      <alignment horizontal="center"/>
      <protection locked="0"/>
    </xf>
    <xf numFmtId="0" fontId="20" fillId="0" borderId="0" xfId="0" applyFont="1" applyAlignment="1">
      <alignment horizontal="center" vertical="center"/>
    </xf>
    <xf numFmtId="0" fontId="18" fillId="21" borderId="2" xfId="4" applyFont="1" applyFill="1" applyBorder="1" applyAlignment="1" applyProtection="1">
      <alignment horizontal="center" vertical="center"/>
      <protection locked="0"/>
    </xf>
    <xf numFmtId="0" fontId="22" fillId="0" borderId="0" xfId="4" applyFont="1" applyAlignment="1" applyProtection="1">
      <alignment horizontal="center" vertical="center"/>
      <protection locked="0"/>
    </xf>
    <xf numFmtId="9" fontId="18" fillId="12" borderId="2" xfId="4" applyNumberFormat="1" applyFont="1" applyFill="1" applyBorder="1" applyProtection="1">
      <protection locked="0"/>
    </xf>
    <xf numFmtId="9" fontId="19" fillId="12" borderId="2" xfId="0" applyNumberFormat="1" applyFont="1" applyFill="1" applyBorder="1" applyProtection="1">
      <protection locked="0"/>
    </xf>
    <xf numFmtId="9" fontId="19" fillId="12" borderId="15" xfId="0" applyNumberFormat="1" applyFont="1" applyFill="1" applyBorder="1" applyProtection="1">
      <protection locked="0"/>
    </xf>
    <xf numFmtId="0" fontId="20" fillId="5" borderId="16" xfId="0" applyFont="1" applyFill="1" applyBorder="1" applyAlignment="1" applyProtection="1">
      <alignment horizontal="left" vertical="center" wrapText="1"/>
      <protection locked="0"/>
    </xf>
    <xf numFmtId="0" fontId="17" fillId="2" borderId="0" xfId="4" applyFont="1" applyFill="1" applyProtection="1">
      <protection locked="0"/>
    </xf>
    <xf numFmtId="0" fontId="7" fillId="2" borderId="0" xfId="4" applyFont="1" applyFill="1" applyAlignment="1" applyProtection="1">
      <alignment horizontal="center"/>
      <protection locked="0"/>
    </xf>
    <xf numFmtId="2" fontId="18" fillId="12" borderId="2" xfId="4" applyNumberFormat="1" applyFont="1" applyFill="1" applyBorder="1" applyProtection="1">
      <protection locked="0"/>
    </xf>
    <xf numFmtId="165" fontId="19" fillId="12" borderId="15" xfId="1" applyFont="1" applyFill="1" applyBorder="1" applyProtection="1">
      <protection locked="0"/>
    </xf>
    <xf numFmtId="0" fontId="29" fillId="2" borderId="0" xfId="4" applyFont="1" applyFill="1" applyAlignment="1" applyProtection="1">
      <alignment horizontal="left" vertical="center"/>
      <protection locked="0"/>
    </xf>
    <xf numFmtId="0" fontId="14" fillId="0" borderId="0" xfId="2" applyFont="1" applyAlignment="1" applyProtection="1">
      <alignment horizontal="left"/>
      <protection locked="0"/>
    </xf>
    <xf numFmtId="0" fontId="30" fillId="25" borderId="0" xfId="0" applyFont="1" applyFill="1" applyProtection="1">
      <protection locked="0"/>
    </xf>
    <xf numFmtId="0" fontId="13" fillId="25" borderId="0" xfId="0" applyFont="1" applyFill="1" applyProtection="1">
      <protection locked="0"/>
    </xf>
    <xf numFmtId="0" fontId="19" fillId="5" borderId="2" xfId="0" applyFont="1" applyFill="1" applyBorder="1" applyProtection="1">
      <protection locked="0"/>
    </xf>
    <xf numFmtId="0" fontId="18" fillId="2" borderId="0" xfId="4" applyFont="1" applyFill="1" applyProtection="1">
      <protection locked="0"/>
    </xf>
    <xf numFmtId="0" fontId="20" fillId="12" borderId="16" xfId="0" applyFont="1" applyFill="1" applyBorder="1" applyAlignment="1" applyProtection="1">
      <alignment horizontal="center" vertical="center" wrapText="1"/>
      <protection locked="0"/>
    </xf>
    <xf numFmtId="0" fontId="24" fillId="0" borderId="0" xfId="6" applyFont="1" applyAlignment="1" applyProtection="1">
      <alignment horizontal="left" vertical="center"/>
      <protection locked="0"/>
    </xf>
    <xf numFmtId="0" fontId="24" fillId="0" borderId="0" xfId="4" applyFont="1" applyAlignment="1" applyProtection="1">
      <alignment horizontal="center" vertical="center" wrapText="1"/>
      <protection locked="0"/>
    </xf>
    <xf numFmtId="0" fontId="14" fillId="0" borderId="0" xfId="4" applyFont="1"/>
    <xf numFmtId="2" fontId="19" fillId="12" borderId="15" xfId="0" applyNumberFormat="1" applyFont="1" applyFill="1" applyBorder="1" applyProtection="1">
      <protection locked="0"/>
    </xf>
    <xf numFmtId="0" fontId="7" fillId="2" borderId="0" xfId="0" applyFont="1" applyFill="1" applyProtection="1">
      <protection locked="0"/>
    </xf>
    <xf numFmtId="0" fontId="18" fillId="0" borderId="12" xfId="4" applyFont="1" applyBorder="1" applyAlignment="1" applyProtection="1">
      <alignment horizontal="center" vertical="center"/>
      <protection locked="0"/>
    </xf>
    <xf numFmtId="0" fontId="18" fillId="21" borderId="17" xfId="4" applyFont="1" applyFill="1" applyBorder="1" applyAlignment="1" applyProtection="1">
      <alignment horizontal="center" vertical="center"/>
      <protection locked="0"/>
    </xf>
    <xf numFmtId="0" fontId="14" fillId="0" borderId="0" xfId="0" applyFont="1"/>
    <xf numFmtId="0" fontId="19" fillId="0" borderId="0" xfId="0" applyFont="1" applyProtection="1">
      <protection locked="0"/>
    </xf>
    <xf numFmtId="0" fontId="20" fillId="0" borderId="0" xfId="0" applyFont="1" applyProtection="1">
      <protection locked="0"/>
    </xf>
    <xf numFmtId="0" fontId="31" fillId="0" borderId="0" xfId="0" applyFont="1" applyAlignment="1" applyProtection="1">
      <alignment horizontal="center"/>
      <protection locked="0"/>
    </xf>
    <xf numFmtId="0" fontId="32" fillId="2" borderId="0" xfId="0" applyFont="1" applyFill="1" applyProtection="1">
      <protection locked="0"/>
    </xf>
    <xf numFmtId="0" fontId="33" fillId="2" borderId="0" xfId="0" applyFont="1" applyFill="1" applyAlignment="1" applyProtection="1">
      <alignment horizontal="center"/>
      <protection locked="0"/>
    </xf>
    <xf numFmtId="0" fontId="34" fillId="2" borderId="0" xfId="0" applyFont="1" applyFill="1" applyProtection="1">
      <protection locked="0"/>
    </xf>
    <xf numFmtId="0" fontId="14" fillId="0" borderId="12" xfId="4" applyFont="1" applyBorder="1" applyProtection="1">
      <protection locked="0"/>
    </xf>
    <xf numFmtId="0" fontId="22" fillId="2" borderId="0" xfId="4" applyFont="1" applyFill="1" applyProtection="1">
      <protection locked="0"/>
    </xf>
    <xf numFmtId="0" fontId="22" fillId="2" borderId="0" xfId="4" applyFont="1" applyFill="1" applyAlignment="1" applyProtection="1">
      <alignment horizontal="left" vertical="center"/>
      <protection locked="0"/>
    </xf>
    <xf numFmtId="0" fontId="26" fillId="2" borderId="0" xfId="4" applyFont="1" applyFill="1" applyAlignment="1" applyProtection="1">
      <alignment horizontal="center"/>
      <protection locked="0"/>
    </xf>
    <xf numFmtId="0" fontId="22" fillId="0" borderId="0" xfId="4" applyFont="1"/>
    <xf numFmtId="0" fontId="14" fillId="6" borderId="6" xfId="4" applyFont="1" applyFill="1" applyBorder="1" applyAlignment="1" applyProtection="1">
      <alignment horizontal="center"/>
      <protection locked="0"/>
    </xf>
    <xf numFmtId="0" fontId="14" fillId="6" borderId="7" xfId="4" applyFont="1" applyFill="1" applyBorder="1" applyAlignment="1" applyProtection="1">
      <alignment horizontal="center"/>
      <protection locked="0"/>
    </xf>
    <xf numFmtId="0" fontId="14" fillId="6" borderId="8" xfId="4" applyFont="1" applyFill="1" applyBorder="1" applyAlignment="1" applyProtection="1">
      <alignment horizontal="center"/>
      <protection locked="0"/>
    </xf>
    <xf numFmtId="0" fontId="14" fillId="6" borderId="9" xfId="4" applyFont="1" applyFill="1" applyBorder="1" applyAlignment="1" applyProtection="1">
      <alignment horizontal="center"/>
      <protection locked="0"/>
    </xf>
    <xf numFmtId="0" fontId="14" fillId="6" borderId="0" xfId="4" applyFont="1" applyFill="1" applyAlignment="1" applyProtection="1">
      <alignment horizontal="center"/>
      <protection locked="0"/>
    </xf>
    <xf numFmtId="0" fontId="14" fillId="6" borderId="10" xfId="4" applyFont="1" applyFill="1" applyBorder="1" applyAlignment="1" applyProtection="1">
      <alignment horizontal="center"/>
      <protection locked="0"/>
    </xf>
    <xf numFmtId="0" fontId="22" fillId="0" borderId="0" xfId="4" applyFont="1" applyAlignment="1">
      <alignment horizontal="center" vertical="center"/>
    </xf>
    <xf numFmtId="0" fontId="18" fillId="0" borderId="9" xfId="4" applyFont="1" applyBorder="1" applyAlignment="1" applyProtection="1">
      <alignment horizontal="right" vertical="center"/>
      <protection locked="0"/>
    </xf>
    <xf numFmtId="0" fontId="18" fillId="0" borderId="0" xfId="4" applyFont="1" applyAlignment="1" applyProtection="1">
      <alignment horizontal="right" vertical="center"/>
      <protection locked="0"/>
    </xf>
    <xf numFmtId="0" fontId="14" fillId="6" borderId="11" xfId="4" applyFont="1" applyFill="1" applyBorder="1" applyAlignment="1" applyProtection="1">
      <alignment horizontal="center"/>
      <protection locked="0"/>
    </xf>
    <xf numFmtId="0" fontId="14" fillId="6" borderId="12" xfId="4" applyFont="1" applyFill="1" applyBorder="1" applyAlignment="1" applyProtection="1">
      <alignment horizontal="center"/>
      <protection locked="0"/>
    </xf>
    <xf numFmtId="0" fontId="14" fillId="6" borderId="13" xfId="4" applyFont="1" applyFill="1" applyBorder="1" applyAlignment="1" applyProtection="1">
      <alignment horizontal="center"/>
      <protection locked="0"/>
    </xf>
    <xf numFmtId="0" fontId="14" fillId="6" borderId="2" xfId="4" applyFont="1" applyFill="1" applyBorder="1" applyProtection="1">
      <protection locked="0"/>
    </xf>
    <xf numFmtId="0" fontId="18" fillId="6" borderId="2" xfId="4" applyFont="1" applyFill="1" applyBorder="1" applyProtection="1">
      <protection locked="0"/>
    </xf>
    <xf numFmtId="0" fontId="4" fillId="22" borderId="14" xfId="2" applyFill="1" applyBorder="1" applyProtection="1">
      <protection locked="0"/>
    </xf>
    <xf numFmtId="0" fontId="4" fillId="12" borderId="2" xfId="2" applyFill="1" applyBorder="1" applyProtection="1">
      <protection locked="0"/>
    </xf>
    <xf numFmtId="1" fontId="24" fillId="5" borderId="2" xfId="4" applyNumberFormat="1" applyFont="1" applyFill="1" applyBorder="1" applyAlignment="1">
      <alignment horizontal="center"/>
    </xf>
    <xf numFmtId="2" fontId="18" fillId="6" borderId="2" xfId="4" applyNumberFormat="1" applyFont="1" applyFill="1" applyBorder="1" applyProtection="1">
      <protection locked="0"/>
    </xf>
    <xf numFmtId="2" fontId="19" fillId="12" borderId="2" xfId="0" applyNumberFormat="1" applyFont="1" applyFill="1" applyBorder="1" applyProtection="1">
      <protection locked="0"/>
    </xf>
    <xf numFmtId="0" fontId="19" fillId="6" borderId="2" xfId="0" applyFont="1" applyFill="1" applyBorder="1" applyProtection="1">
      <protection locked="0"/>
    </xf>
    <xf numFmtId="0" fontId="19" fillId="6" borderId="15" xfId="0" applyFont="1" applyFill="1" applyBorder="1" applyProtection="1">
      <protection locked="0"/>
    </xf>
    <xf numFmtId="0" fontId="14" fillId="6" borderId="6" xfId="4" applyFont="1" applyFill="1" applyBorder="1" applyAlignment="1" applyProtection="1">
      <alignment horizontal="left" vertical="center"/>
      <protection locked="0"/>
    </xf>
    <xf numFmtId="0" fontId="14" fillId="6" borderId="7" xfId="4" applyFont="1" applyFill="1" applyBorder="1" applyAlignment="1" applyProtection="1">
      <alignment horizontal="left" vertical="center"/>
      <protection locked="0"/>
    </xf>
    <xf numFmtId="0" fontId="14" fillId="6" borderId="8" xfId="4" applyFont="1" applyFill="1" applyBorder="1" applyAlignment="1" applyProtection="1">
      <alignment horizontal="left" vertical="center"/>
      <protection locked="0"/>
    </xf>
    <xf numFmtId="0" fontId="14" fillId="6" borderId="9" xfId="4" applyFont="1" applyFill="1" applyBorder="1" applyAlignment="1" applyProtection="1">
      <alignment horizontal="left" vertical="center"/>
      <protection locked="0"/>
    </xf>
    <xf numFmtId="0" fontId="14" fillId="6" borderId="0" xfId="4" applyFont="1" applyFill="1" applyAlignment="1" applyProtection="1">
      <alignment horizontal="left" vertical="center"/>
      <protection locked="0"/>
    </xf>
    <xf numFmtId="0" fontId="14" fillId="6" borderId="10" xfId="4" applyFont="1" applyFill="1" applyBorder="1" applyAlignment="1" applyProtection="1">
      <alignment horizontal="left" vertical="center"/>
      <protection locked="0"/>
    </xf>
    <xf numFmtId="0" fontId="14" fillId="6" borderId="11" xfId="4" applyFont="1" applyFill="1" applyBorder="1" applyAlignment="1" applyProtection="1">
      <alignment horizontal="left" vertical="center"/>
      <protection locked="0"/>
    </xf>
    <xf numFmtId="0" fontId="14" fillId="6" borderId="12" xfId="4" applyFont="1" applyFill="1" applyBorder="1" applyAlignment="1" applyProtection="1">
      <alignment horizontal="left" vertical="center"/>
      <protection locked="0"/>
    </xf>
    <xf numFmtId="0" fontId="14" fillId="6" borderId="13" xfId="4" applyFont="1" applyFill="1" applyBorder="1" applyAlignment="1" applyProtection="1">
      <alignment horizontal="left" vertical="center"/>
      <protection locked="0"/>
    </xf>
    <xf numFmtId="0" fontId="24" fillId="0" borderId="0" xfId="4" applyFont="1" applyAlignment="1" applyProtection="1">
      <alignment horizontal="left" vertical="center"/>
      <protection locked="0"/>
    </xf>
    <xf numFmtId="0" fontId="35" fillId="0" borderId="0" xfId="4" applyFont="1" applyProtection="1">
      <protection locked="0"/>
    </xf>
    <xf numFmtId="1" fontId="18" fillId="0" borderId="0" xfId="6" applyNumberFormat="1" applyFont="1" applyAlignment="1" applyProtection="1">
      <alignment horizontal="center"/>
      <protection locked="0"/>
    </xf>
    <xf numFmtId="0" fontId="37" fillId="0" borderId="0" xfId="7" applyFont="1" applyProtection="1">
      <protection locked="0"/>
    </xf>
    <xf numFmtId="0" fontId="38" fillId="25" borderId="0" xfId="4" applyFont="1" applyFill="1" applyProtection="1">
      <protection locked="0"/>
    </xf>
    <xf numFmtId="1" fontId="39" fillId="25" borderId="0" xfId="6" applyNumberFormat="1" applyFont="1" applyFill="1" applyAlignment="1" applyProtection="1">
      <alignment horizontal="center"/>
      <protection locked="0"/>
    </xf>
    <xf numFmtId="0" fontId="40" fillId="25" borderId="0" xfId="4" applyFont="1" applyFill="1" applyAlignment="1" applyProtection="1">
      <alignment horizontal="center"/>
      <protection locked="0"/>
    </xf>
    <xf numFmtId="0" fontId="41" fillId="25" borderId="0" xfId="7" applyFont="1" applyFill="1" applyProtection="1">
      <protection locked="0"/>
    </xf>
    <xf numFmtId="0" fontId="42" fillId="25" borderId="0" xfId="4" applyFont="1" applyFill="1" applyProtection="1">
      <protection locked="0"/>
    </xf>
    <xf numFmtId="169" fontId="24" fillId="5" borderId="2" xfId="4" applyNumberFormat="1" applyFont="1" applyFill="1" applyBorder="1" applyAlignment="1">
      <alignment horizontal="center"/>
    </xf>
    <xf numFmtId="0" fontId="43" fillId="2" borderId="0" xfId="4" applyFont="1" applyFill="1" applyProtection="1">
      <protection locked="0"/>
    </xf>
    <xf numFmtId="0" fontId="22" fillId="0" borderId="0" xfId="4" applyFont="1" applyAlignment="1" applyProtection="1">
      <alignment wrapText="1"/>
      <protection locked="0"/>
    </xf>
    <xf numFmtId="165" fontId="19" fillId="0" borderId="0" xfId="0" applyNumberFormat="1" applyFont="1" applyAlignment="1" applyProtection="1">
      <alignment wrapText="1"/>
      <protection locked="0"/>
    </xf>
    <xf numFmtId="165" fontId="44" fillId="0" borderId="0" xfId="0" applyNumberFormat="1" applyFont="1" applyAlignment="1" applyProtection="1">
      <alignment horizontal="right"/>
      <protection locked="0"/>
    </xf>
    <xf numFmtId="0" fontId="22" fillId="25" borderId="0" xfId="4" applyFont="1" applyFill="1" applyAlignment="1" applyProtection="1">
      <alignment wrapText="1"/>
      <protection locked="0"/>
    </xf>
    <xf numFmtId="165" fontId="20" fillId="5" borderId="2" xfId="0" applyNumberFormat="1" applyFont="1" applyFill="1" applyBorder="1" applyAlignment="1" applyProtection="1">
      <alignment horizontal="center" vertical="center" wrapText="1"/>
      <protection locked="0"/>
    </xf>
    <xf numFmtId="165" fontId="20" fillId="25" borderId="0" xfId="0" applyNumberFormat="1" applyFont="1" applyFill="1" applyAlignment="1" applyProtection="1">
      <alignment horizontal="right" vertical="center"/>
      <protection locked="0"/>
    </xf>
    <xf numFmtId="0" fontId="14" fillId="0" borderId="0" xfId="8" applyFont="1" applyProtection="1">
      <protection locked="0"/>
    </xf>
    <xf numFmtId="0" fontId="27" fillId="0" borderId="0" xfId="4" applyFont="1" applyProtection="1">
      <protection locked="0"/>
    </xf>
    <xf numFmtId="0" fontId="46" fillId="0" borderId="0" xfId="9" applyFont="1" applyAlignment="1" applyProtection="1">
      <alignment horizontal="center" vertical="center"/>
      <protection locked="0"/>
    </xf>
    <xf numFmtId="0" fontId="47" fillId="0" borderId="0" xfId="9" applyFont="1" applyAlignment="1" applyProtection="1">
      <alignment horizontal="center" vertical="center"/>
      <protection locked="0"/>
    </xf>
    <xf numFmtId="0" fontId="47" fillId="0" borderId="2" xfId="9" applyFont="1" applyBorder="1" applyAlignment="1" applyProtection="1">
      <alignment horizontal="center" vertical="center"/>
      <protection locked="0"/>
    </xf>
    <xf numFmtId="0" fontId="48" fillId="0" borderId="2" xfId="9" applyFont="1" applyBorder="1" applyAlignment="1" applyProtection="1">
      <alignment horizontal="center" vertical="center"/>
      <protection locked="0"/>
    </xf>
    <xf numFmtId="0" fontId="46" fillId="0" borderId="9" xfId="9" applyFont="1" applyBorder="1" applyAlignment="1" applyProtection="1">
      <alignment horizontal="right" vertical="center"/>
      <protection locked="0"/>
    </xf>
    <xf numFmtId="1" fontId="28" fillId="0" borderId="0" xfId="6" applyNumberFormat="1" applyFont="1" applyAlignment="1" applyProtection="1">
      <alignment horizontal="center"/>
      <protection locked="0"/>
    </xf>
    <xf numFmtId="0" fontId="29" fillId="0" borderId="0" xfId="4" applyFont="1" applyAlignment="1" applyProtection="1">
      <alignment horizontal="center"/>
      <protection locked="0"/>
    </xf>
    <xf numFmtId="0" fontId="49" fillId="0" borderId="0" xfId="7" applyFont="1" applyProtection="1">
      <protection locked="0"/>
    </xf>
    <xf numFmtId="0" fontId="46" fillId="0" borderId="2" xfId="9" applyFont="1" applyBorder="1" applyAlignment="1" applyProtection="1">
      <alignment horizontal="center" vertical="center"/>
      <protection locked="0"/>
    </xf>
    <xf numFmtId="0" fontId="50" fillId="0" borderId="2" xfId="9" applyFont="1" applyBorder="1" applyAlignment="1" applyProtection="1">
      <alignment horizontal="center" vertical="center"/>
      <protection locked="0"/>
    </xf>
    <xf numFmtId="0" fontId="48" fillId="0" borderId="9" xfId="8" applyFont="1" applyBorder="1" applyAlignment="1" applyProtection="1">
      <alignment horizontal="right" vertical="center"/>
      <protection locked="0"/>
    </xf>
    <xf numFmtId="0" fontId="28" fillId="21" borderId="2" xfId="4" applyFont="1" applyFill="1" applyBorder="1" applyProtection="1">
      <protection locked="0"/>
    </xf>
    <xf numFmtId="0" fontId="28" fillId="0" borderId="0" xfId="4" applyFont="1" applyProtection="1">
      <protection locked="0"/>
    </xf>
    <xf numFmtId="0" fontId="51" fillId="0" borderId="0" xfId="0" applyFont="1" applyProtection="1">
      <protection locked="0"/>
    </xf>
    <xf numFmtId="0" fontId="52" fillId="0" borderId="0" xfId="0" applyFont="1" applyProtection="1">
      <protection locked="0"/>
    </xf>
    <xf numFmtId="0" fontId="24" fillId="0" borderId="0" xfId="0" applyFont="1" applyProtection="1">
      <protection locked="0"/>
    </xf>
    <xf numFmtId="0" fontId="28" fillId="5" borderId="2" xfId="4" applyFont="1" applyFill="1" applyBorder="1" applyProtection="1">
      <protection locked="0"/>
    </xf>
    <xf numFmtId="0" fontId="28" fillId="0" borderId="0" xfId="4" applyFont="1" applyAlignment="1" applyProtection="1">
      <alignment horizontal="right"/>
      <protection locked="0"/>
    </xf>
    <xf numFmtId="1" fontId="54" fillId="9" borderId="2" xfId="0" applyNumberFormat="1" applyFont="1" applyFill="1" applyBorder="1" applyAlignment="1" applyProtection="1">
      <alignment horizontal="center" vertical="center"/>
      <protection locked="0"/>
    </xf>
    <xf numFmtId="170" fontId="51" fillId="0" borderId="2" xfId="0" applyNumberFormat="1" applyFont="1" applyBorder="1" applyProtection="1">
      <protection locked="0"/>
    </xf>
    <xf numFmtId="0" fontId="3" fillId="0" borderId="0" xfId="4" applyFont="1" applyAlignment="1" applyProtection="1">
      <alignment horizontal="center" vertical="center"/>
      <protection locked="0"/>
    </xf>
    <xf numFmtId="0" fontId="4" fillId="0" borderId="0" xfId="2" applyProtection="1">
      <protection locked="0"/>
    </xf>
    <xf numFmtId="0" fontId="22" fillId="0" borderId="0" xfId="5" applyFont="1" applyProtection="1">
      <protection locked="0"/>
    </xf>
    <xf numFmtId="0" fontId="25" fillId="0" borderId="0" xfId="5" applyFont="1" applyProtection="1">
      <protection locked="0"/>
    </xf>
    <xf numFmtId="0" fontId="24" fillId="2" borderId="0" xfId="0" applyFont="1" applyFill="1" applyProtection="1">
      <protection locked="0"/>
    </xf>
    <xf numFmtId="0" fontId="2" fillId="0" borderId="0" xfId="0" applyFont="1" applyProtection="1">
      <protection locked="0"/>
    </xf>
    <xf numFmtId="0" fontId="2" fillId="0" borderId="2" xfId="0" applyFont="1" applyBorder="1" applyProtection="1">
      <protection locked="0"/>
    </xf>
    <xf numFmtId="0" fontId="48" fillId="0" borderId="0" xfId="0" applyFont="1" applyProtection="1">
      <protection locked="0"/>
    </xf>
    <xf numFmtId="0" fontId="14" fillId="0" borderId="18" xfId="0" applyFont="1" applyBorder="1" applyProtection="1">
      <protection locked="0"/>
    </xf>
    <xf numFmtId="0" fontId="14" fillId="0" borderId="16" xfId="0" applyFont="1" applyBorder="1" applyProtection="1">
      <protection locked="0"/>
    </xf>
    <xf numFmtId="0" fontId="14" fillId="0" borderId="16" xfId="4" applyFont="1" applyBorder="1" applyAlignment="1" applyProtection="1">
      <alignment horizontal="center" vertical="center"/>
      <protection locked="0"/>
    </xf>
    <xf numFmtId="0" fontId="4" fillId="0" borderId="19" xfId="2" applyBorder="1" applyProtection="1">
      <protection locked="0"/>
    </xf>
    <xf numFmtId="0" fontId="14" fillId="0" borderId="20" xfId="0" applyFont="1" applyBorder="1" applyProtection="1">
      <protection locked="0"/>
    </xf>
    <xf numFmtId="0" fontId="4" fillId="0" borderId="21" xfId="2" applyBorder="1" applyProtection="1">
      <protection locked="0"/>
    </xf>
    <xf numFmtId="1" fontId="22" fillId="0" borderId="20" xfId="6" applyNumberFormat="1" applyFont="1" applyBorder="1" applyAlignment="1" applyProtection="1">
      <alignment horizontal="right"/>
      <protection locked="0"/>
    </xf>
    <xf numFmtId="0" fontId="14" fillId="0" borderId="2" xfId="0" applyFont="1" applyBorder="1" applyProtection="1">
      <protection locked="0"/>
    </xf>
    <xf numFmtId="0" fontId="14" fillId="0" borderId="0" xfId="0" applyFont="1" applyAlignment="1" applyProtection="1">
      <alignment horizontal="right"/>
      <protection locked="0"/>
    </xf>
    <xf numFmtId="0" fontId="52" fillId="0" borderId="0" xfId="0" applyFont="1" applyAlignment="1" applyProtection="1">
      <alignment horizontal="center" vertical="center"/>
      <protection locked="0"/>
    </xf>
    <xf numFmtId="0" fontId="46" fillId="0" borderId="4" xfId="9" applyFont="1" applyBorder="1" applyAlignment="1" applyProtection="1">
      <alignment horizontal="left"/>
      <protection locked="0"/>
    </xf>
    <xf numFmtId="0" fontId="14" fillId="0" borderId="6" xfId="0" applyFont="1" applyBorder="1" applyProtection="1">
      <protection locked="0"/>
    </xf>
    <xf numFmtId="0" fontId="14" fillId="0" borderId="7" xfId="0" applyFont="1" applyBorder="1" applyProtection="1">
      <protection locked="0"/>
    </xf>
    <xf numFmtId="0" fontId="46" fillId="0" borderId="8" xfId="9" applyFont="1" applyBorder="1" applyAlignment="1" applyProtection="1">
      <alignment horizontal="center"/>
      <protection locked="0"/>
    </xf>
    <xf numFmtId="0" fontId="14" fillId="0" borderId="4" xfId="0" applyFont="1" applyBorder="1" applyProtection="1">
      <protection locked="0"/>
    </xf>
    <xf numFmtId="0" fontId="14" fillId="0" borderId="22" xfId="0" applyFont="1" applyBorder="1" applyProtection="1">
      <protection locked="0"/>
    </xf>
    <xf numFmtId="0" fontId="46" fillId="0" borderId="23" xfId="9" applyFont="1" applyBorder="1" applyAlignment="1" applyProtection="1">
      <alignment horizontal="center"/>
      <protection locked="0"/>
    </xf>
    <xf numFmtId="0" fontId="0" fillId="0" borderId="0" xfId="0" applyProtection="1">
      <protection locked="0"/>
    </xf>
    <xf numFmtId="0" fontId="46" fillId="0" borderId="2" xfId="9" applyFont="1" applyBorder="1" applyAlignment="1" applyProtection="1">
      <alignment horizontal="left"/>
      <protection locked="0"/>
    </xf>
    <xf numFmtId="0" fontId="46" fillId="0" borderId="4" xfId="9" applyFont="1" applyBorder="1" applyAlignment="1" applyProtection="1">
      <alignment horizontal="center"/>
      <protection locked="0"/>
    </xf>
    <xf numFmtId="0" fontId="46" fillId="0" borderId="22" xfId="9" applyFont="1" applyBorder="1" applyAlignment="1" applyProtection="1">
      <alignment horizontal="center"/>
      <protection locked="0"/>
    </xf>
    <xf numFmtId="3" fontId="51" fillId="0" borderId="2" xfId="0" applyNumberFormat="1" applyFont="1" applyBorder="1" applyProtection="1">
      <protection locked="0"/>
    </xf>
    <xf numFmtId="0" fontId="51" fillId="0" borderId="2" xfId="0" applyFont="1" applyBorder="1" applyProtection="1">
      <protection locked="0"/>
    </xf>
    <xf numFmtId="0" fontId="14" fillId="2" borderId="0" xfId="8" applyFont="1" applyFill="1" applyProtection="1">
      <protection locked="0"/>
    </xf>
    <xf numFmtId="0" fontId="20" fillId="0" borderId="2" xfId="8" applyFont="1" applyBorder="1" applyAlignment="1" applyProtection="1">
      <alignment horizontal="left"/>
      <protection locked="0"/>
    </xf>
    <xf numFmtId="0" fontId="14" fillId="0" borderId="2" xfId="8" applyFont="1" applyBorder="1" applyProtection="1">
      <protection locked="0"/>
    </xf>
    <xf numFmtId="0" fontId="7" fillId="0" borderId="2" xfId="8" applyFont="1" applyBorder="1" applyAlignment="1" applyProtection="1">
      <alignment horizontal="left"/>
      <protection locked="0"/>
    </xf>
    <xf numFmtId="0" fontId="22" fillId="2" borderId="0" xfId="5" applyFont="1" applyFill="1" applyProtection="1">
      <protection locked="0"/>
    </xf>
    <xf numFmtId="11" fontId="22" fillId="2" borderId="0" xfId="4" applyNumberFormat="1" applyFont="1" applyFill="1" applyProtection="1">
      <protection locked="0"/>
    </xf>
    <xf numFmtId="0" fontId="22" fillId="2" borderId="0" xfId="4" applyFont="1" applyFill="1" applyAlignment="1" applyProtection="1">
      <alignment horizontal="right" vertical="center"/>
      <protection locked="0"/>
    </xf>
    <xf numFmtId="0" fontId="0" fillId="2" borderId="0" xfId="0" applyFill="1" applyProtection="1">
      <protection locked="0"/>
    </xf>
    <xf numFmtId="0" fontId="22" fillId="0" borderId="20" xfId="4" applyFont="1" applyBorder="1" applyProtection="1">
      <protection locked="0"/>
    </xf>
    <xf numFmtId="0" fontId="24" fillId="0" borderId="0" xfId="0" applyFont="1" applyAlignment="1" applyProtection="1">
      <alignment horizontal="right" vertical="center"/>
      <protection locked="0"/>
    </xf>
    <xf numFmtId="0" fontId="20" fillId="0" borderId="0" xfId="0" applyFont="1" applyAlignment="1" applyProtection="1">
      <alignment horizontal="right" vertical="center"/>
      <protection locked="0"/>
    </xf>
    <xf numFmtId="2" fontId="19" fillId="0" borderId="0" xfId="0" applyNumberFormat="1" applyFont="1" applyProtection="1">
      <protection locked="0"/>
    </xf>
    <xf numFmtId="0" fontId="20" fillId="0" borderId="0" xfId="0" applyFont="1" applyAlignment="1" applyProtection="1">
      <alignment horizontal="right"/>
      <protection locked="0"/>
    </xf>
    <xf numFmtId="0" fontId="56" fillId="0" borderId="0" xfId="0" applyFont="1" applyProtection="1">
      <protection locked="0"/>
    </xf>
    <xf numFmtId="0" fontId="18" fillId="0" borderId="0" xfId="5" applyFont="1" applyProtection="1">
      <protection locked="0"/>
    </xf>
    <xf numFmtId="0" fontId="22" fillId="0" borderId="0" xfId="4" applyFont="1" applyAlignment="1" applyProtection="1">
      <alignment horizontal="right"/>
      <protection locked="0"/>
    </xf>
    <xf numFmtId="1" fontId="57" fillId="9" borderId="2" xfId="4" applyNumberFormat="1" applyFont="1" applyFill="1" applyBorder="1" applyAlignment="1" applyProtection="1">
      <alignment horizontal="center" vertical="center"/>
      <protection locked="0"/>
    </xf>
    <xf numFmtId="1" fontId="54" fillId="0" borderId="2" xfId="0" applyNumberFormat="1" applyFont="1" applyBorder="1" applyAlignment="1" applyProtection="1">
      <alignment horizontal="center" vertical="center"/>
      <protection locked="0"/>
    </xf>
    <xf numFmtId="171" fontId="57" fillId="0" borderId="2" xfId="4" applyNumberFormat="1" applyFont="1" applyBorder="1" applyAlignment="1" applyProtection="1">
      <alignment horizontal="center" vertical="center"/>
      <protection locked="0"/>
    </xf>
    <xf numFmtId="171" fontId="54" fillId="0" borderId="2" xfId="0" applyNumberFormat="1" applyFont="1" applyBorder="1" applyAlignment="1" applyProtection="1">
      <alignment horizontal="center" vertical="center"/>
      <protection locked="0"/>
    </xf>
    <xf numFmtId="0" fontId="3" fillId="0" borderId="0" xfId="8" applyFont="1" applyProtection="1">
      <protection locked="0"/>
    </xf>
    <xf numFmtId="3" fontId="54" fillId="9" borderId="2" xfId="0" applyNumberFormat="1" applyFont="1" applyFill="1" applyBorder="1" applyAlignment="1" applyProtection="1">
      <alignment horizontal="center" vertical="center"/>
      <protection locked="0"/>
    </xf>
    <xf numFmtId="3" fontId="51" fillId="0" borderId="2" xfId="8" applyNumberFormat="1" applyFont="1" applyBorder="1" applyAlignment="1" applyProtection="1">
      <alignment horizontal="center" vertical="center"/>
      <protection locked="0"/>
    </xf>
    <xf numFmtId="0" fontId="52" fillId="0" borderId="0" xfId="8" applyFont="1" applyAlignment="1" applyProtection="1">
      <alignment horizontal="center" vertical="center"/>
      <protection locked="0"/>
    </xf>
    <xf numFmtId="11" fontId="2" fillId="0" borderId="2" xfId="8" applyNumberFormat="1" applyBorder="1" applyAlignment="1" applyProtection="1">
      <alignment horizontal="center"/>
      <protection locked="0"/>
    </xf>
    <xf numFmtId="0" fontId="0" fillId="0" borderId="2" xfId="0" applyBorder="1" applyAlignment="1" applyProtection="1">
      <alignment horizontal="right" vertical="center" wrapText="1"/>
      <protection locked="0"/>
    </xf>
    <xf numFmtId="0" fontId="0" fillId="0" borderId="0" xfId="0" applyAlignment="1" applyProtection="1">
      <alignment vertical="center" wrapText="1"/>
      <protection locked="0"/>
    </xf>
    <xf numFmtId="0" fontId="22" fillId="0" borderId="24" xfId="4" applyFont="1" applyBorder="1" applyProtection="1">
      <protection locked="0"/>
    </xf>
    <xf numFmtId="0" fontId="22" fillId="0" borderId="25" xfId="4" applyFont="1" applyBorder="1" applyProtection="1">
      <protection locked="0"/>
    </xf>
    <xf numFmtId="0" fontId="18" fillId="0" borderId="25" xfId="4" applyFont="1" applyBorder="1" applyProtection="1">
      <protection locked="0"/>
    </xf>
    <xf numFmtId="0" fontId="4" fillId="0" borderId="26" xfId="2" applyBorder="1" applyProtection="1">
      <protection locked="0"/>
    </xf>
    <xf numFmtId="1" fontId="22" fillId="0" borderId="24" xfId="6" applyNumberFormat="1" applyFont="1" applyBorder="1" applyAlignment="1" applyProtection="1">
      <alignment horizontal="right"/>
      <protection locked="0"/>
    </xf>
    <xf numFmtId="0" fontId="26" fillId="0" borderId="25" xfId="4" applyFont="1" applyBorder="1" applyAlignment="1" applyProtection="1">
      <alignment horizontal="center"/>
      <protection locked="0"/>
    </xf>
    <xf numFmtId="0" fontId="22" fillId="0" borderId="0" xfId="4" applyFont="1" applyAlignment="1" applyProtection="1">
      <alignment vertical="center" wrapText="1"/>
      <protection locked="0"/>
    </xf>
    <xf numFmtId="0" fontId="22" fillId="2" borderId="0" xfId="4" applyFont="1" applyFill="1" applyAlignment="1" applyProtection="1">
      <alignment vertical="center" wrapText="1"/>
      <protection locked="0"/>
    </xf>
    <xf numFmtId="0" fontId="22" fillId="2" borderId="0" xfId="5" applyFont="1" applyFill="1" applyAlignment="1" applyProtection="1">
      <alignment vertical="center" wrapText="1"/>
      <protection locked="0"/>
    </xf>
    <xf numFmtId="2" fontId="51" fillId="0" borderId="2" xfId="8" applyNumberFormat="1" applyFont="1" applyBorder="1" applyAlignment="1" applyProtection="1">
      <alignment horizontal="center" vertical="center"/>
      <protection locked="0"/>
    </xf>
    <xf numFmtId="0" fontId="22" fillId="0" borderId="25" xfId="4" applyFont="1" applyBorder="1" applyAlignment="1" applyProtection="1">
      <alignment vertical="center" wrapText="1"/>
      <protection locked="0"/>
    </xf>
    <xf numFmtId="0" fontId="22" fillId="0" borderId="26" xfId="4" applyFont="1" applyBorder="1" applyAlignment="1" applyProtection="1">
      <alignment vertical="center" wrapText="1"/>
      <protection locked="0"/>
    </xf>
    <xf numFmtId="0" fontId="2" fillId="0" borderId="0" xfId="8" applyProtection="1">
      <protection locked="0"/>
    </xf>
    <xf numFmtId="0" fontId="58" fillId="0" borderId="0" xfId="5" applyFont="1" applyProtection="1">
      <protection locked="0"/>
    </xf>
    <xf numFmtId="0" fontId="24" fillId="0" borderId="0" xfId="4" applyFont="1" applyAlignment="1" applyProtection="1">
      <alignment vertical="center" wrapText="1"/>
      <protection locked="0"/>
    </xf>
    <xf numFmtId="0" fontId="3" fillId="2" borderId="0" xfId="8" applyFont="1" applyFill="1" applyProtection="1">
      <protection locked="0"/>
    </xf>
    <xf numFmtId="0" fontId="27" fillId="0" borderId="0" xfId="5" applyFont="1" applyAlignment="1" applyProtection="1">
      <alignment horizontal="center" vertical="top"/>
      <protection locked="0"/>
    </xf>
    <xf numFmtId="0" fontId="52" fillId="0" borderId="0" xfId="0" applyFont="1" applyAlignment="1" applyProtection="1">
      <alignment horizontal="center"/>
      <protection locked="0"/>
    </xf>
    <xf numFmtId="0" fontId="24" fillId="0" borderId="0" xfId="0" applyFont="1" applyAlignment="1" applyProtection="1">
      <alignment vertical="top"/>
      <protection locked="0"/>
    </xf>
    <xf numFmtId="2" fontId="5" fillId="0" borderId="0" xfId="0" applyNumberFormat="1" applyFont="1" applyProtection="1">
      <protection locked="0"/>
    </xf>
    <xf numFmtId="0" fontId="5" fillId="0" borderId="0" xfId="0" applyFont="1" applyProtection="1">
      <protection locked="0"/>
    </xf>
    <xf numFmtId="0" fontId="59" fillId="0" borderId="0" xfId="0" applyFont="1" applyAlignment="1" applyProtection="1">
      <alignment horizontal="left" vertical="center"/>
      <protection locked="0"/>
    </xf>
    <xf numFmtId="0" fontId="3" fillId="16" borderId="0" xfId="0" applyFont="1" applyFill="1" applyProtection="1">
      <protection locked="0"/>
    </xf>
    <xf numFmtId="0" fontId="3" fillId="17" borderId="0" xfId="0" applyFont="1" applyFill="1" applyProtection="1">
      <protection locked="0"/>
    </xf>
    <xf numFmtId="0" fontId="5" fillId="16" borderId="0" xfId="0" applyFont="1" applyFill="1" applyProtection="1">
      <protection locked="0"/>
    </xf>
    <xf numFmtId="0" fontId="61" fillId="16" borderId="0" xfId="0" applyFont="1" applyFill="1" applyProtection="1">
      <protection locked="0"/>
    </xf>
    <xf numFmtId="0" fontId="22" fillId="0" borderId="0" xfId="5" applyFont="1" applyAlignment="1" applyProtection="1">
      <alignment vertical="center" wrapText="1"/>
      <protection locked="0"/>
    </xf>
    <xf numFmtId="11" fontId="62" fillId="0" borderId="2" xfId="0" applyNumberFormat="1" applyFont="1" applyBorder="1" applyAlignment="1" applyProtection="1">
      <alignment horizontal="center" vertical="center"/>
      <protection locked="0"/>
    </xf>
    <xf numFmtId="172" fontId="62" fillId="0" borderId="2" xfId="0" applyNumberFormat="1" applyFont="1" applyBorder="1" applyAlignment="1" applyProtection="1">
      <alignment horizontal="center" vertical="center"/>
      <protection locked="0"/>
    </xf>
    <xf numFmtId="3" fontId="54" fillId="0" borderId="2" xfId="0" applyNumberFormat="1" applyFont="1" applyBorder="1" applyAlignment="1" applyProtection="1">
      <alignment horizontal="center" vertical="center"/>
      <protection locked="0"/>
    </xf>
    <xf numFmtId="172" fontId="54" fillId="0" borderId="2" xfId="0" applyNumberFormat="1" applyFont="1" applyBorder="1" applyAlignment="1" applyProtection="1">
      <alignment horizontal="center" vertical="center"/>
      <protection locked="0"/>
    </xf>
    <xf numFmtId="1" fontId="51" fillId="0" borderId="2" xfId="8" applyNumberFormat="1" applyFont="1" applyBorder="1" applyAlignment="1" applyProtection="1">
      <alignment horizontal="center" vertical="center"/>
      <protection locked="0"/>
    </xf>
    <xf numFmtId="0" fontId="48" fillId="0" borderId="0" xfId="8" applyFont="1" applyProtection="1">
      <protection locked="0"/>
    </xf>
    <xf numFmtId="173" fontId="57" fillId="0" borderId="2" xfId="4" applyNumberFormat="1" applyFont="1" applyBorder="1" applyAlignment="1" applyProtection="1">
      <alignment horizontal="center" vertical="center"/>
      <protection locked="0"/>
    </xf>
    <xf numFmtId="174" fontId="54" fillId="0" borderId="2" xfId="0" applyNumberFormat="1" applyFont="1" applyBorder="1" applyAlignment="1" applyProtection="1">
      <alignment horizontal="center" vertical="center"/>
      <protection locked="0"/>
    </xf>
    <xf numFmtId="169" fontId="2" fillId="0" borderId="2" xfId="8" applyNumberFormat="1" applyBorder="1" applyAlignment="1" applyProtection="1">
      <alignment horizontal="center"/>
      <protection locked="0"/>
    </xf>
    <xf numFmtId="0" fontId="2" fillId="0" borderId="2" xfId="8" applyBorder="1" applyAlignment="1" applyProtection="1">
      <alignment horizontal="center"/>
      <protection locked="0"/>
    </xf>
    <xf numFmtId="0" fontId="52" fillId="0" borderId="0" xfId="8" applyFont="1" applyProtection="1">
      <protection locked="0"/>
    </xf>
    <xf numFmtId="11" fontId="57" fillId="0" borderId="2" xfId="4" applyNumberFormat="1" applyFont="1" applyBorder="1" applyAlignment="1" applyProtection="1">
      <alignment horizontal="center" vertical="center"/>
      <protection locked="0"/>
    </xf>
    <xf numFmtId="172" fontId="54" fillId="0" borderId="2" xfId="1" applyNumberFormat="1" applyFont="1" applyBorder="1" applyAlignment="1" applyProtection="1">
      <alignment horizontal="center" vertical="center"/>
      <protection locked="0"/>
    </xf>
    <xf numFmtId="11" fontId="54" fillId="0" borderId="2" xfId="0" applyNumberFormat="1" applyFont="1" applyBorder="1" applyAlignment="1" applyProtection="1">
      <alignment horizontal="center" vertical="center"/>
      <protection locked="0"/>
    </xf>
    <xf numFmtId="4" fontId="54" fillId="0" borderId="2" xfId="0" applyNumberFormat="1" applyFont="1" applyBorder="1" applyAlignment="1" applyProtection="1">
      <alignment horizontal="center" vertical="center"/>
      <protection locked="0"/>
    </xf>
    <xf numFmtId="168" fontId="51" fillId="0" borderId="2" xfId="8" applyNumberFormat="1" applyFont="1" applyBorder="1" applyAlignment="1" applyProtection="1">
      <alignment horizontal="center" vertical="center"/>
      <protection locked="0"/>
    </xf>
    <xf numFmtId="0" fontId="51" fillId="0" borderId="2" xfId="8" applyFont="1" applyBorder="1" applyAlignment="1" applyProtection="1">
      <alignment horizontal="center" vertical="center"/>
      <protection locked="0"/>
    </xf>
    <xf numFmtId="175" fontId="51" fillId="0" borderId="2" xfId="8" applyNumberFormat="1" applyFont="1" applyBorder="1" applyAlignment="1" applyProtection="1">
      <alignment horizontal="center" vertical="center"/>
      <protection locked="0"/>
    </xf>
    <xf numFmtId="0" fontId="3" fillId="0" borderId="27" xfId="0" applyFont="1" applyBorder="1" applyProtection="1">
      <protection locked="0"/>
    </xf>
    <xf numFmtId="0" fontId="0" fillId="0" borderId="28" xfId="0" applyBorder="1" applyAlignment="1" applyProtection="1">
      <alignment horizontal="right" vertical="center" wrapText="1"/>
      <protection locked="0"/>
    </xf>
    <xf numFmtId="0" fontId="0" fillId="0" borderId="29" xfId="0" applyBorder="1" applyAlignment="1" applyProtection="1">
      <alignment vertical="center" wrapText="1"/>
      <protection locked="0"/>
    </xf>
    <xf numFmtId="0" fontId="0" fillId="0" borderId="30" xfId="0" applyBorder="1" applyAlignment="1" applyProtection="1">
      <alignment vertical="center" wrapText="1"/>
      <protection locked="0"/>
    </xf>
    <xf numFmtId="172" fontId="57" fillId="0" borderId="2" xfId="4" applyNumberFormat="1" applyFont="1" applyBorder="1" applyAlignment="1" applyProtection="1">
      <alignment horizontal="center" vertical="center"/>
      <protection locked="0"/>
    </xf>
    <xf numFmtId="0" fontId="0" fillId="0" borderId="17" xfId="0" applyBorder="1" applyAlignment="1" applyProtection="1">
      <alignment horizontal="right" vertical="center" wrapText="1"/>
      <protection locked="0"/>
    </xf>
    <xf numFmtId="0" fontId="58" fillId="0" borderId="0" xfId="4" applyFont="1" applyProtection="1">
      <protection locked="0"/>
    </xf>
    <xf numFmtId="0" fontId="65" fillId="0" borderId="0" xfId="0" applyFont="1" applyProtection="1">
      <protection locked="0"/>
    </xf>
    <xf numFmtId="0" fontId="58" fillId="0" borderId="0" xfId="4" applyFont="1" applyAlignment="1" applyProtection="1">
      <alignment horizontal="center" vertical="center"/>
      <protection locked="0"/>
    </xf>
    <xf numFmtId="0" fontId="27" fillId="0" borderId="0" xfId="4" applyFont="1" applyAlignment="1" applyProtection="1">
      <alignment horizontal="center" vertical="top"/>
      <protection locked="0"/>
    </xf>
    <xf numFmtId="0" fontId="66" fillId="0" borderId="0" xfId="3" applyFont="1" applyProtection="1">
      <protection locked="0"/>
    </xf>
    <xf numFmtId="0" fontId="3" fillId="26" borderId="0" xfId="0" applyFont="1" applyFill="1" applyProtection="1">
      <protection locked="0"/>
    </xf>
    <xf numFmtId="2" fontId="5" fillId="16" borderId="0" xfId="0" applyNumberFormat="1" applyFont="1" applyFill="1" applyProtection="1">
      <protection locked="0"/>
    </xf>
    <xf numFmtId="0" fontId="68" fillId="16" borderId="0" xfId="0" applyFont="1" applyFill="1" applyProtection="1">
      <protection locked="0"/>
    </xf>
    <xf numFmtId="0" fontId="69" fillId="16" borderId="0" xfId="0" applyFont="1" applyFill="1" applyProtection="1">
      <protection locked="0"/>
    </xf>
    <xf numFmtId="0" fontId="18" fillId="0" borderId="0" xfId="4" applyFont="1" applyAlignment="1" applyProtection="1">
      <alignment horizontal="right" vertical="center"/>
      <protection locked="0"/>
    </xf>
    <xf numFmtId="0" fontId="18" fillId="0" borderId="9" xfId="4" applyFont="1" applyBorder="1" applyAlignment="1" applyProtection="1">
      <alignment horizontal="right" vertical="center"/>
      <protection locked="0"/>
    </xf>
    <xf numFmtId="0" fontId="35" fillId="25" borderId="0" xfId="4" applyFont="1" applyFill="1" applyAlignment="1" applyProtection="1">
      <alignment horizontal="center"/>
      <protection locked="0"/>
    </xf>
    <xf numFmtId="0" fontId="53" fillId="2" borderId="7" xfId="8" applyFont="1" applyFill="1" applyBorder="1" applyAlignment="1" applyProtection="1">
      <alignment horizontal="center" vertical="center"/>
      <protection locked="0"/>
    </xf>
    <xf numFmtId="0" fontId="53" fillId="0" borderId="9" xfId="0" applyFont="1" applyBorder="1" applyAlignment="1" applyProtection="1">
      <alignment horizontal="center" vertical="center"/>
      <protection locked="0"/>
    </xf>
    <xf numFmtId="0" fontId="60" fillId="2" borderId="7" xfId="0" applyFont="1" applyFill="1" applyBorder="1" applyAlignment="1" applyProtection="1">
      <alignment horizontal="center"/>
      <protection locked="0"/>
    </xf>
    <xf numFmtId="0" fontId="51" fillId="6" borderId="0" xfId="8" applyFont="1" applyFill="1" applyAlignment="1" applyProtection="1">
      <alignment horizontal="center" vertical="center" wrapText="1"/>
      <protection locked="0"/>
    </xf>
    <xf numFmtId="0" fontId="27" fillId="2" borderId="0" xfId="5" applyFont="1" applyFill="1" applyAlignment="1" applyProtection="1">
      <alignment horizontal="center" vertical="top"/>
      <protection locked="0"/>
    </xf>
    <xf numFmtId="0" fontId="7" fillId="2" borderId="0" xfId="0" applyFont="1" applyFill="1" applyAlignment="1" applyProtection="1">
      <alignment horizontal="center" vertical="top"/>
      <protection locked="0"/>
    </xf>
    <xf numFmtId="0" fontId="53" fillId="0" borderId="9" xfId="0" applyFont="1" applyBorder="1" applyAlignment="1" applyProtection="1">
      <alignment horizontal="right" vertical="center"/>
      <protection locked="0"/>
    </xf>
    <xf numFmtId="0" fontId="53" fillId="2" borderId="7" xfId="0" applyFont="1" applyFill="1" applyBorder="1" applyAlignment="1" applyProtection="1">
      <alignment horizontal="center"/>
      <protection locked="0"/>
    </xf>
    <xf numFmtId="0" fontId="27" fillId="2" borderId="0" xfId="4" applyFont="1" applyFill="1" applyAlignment="1" applyProtection="1">
      <alignment horizontal="center"/>
      <protection locked="0"/>
    </xf>
    <xf numFmtId="0" fontId="14" fillId="6" borderId="13" xfId="4" applyFont="1" applyFill="1" applyBorder="1" applyAlignment="1" applyProtection="1">
      <alignment horizontal="center" vertical="center" wrapText="1"/>
      <protection locked="0"/>
    </xf>
    <xf numFmtId="0" fontId="14" fillId="6" borderId="12" xfId="4" applyFont="1" applyFill="1" applyBorder="1" applyAlignment="1" applyProtection="1">
      <alignment horizontal="center" vertical="center" wrapText="1"/>
      <protection locked="0"/>
    </xf>
    <xf numFmtId="0" fontId="14" fillId="6" borderId="11" xfId="4" applyFont="1" applyFill="1" applyBorder="1" applyAlignment="1" applyProtection="1">
      <alignment horizontal="center" vertical="center" wrapText="1"/>
      <protection locked="0"/>
    </xf>
    <xf numFmtId="0" fontId="14" fillId="6" borderId="10" xfId="4" applyFont="1" applyFill="1" applyBorder="1" applyAlignment="1" applyProtection="1">
      <alignment horizontal="center" vertical="center" wrapText="1"/>
      <protection locked="0"/>
    </xf>
    <xf numFmtId="0" fontId="14" fillId="6" borderId="0" xfId="4" applyFont="1" applyFill="1" applyAlignment="1" applyProtection="1">
      <alignment horizontal="center" vertical="center" wrapText="1"/>
      <protection locked="0"/>
    </xf>
    <xf numFmtId="0" fontId="14" fillId="6" borderId="9" xfId="4" applyFont="1" applyFill="1" applyBorder="1" applyAlignment="1" applyProtection="1">
      <alignment horizontal="center" vertical="center" wrapText="1"/>
      <protection locked="0"/>
    </xf>
    <xf numFmtId="0" fontId="14" fillId="6" borderId="8" xfId="4" applyFont="1" applyFill="1" applyBorder="1" applyAlignment="1" applyProtection="1">
      <alignment horizontal="center" vertical="center" wrapText="1"/>
      <protection locked="0"/>
    </xf>
    <xf numFmtId="0" fontId="14" fillId="6" borderId="7" xfId="4" applyFont="1" applyFill="1" applyBorder="1" applyAlignment="1" applyProtection="1">
      <alignment horizontal="center" vertical="center" wrapText="1"/>
      <protection locked="0"/>
    </xf>
    <xf numFmtId="0" fontId="14" fillId="6" borderId="6" xfId="4" applyFont="1" applyFill="1" applyBorder="1" applyAlignment="1" applyProtection="1">
      <alignment horizontal="center" vertical="center" wrapText="1"/>
      <protection locked="0"/>
    </xf>
    <xf numFmtId="0" fontId="24" fillId="0" borderId="25" xfId="4" applyFont="1" applyBorder="1" applyAlignment="1" applyProtection="1">
      <alignment horizontal="left" vertical="center"/>
      <protection locked="0"/>
    </xf>
    <xf numFmtId="0" fontId="24" fillId="0" borderId="24" xfId="4" applyFont="1" applyBorder="1" applyAlignment="1" applyProtection="1">
      <alignment horizontal="left" vertical="center"/>
      <protection locked="0"/>
    </xf>
    <xf numFmtId="0" fontId="22" fillId="2" borderId="0" xfId="4" applyFont="1" applyFill="1" applyAlignment="1" applyProtection="1">
      <alignment horizontal="center"/>
      <protection locked="0"/>
    </xf>
    <xf numFmtId="0" fontId="18" fillId="6" borderId="13" xfId="4" applyFont="1" applyFill="1" applyBorder="1" applyAlignment="1" applyProtection="1">
      <alignment horizontal="center"/>
      <protection locked="0"/>
    </xf>
    <xf numFmtId="0" fontId="18" fillId="6" borderId="12" xfId="4" applyFont="1" applyFill="1" applyBorder="1" applyAlignment="1" applyProtection="1">
      <alignment horizontal="center"/>
      <protection locked="0"/>
    </xf>
    <xf numFmtId="0" fontId="18" fillId="6" borderId="11" xfId="4" applyFont="1" applyFill="1" applyBorder="1" applyAlignment="1" applyProtection="1">
      <alignment horizontal="center"/>
      <protection locked="0"/>
    </xf>
    <xf numFmtId="0" fontId="18" fillId="6" borderId="10" xfId="4" applyFont="1" applyFill="1" applyBorder="1" applyAlignment="1" applyProtection="1">
      <alignment horizontal="center"/>
      <protection locked="0"/>
    </xf>
    <xf numFmtId="0" fontId="18" fillId="6" borderId="0" xfId="4" applyFont="1" applyFill="1" applyAlignment="1" applyProtection="1">
      <alignment horizontal="center"/>
      <protection locked="0"/>
    </xf>
    <xf numFmtId="0" fontId="18" fillId="6" borderId="9" xfId="4" applyFont="1" applyFill="1" applyBorder="1" applyAlignment="1" applyProtection="1">
      <alignment horizontal="center"/>
      <protection locked="0"/>
    </xf>
    <xf numFmtId="0" fontId="18" fillId="6" borderId="8" xfId="4" applyFont="1" applyFill="1" applyBorder="1" applyAlignment="1" applyProtection="1">
      <alignment horizontal="center"/>
      <protection locked="0"/>
    </xf>
    <xf numFmtId="0" fontId="18" fillId="6" borderId="7" xfId="4" applyFont="1" applyFill="1" applyBorder="1" applyAlignment="1" applyProtection="1">
      <alignment horizontal="center"/>
      <protection locked="0"/>
    </xf>
    <xf numFmtId="0" fontId="18" fillId="6" borderId="6" xfId="4" applyFont="1" applyFill="1" applyBorder="1" applyAlignment="1" applyProtection="1">
      <alignment horizontal="center"/>
      <protection locked="0"/>
    </xf>
    <xf numFmtId="0" fontId="53" fillId="0" borderId="9" xfId="8" applyFont="1" applyBorder="1" applyAlignment="1" applyProtection="1">
      <alignment horizontal="center" vertical="center"/>
      <protection locked="0"/>
    </xf>
    <xf numFmtId="0" fontId="53" fillId="0" borderId="7" xfId="8" applyFont="1" applyBorder="1" applyAlignment="1" applyProtection="1">
      <alignment horizontal="center" vertical="center"/>
      <protection locked="0"/>
    </xf>
    <xf numFmtId="0" fontId="67" fillId="26" borderId="0" xfId="0" applyFont="1" applyFill="1" applyAlignment="1" applyProtection="1">
      <alignment horizontal="center"/>
      <protection locked="0"/>
    </xf>
    <xf numFmtId="0" fontId="27" fillId="2" borderId="0" xfId="4" applyFont="1" applyFill="1" applyAlignment="1" applyProtection="1">
      <alignment horizontal="center" vertical="top"/>
      <protection locked="0"/>
    </xf>
    <xf numFmtId="0" fontId="53" fillId="2" borderId="7" xfId="0" applyFont="1" applyFill="1" applyBorder="1" applyAlignment="1" applyProtection="1">
      <alignment horizontal="center" vertical="center"/>
      <protection locked="0"/>
    </xf>
    <xf numFmtId="0" fontId="14" fillId="6" borderId="13" xfId="4" applyFont="1" applyFill="1" applyBorder="1" applyAlignment="1" applyProtection="1">
      <alignment horizontal="center"/>
      <protection locked="0"/>
    </xf>
    <xf numFmtId="0" fontId="14" fillId="6" borderId="12" xfId="4" applyFont="1" applyFill="1" applyBorder="1" applyAlignment="1" applyProtection="1">
      <alignment horizontal="center"/>
      <protection locked="0"/>
    </xf>
    <xf numFmtId="0" fontId="14" fillId="6" borderId="11" xfId="4" applyFont="1" applyFill="1" applyBorder="1" applyAlignment="1" applyProtection="1">
      <alignment horizontal="center"/>
      <protection locked="0"/>
    </xf>
    <xf numFmtId="0" fontId="14" fillId="6" borderId="10" xfId="4" applyFont="1" applyFill="1" applyBorder="1" applyAlignment="1" applyProtection="1">
      <alignment horizontal="center"/>
      <protection locked="0"/>
    </xf>
    <xf numFmtId="0" fontId="14" fillId="6" borderId="0" xfId="4" applyFont="1" applyFill="1" applyAlignment="1" applyProtection="1">
      <alignment horizontal="center"/>
      <protection locked="0"/>
    </xf>
    <xf numFmtId="0" fontId="14" fillId="6" borderId="9" xfId="4" applyFont="1" applyFill="1" applyBorder="1" applyAlignment="1" applyProtection="1">
      <alignment horizontal="center"/>
      <protection locked="0"/>
    </xf>
    <xf numFmtId="0" fontId="14" fillId="6" borderId="8" xfId="4" applyFont="1" applyFill="1" applyBorder="1" applyAlignment="1" applyProtection="1">
      <alignment horizontal="center"/>
      <protection locked="0"/>
    </xf>
    <xf numFmtId="0" fontId="14" fillId="6" borderId="7" xfId="4" applyFont="1" applyFill="1" applyBorder="1" applyAlignment="1" applyProtection="1">
      <alignment horizontal="center"/>
      <protection locked="0"/>
    </xf>
    <xf numFmtId="0" fontId="14" fillId="6" borderId="6" xfId="4" applyFont="1" applyFill="1" applyBorder="1" applyAlignment="1" applyProtection="1">
      <alignment horizontal="center"/>
      <protection locked="0"/>
    </xf>
    <xf numFmtId="0" fontId="53" fillId="2" borderId="0" xfId="0" applyFont="1" applyFill="1" applyAlignment="1" applyProtection="1">
      <alignment horizontal="center"/>
      <protection locked="0"/>
    </xf>
    <xf numFmtId="0" fontId="3" fillId="6" borderId="13" xfId="4" applyFont="1" applyFill="1" applyBorder="1" applyAlignment="1" applyProtection="1">
      <alignment horizontal="center" vertical="center" wrapText="1"/>
      <protection locked="0"/>
    </xf>
    <xf numFmtId="0" fontId="3" fillId="6" borderId="12" xfId="4" applyFont="1" applyFill="1" applyBorder="1" applyAlignment="1" applyProtection="1">
      <alignment horizontal="center" vertical="center" wrapText="1"/>
      <protection locked="0"/>
    </xf>
    <xf numFmtId="0" fontId="3" fillId="6" borderId="11" xfId="4" applyFont="1" applyFill="1" applyBorder="1" applyAlignment="1" applyProtection="1">
      <alignment horizontal="center" vertical="center" wrapText="1"/>
      <protection locked="0"/>
    </xf>
    <xf numFmtId="0" fontId="3" fillId="6" borderId="10" xfId="4" applyFont="1" applyFill="1" applyBorder="1" applyAlignment="1" applyProtection="1">
      <alignment horizontal="center" vertical="center" wrapText="1"/>
      <protection locked="0"/>
    </xf>
    <xf numFmtId="0" fontId="3" fillId="6" borderId="0" xfId="4" applyFont="1" applyFill="1" applyAlignment="1" applyProtection="1">
      <alignment horizontal="center" vertical="center" wrapText="1"/>
      <protection locked="0"/>
    </xf>
    <xf numFmtId="0" fontId="3" fillId="6" borderId="9" xfId="4" applyFont="1" applyFill="1" applyBorder="1" applyAlignment="1" applyProtection="1">
      <alignment horizontal="center" vertical="center" wrapText="1"/>
      <protection locked="0"/>
    </xf>
    <xf numFmtId="0" fontId="3" fillId="6" borderId="8" xfId="4" applyFont="1" applyFill="1" applyBorder="1" applyAlignment="1" applyProtection="1">
      <alignment horizontal="center" vertical="center" wrapText="1"/>
      <protection locked="0"/>
    </xf>
    <xf numFmtId="0" fontId="3" fillId="6" borderId="7" xfId="4" applyFont="1" applyFill="1" applyBorder="1" applyAlignment="1" applyProtection="1">
      <alignment horizontal="center" vertical="center" wrapText="1"/>
      <protection locked="0"/>
    </xf>
    <xf numFmtId="0" fontId="3" fillId="6" borderId="6" xfId="4" applyFont="1" applyFill="1" applyBorder="1" applyAlignment="1" applyProtection="1">
      <alignment horizontal="center" vertical="center" wrapText="1"/>
      <protection locked="0"/>
    </xf>
    <xf numFmtId="0" fontId="3" fillId="6" borderId="12" xfId="4" applyFont="1" applyFill="1" applyBorder="1" applyAlignment="1" applyProtection="1">
      <alignment horizontal="center" vertical="center"/>
      <protection locked="0"/>
    </xf>
    <xf numFmtId="0" fontId="3" fillId="6" borderId="11" xfId="4" applyFont="1" applyFill="1" applyBorder="1" applyAlignment="1" applyProtection="1">
      <alignment horizontal="center" vertical="center"/>
      <protection locked="0"/>
    </xf>
    <xf numFmtId="0" fontId="3" fillId="6" borderId="10" xfId="4" applyFont="1" applyFill="1" applyBorder="1" applyAlignment="1" applyProtection="1">
      <alignment horizontal="center" vertical="center"/>
      <protection locked="0"/>
    </xf>
    <xf numFmtId="0" fontId="3" fillId="6" borderId="0" xfId="4" applyFont="1" applyFill="1" applyAlignment="1" applyProtection="1">
      <alignment horizontal="center" vertical="center"/>
      <protection locked="0"/>
    </xf>
    <xf numFmtId="0" fontId="3" fillId="6" borderId="9" xfId="4" applyFont="1" applyFill="1" applyBorder="1" applyAlignment="1" applyProtection="1">
      <alignment horizontal="center" vertical="center"/>
      <protection locked="0"/>
    </xf>
    <xf numFmtId="0" fontId="3" fillId="6" borderId="8" xfId="4" applyFont="1" applyFill="1" applyBorder="1" applyAlignment="1" applyProtection="1">
      <alignment horizontal="center" vertical="center"/>
      <protection locked="0"/>
    </xf>
    <xf numFmtId="0" fontId="3" fillId="6" borderId="7" xfId="4" applyFont="1" applyFill="1" applyBorder="1" applyAlignment="1" applyProtection="1">
      <alignment horizontal="center" vertical="center"/>
      <protection locked="0"/>
    </xf>
    <xf numFmtId="0" fontId="3" fillId="6" borderId="6" xfId="4" applyFont="1" applyFill="1" applyBorder="1" applyAlignment="1" applyProtection="1">
      <alignment horizontal="center" vertical="center"/>
      <protection locked="0"/>
    </xf>
    <xf numFmtId="0" fontId="15" fillId="6" borderId="13" xfId="4" applyFont="1" applyFill="1" applyBorder="1" applyAlignment="1" applyProtection="1">
      <alignment horizontal="center" vertical="center" wrapText="1"/>
      <protection locked="0"/>
    </xf>
    <xf numFmtId="0" fontId="15" fillId="6" borderId="12" xfId="4" applyFont="1" applyFill="1" applyBorder="1" applyAlignment="1" applyProtection="1">
      <alignment horizontal="center" vertical="center" wrapText="1"/>
      <protection locked="0"/>
    </xf>
    <xf numFmtId="0" fontId="15" fillId="6" borderId="11" xfId="4" applyFont="1" applyFill="1" applyBorder="1" applyAlignment="1" applyProtection="1">
      <alignment horizontal="center" vertical="center" wrapText="1"/>
      <protection locked="0"/>
    </xf>
    <xf numFmtId="0" fontId="15" fillId="6" borderId="10" xfId="4" applyFont="1" applyFill="1" applyBorder="1" applyAlignment="1" applyProtection="1">
      <alignment horizontal="center" vertical="center" wrapText="1"/>
      <protection locked="0"/>
    </xf>
    <xf numFmtId="0" fontId="15" fillId="6" borderId="0" xfId="4" applyFont="1" applyFill="1" applyAlignment="1" applyProtection="1">
      <alignment horizontal="center" vertical="center" wrapText="1"/>
      <protection locked="0"/>
    </xf>
    <xf numFmtId="0" fontId="15" fillId="6" borderId="9" xfId="4" applyFont="1" applyFill="1" applyBorder="1" applyAlignment="1" applyProtection="1">
      <alignment horizontal="center" vertical="center" wrapText="1"/>
      <protection locked="0"/>
    </xf>
    <xf numFmtId="0" fontId="15" fillId="6" borderId="8" xfId="4" applyFont="1" applyFill="1" applyBorder="1" applyAlignment="1" applyProtection="1">
      <alignment horizontal="center" vertical="center" wrapText="1"/>
      <protection locked="0"/>
    </xf>
    <xf numFmtId="0" fontId="15" fillId="6" borderId="7" xfId="4" applyFont="1" applyFill="1" applyBorder="1" applyAlignment="1" applyProtection="1">
      <alignment horizontal="center" vertical="center" wrapText="1"/>
      <protection locked="0"/>
    </xf>
    <xf numFmtId="0" fontId="15" fillId="6" borderId="6" xfId="4" applyFont="1" applyFill="1" applyBorder="1" applyAlignment="1" applyProtection="1">
      <alignment horizontal="center" vertical="center" wrapText="1"/>
      <protection locked="0"/>
    </xf>
    <xf numFmtId="0" fontId="9" fillId="9" borderId="0" xfId="0" quotePrefix="1" applyFont="1" applyFill="1" applyAlignment="1" applyProtection="1">
      <alignment horizontal="left"/>
      <protection locked="0"/>
    </xf>
    <xf numFmtId="0" fontId="27" fillId="2" borderId="0" xfId="5" applyFont="1" applyFill="1" applyAlignment="1" applyProtection="1">
      <alignment horizontal="left" vertical="top"/>
      <protection locked="0"/>
    </xf>
    <xf numFmtId="0" fontId="75" fillId="27" borderId="0" xfId="0" applyFont="1" applyFill="1" applyProtection="1">
      <protection locked="0"/>
    </xf>
    <xf numFmtId="0" fontId="68" fillId="27" borderId="0" xfId="0" applyFont="1" applyFill="1" applyProtection="1">
      <protection locked="0"/>
    </xf>
    <xf numFmtId="0" fontId="76" fillId="6" borderId="0" xfId="0" applyFont="1" applyFill="1" applyProtection="1">
      <protection locked="0"/>
    </xf>
    <xf numFmtId="0" fontId="22" fillId="0" borderId="0" xfId="4" applyFont="1" applyBorder="1" applyAlignment="1" applyProtection="1">
      <alignment horizontal="left" vertical="center"/>
      <protection locked="0"/>
    </xf>
    <xf numFmtId="0" fontId="18" fillId="12" borderId="0" xfId="4" applyFont="1" applyFill="1" applyBorder="1" applyProtection="1">
      <protection locked="0"/>
    </xf>
    <xf numFmtId="0" fontId="20" fillId="0" borderId="0" xfId="0" applyFont="1" applyBorder="1" applyAlignment="1" applyProtection="1">
      <alignment horizontal="left" vertical="center"/>
      <protection locked="0"/>
    </xf>
    <xf numFmtId="0" fontId="14" fillId="12" borderId="0" xfId="4" applyFont="1" applyFill="1" applyBorder="1" applyProtection="1">
      <protection locked="0"/>
    </xf>
  </cellXfs>
  <cellStyles count="10">
    <cellStyle name="Comma" xfId="1" builtinId="3"/>
    <cellStyle name="Hyperlink" xfId="2" builtinId="8"/>
    <cellStyle name="Hyperlink 2" xfId="7" xr:uid="{E4B2A92F-A3B6-2D43-803E-75451C5D0E5C}"/>
    <cellStyle name="Normal" xfId="0" builtinId="0"/>
    <cellStyle name="Normal 2" xfId="3" xr:uid="{1BB721EA-4464-FE43-ADBB-6DF64B105917}"/>
    <cellStyle name="Normal 2 2" xfId="6" xr:uid="{C889D221-0B14-BB4C-959F-21997635BE1E}"/>
    <cellStyle name="Normal 3 3" xfId="8" xr:uid="{66EFB334-9A17-7645-B2EC-FFF0ECCB727C}"/>
    <cellStyle name="Normal 6" xfId="4" xr:uid="{E00A56DC-D01D-AB47-999D-81FF4EB65E35}"/>
    <cellStyle name="Normal 6 3" xfId="5" xr:uid="{60D1F55C-2099-BC45-A902-C562DC29A532}"/>
    <cellStyle name="Normal 7" xfId="9" xr:uid="{F10B196E-E22F-3A47-AB2E-EC5D6206F4D2}"/>
  </cellStyles>
  <dxfs count="2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22421</xdr:rowOff>
    </xdr:from>
    <xdr:to>
      <xdr:col>11</xdr:col>
      <xdr:colOff>403225</xdr:colOff>
      <xdr:row>15</xdr:row>
      <xdr:rowOff>217714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0" y="1343221"/>
          <a:ext cx="7807325" cy="113509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400" b="1" i="0" u="none" strike="noStrike" kern="0" cap="none" spc="0" normalizeH="0" baseline="0" noProof="0">
              <a:ln>
                <a:noFill/>
              </a:ln>
              <a:solidFill>
                <a:prstClr val="black"/>
              </a:solidFill>
              <a:effectLst/>
              <a:uLnTx/>
              <a:uFillTx/>
              <a:latin typeface="+mn-lt"/>
              <a:ea typeface="+mn-ea"/>
              <a:cs typeface="Arial" panose="020B0604020202020204" pitchFamily="34" charset="0"/>
            </a:rPr>
            <a:t>Description of Calculations/Inputs:
This page is very important and should be used extensively.  It is where you will collect all of your relevant data from the peer reviewed literature.  This page contains meta-analyses that can be used to formulate mean, low, and high estimates contained on the "Advanced Controls" page. You can use this sheet for common factoring needs for variables used in First Cost and Operating Cost Factoring.  </a:t>
          </a:r>
          <a:endParaRPr lang="en-US" sz="1100" b="0">
            <a:latin typeface="+mn-lt"/>
          </a:endParaRPr>
        </a:p>
      </xdr:txBody>
    </xdr:sp>
    <xdr:clientData/>
  </xdr:twoCellAnchor>
  <xdr:twoCellAnchor>
    <xdr:from>
      <xdr:col>8</xdr:col>
      <xdr:colOff>402981</xdr:colOff>
      <xdr:row>1395</xdr:row>
      <xdr:rowOff>12212</xdr:rowOff>
    </xdr:from>
    <xdr:to>
      <xdr:col>12</xdr:col>
      <xdr:colOff>280866</xdr:colOff>
      <xdr:row>1405</xdr:row>
      <xdr:rowOff>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787781" y="230161612"/>
          <a:ext cx="2570285" cy="163878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[EXPLAIN</a:t>
          </a:r>
          <a:r>
            <a:rPr lang="en-US" sz="1100" b="1" baseline="0"/>
            <a:t> ANY FACTORING DONE HERE]</a:t>
          </a:r>
          <a:endParaRPr lang="en-US" sz="1100" b="1"/>
        </a:p>
      </xdr:txBody>
    </xdr:sp>
    <xdr:clientData/>
  </xdr:twoCellAnchor>
  <xdr:twoCellAnchor>
    <xdr:from>
      <xdr:col>4</xdr:col>
      <xdr:colOff>635000</xdr:colOff>
      <xdr:row>1443</xdr:row>
      <xdr:rowOff>122116</xdr:rowOff>
    </xdr:from>
    <xdr:to>
      <xdr:col>7</xdr:col>
      <xdr:colOff>512884</xdr:colOff>
      <xdr:row>1466</xdr:row>
      <xdr:rowOff>91099</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3327400" y="238196316"/>
          <a:ext cx="1897184" cy="3766283"/>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[EXPLAIN</a:t>
          </a:r>
          <a:r>
            <a:rPr lang="en-US" sz="1100" b="1" baseline="0"/>
            <a:t> ANY FACTORING DONE HERE]</a:t>
          </a:r>
          <a:endParaRPr lang="en-US" sz="1100" b="1"/>
        </a:p>
      </xdr:txBody>
    </xdr:sp>
    <xdr:clientData/>
  </xdr:twoCellAnchor>
  <xdr:twoCellAnchor>
    <xdr:from>
      <xdr:col>0</xdr:col>
      <xdr:colOff>2362200</xdr:colOff>
      <xdr:row>40</xdr:row>
      <xdr:rowOff>152400</xdr:rowOff>
    </xdr:from>
    <xdr:to>
      <xdr:col>11</xdr:col>
      <xdr:colOff>25400</xdr:colOff>
      <xdr:row>43</xdr:row>
      <xdr:rowOff>554567</xdr:rowOff>
    </xdr:to>
    <xdr:sp macro="" textlink="">
      <xdr:nvSpPr>
        <xdr:cNvPr id="5" name="Down Arrow Callout 4">
          <a:extLst>
            <a:ext uri="{FF2B5EF4-FFF2-40B4-BE49-F238E27FC236}">
              <a16:creationId xmlns:a16="http://schemas.microsoft.com/office/drawing/2014/main" id="{00000000-0008-0000-0000-000005000000}"/>
            </a:ext>
          </a:extLst>
        </xdr:cNvPr>
        <xdr:cNvSpPr/>
      </xdr:nvSpPr>
      <xdr:spPr>
        <a:xfrm>
          <a:off x="673100" y="6591300"/>
          <a:ext cx="6756400" cy="503767"/>
        </a:xfrm>
        <a:prstGeom prst="downArrowCallout">
          <a:avLst>
            <a:gd name="adj1" fmla="val 20031"/>
            <a:gd name="adj2" fmla="val 34869"/>
            <a:gd name="adj3" fmla="val 24530"/>
            <a:gd name="adj4" fmla="val 52100"/>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800" b="1"/>
            <a:t>ENTER VARIABLE DATA FROM SOURCES HERE. BE</a:t>
          </a:r>
          <a:r>
            <a:rPr lang="en-US" sz="1800" b="1" baseline="0"/>
            <a:t> SURE TO COMPLETE EVERY FIELD!</a:t>
          </a:r>
          <a:endParaRPr lang="en-US" sz="1800" b="1"/>
        </a:p>
      </xdr:txBody>
    </xdr:sp>
    <xdr:clientData/>
  </xdr:twoCellAnchor>
  <xdr:twoCellAnchor>
    <xdr:from>
      <xdr:col>0</xdr:col>
      <xdr:colOff>266700</xdr:colOff>
      <xdr:row>1390</xdr:row>
      <xdr:rowOff>76200</xdr:rowOff>
    </xdr:from>
    <xdr:to>
      <xdr:col>11</xdr:col>
      <xdr:colOff>669925</xdr:colOff>
      <xdr:row>1391</xdr:row>
      <xdr:rowOff>95250</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66700" y="229400100"/>
          <a:ext cx="7807325" cy="184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Decription of Calculations/Inputs:
Using multiple data points from literature review you can enter in cumulative adoption data that correlate with price/cost and calculate a learning rate to use in Advanced Controls for First Cost or a factoring variable
</a:t>
          </a:r>
          <a:endParaRPr lang="en-US" sz="1100"/>
        </a:p>
      </xdr:txBody>
    </xdr:sp>
    <xdr:clientData/>
  </xdr:twoCellAnchor>
  <mc:AlternateContent xmlns:mc="http://schemas.openxmlformats.org/markup-compatibility/2006">
    <mc:Choice xmlns:a14="http://schemas.microsoft.com/office/drawing/2010/main" Requires="a14">
      <xdr:twoCellAnchor>
        <xdr:from>
          <xdr:col>13</xdr:col>
          <xdr:colOff>466725</xdr:colOff>
          <xdr:row>3</xdr:row>
          <xdr:rowOff>85725</xdr:rowOff>
        </xdr:from>
        <xdr:to>
          <xdr:col>15</xdr:col>
          <xdr:colOff>847725</xdr:colOff>
          <xdr:row>6</xdr:row>
          <xdr:rowOff>85725</xdr:rowOff>
        </xdr:to>
        <xdr:sp macro="" textlink="">
          <xdr:nvSpPr>
            <xdr:cNvPr id="1323" name="Button 299" hidden="1">
              <a:extLst>
                <a:ext uri="{63B3BB69-23CF-44E3-9099-C40C66FF867C}">
                  <a14:compatExt spid="_x0000_s1323"/>
                </a:ext>
                <a:ext uri="{FF2B5EF4-FFF2-40B4-BE49-F238E27FC236}">
                  <a16:creationId xmlns:a16="http://schemas.microsoft.com/office/drawing/2014/main" id="{00000000-0008-0000-0000-00002B05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600" b="0" i="0" u="none" strike="noStrike" baseline="0">
                  <a:solidFill>
                    <a:srgbClr val="000000"/>
                  </a:solidFill>
                  <a:latin typeface="Arial"/>
                  <a:cs typeface="Arial"/>
                </a:rPr>
                <a:t>Summarize Variables Below</a:t>
              </a:r>
            </a:p>
          </xdr:txBody>
        </xdr:sp>
        <xdr:clientData fPrintsWithSheet="0"/>
      </xdr:twoCellAnchor>
    </mc:Choice>
    <mc:Fallback/>
  </mc:AlternateContent>
  <xdr:oneCellAnchor>
    <xdr:from>
      <xdr:col>0</xdr:col>
      <xdr:colOff>0</xdr:colOff>
      <xdr:row>1399</xdr:row>
      <xdr:rowOff>0</xdr:rowOff>
    </xdr:from>
    <xdr:ext cx="2092160" cy="1281999"/>
    <xdr:pic>
      <xdr:nvPicPr>
        <xdr:cNvPr id="9" name="Picture 8">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0809800"/>
          <a:ext cx="2092160" cy="1281999"/>
        </a:xfrm>
        <a:prstGeom prst="rect">
          <a:avLst/>
        </a:prstGeom>
        <a:noFill/>
        <a:ln>
          <a:noFill/>
        </a:ln>
      </xdr:spPr>
    </xdr:pic>
    <xdr:clientData/>
  </xdr:oneCellAnchor>
  <xdr:oneCellAnchor>
    <xdr:from>
      <xdr:col>6</xdr:col>
      <xdr:colOff>269875</xdr:colOff>
      <xdr:row>1432</xdr:row>
      <xdr:rowOff>95250</xdr:rowOff>
    </xdr:from>
    <xdr:ext cx="2314410" cy="1266124"/>
    <xdr:pic>
      <xdr:nvPicPr>
        <xdr:cNvPr id="10" name="Picture 9">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08475" y="236353350"/>
          <a:ext cx="2314410" cy="1266124"/>
        </a:xfrm>
        <a:prstGeom prst="rect">
          <a:avLst/>
        </a:prstGeom>
        <a:noFill/>
        <a:ln>
          <a:noFill/>
        </a:ln>
      </xdr:spPr>
    </xdr:pic>
    <xdr:clientData/>
  </xdr:oneCellAnchor>
  <xdr:twoCellAnchor>
    <xdr:from>
      <xdr:col>8</xdr:col>
      <xdr:colOff>412750</xdr:colOff>
      <xdr:row>1408</xdr:row>
      <xdr:rowOff>127000</xdr:rowOff>
    </xdr:from>
    <xdr:to>
      <xdr:col>12</xdr:col>
      <xdr:colOff>290635</xdr:colOff>
      <xdr:row>1427</xdr:row>
      <xdr:rowOff>127000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5797550" y="232422700"/>
          <a:ext cx="2570285" cy="31369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[EXPLAIN</a:t>
          </a:r>
          <a:r>
            <a:rPr lang="en-US" sz="1100" b="1" baseline="0"/>
            <a:t> ANY FACTORING DONE HERE]</a:t>
          </a:r>
          <a:endParaRPr lang="en-US" sz="1100" b="1"/>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eni/Desktop/Climate/Drawdown/Silvopasture_L-Use_v1.1a_3Aug18.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rst Cost"/>
      <sheetName val="CH4 Calcs"/>
      <sheetName val="Unit Adoption Calculations"/>
      <sheetName val="Detailed Results"/>
      <sheetName val="CO2 Calcs"/>
      <sheetName val="Operating Cost"/>
      <sheetName val="Custom PDS Adoption"/>
      <sheetName val="Custom REF Adoption"/>
      <sheetName val="Advanced Controls"/>
      <sheetName val="Emissions Factors"/>
      <sheetName val="AEZ Data"/>
      <sheetName val="Helper Tables"/>
      <sheetName val="TLA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geconsearch.umn.edu/bitstream/124249/2/2012AC%20Browne,%20Natalie%20CP.pdf" TargetMode="External"/><Relationship Id="rId13" Type="http://schemas.openxmlformats.org/officeDocument/2006/relationships/hyperlink" Target="http://link.springer.com/article/10.1007/BF00704870" TargetMode="External"/><Relationship Id="rId18" Type="http://schemas.openxmlformats.org/officeDocument/2006/relationships/vmlDrawing" Target="../drawings/vmlDrawing1.vml"/><Relationship Id="rId3" Type="http://schemas.openxmlformats.org/officeDocument/2006/relationships/hyperlink" Target="https://www.ipcc.ch/publications_and_data/ar4/wg1/en/ch2s2-10-2.html" TargetMode="External"/><Relationship Id="rId7" Type="http://schemas.openxmlformats.org/officeDocument/2006/relationships/hyperlink" Target="https://extension.usu.edu/boxelder/files/uploads/Farm%20Management/Cow_Calf.pdf" TargetMode="External"/><Relationship Id="rId12" Type="http://schemas.openxmlformats.org/officeDocument/2006/relationships/hyperlink" Target="http://link.springer.com/chapter/10.1007/978-94-007-6707-2_13" TargetMode="External"/><Relationship Id="rId17" Type="http://schemas.openxmlformats.org/officeDocument/2006/relationships/drawing" Target="../drawings/drawing1.xml"/><Relationship Id="rId2" Type="http://schemas.openxmlformats.org/officeDocument/2006/relationships/hyperlink" Target="http://inflationdata.com/Inflation/Consumer_Price_Index/CurrentCPI.asp?reloaded=true" TargetMode="External"/><Relationship Id="rId16" Type="http://schemas.openxmlformats.org/officeDocument/2006/relationships/printerSettings" Target="../printerSettings/printerSettings1.bin"/><Relationship Id="rId20" Type="http://schemas.openxmlformats.org/officeDocument/2006/relationships/comments" Target="../comments1.xml"/><Relationship Id="rId1" Type="http://schemas.openxmlformats.org/officeDocument/2006/relationships/hyperlink" Target="http://www.usforex.com/forex-tools/historical-rate-tools/yearly-average-rates" TargetMode="External"/><Relationship Id="rId6" Type="http://schemas.openxmlformats.org/officeDocument/2006/relationships/hyperlink" Target="http://digitalcommons.usu.edu/cgi/viewcontent.cgi?article=1716&amp;context=extension_curall" TargetMode="External"/><Relationship Id="rId11" Type="http://schemas.openxmlformats.org/officeDocument/2006/relationships/hyperlink" Target="http://link.springer.com/chapter/10.1007/978-94-007-6707-2_13" TargetMode="External"/><Relationship Id="rId5" Type="http://schemas.openxmlformats.org/officeDocument/2006/relationships/hyperlink" Target="http://www.dpi.nsw.gov.au/__data/assets/pdf_file/0005/175523/16-North-Coast-weaners-unimproved.pdf" TargetMode="External"/><Relationship Id="rId15" Type="http://schemas.openxmlformats.org/officeDocument/2006/relationships/hyperlink" Target="http://link.springer.com/article/10.1007/s10457-005-8302-0" TargetMode="External"/><Relationship Id="rId10" Type="http://schemas.openxmlformats.org/officeDocument/2006/relationships/hyperlink" Target="http://cdn.intechopen.com/pdfs/40419/InTech-Status_of_beef_cattle_production_in_argentina_over_the_last_decade_and_its_prospects.pdf" TargetMode="External"/><Relationship Id="rId19" Type="http://schemas.openxmlformats.org/officeDocument/2006/relationships/ctrlProp" Target="../ctrlProps/ctrlProp1.xml"/><Relationship Id="rId4" Type="http://schemas.openxmlformats.org/officeDocument/2006/relationships/hyperlink" Target="https://www.ag.ndsu.edu/archive/carringt/livestock/Beef%20Report%2005/Costs%20and%20Returns%20for%20Cow.htm" TargetMode="External"/><Relationship Id="rId9" Type="http://schemas.openxmlformats.org/officeDocument/2006/relationships/hyperlink" Target="http://www.dpi.nsw.gov.au/__data/assets/pdf_file/0003/175530/26-Young-cattle-15-20-mths.pdf" TargetMode="External"/><Relationship Id="rId14" Type="http://schemas.openxmlformats.org/officeDocument/2006/relationships/hyperlink" Target="http://link.springer.com/article/10.1023%2FA%3A101337542667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FA7BA-8DC7-A548-A66C-07CAB5726B02}">
  <sheetPr codeName="Sheet9">
    <tabColor theme="5" tint="0.59999389629810485"/>
  </sheetPr>
  <dimension ref="A2:CP1502"/>
  <sheetViews>
    <sheetView showGridLines="0" tabSelected="1" topLeftCell="I212" zoomScale="60" zoomScaleNormal="60" zoomScalePageLayoutView="55" workbookViewId="0">
      <selection activeCell="AA257" sqref="AA257"/>
    </sheetView>
  </sheetViews>
  <sheetFormatPr defaultColWidth="8.85546875" defaultRowHeight="15" x14ac:dyDescent="0.2"/>
  <cols>
    <col min="1" max="1" width="33.42578125" style="1" customWidth="1"/>
    <col min="2" max="2" width="21" style="1" hidden="1" customWidth="1"/>
    <col min="3" max="3" width="21" style="1" customWidth="1"/>
    <col min="4" max="4" width="20.85546875" style="1" customWidth="1"/>
    <col min="5" max="5" width="30" style="1" customWidth="1"/>
    <col min="6" max="7" width="23.28515625" style="1" customWidth="1"/>
    <col min="8" max="8" width="21.42578125" style="1" customWidth="1"/>
    <col min="9" max="10" width="13.85546875" style="1" customWidth="1"/>
    <col min="11" max="11" width="13" style="1" customWidth="1"/>
    <col min="12" max="12" width="16.7109375" style="1" customWidth="1"/>
    <col min="13" max="13" width="24.140625" style="1" customWidth="1"/>
    <col min="14" max="14" width="21.140625" style="1" customWidth="1"/>
    <col min="15" max="15" width="16" style="1" customWidth="1"/>
    <col min="16" max="18" width="15.42578125" style="1" customWidth="1"/>
    <col min="19" max="19" width="12.42578125" style="1" bestFit="1" customWidth="1"/>
    <col min="20" max="20" width="14.140625" style="1" customWidth="1"/>
    <col min="21" max="21" width="15.7109375" style="1" bestFit="1" customWidth="1"/>
    <col min="22" max="22" width="21.140625" style="1" bestFit="1" customWidth="1"/>
    <col min="23" max="23" width="16.85546875" style="1" customWidth="1"/>
    <col min="24" max="24" width="22.42578125" style="1" bestFit="1" customWidth="1"/>
    <col min="25" max="25" width="13" style="1" customWidth="1"/>
    <col min="26" max="26" width="14.85546875" style="1" customWidth="1"/>
    <col min="27" max="27" width="20" style="1" customWidth="1"/>
    <col min="28" max="28" width="6.85546875" style="1" customWidth="1"/>
    <col min="29" max="29" width="28" style="1" customWidth="1"/>
    <col min="30" max="30" width="8.85546875" style="1" customWidth="1"/>
    <col min="31" max="31" width="11" style="1" customWidth="1"/>
    <col min="32" max="32" width="13.85546875" style="1" customWidth="1"/>
    <col min="33" max="35" width="8.85546875" style="1" customWidth="1"/>
    <col min="36" max="36" width="13.140625" style="1" customWidth="1"/>
    <col min="37" max="37" width="14.140625" style="1" customWidth="1"/>
    <col min="38" max="38" width="8.85546875" style="1" customWidth="1"/>
    <col min="39" max="39" width="21.28515625" style="1" customWidth="1"/>
    <col min="40" max="40" width="10.28515625" style="1" customWidth="1"/>
    <col min="41" max="41" width="13.28515625" style="1" customWidth="1"/>
    <col min="42" max="42" width="14.140625" style="1" customWidth="1"/>
    <col min="43" max="43" width="16.140625" style="1" customWidth="1"/>
    <col min="44" max="44" width="10.42578125" style="2" customWidth="1"/>
    <col min="45" max="45" width="10.7109375" style="1" customWidth="1"/>
    <col min="46" max="46" width="119.85546875" style="1" customWidth="1"/>
    <col min="47" max="47" width="21" style="1" customWidth="1"/>
    <col min="48" max="74" width="15.7109375" style="1" customWidth="1"/>
    <col min="75" max="75" width="8.85546875" style="1" customWidth="1"/>
    <col min="76" max="76" width="17.42578125" style="2" customWidth="1"/>
    <col min="77" max="89" width="17.42578125" style="1" customWidth="1"/>
    <col min="90" max="92" width="14" style="1" customWidth="1"/>
    <col min="93" max="93" width="15.140625" style="1" customWidth="1"/>
    <col min="94" max="95" width="8.85546875" style="1" customWidth="1"/>
    <col min="96" max="16384" width="8.85546875" style="1"/>
  </cols>
  <sheetData>
    <row r="2" spans="1:86" s="322" customFormat="1" ht="34.5" x14ac:dyDescent="0.45">
      <c r="A2" s="359" t="str">
        <f ca="1">MID(CELL("filename",A2),FIND("]",CELL("filename",A2))+1,256)</f>
        <v>Variable Meta-analysis</v>
      </c>
      <c r="B2" s="359"/>
      <c r="C2" s="436" t="s">
        <v>514</v>
      </c>
      <c r="D2" s="437"/>
      <c r="E2" s="437"/>
      <c r="F2" s="437"/>
      <c r="G2" s="437"/>
      <c r="H2" s="437"/>
      <c r="I2" s="437"/>
      <c r="J2" s="437"/>
      <c r="K2" s="437"/>
      <c r="L2" s="437"/>
      <c r="M2" s="437"/>
      <c r="N2" s="437"/>
      <c r="O2" s="358"/>
      <c r="P2" s="357"/>
      <c r="Q2" s="357"/>
      <c r="R2" s="357"/>
      <c r="S2" s="395" t="s">
        <v>513</v>
      </c>
      <c r="T2" s="395"/>
      <c r="U2" s="395"/>
      <c r="V2" s="395"/>
      <c r="W2" s="395"/>
      <c r="X2" s="395"/>
      <c r="Y2" s="395"/>
      <c r="Z2" s="395"/>
      <c r="AA2" s="395"/>
      <c r="AB2" s="356"/>
      <c r="AC2" s="356"/>
      <c r="AD2" s="356"/>
      <c r="AE2" s="356"/>
      <c r="AF2" s="356"/>
      <c r="AG2" s="356"/>
      <c r="AH2" s="356"/>
      <c r="AI2" s="356"/>
      <c r="AJ2" s="356"/>
      <c r="AK2" s="356"/>
      <c r="AL2" s="356"/>
      <c r="AM2" s="356"/>
      <c r="AN2" s="356"/>
      <c r="AO2" s="356"/>
      <c r="AP2" s="356"/>
      <c r="AQ2" s="356"/>
      <c r="AR2" s="323"/>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2"/>
      <c r="BY2" s="1"/>
      <c r="BZ2" s="1"/>
      <c r="CA2" s="1"/>
      <c r="CB2" s="1"/>
      <c r="CC2" s="1"/>
      <c r="CD2" s="1"/>
      <c r="CE2" s="1"/>
      <c r="CF2" s="1"/>
      <c r="CG2" s="1"/>
      <c r="CH2" s="1"/>
    </row>
    <row r="3" spans="1:86" ht="15.75" x14ac:dyDescent="0.25">
      <c r="B3" s="355"/>
      <c r="S3" s="396" t="s">
        <v>512</v>
      </c>
      <c r="T3" s="396"/>
      <c r="U3" s="397" t="s">
        <v>448</v>
      </c>
      <c r="V3" s="397"/>
      <c r="W3" s="397"/>
      <c r="X3" s="397"/>
      <c r="Y3" s="397"/>
      <c r="Z3" s="397"/>
      <c r="AA3" s="397"/>
      <c r="AB3" s="352" t="s">
        <v>268</v>
      </c>
      <c r="AC3" s="158" t="s">
        <v>511</v>
      </c>
      <c r="AD3" s="158" t="s">
        <v>510</v>
      </c>
      <c r="AE3" s="2"/>
      <c r="AF3" s="2"/>
      <c r="AG3" s="2"/>
      <c r="AH3" s="2"/>
      <c r="AI3" s="2"/>
      <c r="AJ3" s="2"/>
      <c r="AK3" s="2"/>
      <c r="AM3" s="367" t="s">
        <v>509</v>
      </c>
      <c r="AN3" s="367"/>
      <c r="AO3" s="394" t="s">
        <v>448</v>
      </c>
      <c r="AP3" s="394"/>
      <c r="AQ3" s="394"/>
      <c r="AR3" s="394"/>
      <c r="AS3" s="394"/>
      <c r="AU3" s="435" t="s">
        <v>508</v>
      </c>
      <c r="AV3" s="435"/>
    </row>
    <row r="4" spans="1:86" ht="15.75" x14ac:dyDescent="0.2">
      <c r="B4" s="243"/>
      <c r="S4" s="354"/>
      <c r="T4" s="366" t="s">
        <v>443</v>
      </c>
      <c r="U4" s="259" t="s">
        <v>505</v>
      </c>
      <c r="V4" s="259" t="s">
        <v>501</v>
      </c>
      <c r="W4" s="259" t="s">
        <v>498</v>
      </c>
      <c r="X4" s="259" t="s">
        <v>495</v>
      </c>
      <c r="Y4" s="259" t="s">
        <v>493</v>
      </c>
      <c r="Z4" s="353" t="s">
        <v>491</v>
      </c>
      <c r="AA4" s="353" t="s">
        <v>507</v>
      </c>
      <c r="AB4" s="352" t="s">
        <v>506</v>
      </c>
      <c r="AC4" s="299">
        <v>2016</v>
      </c>
      <c r="AE4" s="298">
        <v>0.98688521856579481</v>
      </c>
      <c r="AM4" s="316"/>
      <c r="AN4" s="366" t="s">
        <v>438</v>
      </c>
      <c r="AO4" s="296" t="s">
        <v>503</v>
      </c>
      <c r="AP4" s="296" t="s">
        <v>500</v>
      </c>
      <c r="AQ4" s="296" t="s">
        <v>497</v>
      </c>
      <c r="AR4" s="337" t="s">
        <v>494</v>
      </c>
      <c r="AS4" s="332" t="s">
        <v>492</v>
      </c>
      <c r="AU4" s="1" t="s">
        <v>108</v>
      </c>
    </row>
    <row r="5" spans="1:86" ht="26.25" thickBot="1" x14ac:dyDescent="0.4">
      <c r="B5" s="243"/>
      <c r="C5" s="438" t="s">
        <v>515</v>
      </c>
      <c r="D5" s="31"/>
      <c r="E5" s="31"/>
      <c r="F5" s="31"/>
      <c r="S5" s="351"/>
      <c r="T5" s="366" t="s">
        <v>438</v>
      </c>
      <c r="U5" s="89"/>
      <c r="V5" s="247"/>
      <c r="W5" s="247"/>
      <c r="X5" s="247"/>
      <c r="Y5" s="247"/>
      <c r="Z5" s="351"/>
      <c r="AA5" s="351"/>
      <c r="AC5" s="299">
        <v>2015</v>
      </c>
      <c r="AE5" s="350">
        <v>0.99880999999999998</v>
      </c>
      <c r="AM5" s="313"/>
      <c r="AN5" s="366"/>
      <c r="AO5" s="244"/>
      <c r="AP5" s="312"/>
      <c r="AQ5" s="312"/>
      <c r="AR5" s="293"/>
      <c r="AS5" s="293"/>
      <c r="AU5" s="1" t="s">
        <v>225</v>
      </c>
    </row>
    <row r="6" spans="1:86" ht="15.75" thickBot="1" x14ac:dyDescent="0.25">
      <c r="B6" s="243"/>
      <c r="S6" s="369" t="s">
        <v>436</v>
      </c>
      <c r="T6" s="236" t="s">
        <v>505</v>
      </c>
      <c r="U6" s="294">
        <v>1</v>
      </c>
      <c r="V6" s="330">
        <v>238.84589700000001</v>
      </c>
      <c r="W6" s="330">
        <v>2.3884589699999999E-5</v>
      </c>
      <c r="X6" s="330">
        <v>947.81712000000005</v>
      </c>
      <c r="Y6" s="330">
        <v>0.27777777799999998</v>
      </c>
      <c r="Z6" s="349">
        <v>2.7777777799999997E-4</v>
      </c>
      <c r="AA6" s="330">
        <v>277777.77799999999</v>
      </c>
      <c r="AC6" s="348">
        <v>2014</v>
      </c>
      <c r="AD6" s="347"/>
      <c r="AE6" s="346">
        <v>1</v>
      </c>
      <c r="AF6" s="345" t="s">
        <v>504</v>
      </c>
      <c r="AM6" s="393" t="s">
        <v>436</v>
      </c>
      <c r="AN6" s="337" t="s">
        <v>503</v>
      </c>
      <c r="AO6" s="294">
        <v>1</v>
      </c>
      <c r="AP6" s="344">
        <v>0.40468599999999999</v>
      </c>
      <c r="AQ6" s="343">
        <v>4.0468564224000001E-4</v>
      </c>
      <c r="AR6" s="295">
        <v>4046.8626697153031</v>
      </c>
      <c r="AS6" s="297">
        <v>4.0468626697153032E-3</v>
      </c>
      <c r="AU6" s="1" t="s">
        <v>502</v>
      </c>
    </row>
    <row r="7" spans="1:86" x14ac:dyDescent="0.2">
      <c r="B7" s="243"/>
      <c r="S7" s="369"/>
      <c r="T7" s="236" t="s">
        <v>501</v>
      </c>
      <c r="U7" s="330">
        <v>4.1868000000000001E-3</v>
      </c>
      <c r="V7" s="294">
        <v>1</v>
      </c>
      <c r="W7" s="340">
        <v>9.9999999999999995E-8</v>
      </c>
      <c r="X7" s="330">
        <v>3.9683207199999999</v>
      </c>
      <c r="Y7" s="330">
        <v>1.163E-3</v>
      </c>
      <c r="Z7" s="338">
        <v>1.1629999999999999E-6</v>
      </c>
      <c r="AA7" s="329">
        <v>1163</v>
      </c>
      <c r="AC7" s="299">
        <v>2013</v>
      </c>
      <c r="AD7" s="299"/>
      <c r="AE7" s="298">
        <v>1.02</v>
      </c>
      <c r="AM7" s="393"/>
      <c r="AN7" s="337" t="s">
        <v>500</v>
      </c>
      <c r="AO7" s="309">
        <v>2.4710559990831999</v>
      </c>
      <c r="AP7" s="294">
        <v>1</v>
      </c>
      <c r="AQ7" s="342">
        <v>1E-3</v>
      </c>
      <c r="AR7" s="295">
        <v>10000</v>
      </c>
      <c r="AS7" s="297">
        <v>0.01</v>
      </c>
      <c r="AU7" s="1" t="s">
        <v>499</v>
      </c>
    </row>
    <row r="8" spans="1:86" x14ac:dyDescent="0.2">
      <c r="S8" s="369"/>
      <c r="T8" s="236" t="s">
        <v>498</v>
      </c>
      <c r="U8" s="329">
        <v>41868</v>
      </c>
      <c r="V8" s="329">
        <v>10000000</v>
      </c>
      <c r="W8" s="294">
        <v>1</v>
      </c>
      <c r="X8" s="341">
        <v>39683207.200000003</v>
      </c>
      <c r="Y8" s="329">
        <v>11630</v>
      </c>
      <c r="Z8" s="330">
        <v>11.63</v>
      </c>
      <c r="AA8" s="329">
        <v>11630000000</v>
      </c>
      <c r="AC8" s="299">
        <v>2012</v>
      </c>
      <c r="AD8" s="299"/>
      <c r="AE8" s="298">
        <v>1.03</v>
      </c>
      <c r="AM8" s="393"/>
      <c r="AN8" s="337" t="s">
        <v>497</v>
      </c>
      <c r="AO8" s="295">
        <v>2471.04392018</v>
      </c>
      <c r="AP8" s="331">
        <v>1000</v>
      </c>
      <c r="AQ8" s="294">
        <v>1</v>
      </c>
      <c r="AR8" s="295">
        <v>10000000</v>
      </c>
      <c r="AS8" s="331">
        <v>10</v>
      </c>
      <c r="AU8" s="1" t="s">
        <v>496</v>
      </c>
    </row>
    <row r="9" spans="1:86" x14ac:dyDescent="0.2">
      <c r="S9" s="369"/>
      <c r="T9" s="236" t="s">
        <v>495</v>
      </c>
      <c r="U9" s="330">
        <v>1.0550558499999999E-3</v>
      </c>
      <c r="V9" s="330">
        <v>0.25199576099999998</v>
      </c>
      <c r="W9" s="340">
        <v>2.51995761E-8</v>
      </c>
      <c r="X9" s="294">
        <v>1</v>
      </c>
      <c r="Y9" s="339">
        <v>2.9307106999999999E-4</v>
      </c>
      <c r="Z9" s="338">
        <v>2.9307106999999998E-7</v>
      </c>
      <c r="AA9" s="330">
        <v>293.07106999999996</v>
      </c>
      <c r="AC9" s="299">
        <v>2011</v>
      </c>
      <c r="AD9" s="299"/>
      <c r="AE9" s="298">
        <v>1.05</v>
      </c>
      <c r="AM9" s="393"/>
      <c r="AN9" s="337" t="s">
        <v>494</v>
      </c>
      <c r="AO9" s="336">
        <v>2.4710500000000001E-4</v>
      </c>
      <c r="AP9" s="335">
        <v>1E-4</v>
      </c>
      <c r="AQ9" s="297">
        <v>9.9999999999999995E-8</v>
      </c>
      <c r="AR9" s="294">
        <v>1</v>
      </c>
      <c r="AS9" s="297">
        <v>9.9999999999999995E-7</v>
      </c>
    </row>
    <row r="10" spans="1:86" x14ac:dyDescent="0.2">
      <c r="S10" s="369"/>
      <c r="T10" s="236" t="s">
        <v>493</v>
      </c>
      <c r="U10" s="334">
        <v>3.6</v>
      </c>
      <c r="V10" s="330">
        <v>859.84522800000002</v>
      </c>
      <c r="W10" s="330">
        <v>8.5984522799999996E-5</v>
      </c>
      <c r="X10" s="330">
        <v>3412.1416300000001</v>
      </c>
      <c r="Y10" s="294">
        <v>1</v>
      </c>
      <c r="Z10" s="333">
        <v>1E-3</v>
      </c>
      <c r="AA10" s="329">
        <v>1000000</v>
      </c>
      <c r="AC10" s="299">
        <v>2010</v>
      </c>
      <c r="AD10" s="299"/>
      <c r="AE10" s="298">
        <v>1.0900000000000001</v>
      </c>
      <c r="AM10" s="393"/>
      <c r="AN10" s="332" t="s">
        <v>492</v>
      </c>
      <c r="AO10" s="331">
        <v>247.10500000000002</v>
      </c>
      <c r="AP10" s="331">
        <v>100</v>
      </c>
      <c r="AQ10" s="297">
        <v>0.1</v>
      </c>
      <c r="AR10" s="331">
        <v>1000000</v>
      </c>
      <c r="AS10" s="294">
        <v>1</v>
      </c>
    </row>
    <row r="11" spans="1:86" ht="15.75" x14ac:dyDescent="0.25">
      <c r="S11" s="369"/>
      <c r="T11" s="249" t="s">
        <v>491</v>
      </c>
      <c r="U11" s="329">
        <v>3600</v>
      </c>
      <c r="V11" s="330">
        <v>859845.228</v>
      </c>
      <c r="W11" s="328">
        <v>8.5984522799999991E-2</v>
      </c>
      <c r="X11" s="330">
        <v>3412141.63</v>
      </c>
      <c r="Y11" s="329">
        <v>1000</v>
      </c>
      <c r="Z11" s="294">
        <v>1</v>
      </c>
      <c r="AA11" s="329">
        <v>1000000000</v>
      </c>
      <c r="AC11" s="299">
        <v>2009</v>
      </c>
      <c r="AD11" s="299"/>
      <c r="AE11" s="298">
        <v>1.1000000000000001</v>
      </c>
      <c r="AG11" s="89"/>
      <c r="AH11" s="89"/>
      <c r="AI11" s="89"/>
      <c r="AJ11" s="89"/>
      <c r="AK11" s="89"/>
      <c r="AM11" s="293"/>
      <c r="AN11" s="293"/>
      <c r="AO11" s="293"/>
      <c r="AP11" s="293"/>
      <c r="AQ11" s="293"/>
      <c r="AR11" s="315"/>
      <c r="AU11" s="435"/>
      <c r="AV11" s="435"/>
    </row>
    <row r="12" spans="1:86" x14ac:dyDescent="0.2">
      <c r="S12" s="369"/>
      <c r="T12" s="236" t="s">
        <v>490</v>
      </c>
      <c r="U12" s="327">
        <v>3.5999999999999998E-6</v>
      </c>
      <c r="V12" s="328">
        <v>8.5984522799999999E-4</v>
      </c>
      <c r="W12" s="327">
        <v>8.5984522799999997E-11</v>
      </c>
      <c r="X12" s="328">
        <v>3.4121416300000001E-3</v>
      </c>
      <c r="Y12" s="327">
        <v>9.9999999999999995E-7</v>
      </c>
      <c r="Z12" s="327">
        <v>1.0000000000000001E-9</v>
      </c>
      <c r="AA12" s="294">
        <v>1</v>
      </c>
      <c r="AC12" s="299">
        <v>2008</v>
      </c>
      <c r="AD12" s="299"/>
      <c r="AE12" s="298">
        <v>1.1000000000000001</v>
      </c>
      <c r="AG12" s="306"/>
      <c r="AH12" s="306"/>
      <c r="AI12" s="306"/>
      <c r="AJ12" s="306"/>
      <c r="AK12" s="306"/>
      <c r="AM12" s="293"/>
      <c r="AN12" s="293"/>
      <c r="AO12" s="293"/>
      <c r="AP12" s="293"/>
      <c r="AQ12" s="293"/>
      <c r="AR12" s="315"/>
    </row>
    <row r="13" spans="1:86" ht="15.75" x14ac:dyDescent="0.25">
      <c r="S13" s="59"/>
      <c r="T13" s="59"/>
      <c r="U13" s="59"/>
      <c r="V13" s="59"/>
      <c r="W13" s="59"/>
      <c r="X13" s="59"/>
      <c r="Y13" s="59"/>
      <c r="Z13" s="59"/>
      <c r="AA13" s="59"/>
      <c r="AC13" s="299">
        <v>2007</v>
      </c>
      <c r="AD13" s="299"/>
      <c r="AE13" s="298">
        <v>1.1399999999999999</v>
      </c>
      <c r="AF13" s="89"/>
      <c r="AG13" s="89"/>
      <c r="AH13" s="89"/>
      <c r="AI13" s="89"/>
      <c r="AJ13" s="89"/>
      <c r="AK13" s="89"/>
      <c r="AM13" s="293"/>
      <c r="AN13" s="293"/>
      <c r="AO13" s="293"/>
      <c r="AP13" s="293"/>
      <c r="AQ13" s="293"/>
      <c r="AR13" s="315"/>
    </row>
    <row r="14" spans="1:86" ht="15.75" x14ac:dyDescent="0.25">
      <c r="S14" s="59"/>
      <c r="T14" s="286" t="s">
        <v>469</v>
      </c>
      <c r="U14" s="59"/>
      <c r="V14" s="59"/>
      <c r="W14" s="59"/>
      <c r="X14" s="59"/>
      <c r="Y14" s="59"/>
      <c r="Z14" s="59"/>
      <c r="AA14" s="59"/>
      <c r="AC14" s="299">
        <v>2006</v>
      </c>
      <c r="AD14" s="299"/>
      <c r="AE14" s="298">
        <v>1.17</v>
      </c>
      <c r="AF14" s="306"/>
      <c r="AG14" s="89"/>
      <c r="AH14" s="89"/>
      <c r="AI14" s="89"/>
      <c r="AJ14" s="89"/>
      <c r="AK14" s="89"/>
      <c r="AM14" s="293"/>
      <c r="AN14" s="244"/>
      <c r="AO14" s="244"/>
      <c r="AP14" s="244"/>
      <c r="AQ14" s="244"/>
      <c r="AR14" s="315"/>
    </row>
    <row r="15" spans="1:86" ht="15.75" x14ac:dyDescent="0.25">
      <c r="S15" s="59"/>
      <c r="T15" s="59"/>
      <c r="U15" s="59"/>
      <c r="V15" s="59"/>
      <c r="W15" s="59"/>
      <c r="X15" s="59"/>
      <c r="Y15" s="59"/>
      <c r="Z15" s="59"/>
      <c r="AA15" s="59"/>
      <c r="AC15" s="299">
        <v>2005</v>
      </c>
      <c r="AD15" s="299"/>
      <c r="AE15" s="298">
        <v>1.21</v>
      </c>
      <c r="AF15" s="64"/>
      <c r="AG15" s="89"/>
      <c r="AH15" s="89"/>
      <c r="AI15" s="89"/>
      <c r="AJ15" s="89"/>
      <c r="AK15" s="89"/>
      <c r="AM15" s="244"/>
      <c r="AN15" s="326"/>
      <c r="AO15" s="326"/>
      <c r="AP15" s="326"/>
      <c r="AQ15" s="326"/>
      <c r="AR15" s="315"/>
    </row>
    <row r="16" spans="1:86" s="322" customFormat="1" ht="18" x14ac:dyDescent="0.25">
      <c r="A16" s="325" t="s">
        <v>489</v>
      </c>
      <c r="B16" s="325"/>
      <c r="C16" s="324"/>
      <c r="D16" s="324"/>
      <c r="E16" s="324"/>
      <c r="F16" s="324"/>
      <c r="G16" s="324"/>
      <c r="H16" s="324"/>
      <c r="I16" s="324"/>
      <c r="J16" s="324"/>
      <c r="K16" s="324"/>
      <c r="L16" s="324"/>
      <c r="M16" s="324"/>
      <c r="N16" s="320"/>
      <c r="O16" s="320"/>
      <c r="P16" s="319"/>
      <c r="Q16" s="319"/>
      <c r="R16" s="319"/>
      <c r="S16" s="368" t="s">
        <v>488</v>
      </c>
      <c r="T16" s="368"/>
      <c r="U16" s="365" t="s">
        <v>448</v>
      </c>
      <c r="V16" s="365"/>
      <c r="W16" s="365"/>
      <c r="X16" s="365"/>
      <c r="Y16" s="365"/>
      <c r="Z16" s="365"/>
      <c r="AA16" s="365"/>
      <c r="AB16" s="1"/>
      <c r="AC16" s="299">
        <v>2004</v>
      </c>
      <c r="AD16" s="299"/>
      <c r="AE16" s="298">
        <v>1.25</v>
      </c>
      <c r="AF16" s="89"/>
      <c r="AG16" s="89"/>
      <c r="AH16" s="89"/>
      <c r="AI16" s="89"/>
      <c r="AJ16" s="89"/>
      <c r="AK16" s="89"/>
      <c r="AL16" s="1"/>
      <c r="AM16" s="367" t="s">
        <v>487</v>
      </c>
      <c r="AN16" s="367"/>
      <c r="AO16" s="363" t="s">
        <v>448</v>
      </c>
      <c r="AP16" s="363"/>
      <c r="AQ16" s="363"/>
      <c r="AR16" s="323"/>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2"/>
      <c r="BY16" s="1"/>
      <c r="BZ16" s="1"/>
      <c r="CA16" s="1"/>
      <c r="CB16" s="1"/>
      <c r="CC16" s="1"/>
      <c r="CD16" s="1"/>
      <c r="CE16" s="1"/>
      <c r="CF16" s="1"/>
      <c r="CG16" s="1"/>
      <c r="CH16" s="1"/>
    </row>
    <row r="17" spans="1:76" ht="15.75" x14ac:dyDescent="0.25">
      <c r="A17" s="321" t="s">
        <v>486</v>
      </c>
      <c r="B17" s="321"/>
      <c r="C17" s="320"/>
      <c r="D17" s="320"/>
      <c r="E17" s="320"/>
      <c r="F17" s="320"/>
      <c r="G17" s="320"/>
      <c r="J17" s="320"/>
      <c r="K17" s="320"/>
      <c r="L17" s="320"/>
      <c r="M17" s="320"/>
      <c r="N17" s="320"/>
      <c r="O17" s="320"/>
      <c r="P17" s="319"/>
      <c r="Q17" s="319"/>
      <c r="R17" s="319"/>
      <c r="S17" s="318"/>
      <c r="T17" s="366" t="s">
        <v>443</v>
      </c>
      <c r="U17" s="317" t="s">
        <v>485</v>
      </c>
      <c r="V17" s="317" t="s">
        <v>484</v>
      </c>
      <c r="W17" s="317" t="s">
        <v>483</v>
      </c>
      <c r="X17" s="317" t="s">
        <v>482</v>
      </c>
      <c r="Y17" s="317" t="s">
        <v>481</v>
      </c>
      <c r="Z17" s="236" t="s">
        <v>470</v>
      </c>
      <c r="AA17" s="59"/>
      <c r="AC17" s="299">
        <v>2003</v>
      </c>
      <c r="AD17" s="299"/>
      <c r="AE17" s="298">
        <v>1.29</v>
      </c>
      <c r="AF17" s="89"/>
      <c r="AG17" s="89"/>
      <c r="AH17" s="89"/>
      <c r="AI17" s="89"/>
      <c r="AJ17" s="64"/>
      <c r="AK17" s="89"/>
      <c r="AM17" s="316"/>
      <c r="AN17" s="366" t="s">
        <v>443</v>
      </c>
      <c r="AO17" s="296" t="s">
        <v>478</v>
      </c>
      <c r="AP17" s="296" t="s">
        <v>476</v>
      </c>
      <c r="AQ17" s="296" t="s">
        <v>474</v>
      </c>
      <c r="AR17" s="315"/>
    </row>
    <row r="18" spans="1:76" s="89" customFormat="1" ht="14.25" customHeight="1" thickBot="1" x14ac:dyDescent="0.3">
      <c r="K18" s="306"/>
      <c r="L18" s="306"/>
      <c r="M18" s="314"/>
      <c r="N18" s="314"/>
      <c r="O18" s="314"/>
      <c r="P18" s="306"/>
      <c r="Q18" s="306"/>
      <c r="R18" s="306"/>
      <c r="S18" s="59"/>
      <c r="T18" s="366" t="s">
        <v>438</v>
      </c>
      <c r="U18" s="59"/>
      <c r="V18" s="267"/>
      <c r="W18" s="267"/>
      <c r="X18" s="267"/>
      <c r="Y18" s="267"/>
      <c r="Z18" s="267"/>
      <c r="AA18" s="59"/>
      <c r="AC18" s="299">
        <v>2002</v>
      </c>
      <c r="AD18" s="299"/>
      <c r="AE18" s="298">
        <v>1.32</v>
      </c>
      <c r="AJ18" s="64"/>
      <c r="AM18" s="313"/>
      <c r="AN18" s="366" t="s">
        <v>438</v>
      </c>
      <c r="AO18" s="244"/>
      <c r="AP18" s="312"/>
      <c r="AQ18" s="312"/>
      <c r="AR18" s="277"/>
      <c r="BX18" s="169"/>
    </row>
    <row r="19" spans="1:76" s="306" customFormat="1" ht="15.95" customHeight="1" thickBot="1" x14ac:dyDescent="0.3">
      <c r="C19" s="311" t="s">
        <v>480</v>
      </c>
      <c r="D19" s="310"/>
      <c r="E19" s="310"/>
      <c r="F19" s="310"/>
      <c r="G19" s="310"/>
      <c r="H19" s="310"/>
      <c r="I19" s="310"/>
      <c r="J19" s="310"/>
      <c r="K19" s="381"/>
      <c r="L19" s="381"/>
      <c r="M19" s="382"/>
      <c r="N19" s="205"/>
      <c r="O19" s="205"/>
      <c r="S19" s="364" t="s">
        <v>436</v>
      </c>
      <c r="T19" s="236" t="s">
        <v>479</v>
      </c>
      <c r="U19" s="240">
        <v>1</v>
      </c>
      <c r="V19" s="292">
        <v>0.83267418500000001</v>
      </c>
      <c r="W19" s="292">
        <v>2.3809523799999999E-2</v>
      </c>
      <c r="X19" s="292">
        <v>0.13368055600000001</v>
      </c>
      <c r="Y19" s="292">
        <v>3.78541178</v>
      </c>
      <c r="Z19" s="292">
        <v>3.7854117800000002E-3</v>
      </c>
      <c r="AA19" s="59"/>
      <c r="AB19" s="89"/>
      <c r="AC19" s="299">
        <v>2001</v>
      </c>
      <c r="AD19" s="299"/>
      <c r="AE19" s="298">
        <v>1.34</v>
      </c>
      <c r="AF19" s="89"/>
      <c r="AG19" s="89"/>
      <c r="AH19" s="89"/>
      <c r="AI19" s="89"/>
      <c r="AJ19" s="89"/>
      <c r="AK19" s="89"/>
      <c r="AM19" s="393" t="s">
        <v>436</v>
      </c>
      <c r="AN19" s="296" t="s">
        <v>478</v>
      </c>
      <c r="AO19" s="294">
        <v>1</v>
      </c>
      <c r="AP19" s="309">
        <v>0.01</v>
      </c>
      <c r="AQ19" s="297">
        <v>1E-8</v>
      </c>
      <c r="AR19" s="308"/>
      <c r="BX19" s="307"/>
    </row>
    <row r="20" spans="1:76" s="89" customFormat="1" ht="15.75" customHeight="1" x14ac:dyDescent="0.25">
      <c r="A20" s="89">
        <v>1</v>
      </c>
      <c r="C20" s="303" t="str">
        <f ca="1">HYPERLINK("#"&amp;"'"&amp;A$2&amp;"'!"&amp;CELL("address",C47),C47)</f>
        <v>Current Adoption</v>
      </c>
      <c r="D20" s="305"/>
      <c r="E20" s="305"/>
      <c r="F20" s="305"/>
      <c r="G20" s="305"/>
      <c r="H20" s="304">
        <v>20</v>
      </c>
      <c r="I20" s="303" t="str">
        <f ca="1">HYPERLINK("#"&amp;"'"&amp;A$2&amp;"'!"&amp;CELL("address",C723),C723)</f>
        <v>Indirect CO2 Emissions per SOLUTION Implementation Unit</v>
      </c>
      <c r="J20" s="301"/>
      <c r="K20" s="302"/>
      <c r="L20" s="301"/>
      <c r="M20" s="300"/>
      <c r="N20" s="205"/>
      <c r="O20" s="205"/>
      <c r="S20" s="364"/>
      <c r="T20" s="236" t="s">
        <v>477</v>
      </c>
      <c r="U20" s="292">
        <v>1.2009499299999999</v>
      </c>
      <c r="V20" s="240">
        <v>1</v>
      </c>
      <c r="W20" s="292">
        <v>2.8594045799999999E-2</v>
      </c>
      <c r="X20" s="292">
        <v>0.16054365300000001</v>
      </c>
      <c r="Y20" s="292">
        <v>4.5460900000000004</v>
      </c>
      <c r="Z20" s="292">
        <v>4.54609E-3</v>
      </c>
      <c r="AA20" s="59"/>
      <c r="AC20" s="299">
        <v>2000</v>
      </c>
      <c r="AD20" s="299"/>
      <c r="AE20" s="298">
        <v>1.37</v>
      </c>
      <c r="AM20" s="393"/>
      <c r="AN20" s="296" t="s">
        <v>476</v>
      </c>
      <c r="AO20" s="295">
        <v>100</v>
      </c>
      <c r="AP20" s="294">
        <v>1</v>
      </c>
      <c r="AQ20" s="297">
        <v>9.9999999999999995E-7</v>
      </c>
      <c r="AR20" s="277"/>
      <c r="BX20" s="169"/>
    </row>
    <row r="21" spans="1:76" s="89" customFormat="1" ht="15.75" customHeight="1" x14ac:dyDescent="0.25">
      <c r="A21" s="89">
        <v>2</v>
      </c>
      <c r="C21" s="255" t="str">
        <f ca="1">HYPERLINK("#"&amp;"'"&amp;A$2&amp;"'!"&amp;CELL("address",C82),C82)</f>
        <v>CONVENTIONAL First Cost per Implementation Unit for replaced practices/technologies</v>
      </c>
      <c r="D21" s="129"/>
      <c r="E21" s="129"/>
      <c r="F21" s="129"/>
      <c r="G21" s="129"/>
      <c r="H21" s="256">
        <v>21</v>
      </c>
      <c r="I21" s="255" t="str">
        <f ca="1">HYPERLINK("#"&amp;"'"&amp;A$2&amp;"'!"&amp;CELL("address",C762),C762)</f>
        <v>Sequestration Rates</v>
      </c>
      <c r="K21" s="64"/>
      <c r="M21" s="281"/>
      <c r="N21" s="205"/>
      <c r="O21" s="205"/>
      <c r="S21" s="364"/>
      <c r="T21" s="236" t="s">
        <v>475</v>
      </c>
      <c r="U21" s="290">
        <v>42</v>
      </c>
      <c r="V21" s="292">
        <v>34.972315799999997</v>
      </c>
      <c r="W21" s="240">
        <v>1</v>
      </c>
      <c r="X21" s="292">
        <v>5.6145833300000003</v>
      </c>
      <c r="Y21" s="292">
        <v>158.98729499999999</v>
      </c>
      <c r="Z21" s="292">
        <v>0.158987295</v>
      </c>
      <c r="AA21" s="59"/>
      <c r="AG21" s="64"/>
      <c r="AM21" s="393"/>
      <c r="AN21" s="296" t="s">
        <v>474</v>
      </c>
      <c r="AO21" s="295">
        <v>100000000</v>
      </c>
      <c r="AP21" s="295">
        <v>1000000</v>
      </c>
      <c r="AQ21" s="294">
        <v>1</v>
      </c>
      <c r="AR21" s="277"/>
      <c r="BX21" s="169"/>
    </row>
    <row r="22" spans="1:76" s="89" customFormat="1" ht="15.75" customHeight="1" x14ac:dyDescent="0.25">
      <c r="A22" s="89">
        <v>3</v>
      </c>
      <c r="C22" s="255" t="str">
        <f ca="1">HYPERLINK("#"&amp;"'"&amp;A$2&amp;"'!"&amp;CELL("address",C116),C116)</f>
        <v>SOLUTION First Cost per Implementation Unit of the solution</v>
      </c>
      <c r="D22" s="129"/>
      <c r="E22" s="129"/>
      <c r="F22" s="129"/>
      <c r="G22" s="129"/>
      <c r="H22" s="256">
        <v>22</v>
      </c>
      <c r="I22" s="255" t="str">
        <f ca="1">HYPERLINK("#"&amp;"'"&amp;A$2&amp;"'!Variable20",Variable20)</f>
        <v>Sequestered Carbon NOT Emitted after Cyclical Harvesting/Clearing</v>
      </c>
      <c r="K22" s="64"/>
      <c r="L22" s="64"/>
      <c r="M22" s="281"/>
      <c r="N22" s="205"/>
      <c r="O22" s="205"/>
      <c r="S22" s="364"/>
      <c r="T22" s="236" t="s">
        <v>473</v>
      </c>
      <c r="U22" s="292">
        <v>7.4805194799999999</v>
      </c>
      <c r="V22" s="292">
        <v>6.22883546</v>
      </c>
      <c r="W22" s="292">
        <v>0.178107607</v>
      </c>
      <c r="X22" s="240">
        <v>1</v>
      </c>
      <c r="Y22" s="292">
        <v>28.316846600000002</v>
      </c>
      <c r="Z22" s="292">
        <v>2.8316846600000001E-2</v>
      </c>
      <c r="AA22" s="59"/>
      <c r="AB22" s="59"/>
      <c r="AC22" s="243" t="s">
        <v>472</v>
      </c>
      <c r="AG22" s="59"/>
      <c r="AH22" s="59"/>
      <c r="AI22" s="59"/>
      <c r="AJ22" s="59"/>
      <c r="AK22" s="59"/>
      <c r="AM22" s="393"/>
      <c r="AN22" s="293"/>
      <c r="AO22" s="293"/>
      <c r="AP22" s="293"/>
      <c r="AQ22" s="293"/>
      <c r="AR22" s="277"/>
      <c r="BX22" s="169"/>
    </row>
    <row r="23" spans="1:76" s="89" customFormat="1" ht="15.75" customHeight="1" x14ac:dyDescent="0.25">
      <c r="A23" s="89">
        <v>4</v>
      </c>
      <c r="C23" s="255" t="str">
        <f ca="1">HYPERLINK("#"&amp;"'"&amp;A$2&amp;"'!"&amp;CELL("address",C154),C154)</f>
        <v>CONVENTIONAL Operating Cost per Functional Unit per Annum</v>
      </c>
      <c r="D23" s="129"/>
      <c r="E23" s="129"/>
      <c r="F23" s="129"/>
      <c r="G23" s="129"/>
      <c r="H23" s="256">
        <v>23</v>
      </c>
      <c r="I23" s="255" t="str">
        <f ca="1">HYPERLINK("#"&amp;"'"&amp;A$2&amp;"'!"&amp;CELL("address",C850),C850)</f>
        <v>Disturbance Rate</v>
      </c>
      <c r="K23" s="64"/>
      <c r="L23" s="64"/>
      <c r="M23" s="281"/>
      <c r="N23" s="205"/>
      <c r="O23" s="205"/>
      <c r="S23" s="364"/>
      <c r="T23" s="236" t="s">
        <v>471</v>
      </c>
      <c r="U23" s="292">
        <v>0.26417205199999999</v>
      </c>
      <c r="V23" s="292">
        <v>0.21996924800000001</v>
      </c>
      <c r="W23" s="292">
        <v>6.2898107700000002E-3</v>
      </c>
      <c r="X23" s="292">
        <v>3.5314666699999997E-2</v>
      </c>
      <c r="Y23" s="240">
        <v>1</v>
      </c>
      <c r="Z23" s="292">
        <v>1E-3</v>
      </c>
      <c r="AA23" s="221"/>
      <c r="AB23" s="59"/>
      <c r="AC23" s="1"/>
      <c r="AD23" s="128"/>
      <c r="AG23" s="59"/>
      <c r="AH23" s="59"/>
      <c r="AI23" s="59"/>
      <c r="AJ23" s="59"/>
      <c r="AK23" s="59"/>
      <c r="AM23" s="244"/>
      <c r="AN23" s="244"/>
      <c r="AO23" s="244"/>
      <c r="AP23" s="244"/>
      <c r="AQ23" s="244"/>
      <c r="AR23" s="277"/>
      <c r="BX23" s="169"/>
    </row>
    <row r="24" spans="1:76" s="89" customFormat="1" ht="15.75" customHeight="1" x14ac:dyDescent="0.25">
      <c r="A24" s="89">
        <v>5</v>
      </c>
      <c r="C24" s="255" t="str">
        <f ca="1">HYPERLINK("#"&amp;"'"&amp;A$2&amp;"'!"&amp;CELL("address",C190),C190)</f>
        <v>SOLUTION Operating Cost per Functional Unit per Annum</v>
      </c>
      <c r="D24" s="129"/>
      <c r="E24" s="129"/>
      <c r="F24" s="129"/>
      <c r="G24" s="129"/>
      <c r="H24" s="256">
        <v>24</v>
      </c>
      <c r="I24" s="255" t="str">
        <f ca="1">HYPERLINK("#"&amp;"'"&amp;A$2&amp;"'!Variable21",Variable21)</f>
        <v>Percent silvopasture area to the total grassland area (including potential)</v>
      </c>
      <c r="K24" s="64"/>
      <c r="L24" s="64"/>
      <c r="M24" s="281"/>
      <c r="N24" s="205"/>
      <c r="O24" s="205"/>
      <c r="S24" s="364"/>
      <c r="T24" s="236" t="s">
        <v>470</v>
      </c>
      <c r="U24" s="291">
        <v>264.17205200000001</v>
      </c>
      <c r="V24" s="291">
        <v>219.96924799999999</v>
      </c>
      <c r="W24" s="291">
        <v>6.2898107699999999</v>
      </c>
      <c r="X24" s="291">
        <v>35.314666699999997</v>
      </c>
      <c r="Y24" s="290">
        <v>1000</v>
      </c>
      <c r="Z24" s="289">
        <v>1</v>
      </c>
      <c r="AB24" s="59"/>
      <c r="AC24" s="1"/>
      <c r="AD24" s="288"/>
      <c r="AE24" s="162"/>
      <c r="AG24" s="59"/>
      <c r="AH24" s="59"/>
      <c r="AI24" s="59"/>
      <c r="AJ24" s="59"/>
      <c r="AK24" s="59"/>
      <c r="AM24" s="244"/>
      <c r="AN24" s="244"/>
      <c r="AO24" s="244"/>
      <c r="AP24" s="244"/>
      <c r="AQ24" s="287"/>
      <c r="AR24" s="277"/>
      <c r="BX24" s="169"/>
    </row>
    <row r="25" spans="1:76" s="89" customFormat="1" ht="15.75" customHeight="1" x14ac:dyDescent="0.25">
      <c r="A25" s="89">
        <v>6</v>
      </c>
      <c r="C25" s="255" t="str">
        <f ca="1">HYPERLINK("#"&amp;"'"&amp;A$2&amp;"'!Variable30",Variable30)</f>
        <v>CONVENTIONAL Net Profit Margin per Functional Unit per Annum</v>
      </c>
      <c r="D25" s="129"/>
      <c r="E25" s="129"/>
      <c r="F25" s="129"/>
      <c r="G25" s="129"/>
      <c r="H25" s="256">
        <v>25</v>
      </c>
      <c r="I25" s="255" t="str">
        <f ca="1">HYPERLINK("#"&amp;"'"&amp;A$2&amp;"'!Variable22",Variable22)</f>
        <v>VARIABLE25</v>
      </c>
      <c r="K25" s="64"/>
      <c r="L25" s="64"/>
      <c r="M25" s="281"/>
      <c r="N25" s="205"/>
      <c r="O25" s="205"/>
      <c r="T25" s="286" t="s">
        <v>469</v>
      </c>
      <c r="AB25" s="59"/>
      <c r="AC25" s="1"/>
      <c r="AD25" s="285"/>
      <c r="AE25" s="284"/>
      <c r="AG25" s="59"/>
      <c r="AH25" s="59"/>
      <c r="AI25" s="59"/>
      <c r="AJ25" s="59"/>
      <c r="AK25" s="59"/>
      <c r="AL25" s="64"/>
      <c r="AR25" s="277"/>
      <c r="BX25" s="169"/>
    </row>
    <row r="26" spans="1:76" s="89" customFormat="1" ht="15.75" customHeight="1" x14ac:dyDescent="0.25">
      <c r="A26" s="89">
        <v>7</v>
      </c>
      <c r="C26" s="255" t="str">
        <f ca="1">HYPERLINK("#"&amp;"'"&amp;A$2&amp;"'!Variable24",Variable24)</f>
        <v>SOLUTION Net Profit Margin per Functional Unit per Annum</v>
      </c>
      <c r="D26" s="129"/>
      <c r="E26" s="129"/>
      <c r="F26" s="129"/>
      <c r="G26" s="129"/>
      <c r="H26" s="256">
        <v>26</v>
      </c>
      <c r="I26" s="255" t="str">
        <f ca="1">HYPERLINK("#"&amp;"'"&amp;A$2&amp;"'!Variable23",Variable23)</f>
        <v>VARIABLE26</v>
      </c>
      <c r="K26" s="64"/>
      <c r="L26" s="64"/>
      <c r="M26" s="281"/>
      <c r="N26" s="205"/>
      <c r="O26" s="205"/>
      <c r="AB26" s="59"/>
      <c r="AC26" s="1"/>
      <c r="AD26" s="283"/>
      <c r="AE26" s="162"/>
      <c r="AG26" s="59"/>
      <c r="AH26" s="59"/>
      <c r="AI26" s="59"/>
      <c r="AJ26" s="59"/>
      <c r="AK26" s="59"/>
      <c r="AR26" s="277"/>
      <c r="BX26" s="169"/>
    </row>
    <row r="27" spans="1:76" s="89" customFormat="1" ht="15.75" customHeight="1" x14ac:dyDescent="0.25">
      <c r="A27" s="89">
        <v>8</v>
      </c>
      <c r="C27" s="255" t="str">
        <f ca="1">HYPERLINK("#"&amp;"'"&amp;A$2&amp;"'!"&amp;CELL("address",C296),C296)</f>
        <v>Yield  from CONVENTIONAL Practice</v>
      </c>
      <c r="D27" s="129"/>
      <c r="E27" s="129"/>
      <c r="F27" s="129"/>
      <c r="G27" s="129"/>
      <c r="H27" s="256">
        <v>27</v>
      </c>
      <c r="I27" s="255" t="str">
        <f ca="1">HYPERLINK("#"&amp;"'"&amp;A$2&amp;"'!Variable25",Variable25)</f>
        <v>VARIABLE27</v>
      </c>
      <c r="K27" s="64"/>
      <c r="L27" s="64"/>
      <c r="M27" s="281"/>
      <c r="N27" s="205"/>
      <c r="O27" s="205"/>
      <c r="AB27" s="59"/>
      <c r="AC27" s="1"/>
      <c r="AD27" s="282"/>
      <c r="AE27" s="73"/>
      <c r="AG27" s="59"/>
      <c r="AH27" s="59"/>
      <c r="AI27" s="59"/>
      <c r="AJ27" s="59"/>
      <c r="AK27" s="59"/>
      <c r="AR27" s="277"/>
      <c r="BX27" s="169"/>
    </row>
    <row r="28" spans="1:76" s="89" customFormat="1" ht="15.75" customHeight="1" x14ac:dyDescent="0.25">
      <c r="A28" s="89">
        <v>9</v>
      </c>
      <c r="C28" s="255" t="str">
        <f ca="1">HYPERLINK("#"&amp;"'"&amp;A$2&amp;"'!"&amp;CELL("address",C332),C332)</f>
        <v>Yield Gain (% Increase from CONVENTIONAL to SOLUTION)</v>
      </c>
      <c r="D28" s="129"/>
      <c r="E28" s="129"/>
      <c r="F28" s="129"/>
      <c r="G28" s="129"/>
      <c r="H28" s="256">
        <v>28</v>
      </c>
      <c r="I28" s="255" t="str">
        <f ca="1">HYPERLINK("#"&amp;"'"&amp;A$2&amp;"'!Variable26",Variable26)</f>
        <v>VARIABLE28</v>
      </c>
      <c r="M28" s="281"/>
      <c r="N28" s="64"/>
      <c r="O28" s="64"/>
      <c r="S28" s="371" t="s">
        <v>468</v>
      </c>
      <c r="T28" s="371"/>
      <c r="U28" s="370" t="s">
        <v>448</v>
      </c>
      <c r="V28" s="370"/>
      <c r="W28" s="370"/>
      <c r="X28" s="280"/>
      <c r="Y28" s="280"/>
      <c r="Z28" s="169"/>
      <c r="AA28" s="169"/>
      <c r="AB28" s="59"/>
      <c r="AC28" s="158" t="s">
        <v>467</v>
      </c>
      <c r="AD28" s="279"/>
      <c r="AE28" s="278" t="s">
        <v>466</v>
      </c>
      <c r="AF28" s="152"/>
      <c r="AG28" s="63"/>
      <c r="AH28" s="63"/>
      <c r="AI28" s="63"/>
      <c r="AJ28" s="63"/>
      <c r="AK28" s="63"/>
      <c r="AM28" s="367" t="s">
        <v>465</v>
      </c>
      <c r="AN28" s="367"/>
      <c r="AO28" s="367"/>
      <c r="AP28" s="367"/>
      <c r="AQ28" s="367"/>
      <c r="AR28" s="277"/>
      <c r="BX28" s="169"/>
    </row>
    <row r="29" spans="1:76" s="59" customFormat="1" ht="15.75" customHeight="1" x14ac:dyDescent="0.25">
      <c r="A29" s="89">
        <v>10</v>
      </c>
      <c r="B29" s="89"/>
      <c r="C29" s="255" t="str">
        <f ca="1">HYPERLINK("#"&amp;"'"&amp;A$2&amp;"'!"&amp;CELL("address",C372),C372)</f>
        <v>Electricty Consumed per CONVENTIONAL Functional Unit</v>
      </c>
      <c r="H29" s="256">
        <v>29</v>
      </c>
      <c r="I29" s="255" t="str">
        <f ca="1">HYPERLINK("#"&amp;"'"&amp;A$2&amp;"'!Variable27",Variable27)</f>
        <v>VARIABLE29</v>
      </c>
      <c r="M29" s="254"/>
      <c r="S29" s="247"/>
      <c r="T29" s="366" t="s">
        <v>443</v>
      </c>
      <c r="U29" s="259" t="s">
        <v>464</v>
      </c>
      <c r="V29" s="259" t="s">
        <v>463</v>
      </c>
      <c r="W29" s="259" t="s">
        <v>462</v>
      </c>
      <c r="Z29" s="267"/>
      <c r="AA29" s="267"/>
      <c r="AC29" s="243" t="s">
        <v>461</v>
      </c>
      <c r="AD29" s="1"/>
      <c r="AE29" s="1"/>
      <c r="AF29" s="1"/>
      <c r="AM29" s="220"/>
      <c r="AN29" s="245"/>
      <c r="AO29" s="244"/>
      <c r="AP29" s="244"/>
      <c r="AQ29" s="220"/>
      <c r="AR29" s="273"/>
      <c r="BX29" s="63"/>
    </row>
    <row r="30" spans="1:76" s="59" customFormat="1" ht="15.75" customHeight="1" x14ac:dyDescent="0.25">
      <c r="A30" s="89">
        <v>11</v>
      </c>
      <c r="B30" s="89"/>
      <c r="C30" s="255" t="str">
        <f ca="1">HYPERLINK("#"&amp;"'"&amp;A$2&amp;"'!"&amp;CELL("address",C406),C406)</f>
        <v>Energy Efficiency Factor - SOLUTION</v>
      </c>
      <c r="H30" s="256">
        <v>30</v>
      </c>
      <c r="I30" s="255" t="str">
        <f ca="1">HYPERLINK("#"&amp;"'"&amp;A$2&amp;"'!Variable28",Variable28)</f>
        <v>VARIABLE30</v>
      </c>
      <c r="M30" s="254"/>
      <c r="S30" s="247"/>
      <c r="T30" s="366" t="s">
        <v>438</v>
      </c>
      <c r="U30" s="247"/>
      <c r="V30" s="247"/>
      <c r="W30" s="247"/>
      <c r="Z30" s="267"/>
      <c r="AA30" s="267"/>
      <c r="AM30" s="276" t="s">
        <v>460</v>
      </c>
      <c r="AN30" s="275"/>
      <c r="AO30" s="274"/>
      <c r="AP30" s="268">
        <v>2.13</v>
      </c>
      <c r="AQ30" s="220" t="s">
        <v>459</v>
      </c>
      <c r="AR30" s="273"/>
      <c r="BX30" s="63"/>
    </row>
    <row r="31" spans="1:76" s="59" customFormat="1" ht="15.75" customHeight="1" x14ac:dyDescent="0.25">
      <c r="A31" s="89">
        <v>12</v>
      </c>
      <c r="B31" s="89"/>
      <c r="C31" s="255" t="str">
        <f ca="1">HYPERLINK("#"&amp;"'"&amp;A$2&amp;"'!"&amp;CELL("address",C442),C442)</f>
        <v>Total Energy Used per SOLUTION functional unit</v>
      </c>
      <c r="H31" s="256">
        <v>31</v>
      </c>
      <c r="I31" s="255" t="str">
        <f ca="1">HYPERLINK("#"&amp;"'"&amp;A$2&amp;"'!Variable29",Variable29)</f>
        <v>VARIABLE31</v>
      </c>
      <c r="M31" s="254"/>
      <c r="S31" s="369" t="s">
        <v>436</v>
      </c>
      <c r="T31" s="249" t="s">
        <v>458</v>
      </c>
      <c r="U31" s="240">
        <v>1</v>
      </c>
      <c r="V31" s="248">
        <v>1E-3</v>
      </c>
      <c r="W31" s="248">
        <v>9.9999999999999995E-7</v>
      </c>
      <c r="Z31" s="267"/>
      <c r="AA31" s="267"/>
      <c r="AM31" s="266" t="s">
        <v>457</v>
      </c>
      <c r="AN31" s="270"/>
      <c r="AO31" s="269"/>
      <c r="AP31" s="268">
        <v>12.010999999999999</v>
      </c>
      <c r="AQ31" s="220" t="s">
        <v>456</v>
      </c>
      <c r="AR31" s="273"/>
      <c r="BX31" s="63"/>
    </row>
    <row r="32" spans="1:76" s="59" customFormat="1" ht="15.75" customHeight="1" x14ac:dyDescent="0.25">
      <c r="A32" s="89">
        <v>13</v>
      </c>
      <c r="B32" s="89"/>
      <c r="C32" s="255" t="str">
        <f ca="1">HYPERLINK("#"&amp;"'"&amp;A$2&amp;"'!"&amp;CELL("address",C476),C476)</f>
        <v>Fuel Consumed per CONVENTIONAL Functional Unit</v>
      </c>
      <c r="H32" s="256">
        <v>32</v>
      </c>
      <c r="I32" s="255" t="str">
        <f ca="1">HYPERLINK("#"&amp;"'"&amp;A$2&amp;"'!"&amp;CELL("address",C1176),C1176)</f>
        <v>VARIABLE32</v>
      </c>
      <c r="M32" s="254"/>
      <c r="S32" s="369"/>
      <c r="T32" s="236" t="s">
        <v>455</v>
      </c>
      <c r="U32" s="271">
        <v>1000</v>
      </c>
      <c r="V32" s="240">
        <v>1</v>
      </c>
      <c r="W32" s="272">
        <v>1E-3</v>
      </c>
      <c r="Z32" s="267"/>
      <c r="AA32" s="267"/>
      <c r="AM32" s="266" t="s">
        <v>452</v>
      </c>
      <c r="AN32" s="270"/>
      <c r="AO32" s="269"/>
      <c r="AP32" s="268">
        <v>8.3000000000000004E-2</v>
      </c>
      <c r="AQ32" s="220" t="s">
        <v>454</v>
      </c>
      <c r="AR32" s="63"/>
      <c r="BX32" s="63"/>
    </row>
    <row r="33" spans="1:94" s="59" customFormat="1" ht="15.75" customHeight="1" x14ac:dyDescent="0.25">
      <c r="A33" s="89">
        <v>14</v>
      </c>
      <c r="B33" s="89"/>
      <c r="C33" s="255" t="e">
        <f ca="1">HYPERLINK("#"&amp;"'"&amp;A$2&amp;"'!"&amp;CELL("address",C510),C510)</f>
        <v>#REF!</v>
      </c>
      <c r="H33" s="256">
        <v>33</v>
      </c>
      <c r="I33" s="255" t="str">
        <f ca="1">HYPERLINK("#"&amp;"'"&amp;A$2&amp;"'!"&amp;CELL("address",C1212),C1212)</f>
        <v>VARIABLE33</v>
      </c>
      <c r="M33" s="254"/>
      <c r="S33" s="369"/>
      <c r="T33" s="236" t="s">
        <v>453</v>
      </c>
      <c r="U33" s="271">
        <v>1000000</v>
      </c>
      <c r="V33" s="271">
        <v>1000</v>
      </c>
      <c r="W33" s="240">
        <v>1</v>
      </c>
      <c r="Z33" s="267"/>
      <c r="AA33" s="267"/>
      <c r="AM33" s="266" t="s">
        <v>452</v>
      </c>
      <c r="AN33" s="270"/>
      <c r="AO33" s="269"/>
      <c r="AP33" s="268">
        <v>3.6640000000000001</v>
      </c>
      <c r="AQ33" s="220" t="s">
        <v>445</v>
      </c>
      <c r="AR33" s="63"/>
      <c r="BX33" s="63"/>
    </row>
    <row r="34" spans="1:94" s="59" customFormat="1" ht="15.75" customHeight="1" x14ac:dyDescent="0.25">
      <c r="A34" s="89">
        <v>15</v>
      </c>
      <c r="B34" s="89"/>
      <c r="C34" s="255" t="str">
        <f ca="1">HYPERLINK("#"&amp;"'"&amp;A$2&amp;"'!"&amp;CELL("address",C544),C544)</f>
        <v>t CO2-eq (Aggregate emissions) Reduced per Land Unit</v>
      </c>
      <c r="H34" s="256">
        <v>34</v>
      </c>
      <c r="I34" s="255" t="str">
        <f ca="1">HYPERLINK("#"&amp;"'"&amp;A$2&amp;"'!"&amp;CELL("address",C1248),C1248)</f>
        <v>VARIABLE34</v>
      </c>
      <c r="M34" s="254"/>
      <c r="S34" s="267"/>
      <c r="T34" s="267"/>
      <c r="U34" s="267"/>
      <c r="V34" s="267"/>
      <c r="W34" s="267"/>
      <c r="X34" s="267"/>
      <c r="Y34" s="267"/>
      <c r="Z34" s="267"/>
      <c r="AA34" s="267"/>
      <c r="AM34" s="266" t="s">
        <v>451</v>
      </c>
      <c r="AN34" s="265"/>
      <c r="AO34" s="264"/>
      <c r="AP34" s="260">
        <v>25</v>
      </c>
      <c r="AQ34" s="59" t="s">
        <v>445</v>
      </c>
      <c r="AR34" s="59" t="s">
        <v>450</v>
      </c>
      <c r="BX34" s="63"/>
    </row>
    <row r="35" spans="1:94" s="59" customFormat="1" ht="15.75" customHeight="1" x14ac:dyDescent="0.25">
      <c r="A35" s="89">
        <v>16</v>
      </c>
      <c r="B35" s="89"/>
      <c r="C35" s="255" t="str">
        <f ca="1">HYPERLINK("#"&amp;"'"&amp;A$2&amp;"'!"&amp;CELL("address",C580),C580)</f>
        <v>t CO2 Reduced per Land Unit</v>
      </c>
      <c r="H35" s="256">
        <v>35</v>
      </c>
      <c r="I35" s="255" t="str">
        <f ca="1">HYPERLINK("#"&amp;"'"&amp;A$2&amp;"'!"&amp;CELL("address",C1284),C1284)</f>
        <v>VARIABLE35</v>
      </c>
      <c r="M35" s="254"/>
      <c r="S35" s="371" t="s">
        <v>449</v>
      </c>
      <c r="T35" s="371"/>
      <c r="U35" s="370" t="s">
        <v>448</v>
      </c>
      <c r="V35" s="370"/>
      <c r="W35" s="407"/>
      <c r="X35" s="63"/>
      <c r="Y35" s="63"/>
      <c r="Z35" s="63"/>
      <c r="AA35" s="63"/>
      <c r="AC35" s="246" t="s">
        <v>447</v>
      </c>
      <c r="AD35" s="63"/>
      <c r="AE35" s="63"/>
      <c r="AF35" s="63"/>
      <c r="AG35" s="63"/>
      <c r="AH35" s="63"/>
      <c r="AI35" s="63"/>
      <c r="AJ35" s="63"/>
      <c r="AK35" s="63"/>
      <c r="AM35" s="263" t="s">
        <v>446</v>
      </c>
      <c r="AN35" s="262"/>
      <c r="AO35" s="261"/>
      <c r="AP35" s="260">
        <v>298</v>
      </c>
      <c r="AQ35" s="59" t="s">
        <v>445</v>
      </c>
      <c r="AR35" s="243" t="s">
        <v>444</v>
      </c>
      <c r="BX35" s="63"/>
    </row>
    <row r="36" spans="1:94" s="59" customFormat="1" ht="15.75" customHeight="1" x14ac:dyDescent="0.25">
      <c r="A36" s="89">
        <v>17</v>
      </c>
      <c r="B36" s="89"/>
      <c r="C36" s="255" t="str">
        <f ca="1">HYPERLINK("#"&amp;"'"&amp;A$2&amp;"'!"&amp;CELL("address",C616),C616)</f>
        <v>t N2O-CO2-eq Reduced per Land Unit</v>
      </c>
      <c r="H36" s="256">
        <v>36</v>
      </c>
      <c r="I36" s="255" t="str">
        <f ca="1">HYPERLINK("#"&amp;"'"&amp;A$2&amp;"'!"&amp;CELL("address",C1320),C1320)</f>
        <v>VARIABLE36</v>
      </c>
      <c r="M36" s="254"/>
      <c r="S36" s="247"/>
      <c r="T36" s="366" t="s">
        <v>443</v>
      </c>
      <c r="U36" s="259" t="s">
        <v>442</v>
      </c>
      <c r="V36" s="259" t="s">
        <v>441</v>
      </c>
      <c r="W36" s="259"/>
      <c r="AC36" s="258" t="s">
        <v>440</v>
      </c>
      <c r="AD36" s="257">
        <v>3</v>
      </c>
      <c r="AE36" s="59" t="s">
        <v>439</v>
      </c>
      <c r="AR36" s="63"/>
      <c r="BX36" s="63"/>
    </row>
    <row r="37" spans="1:94" s="59" customFormat="1" ht="15.75" customHeight="1" x14ac:dyDescent="0.25">
      <c r="A37" s="89">
        <v>18</v>
      </c>
      <c r="B37" s="89"/>
      <c r="C37" s="255" t="str">
        <f ca="1">HYPERLINK("#"&amp;"'"&amp;A$2&amp;"'!"&amp;CELL("address",C650),C650)</f>
        <v>t CH4-CO2-eq Reduced per Land Unit</v>
      </c>
      <c r="H37" s="256">
        <v>37</v>
      </c>
      <c r="I37" s="255" t="str">
        <f ca="1">HYPERLINK("#"&amp;"'"&amp;A$2&amp;"'!"&amp;CELL("address",C1355),C1355)</f>
        <v>VARIABLE37</v>
      </c>
      <c r="M37" s="254"/>
      <c r="S37" s="247"/>
      <c r="T37" s="366" t="s">
        <v>438</v>
      </c>
      <c r="U37" s="247"/>
      <c r="V37" s="247"/>
      <c r="W37" s="247"/>
      <c r="AM37" s="367" t="s">
        <v>437</v>
      </c>
      <c r="AN37" s="367"/>
      <c r="AO37" s="367"/>
      <c r="AP37" s="367"/>
      <c r="AQ37" s="367"/>
      <c r="AR37" s="63"/>
      <c r="BX37" s="63"/>
    </row>
    <row r="38" spans="1:94" s="59" customFormat="1" ht="15.75" customHeight="1" thickBot="1" x14ac:dyDescent="0.3">
      <c r="A38" s="89">
        <v>19</v>
      </c>
      <c r="B38" s="89"/>
      <c r="C38" s="253" t="str">
        <f ca="1">HYPERLINK("#"&amp;"'"&amp;A$2&amp;"'!"&amp;CELL("address",C687),C687)</f>
        <v>Indirect CO2 Emissions per CONVENTIONAL Implementation OR functional Unit -- CHOOSE ONLY ONE</v>
      </c>
      <c r="D38" s="251"/>
      <c r="E38" s="251"/>
      <c r="F38" s="251"/>
      <c r="G38" s="251"/>
      <c r="H38" s="250"/>
      <c r="I38" s="253" t="str">
        <f ca="1">HYPERLINK("#"&amp;"'"&amp;A$2&amp;"'!EstimateLearningRate",A1390)</f>
        <v>ESTIMATE A LEARNING RATE</v>
      </c>
      <c r="J38" s="251"/>
      <c r="K38" s="252"/>
      <c r="L38" s="251"/>
      <c r="M38" s="250"/>
      <c r="S38" s="369" t="s">
        <v>436</v>
      </c>
      <c r="T38" s="249" t="s">
        <v>435</v>
      </c>
      <c r="U38" s="240">
        <v>1</v>
      </c>
      <c r="V38" s="248">
        <v>1.6093440000000001</v>
      </c>
      <c r="W38" s="247"/>
      <c r="AC38" s="246" t="s">
        <v>434</v>
      </c>
      <c r="AD38" s="63"/>
      <c r="AE38" s="63"/>
      <c r="AF38" s="63"/>
      <c r="AG38" s="63"/>
      <c r="AH38" s="63"/>
      <c r="AI38" s="63"/>
      <c r="AJ38" s="63"/>
      <c r="AK38" s="63"/>
      <c r="AM38" s="220"/>
      <c r="AN38" s="245" t="s">
        <v>433</v>
      </c>
      <c r="AO38" s="245" t="s">
        <v>433</v>
      </c>
      <c r="AP38" s="244"/>
      <c r="AQ38" s="220"/>
      <c r="AR38" s="63"/>
      <c r="BX38" s="63"/>
    </row>
    <row r="39" spans="1:94" s="221" customFormat="1" ht="15.75" x14ac:dyDescent="0.25">
      <c r="C39" s="243"/>
      <c r="D39" s="228"/>
      <c r="E39" s="228"/>
      <c r="F39" s="228"/>
      <c r="G39" s="228"/>
      <c r="H39" s="228"/>
      <c r="I39" s="228"/>
      <c r="J39" s="228"/>
      <c r="K39" s="242"/>
      <c r="S39" s="369"/>
      <c r="T39" s="236" t="s">
        <v>432</v>
      </c>
      <c r="U39" s="241">
        <v>0.62137119223699999</v>
      </c>
      <c r="V39" s="240">
        <v>1</v>
      </c>
      <c r="W39" s="235"/>
      <c r="AC39" s="239" t="s">
        <v>431</v>
      </c>
      <c r="AD39" s="238">
        <f>AG39*AG40</f>
        <v>8760</v>
      </c>
      <c r="AF39" s="234" t="s">
        <v>430</v>
      </c>
      <c r="AG39" s="233">
        <v>365</v>
      </c>
      <c r="AM39" s="59"/>
      <c r="AN39" s="237" t="s">
        <v>429</v>
      </c>
      <c r="AO39" s="237" t="s">
        <v>428</v>
      </c>
      <c r="AP39" s="59"/>
      <c r="AQ39" s="220"/>
      <c r="AR39" s="63"/>
      <c r="BX39" s="130"/>
    </row>
    <row r="40" spans="1:94" s="221" customFormat="1" ht="15.75" x14ac:dyDescent="0.25">
      <c r="C40" s="229"/>
      <c r="D40" s="228"/>
      <c r="E40" s="228"/>
      <c r="F40" s="228"/>
      <c r="G40" s="228"/>
      <c r="H40" s="228"/>
      <c r="K40" s="228"/>
      <c r="L40" s="228"/>
      <c r="S40" s="369"/>
      <c r="T40" s="236"/>
      <c r="U40" s="235"/>
      <c r="V40" s="235"/>
      <c r="W40" s="235"/>
      <c r="AF40" s="234" t="s">
        <v>427</v>
      </c>
      <c r="AG40" s="233">
        <v>24</v>
      </c>
      <c r="AM40" s="232" t="s">
        <v>426</v>
      </c>
      <c r="AN40" s="231">
        <v>84</v>
      </c>
      <c r="AO40" s="230">
        <v>28</v>
      </c>
      <c r="AP40" s="59"/>
      <c r="AQ40" s="220"/>
      <c r="AR40" s="63"/>
      <c r="BX40" s="130"/>
    </row>
    <row r="41" spans="1:94" s="221" customFormat="1" ht="15.75" x14ac:dyDescent="0.25">
      <c r="C41" s="229"/>
      <c r="D41" s="228"/>
      <c r="E41" s="228"/>
      <c r="F41" s="228"/>
      <c r="G41" s="228"/>
      <c r="H41" s="228"/>
      <c r="K41" s="228"/>
      <c r="L41" s="228"/>
      <c r="T41" s="227"/>
      <c r="AM41" s="226" t="s">
        <v>425</v>
      </c>
      <c r="AN41" s="225">
        <v>264</v>
      </c>
      <c r="AO41" s="224">
        <v>265</v>
      </c>
      <c r="AQ41" s="220"/>
      <c r="AR41" s="63"/>
      <c r="BX41" s="130"/>
    </row>
    <row r="42" spans="1:94" ht="15.75" x14ac:dyDescent="0.25">
      <c r="AM42" s="222"/>
      <c r="AN42" s="223"/>
      <c r="AO42" s="222"/>
      <c r="AP42" s="221"/>
      <c r="AQ42" s="220"/>
      <c r="AR42" s="63"/>
    </row>
    <row r="43" spans="1:94" s="89" customFormat="1" ht="15.75" x14ac:dyDescent="0.25">
      <c r="C43" s="206"/>
      <c r="D43" s="129"/>
      <c r="E43" s="129"/>
      <c r="F43" s="129"/>
      <c r="G43" s="129"/>
      <c r="H43" s="129"/>
      <c r="K43" s="129"/>
      <c r="L43" s="129"/>
      <c r="T43" s="205"/>
      <c r="AM43" s="222"/>
      <c r="AN43" s="223" t="s">
        <v>424</v>
      </c>
      <c r="AO43" s="222"/>
      <c r="AP43" s="221"/>
      <c r="AQ43" s="220"/>
      <c r="AR43" s="63"/>
      <c r="BX43" s="2"/>
    </row>
    <row r="44" spans="1:94" s="89" customFormat="1" ht="44.25" customHeight="1" x14ac:dyDescent="0.25">
      <c r="C44" s="206"/>
      <c r="D44" s="129"/>
      <c r="E44" s="129"/>
      <c r="F44" s="129"/>
      <c r="G44" s="129"/>
      <c r="H44" s="129"/>
      <c r="K44" s="129"/>
      <c r="L44" s="129"/>
      <c r="T44" s="205"/>
      <c r="AR44" s="63"/>
      <c r="BX44" s="2"/>
    </row>
    <row r="45" spans="1:94" s="207" customFormat="1" ht="45" x14ac:dyDescent="0.4">
      <c r="A45" s="211" t="s">
        <v>423</v>
      </c>
      <c r="B45" s="211"/>
      <c r="C45" s="210"/>
      <c r="D45" s="209"/>
      <c r="E45" s="209"/>
      <c r="F45" s="209"/>
      <c r="G45" s="209"/>
      <c r="H45" s="209"/>
      <c r="K45" s="209"/>
      <c r="L45" s="209"/>
      <c r="T45" s="208"/>
      <c r="U45" s="362" t="s">
        <v>216</v>
      </c>
      <c r="V45" s="362"/>
      <c r="W45" s="362"/>
      <c r="AK45" s="207" t="s">
        <v>409</v>
      </c>
      <c r="AU45" s="219" t="s">
        <v>422</v>
      </c>
      <c r="AV45" s="218" t="s">
        <v>80</v>
      </c>
      <c r="AW45" s="217"/>
    </row>
    <row r="46" spans="1:94" s="89" customFormat="1" ht="12.95" customHeight="1" x14ac:dyDescent="0.25">
      <c r="C46" s="206"/>
      <c r="D46" s="129"/>
      <c r="E46" s="129"/>
      <c r="F46" s="129"/>
      <c r="G46" s="129"/>
      <c r="H46" s="129"/>
      <c r="K46" s="129"/>
      <c r="L46" s="129"/>
      <c r="T46" s="205"/>
      <c r="U46" s="204"/>
      <c r="V46" s="204"/>
      <c r="W46" s="204"/>
      <c r="AB46" s="169"/>
      <c r="AR46" s="169"/>
      <c r="AU46" s="216" t="s">
        <v>421</v>
      </c>
      <c r="AV46" s="215"/>
      <c r="AW46" s="214"/>
      <c r="BX46" s="169"/>
    </row>
    <row r="47" spans="1:94" s="169" customFormat="1" ht="18" x14ac:dyDescent="0.25">
      <c r="A47" s="134">
        <v>1</v>
      </c>
      <c r="B47" s="134"/>
      <c r="C47" s="133" t="s">
        <v>420</v>
      </c>
      <c r="D47" s="131"/>
      <c r="E47" s="213" t="e">
        <f>CONCATENATE("In ",FunctionalUnitOfMeasure)</f>
        <v>#REF!</v>
      </c>
      <c r="F47" s="131"/>
      <c r="G47" s="131"/>
      <c r="H47" s="130"/>
      <c r="I47" s="131"/>
      <c r="J47" s="131"/>
      <c r="K47" s="131"/>
      <c r="L47" s="131"/>
      <c r="M47" s="131"/>
      <c r="N47" s="131"/>
      <c r="O47" s="131"/>
      <c r="P47" s="131"/>
      <c r="Q47" s="131"/>
      <c r="R47" s="131"/>
      <c r="S47" s="131"/>
      <c r="T47" s="131"/>
      <c r="U47" s="131"/>
      <c r="V47" s="130"/>
      <c r="W47" s="130"/>
      <c r="X47" s="130"/>
      <c r="Y47" s="130"/>
      <c r="Z47" s="130"/>
      <c r="AA47" s="130"/>
      <c r="AS47" s="143">
        <f>A47</f>
        <v>1</v>
      </c>
      <c r="AT47" s="143" t="str">
        <f>C47</f>
        <v>Current Adoption</v>
      </c>
      <c r="AU47" s="60"/>
      <c r="AV47" s="60"/>
      <c r="AW47" s="60"/>
      <c r="AX47" s="60"/>
      <c r="AY47" s="60"/>
      <c r="AZ47" s="60"/>
      <c r="BA47" s="60"/>
      <c r="BB47" s="60"/>
      <c r="BC47" s="60"/>
      <c r="BD47" s="60"/>
      <c r="BE47" s="60"/>
      <c r="BF47" s="60"/>
      <c r="BG47" s="60"/>
      <c r="BH47" s="60"/>
      <c r="BI47" s="60"/>
      <c r="BJ47" s="60"/>
      <c r="BK47" s="60"/>
      <c r="BL47" s="60"/>
      <c r="BM47" s="60"/>
      <c r="BN47" s="60"/>
      <c r="BO47" s="60"/>
      <c r="BP47" s="60"/>
      <c r="BQ47" s="60"/>
      <c r="BR47" s="60"/>
      <c r="BS47" s="60"/>
      <c r="BT47" s="60"/>
      <c r="BU47" s="60"/>
      <c r="BV47" s="60"/>
      <c r="BW47" s="60"/>
    </row>
    <row r="48" spans="1:94" s="114" customFormat="1" ht="18" x14ac:dyDescent="0.25">
      <c r="AB48" s="170"/>
      <c r="AR48" s="170"/>
      <c r="AS48" s="89"/>
      <c r="AT48" s="89"/>
      <c r="AU48" s="89"/>
      <c r="AV48" s="89"/>
      <c r="AW48" s="128" t="e">
        <f>IF($AV$45="Region",'[1]Advanced Controls'!$A$59,'[1]AEZ Data'!$A$78)</f>
        <v>#REF!</v>
      </c>
      <c r="AX48" s="128"/>
      <c r="AY48" s="89"/>
      <c r="AZ48" s="128" t="e">
        <f>IF($AV$45="Region",'[1]Advanced Controls'!$A$60,'[1]AEZ Data'!$A$80)</f>
        <v>#REF!</v>
      </c>
      <c r="BA48" s="128"/>
      <c r="BB48" s="89"/>
      <c r="BC48" s="128" t="e">
        <f>IF($AV$45="Region",'[1]Advanced Controls'!$A$61,'[1]AEZ Data'!$A$79)</f>
        <v>#REF!</v>
      </c>
      <c r="BD48" s="128"/>
      <c r="BE48" s="89"/>
      <c r="BF48" s="128" t="e">
        <f>IF($AV$45="Region",'[1]Advanced Controls'!$A$62,'[1]AEZ Data'!$A$81)</f>
        <v>#REF!</v>
      </c>
      <c r="BG48" s="128"/>
      <c r="BH48" s="89"/>
      <c r="BI48" s="128" t="e">
        <f>IF($AV$45="Region",'[1]Advanced Controls'!$A$63,'[1]AEZ Data'!$A$82)</f>
        <v>#REF!</v>
      </c>
      <c r="BJ48" s="128"/>
      <c r="BK48" s="60"/>
      <c r="BL48" s="128" t="s">
        <v>90</v>
      </c>
      <c r="BM48" s="128"/>
      <c r="BN48" s="89"/>
      <c r="BO48" s="128" t="s">
        <v>89</v>
      </c>
      <c r="BP48" s="128"/>
      <c r="BQ48" s="89"/>
      <c r="BR48" s="128" t="s">
        <v>88</v>
      </c>
      <c r="BS48" s="128"/>
      <c r="BT48" s="89"/>
      <c r="BU48" s="128" t="s">
        <v>87</v>
      </c>
      <c r="BV48" s="89"/>
      <c r="BW48" s="64"/>
      <c r="BX48" s="169"/>
      <c r="BY48" s="128" t="e">
        <f>'[1]Advanced Controls'!$A$58</f>
        <v>#REF!</v>
      </c>
      <c r="BZ48" s="128"/>
      <c r="CA48" s="64"/>
      <c r="CB48" s="128" t="e">
        <f>'[1]Advanced Controls'!$A$59</f>
        <v>#REF!</v>
      </c>
      <c r="CC48" s="128"/>
      <c r="CD48" s="89"/>
      <c r="CE48" s="128" t="e">
        <f>'[1]Advanced Controls'!$A$60</f>
        <v>#REF!</v>
      </c>
      <c r="CF48" s="128"/>
      <c r="CG48" s="89"/>
      <c r="CH48" s="128" t="e">
        <f>'[1]Advanced Controls'!$A$61</f>
        <v>#REF!</v>
      </c>
      <c r="CI48" s="128"/>
      <c r="CJ48" s="89"/>
      <c r="CK48" s="128" t="e">
        <f>'[1]Advanced Controls'!$A$62</f>
        <v>#REF!</v>
      </c>
      <c r="CL48" s="128"/>
      <c r="CM48" s="89"/>
      <c r="CN48" s="128" t="e">
        <f>'[1]Advanced Controls'!$A$63</f>
        <v>#REF!</v>
      </c>
      <c r="CO48" s="128"/>
      <c r="CP48" s="89"/>
    </row>
    <row r="49" spans="1:94" s="89" customFormat="1" ht="45.75" thickBot="1" x14ac:dyDescent="0.3">
      <c r="A49" s="203" t="s">
        <v>86</v>
      </c>
      <c r="B49" s="127" t="s">
        <v>85</v>
      </c>
      <c r="C49" s="155" t="s">
        <v>84</v>
      </c>
      <c r="D49" s="154" t="s">
        <v>83</v>
      </c>
      <c r="E49" s="154" t="s">
        <v>82</v>
      </c>
      <c r="F49" s="125" t="s">
        <v>81</v>
      </c>
      <c r="G49" s="125" t="s">
        <v>80</v>
      </c>
      <c r="H49" s="124" t="s">
        <v>79</v>
      </c>
      <c r="I49" s="124" t="s">
        <v>78</v>
      </c>
      <c r="J49" s="124" t="s">
        <v>77</v>
      </c>
      <c r="K49" s="153" t="s">
        <v>76</v>
      </c>
      <c r="L49" s="122" t="s">
        <v>75</v>
      </c>
      <c r="M49" s="142" t="s">
        <v>74</v>
      </c>
      <c r="N49" s="119" t="s">
        <v>73</v>
      </c>
      <c r="O49" s="120" t="s">
        <v>72</v>
      </c>
      <c r="P49" s="120" t="s">
        <v>71</v>
      </c>
      <c r="Q49" s="439"/>
      <c r="R49" s="439"/>
      <c r="S49" s="114"/>
      <c r="T49" s="118"/>
      <c r="U49" s="117" t="s">
        <v>66</v>
      </c>
      <c r="V49" s="117" t="s">
        <v>65</v>
      </c>
      <c r="W49" s="117" t="s">
        <v>69</v>
      </c>
      <c r="X49" s="116" t="s">
        <v>68</v>
      </c>
      <c r="Y49" s="114"/>
      <c r="Z49" s="114"/>
      <c r="AB49" s="169"/>
      <c r="AR49" s="169"/>
      <c r="AS49" s="114"/>
      <c r="AT49" s="114"/>
      <c r="AU49" s="116" t="s">
        <v>67</v>
      </c>
      <c r="AV49" s="114"/>
      <c r="AW49" s="115" t="s">
        <v>66</v>
      </c>
      <c r="AX49" s="115" t="s">
        <v>65</v>
      </c>
      <c r="AY49" s="114"/>
      <c r="AZ49" s="115" t="s">
        <v>66</v>
      </c>
      <c r="BA49" s="115" t="s">
        <v>65</v>
      </c>
      <c r="BB49" s="114"/>
      <c r="BC49" s="115" t="s">
        <v>66</v>
      </c>
      <c r="BD49" s="115" t="s">
        <v>65</v>
      </c>
      <c r="BE49" s="114"/>
      <c r="BF49" s="115" t="s">
        <v>66</v>
      </c>
      <c r="BG49" s="115" t="s">
        <v>65</v>
      </c>
      <c r="BH49" s="114"/>
      <c r="BI49" s="115" t="s">
        <v>66</v>
      </c>
      <c r="BJ49" s="115" t="s">
        <v>65</v>
      </c>
      <c r="BK49" s="60"/>
      <c r="BL49" s="115" t="s">
        <v>66</v>
      </c>
      <c r="BM49" s="115" t="s">
        <v>65</v>
      </c>
      <c r="BN49" s="114"/>
      <c r="BO49" s="115" t="s">
        <v>66</v>
      </c>
      <c r="BP49" s="115" t="s">
        <v>65</v>
      </c>
      <c r="BQ49" s="114"/>
      <c r="BR49" s="115" t="s">
        <v>66</v>
      </c>
      <c r="BS49" s="115" t="s">
        <v>65</v>
      </c>
      <c r="BT49" s="114"/>
      <c r="BU49" s="115" t="s">
        <v>66</v>
      </c>
      <c r="BV49" s="115" t="s">
        <v>65</v>
      </c>
      <c r="BW49" s="64"/>
      <c r="BX49" s="170"/>
      <c r="BY49" s="115" t="s">
        <v>66</v>
      </c>
      <c r="BZ49" s="115" t="s">
        <v>65</v>
      </c>
      <c r="CA49" s="64"/>
      <c r="CB49" s="115" t="s">
        <v>66</v>
      </c>
      <c r="CC49" s="115" t="s">
        <v>65</v>
      </c>
      <c r="CD49" s="114"/>
      <c r="CE49" s="115" t="s">
        <v>66</v>
      </c>
      <c r="CF49" s="115" t="s">
        <v>65</v>
      </c>
      <c r="CG49" s="114"/>
      <c r="CH49" s="115" t="s">
        <v>66</v>
      </c>
      <c r="CI49" s="115" t="s">
        <v>65</v>
      </c>
      <c r="CJ49" s="114"/>
      <c r="CK49" s="115" t="s">
        <v>66</v>
      </c>
      <c r="CL49" s="115" t="s">
        <v>65</v>
      </c>
      <c r="CM49" s="114"/>
      <c r="CN49" s="115" t="s">
        <v>66</v>
      </c>
      <c r="CO49" s="115" t="s">
        <v>65</v>
      </c>
      <c r="CP49" s="114"/>
    </row>
    <row r="50" spans="1:94" s="89" customFormat="1" ht="18" x14ac:dyDescent="0.25">
      <c r="A50" s="83">
        <v>1</v>
      </c>
      <c r="B50" s="109" t="str">
        <f t="shared" ref="B50:B69" si="0">CONCATENATE(E50,": ",C50)</f>
        <v>World: Nair 2012</v>
      </c>
      <c r="C50" s="106" t="s">
        <v>133</v>
      </c>
      <c r="D50" s="106" t="s">
        <v>132</v>
      </c>
      <c r="E50" s="108" t="s">
        <v>121</v>
      </c>
      <c r="F50" s="106"/>
      <c r="G50" s="108"/>
      <c r="H50" s="107" t="s">
        <v>108</v>
      </c>
      <c r="I50" s="106">
        <v>2012</v>
      </c>
      <c r="J50" s="106"/>
      <c r="K50" s="104">
        <v>450</v>
      </c>
      <c r="L50" s="110" t="s">
        <v>417</v>
      </c>
      <c r="M50" s="111"/>
      <c r="N50" s="151" t="s">
        <v>417</v>
      </c>
      <c r="O50" s="105"/>
      <c r="P50" s="104"/>
      <c r="Q50" s="440"/>
      <c r="R50" s="440"/>
      <c r="S50" s="64"/>
      <c r="T50" s="103"/>
      <c r="U50" s="101">
        <f t="shared" ref="U50:U69" si="1">IF(T50="Y","",IF(AND(M50="",K50=""),"",IF(M50="",K50,M50)))</f>
        <v>450</v>
      </c>
      <c r="V50" s="102" t="e">
        <f t="shared" ref="V50:V69" si="2">IF(U50="","",IF($U$79="Y",W50,IF(U50&gt;=$U$70-$AD$36*$U$74,IF(U50&lt;=$U$70+$AD$36*$U$74,U50,""),"")))</f>
        <v>#REF!</v>
      </c>
      <c r="W50" s="101">
        <f t="shared" ref="W50:W69" si="3">IF(T50="Y","",IF(AND(M50="",K50=""),"",IF(M50="",K50*O50,M50*O50)))</f>
        <v>0</v>
      </c>
      <c r="X50" s="100" t="str">
        <f t="shared" ref="X50:X69" si="4">IF(AND(N50="",L50=""),"",IF(N50="",L50,N50))</f>
        <v>million hectares</v>
      </c>
      <c r="AB50" s="169"/>
      <c r="AR50" s="169"/>
      <c r="AU50" s="112">
        <f>$W50</f>
        <v>0</v>
      </c>
      <c r="AW50" s="98" t="e">
        <f t="shared" ref="AW50:AW69" si="5">IF($AV$45="region",IF($E50=AW$48,$U50,""),IF($G50=AW$48,$U50,""))</f>
        <v>#REF!</v>
      </c>
      <c r="AX50" s="98" t="e">
        <f t="shared" ref="AX50:AX69" si="6">IF($AV$45="Region",IF($E50=AW$48,$V50,""),IF($G50=AW$48,$V50,""))</f>
        <v>#REF!</v>
      </c>
      <c r="AZ50" s="98" t="e">
        <f t="shared" ref="AZ50:AZ69" si="7">IF($AV$45="region",IF($E50=AZ$48,$U50,""),IF($G50=AZ$48,$U50,""))</f>
        <v>#REF!</v>
      </c>
      <c r="BA50" s="98" t="e">
        <f t="shared" ref="BA50:BA69" si="8">IF($AV$45="Region",IF($E50=AZ$48,$V50,""),IF($G50=AZ$48,$V50,""))</f>
        <v>#REF!</v>
      </c>
      <c r="BC50" s="98" t="e">
        <f t="shared" ref="BC50:BC69" si="9">IF($AV$45="region",IF($E50=BC$48,$U50,""),IF($G50=BC$48,$U50,""))</f>
        <v>#REF!</v>
      </c>
      <c r="BD50" s="98" t="e">
        <f t="shared" ref="BD50:BD69" si="10">IF($AV$45="Region",IF($E50=BC$48,$V50,""),IF($G50=BC$48,$V50,""))</f>
        <v>#REF!</v>
      </c>
      <c r="BF50" s="98" t="e">
        <f t="shared" ref="BF50:BF69" si="11">IF($AV$45="region",IF($E50=BF$48,$U50,""),IF($G50=BF$48,$U50,""))</f>
        <v>#REF!</v>
      </c>
      <c r="BG50" s="98" t="e">
        <f t="shared" ref="BG50:BG69" si="12">IF($AV$45="Region",IF($E50=BF$48,$V50,""),IF($G50=BF$48,$V50,""))</f>
        <v>#REF!</v>
      </c>
      <c r="BI50" s="98" t="e">
        <f t="shared" ref="BI50:BI69" si="13">IF($AV$45="region",IF($E50=BI$48,$U50,""),IF($G50=BI$48,$U50,""))</f>
        <v>#REF!</v>
      </c>
      <c r="BJ50" s="98" t="e">
        <f t="shared" ref="BJ50:BJ69" si="14">IF($AV$45="Region",IF($E50=BI$48,$V50,""),IF($G50=BI$48,$V50,""))</f>
        <v>#REF!</v>
      </c>
      <c r="BK50" s="60"/>
      <c r="BL50" s="98" t="str">
        <f t="shared" ref="BL50:BL69" si="15">IF($E50=$BL$48,U50,"")</f>
        <v/>
      </c>
      <c r="BM50" s="98" t="str">
        <f t="shared" ref="BM50:BM69" si="16">IF($E50=$BL$48,V50,"")</f>
        <v/>
      </c>
      <c r="BO50" s="98" t="str">
        <f t="shared" ref="BO50:BO69" si="17">IF($E50=$BO$48,U50,"")</f>
        <v/>
      </c>
      <c r="BP50" s="98" t="str">
        <f t="shared" ref="BP50:BP69" si="18">IF($E50=$BO$48,V50,"")</f>
        <v/>
      </c>
      <c r="BR50" s="98" t="str">
        <f t="shared" ref="BR50:BR69" si="19">IF($E50=$BR$48,U50,"")</f>
        <v/>
      </c>
      <c r="BS50" s="98" t="str">
        <f t="shared" ref="BS50:BS69" si="20">IF($E50=$BR$48,V50,"")</f>
        <v/>
      </c>
      <c r="BU50" s="98" t="str">
        <f t="shared" ref="BU50:BU69" si="21">IF($E50=$BU$48,U50,"")</f>
        <v/>
      </c>
      <c r="BV50" s="98" t="str">
        <f t="shared" ref="BV50:BV69" si="22">IF($E50=$BU$48,V50,"")</f>
        <v/>
      </c>
      <c r="BW50" s="64"/>
      <c r="BX50" s="169"/>
      <c r="BY50" s="98" t="e">
        <f t="shared" ref="BY50:BY69" si="23">IF($AV$45="Thermal-Moisture Regime",IF($E50=BY$48,$U50,""),IF($G50=BY$48,$U50,""))</f>
        <v>#REF!</v>
      </c>
      <c r="BZ50" s="98" t="e">
        <f t="shared" ref="BZ50:BZ69" si="24">IF($AV$45="Thermal-Moisture Regime",IF($E50=BY$48,$V50,""),IF($G50=BY$48,$V50,""))</f>
        <v>#REF!</v>
      </c>
      <c r="CA50" s="64"/>
      <c r="CB50" s="98" t="e">
        <f t="shared" ref="CB50:CB69" si="25">IF($AV$45="Thermal-Moisture Regime",IF($E50=CB$48,$U50,""),IF($G50=CB$48,$U50,""))</f>
        <v>#REF!</v>
      </c>
      <c r="CC50" s="98" t="e">
        <f t="shared" ref="CC50:CC69" si="26">IF($AV$45="Thermal-Moisture Regime",IF($E50=CB$48,$V50,""),IF($G50=CB$48,$V50,""))</f>
        <v>#REF!</v>
      </c>
      <c r="CE50" s="98" t="e">
        <f t="shared" ref="CE50:CE69" si="27">IF($AV$45="Thermal-Moisture Regime",IF($E50=CE$48,$U50,""),IF($G50=CE$48,$U50,""))</f>
        <v>#REF!</v>
      </c>
      <c r="CF50" s="98" t="e">
        <f t="shared" ref="CF50:CF69" si="28">IF($AV$45="Thermal-Moisture Regime",IF($E50=CE$48,$V50,""),IF($G50=CE$48,$V50,""))</f>
        <v>#REF!</v>
      </c>
      <c r="CH50" s="98" t="e">
        <f t="shared" ref="CH50:CH69" si="29">IF($AV$45="Thermal-Moisture Regime",IF($E50=CH$48,$U50,""),IF($G50=CH$48,$U50,""))</f>
        <v>#REF!</v>
      </c>
      <c r="CI50" s="98" t="e">
        <f t="shared" ref="CI50:CI69" si="30">IF($AV$45="Thermal-Moisture Regime",IF($E50=CH$48,$V50,""),IF($G50=CH$48,$V50,""))</f>
        <v>#REF!</v>
      </c>
      <c r="CK50" s="98" t="e">
        <f t="shared" ref="CK50:CK69" si="31">IF($AV$45="Thermal-Moisture Regime",IF($E50=CK$48,$U50,""),IF($G50=CK$48,$U50,""))</f>
        <v>#REF!</v>
      </c>
      <c r="CL50" s="98" t="e">
        <f t="shared" ref="CL50:CL69" si="32">IF($AV$45="Thermal-Moisture Regime",IF($E50=CK$48,$V50,""),IF($G50=CK$48,$V50,""))</f>
        <v>#REF!</v>
      </c>
      <c r="CN50" s="98" t="e">
        <f t="shared" ref="CN50:CN69" si="33">IF($AV$45="Thermal-Moisture Regime",IF($E50=CN$48,$U50,""),IF($G50=CN$48,$U50,""))</f>
        <v>#REF!</v>
      </c>
      <c r="CO50" s="98" t="e">
        <f t="shared" ref="CO50:CO69" si="34">IF($AV$45="Thermal-Moisture Regime",IF($E50=CN$48,$V50,""),IF($G50=CN$48,$V50,""))</f>
        <v>#REF!</v>
      </c>
    </row>
    <row r="51" spans="1:94" s="89" customFormat="1" ht="18" x14ac:dyDescent="0.25">
      <c r="A51" s="83">
        <v>2</v>
      </c>
      <c r="B51" s="109" t="str">
        <f t="shared" si="0"/>
        <v>World: Project Drawdown 2018, calculated based on the sum of regional values</v>
      </c>
      <c r="C51" s="108" t="s">
        <v>419</v>
      </c>
      <c r="D51" s="108"/>
      <c r="E51" s="108" t="s">
        <v>121</v>
      </c>
      <c r="F51" s="108"/>
      <c r="G51" s="108"/>
      <c r="H51" s="107" t="s">
        <v>225</v>
      </c>
      <c r="I51" s="106">
        <v>2018</v>
      </c>
      <c r="J51" s="106"/>
      <c r="K51" s="105">
        <v>178.3</v>
      </c>
      <c r="L51" s="110" t="s">
        <v>417</v>
      </c>
      <c r="M51" s="111"/>
      <c r="N51" s="151" t="s">
        <v>417</v>
      </c>
      <c r="O51" s="105"/>
      <c r="P51" s="104" t="s">
        <v>418</v>
      </c>
      <c r="Q51" s="440"/>
      <c r="R51" s="440"/>
      <c r="S51" s="64"/>
      <c r="T51" s="103"/>
      <c r="U51" s="101">
        <f t="shared" si="1"/>
        <v>178.3</v>
      </c>
      <c r="V51" s="102" t="e">
        <f t="shared" si="2"/>
        <v>#REF!</v>
      </c>
      <c r="W51" s="101">
        <f t="shared" si="3"/>
        <v>0</v>
      </c>
      <c r="X51" s="100" t="str">
        <f t="shared" si="4"/>
        <v>million hectares</v>
      </c>
      <c r="AB51" s="169"/>
      <c r="AR51" s="169"/>
      <c r="AU51" s="99"/>
      <c r="AW51" s="98" t="e">
        <f t="shared" si="5"/>
        <v>#REF!</v>
      </c>
      <c r="AX51" s="98" t="e">
        <f t="shared" si="6"/>
        <v>#REF!</v>
      </c>
      <c r="AZ51" s="98" t="e">
        <f t="shared" si="7"/>
        <v>#REF!</v>
      </c>
      <c r="BA51" s="98" t="e">
        <f t="shared" si="8"/>
        <v>#REF!</v>
      </c>
      <c r="BC51" s="98" t="e">
        <f t="shared" si="9"/>
        <v>#REF!</v>
      </c>
      <c r="BD51" s="98" t="e">
        <f t="shared" si="10"/>
        <v>#REF!</v>
      </c>
      <c r="BF51" s="98" t="e">
        <f t="shared" si="11"/>
        <v>#REF!</v>
      </c>
      <c r="BG51" s="98" t="e">
        <f t="shared" si="12"/>
        <v>#REF!</v>
      </c>
      <c r="BI51" s="98" t="e">
        <f t="shared" si="13"/>
        <v>#REF!</v>
      </c>
      <c r="BJ51" s="98" t="e">
        <f t="shared" si="14"/>
        <v>#REF!</v>
      </c>
      <c r="BK51" s="60"/>
      <c r="BL51" s="98" t="str">
        <f t="shared" si="15"/>
        <v/>
      </c>
      <c r="BM51" s="98" t="str">
        <f t="shared" si="16"/>
        <v/>
      </c>
      <c r="BO51" s="98" t="str">
        <f t="shared" si="17"/>
        <v/>
      </c>
      <c r="BP51" s="98" t="str">
        <f t="shared" si="18"/>
        <v/>
      </c>
      <c r="BR51" s="98" t="str">
        <f t="shared" si="19"/>
        <v/>
      </c>
      <c r="BS51" s="98" t="str">
        <f t="shared" si="20"/>
        <v/>
      </c>
      <c r="BU51" s="98" t="str">
        <f t="shared" si="21"/>
        <v/>
      </c>
      <c r="BV51" s="98" t="str">
        <f t="shared" si="22"/>
        <v/>
      </c>
      <c r="BW51" s="64"/>
      <c r="BX51" s="169"/>
      <c r="BY51" s="98" t="e">
        <f t="shared" si="23"/>
        <v>#REF!</v>
      </c>
      <c r="BZ51" s="98" t="e">
        <f t="shared" si="24"/>
        <v>#REF!</v>
      </c>
      <c r="CA51" s="64"/>
      <c r="CB51" s="98" t="e">
        <f t="shared" si="25"/>
        <v>#REF!</v>
      </c>
      <c r="CC51" s="98" t="e">
        <f t="shared" si="26"/>
        <v>#REF!</v>
      </c>
      <c r="CE51" s="98" t="e">
        <f t="shared" si="27"/>
        <v>#REF!</v>
      </c>
      <c r="CF51" s="98" t="e">
        <f t="shared" si="28"/>
        <v>#REF!</v>
      </c>
      <c r="CH51" s="98" t="e">
        <f t="shared" si="29"/>
        <v>#REF!</v>
      </c>
      <c r="CI51" s="98" t="e">
        <f t="shared" si="30"/>
        <v>#REF!</v>
      </c>
      <c r="CK51" s="98" t="e">
        <f t="shared" si="31"/>
        <v>#REF!</v>
      </c>
      <c r="CL51" s="98" t="e">
        <f t="shared" si="32"/>
        <v>#REF!</v>
      </c>
      <c r="CN51" s="98" t="e">
        <f t="shared" si="33"/>
        <v>#REF!</v>
      </c>
      <c r="CO51" s="98" t="e">
        <f t="shared" si="34"/>
        <v>#REF!</v>
      </c>
    </row>
    <row r="52" spans="1:94" s="89" customFormat="1" ht="18" x14ac:dyDescent="0.25">
      <c r="A52" s="83">
        <v>3</v>
      </c>
      <c r="B52" s="109" t="str">
        <f t="shared" si="0"/>
        <v xml:space="preserve">: </v>
      </c>
      <c r="C52" s="106"/>
      <c r="D52" s="106"/>
      <c r="E52" s="108"/>
      <c r="F52" s="106"/>
      <c r="G52" s="108"/>
      <c r="H52" s="107"/>
      <c r="I52" s="106"/>
      <c r="J52" s="106"/>
      <c r="K52" s="104"/>
      <c r="L52" s="110"/>
      <c r="M52" s="111"/>
      <c r="N52" s="151" t="s">
        <v>417</v>
      </c>
      <c r="O52" s="105"/>
      <c r="P52" s="104"/>
      <c r="Q52" s="440"/>
      <c r="R52" s="440"/>
      <c r="S52" s="64"/>
      <c r="T52" s="103"/>
      <c r="U52" s="101" t="str">
        <f t="shared" si="1"/>
        <v/>
      </c>
      <c r="V52" s="102" t="str">
        <f t="shared" si="2"/>
        <v/>
      </c>
      <c r="W52" s="101" t="str">
        <f t="shared" si="3"/>
        <v/>
      </c>
      <c r="X52" s="100" t="str">
        <f t="shared" si="4"/>
        <v>million hectares</v>
      </c>
      <c r="AB52" s="169"/>
      <c r="AR52" s="169"/>
      <c r="AU52" s="99"/>
      <c r="AW52" s="98" t="e">
        <f t="shared" si="5"/>
        <v>#REF!</v>
      </c>
      <c r="AX52" s="98" t="e">
        <f t="shared" si="6"/>
        <v>#REF!</v>
      </c>
      <c r="AZ52" s="98" t="e">
        <f t="shared" si="7"/>
        <v>#REF!</v>
      </c>
      <c r="BA52" s="98" t="e">
        <f t="shared" si="8"/>
        <v>#REF!</v>
      </c>
      <c r="BC52" s="98" t="e">
        <f t="shared" si="9"/>
        <v>#REF!</v>
      </c>
      <c r="BD52" s="98" t="e">
        <f t="shared" si="10"/>
        <v>#REF!</v>
      </c>
      <c r="BF52" s="98" t="e">
        <f t="shared" si="11"/>
        <v>#REF!</v>
      </c>
      <c r="BG52" s="98" t="e">
        <f t="shared" si="12"/>
        <v>#REF!</v>
      </c>
      <c r="BI52" s="98" t="e">
        <f t="shared" si="13"/>
        <v>#REF!</v>
      </c>
      <c r="BJ52" s="98" t="e">
        <f t="shared" si="14"/>
        <v>#REF!</v>
      </c>
      <c r="BK52" s="60"/>
      <c r="BL52" s="98" t="str">
        <f t="shared" si="15"/>
        <v/>
      </c>
      <c r="BM52" s="98" t="str">
        <f t="shared" si="16"/>
        <v/>
      </c>
      <c r="BO52" s="98" t="str">
        <f t="shared" si="17"/>
        <v/>
      </c>
      <c r="BP52" s="98" t="str">
        <f t="shared" si="18"/>
        <v/>
      </c>
      <c r="BR52" s="98" t="str">
        <f t="shared" si="19"/>
        <v/>
      </c>
      <c r="BS52" s="98" t="str">
        <f t="shared" si="20"/>
        <v/>
      </c>
      <c r="BU52" s="98" t="str">
        <f t="shared" si="21"/>
        <v/>
      </c>
      <c r="BV52" s="98" t="str">
        <f t="shared" si="22"/>
        <v/>
      </c>
      <c r="BW52" s="64"/>
      <c r="BX52" s="169"/>
      <c r="BY52" s="98" t="e">
        <f t="shared" si="23"/>
        <v>#REF!</v>
      </c>
      <c r="BZ52" s="98" t="e">
        <f t="shared" si="24"/>
        <v>#REF!</v>
      </c>
      <c r="CA52" s="64"/>
      <c r="CB52" s="98" t="e">
        <f t="shared" si="25"/>
        <v>#REF!</v>
      </c>
      <c r="CC52" s="98" t="e">
        <f t="shared" si="26"/>
        <v>#REF!</v>
      </c>
      <c r="CE52" s="98" t="e">
        <f t="shared" si="27"/>
        <v>#REF!</v>
      </c>
      <c r="CF52" s="98" t="e">
        <f t="shared" si="28"/>
        <v>#REF!</v>
      </c>
      <c r="CH52" s="98" t="e">
        <f t="shared" si="29"/>
        <v>#REF!</v>
      </c>
      <c r="CI52" s="98" t="e">
        <f t="shared" si="30"/>
        <v>#REF!</v>
      </c>
      <c r="CK52" s="98" t="e">
        <f t="shared" si="31"/>
        <v>#REF!</v>
      </c>
      <c r="CL52" s="98" t="e">
        <f t="shared" si="32"/>
        <v>#REF!</v>
      </c>
      <c r="CN52" s="98" t="e">
        <f t="shared" si="33"/>
        <v>#REF!</v>
      </c>
      <c r="CO52" s="98" t="e">
        <f t="shared" si="34"/>
        <v>#REF!</v>
      </c>
    </row>
    <row r="53" spans="1:94" s="89" customFormat="1" ht="18" x14ac:dyDescent="0.25">
      <c r="A53" s="83">
        <v>4</v>
      </c>
      <c r="B53" s="109" t="str">
        <f t="shared" si="0"/>
        <v xml:space="preserve">: </v>
      </c>
      <c r="C53" s="106"/>
      <c r="D53" s="106"/>
      <c r="E53" s="108"/>
      <c r="F53" s="106"/>
      <c r="G53" s="108"/>
      <c r="H53" s="107"/>
      <c r="I53" s="106"/>
      <c r="J53" s="106"/>
      <c r="K53" s="104"/>
      <c r="L53" s="110"/>
      <c r="M53" s="111"/>
      <c r="N53" s="151" t="s">
        <v>417</v>
      </c>
      <c r="O53" s="105"/>
      <c r="P53" s="104"/>
      <c r="Q53" s="440"/>
      <c r="R53" s="440"/>
      <c r="S53" s="64"/>
      <c r="T53" s="103"/>
      <c r="U53" s="101" t="str">
        <f t="shared" si="1"/>
        <v/>
      </c>
      <c r="V53" s="102" t="str">
        <f t="shared" si="2"/>
        <v/>
      </c>
      <c r="W53" s="101" t="str">
        <f t="shared" si="3"/>
        <v/>
      </c>
      <c r="X53" s="100" t="str">
        <f t="shared" si="4"/>
        <v>million hectares</v>
      </c>
      <c r="AB53" s="169"/>
      <c r="AR53" s="169"/>
      <c r="AU53" s="64"/>
      <c r="AW53" s="98" t="e">
        <f t="shared" si="5"/>
        <v>#REF!</v>
      </c>
      <c r="AX53" s="98" t="e">
        <f t="shared" si="6"/>
        <v>#REF!</v>
      </c>
      <c r="AZ53" s="98" t="e">
        <f t="shared" si="7"/>
        <v>#REF!</v>
      </c>
      <c r="BA53" s="98" t="e">
        <f t="shared" si="8"/>
        <v>#REF!</v>
      </c>
      <c r="BC53" s="98" t="e">
        <f t="shared" si="9"/>
        <v>#REF!</v>
      </c>
      <c r="BD53" s="98" t="e">
        <f t="shared" si="10"/>
        <v>#REF!</v>
      </c>
      <c r="BF53" s="98" t="e">
        <f t="shared" si="11"/>
        <v>#REF!</v>
      </c>
      <c r="BG53" s="98" t="e">
        <f t="shared" si="12"/>
        <v>#REF!</v>
      </c>
      <c r="BI53" s="98" t="e">
        <f t="shared" si="13"/>
        <v>#REF!</v>
      </c>
      <c r="BJ53" s="98" t="e">
        <f t="shared" si="14"/>
        <v>#REF!</v>
      </c>
      <c r="BK53" s="60"/>
      <c r="BL53" s="98" t="str">
        <f t="shared" si="15"/>
        <v/>
      </c>
      <c r="BM53" s="98" t="str">
        <f t="shared" si="16"/>
        <v/>
      </c>
      <c r="BO53" s="98" t="str">
        <f t="shared" si="17"/>
        <v/>
      </c>
      <c r="BP53" s="98" t="str">
        <f t="shared" si="18"/>
        <v/>
      </c>
      <c r="BR53" s="98" t="str">
        <f t="shared" si="19"/>
        <v/>
      </c>
      <c r="BS53" s="98" t="str">
        <f t="shared" si="20"/>
        <v/>
      </c>
      <c r="BU53" s="98" t="str">
        <f t="shared" si="21"/>
        <v/>
      </c>
      <c r="BV53" s="98" t="str">
        <f t="shared" si="22"/>
        <v/>
      </c>
      <c r="BW53" s="64"/>
      <c r="BX53" s="169"/>
      <c r="BY53" s="98" t="e">
        <f t="shared" si="23"/>
        <v>#REF!</v>
      </c>
      <c r="BZ53" s="98" t="e">
        <f t="shared" si="24"/>
        <v>#REF!</v>
      </c>
      <c r="CA53" s="64"/>
      <c r="CB53" s="98" t="e">
        <f t="shared" si="25"/>
        <v>#REF!</v>
      </c>
      <c r="CC53" s="98" t="e">
        <f t="shared" si="26"/>
        <v>#REF!</v>
      </c>
      <c r="CE53" s="98" t="e">
        <f t="shared" si="27"/>
        <v>#REF!</v>
      </c>
      <c r="CF53" s="98" t="e">
        <f t="shared" si="28"/>
        <v>#REF!</v>
      </c>
      <c r="CH53" s="98" t="e">
        <f t="shared" si="29"/>
        <v>#REF!</v>
      </c>
      <c r="CI53" s="98" t="e">
        <f t="shared" si="30"/>
        <v>#REF!</v>
      </c>
      <c r="CK53" s="98" t="e">
        <f t="shared" si="31"/>
        <v>#REF!</v>
      </c>
      <c r="CL53" s="98" t="e">
        <f t="shared" si="32"/>
        <v>#REF!</v>
      </c>
      <c r="CN53" s="98" t="e">
        <f t="shared" si="33"/>
        <v>#REF!</v>
      </c>
      <c r="CO53" s="98" t="e">
        <f t="shared" si="34"/>
        <v>#REF!</v>
      </c>
    </row>
    <row r="54" spans="1:94" s="89" customFormat="1" ht="18" x14ac:dyDescent="0.25">
      <c r="A54" s="83">
        <v>5</v>
      </c>
      <c r="B54" s="109" t="str">
        <f t="shared" si="0"/>
        <v xml:space="preserve">: </v>
      </c>
      <c r="C54" s="106"/>
      <c r="D54" s="106"/>
      <c r="E54" s="108"/>
      <c r="F54" s="106"/>
      <c r="G54" s="108"/>
      <c r="H54" s="107"/>
      <c r="I54" s="106"/>
      <c r="J54" s="106"/>
      <c r="K54" s="104"/>
      <c r="L54" s="110"/>
      <c r="M54" s="111"/>
      <c r="N54" s="151" t="s">
        <v>417</v>
      </c>
      <c r="O54" s="105"/>
      <c r="P54" s="104"/>
      <c r="Q54" s="440"/>
      <c r="R54" s="440"/>
      <c r="S54" s="64"/>
      <c r="T54" s="103"/>
      <c r="U54" s="101" t="str">
        <f t="shared" si="1"/>
        <v/>
      </c>
      <c r="V54" s="102" t="str">
        <f t="shared" si="2"/>
        <v/>
      </c>
      <c r="W54" s="101" t="str">
        <f t="shared" si="3"/>
        <v/>
      </c>
      <c r="X54" s="100" t="str">
        <f t="shared" si="4"/>
        <v>million hectares</v>
      </c>
      <c r="AB54" s="169"/>
      <c r="AR54" s="169"/>
      <c r="AU54" s="99"/>
      <c r="AW54" s="98" t="e">
        <f t="shared" si="5"/>
        <v>#REF!</v>
      </c>
      <c r="AX54" s="98" t="e">
        <f t="shared" si="6"/>
        <v>#REF!</v>
      </c>
      <c r="AZ54" s="98" t="e">
        <f t="shared" si="7"/>
        <v>#REF!</v>
      </c>
      <c r="BA54" s="98" t="e">
        <f t="shared" si="8"/>
        <v>#REF!</v>
      </c>
      <c r="BC54" s="98" t="e">
        <f t="shared" si="9"/>
        <v>#REF!</v>
      </c>
      <c r="BD54" s="98" t="e">
        <f t="shared" si="10"/>
        <v>#REF!</v>
      </c>
      <c r="BF54" s="98" t="e">
        <f t="shared" si="11"/>
        <v>#REF!</v>
      </c>
      <c r="BG54" s="98" t="e">
        <f t="shared" si="12"/>
        <v>#REF!</v>
      </c>
      <c r="BI54" s="98" t="e">
        <f t="shared" si="13"/>
        <v>#REF!</v>
      </c>
      <c r="BJ54" s="98" t="e">
        <f t="shared" si="14"/>
        <v>#REF!</v>
      </c>
      <c r="BK54" s="60"/>
      <c r="BL54" s="98" t="str">
        <f t="shared" si="15"/>
        <v/>
      </c>
      <c r="BM54" s="98" t="str">
        <f t="shared" si="16"/>
        <v/>
      </c>
      <c r="BO54" s="98" t="str">
        <f t="shared" si="17"/>
        <v/>
      </c>
      <c r="BP54" s="98" t="str">
        <f t="shared" si="18"/>
        <v/>
      </c>
      <c r="BR54" s="98" t="str">
        <f t="shared" si="19"/>
        <v/>
      </c>
      <c r="BS54" s="98" t="str">
        <f t="shared" si="20"/>
        <v/>
      </c>
      <c r="BU54" s="98" t="str">
        <f t="shared" si="21"/>
        <v/>
      </c>
      <c r="BV54" s="98" t="str">
        <f t="shared" si="22"/>
        <v/>
      </c>
      <c r="BW54" s="64"/>
      <c r="BX54" s="169"/>
      <c r="BY54" s="98" t="e">
        <f t="shared" si="23"/>
        <v>#REF!</v>
      </c>
      <c r="BZ54" s="98" t="e">
        <f t="shared" si="24"/>
        <v>#REF!</v>
      </c>
      <c r="CA54" s="64"/>
      <c r="CB54" s="98" t="e">
        <f t="shared" si="25"/>
        <v>#REF!</v>
      </c>
      <c r="CC54" s="98" t="e">
        <f t="shared" si="26"/>
        <v>#REF!</v>
      </c>
      <c r="CE54" s="98" t="e">
        <f t="shared" si="27"/>
        <v>#REF!</v>
      </c>
      <c r="CF54" s="98" t="e">
        <f t="shared" si="28"/>
        <v>#REF!</v>
      </c>
      <c r="CH54" s="98" t="e">
        <f t="shared" si="29"/>
        <v>#REF!</v>
      </c>
      <c r="CI54" s="98" t="e">
        <f t="shared" si="30"/>
        <v>#REF!</v>
      </c>
      <c r="CK54" s="98" t="e">
        <f t="shared" si="31"/>
        <v>#REF!</v>
      </c>
      <c r="CL54" s="98" t="e">
        <f t="shared" si="32"/>
        <v>#REF!</v>
      </c>
      <c r="CN54" s="98" t="e">
        <f t="shared" si="33"/>
        <v>#REF!</v>
      </c>
      <c r="CO54" s="98" t="e">
        <f t="shared" si="34"/>
        <v>#REF!</v>
      </c>
    </row>
    <row r="55" spans="1:94" s="89" customFormat="1" ht="18" x14ac:dyDescent="0.25">
      <c r="A55" s="83">
        <v>6</v>
      </c>
      <c r="B55" s="109" t="str">
        <f t="shared" si="0"/>
        <v xml:space="preserve">: </v>
      </c>
      <c r="C55" s="106"/>
      <c r="D55" s="106"/>
      <c r="E55" s="108"/>
      <c r="F55" s="106"/>
      <c r="G55" s="108"/>
      <c r="H55" s="107"/>
      <c r="I55" s="106"/>
      <c r="J55" s="106"/>
      <c r="K55" s="104"/>
      <c r="L55" s="110"/>
      <c r="M55" s="111"/>
      <c r="N55" s="151" t="s">
        <v>417</v>
      </c>
      <c r="O55" s="105"/>
      <c r="P55" s="104"/>
      <c r="Q55" s="440"/>
      <c r="R55" s="440"/>
      <c r="S55" s="64"/>
      <c r="T55" s="103"/>
      <c r="U55" s="101" t="str">
        <f t="shared" si="1"/>
        <v/>
      </c>
      <c r="V55" s="102" t="str">
        <f t="shared" si="2"/>
        <v/>
      </c>
      <c r="W55" s="101" t="str">
        <f t="shared" si="3"/>
        <v/>
      </c>
      <c r="X55" s="100" t="str">
        <f t="shared" si="4"/>
        <v>million hectares</v>
      </c>
      <c r="AB55" s="169"/>
      <c r="AR55" s="169"/>
      <c r="AU55" s="99"/>
      <c r="AW55" s="98" t="e">
        <f t="shared" si="5"/>
        <v>#REF!</v>
      </c>
      <c r="AX55" s="98" t="e">
        <f t="shared" si="6"/>
        <v>#REF!</v>
      </c>
      <c r="AZ55" s="98" t="e">
        <f t="shared" si="7"/>
        <v>#REF!</v>
      </c>
      <c r="BA55" s="98" t="e">
        <f t="shared" si="8"/>
        <v>#REF!</v>
      </c>
      <c r="BC55" s="98" t="e">
        <f t="shared" si="9"/>
        <v>#REF!</v>
      </c>
      <c r="BD55" s="98" t="e">
        <f t="shared" si="10"/>
        <v>#REF!</v>
      </c>
      <c r="BF55" s="98" t="e">
        <f t="shared" si="11"/>
        <v>#REF!</v>
      </c>
      <c r="BG55" s="98" t="e">
        <f t="shared" si="12"/>
        <v>#REF!</v>
      </c>
      <c r="BI55" s="98" t="e">
        <f t="shared" si="13"/>
        <v>#REF!</v>
      </c>
      <c r="BJ55" s="98" t="e">
        <f t="shared" si="14"/>
        <v>#REF!</v>
      </c>
      <c r="BK55" s="60"/>
      <c r="BL55" s="98" t="str">
        <f t="shared" si="15"/>
        <v/>
      </c>
      <c r="BM55" s="98" t="str">
        <f t="shared" si="16"/>
        <v/>
      </c>
      <c r="BO55" s="98" t="str">
        <f t="shared" si="17"/>
        <v/>
      </c>
      <c r="BP55" s="98" t="str">
        <f t="shared" si="18"/>
        <v/>
      </c>
      <c r="BR55" s="98" t="str">
        <f t="shared" si="19"/>
        <v/>
      </c>
      <c r="BS55" s="98" t="str">
        <f t="shared" si="20"/>
        <v/>
      </c>
      <c r="BU55" s="98" t="str">
        <f t="shared" si="21"/>
        <v/>
      </c>
      <c r="BV55" s="98" t="str">
        <f t="shared" si="22"/>
        <v/>
      </c>
      <c r="BW55" s="64"/>
      <c r="BX55" s="169"/>
      <c r="BY55" s="98" t="e">
        <f t="shared" si="23"/>
        <v>#REF!</v>
      </c>
      <c r="BZ55" s="98" t="e">
        <f t="shared" si="24"/>
        <v>#REF!</v>
      </c>
      <c r="CA55" s="64"/>
      <c r="CB55" s="98" t="e">
        <f t="shared" si="25"/>
        <v>#REF!</v>
      </c>
      <c r="CC55" s="98" t="e">
        <f t="shared" si="26"/>
        <v>#REF!</v>
      </c>
      <c r="CE55" s="98" t="e">
        <f t="shared" si="27"/>
        <v>#REF!</v>
      </c>
      <c r="CF55" s="98" t="e">
        <f t="shared" si="28"/>
        <v>#REF!</v>
      </c>
      <c r="CH55" s="98" t="e">
        <f t="shared" si="29"/>
        <v>#REF!</v>
      </c>
      <c r="CI55" s="98" t="e">
        <f t="shared" si="30"/>
        <v>#REF!</v>
      </c>
      <c r="CK55" s="98" t="e">
        <f t="shared" si="31"/>
        <v>#REF!</v>
      </c>
      <c r="CL55" s="98" t="e">
        <f t="shared" si="32"/>
        <v>#REF!</v>
      </c>
      <c r="CN55" s="98" t="e">
        <f t="shared" si="33"/>
        <v>#REF!</v>
      </c>
      <c r="CO55" s="98" t="e">
        <f t="shared" si="34"/>
        <v>#REF!</v>
      </c>
    </row>
    <row r="56" spans="1:94" s="89" customFormat="1" ht="18" x14ac:dyDescent="0.25">
      <c r="A56" s="83">
        <v>7</v>
      </c>
      <c r="B56" s="109" t="str">
        <f t="shared" si="0"/>
        <v xml:space="preserve">: </v>
      </c>
      <c r="C56" s="106"/>
      <c r="D56" s="106"/>
      <c r="E56" s="108"/>
      <c r="F56" s="106"/>
      <c r="G56" s="108"/>
      <c r="H56" s="107"/>
      <c r="I56" s="106"/>
      <c r="J56" s="106"/>
      <c r="K56" s="104"/>
      <c r="L56" s="110"/>
      <c r="M56" s="111"/>
      <c r="N56" s="151" t="s">
        <v>417</v>
      </c>
      <c r="O56" s="105"/>
      <c r="P56" s="104"/>
      <c r="Q56" s="440"/>
      <c r="R56" s="440"/>
      <c r="S56" s="64"/>
      <c r="T56" s="103"/>
      <c r="U56" s="101" t="str">
        <f t="shared" si="1"/>
        <v/>
      </c>
      <c r="V56" s="102" t="str">
        <f t="shared" si="2"/>
        <v/>
      </c>
      <c r="W56" s="101" t="str">
        <f t="shared" si="3"/>
        <v/>
      </c>
      <c r="X56" s="100" t="str">
        <f t="shared" si="4"/>
        <v>million hectares</v>
      </c>
      <c r="AB56" s="169"/>
      <c r="AR56" s="169"/>
      <c r="AU56" s="99"/>
      <c r="AW56" s="98" t="e">
        <f t="shared" si="5"/>
        <v>#REF!</v>
      </c>
      <c r="AX56" s="98" t="e">
        <f t="shared" si="6"/>
        <v>#REF!</v>
      </c>
      <c r="AZ56" s="98" t="e">
        <f t="shared" si="7"/>
        <v>#REF!</v>
      </c>
      <c r="BA56" s="98" t="e">
        <f t="shared" si="8"/>
        <v>#REF!</v>
      </c>
      <c r="BC56" s="98" t="e">
        <f t="shared" si="9"/>
        <v>#REF!</v>
      </c>
      <c r="BD56" s="98" t="e">
        <f t="shared" si="10"/>
        <v>#REF!</v>
      </c>
      <c r="BF56" s="98" t="e">
        <f t="shared" si="11"/>
        <v>#REF!</v>
      </c>
      <c r="BG56" s="98" t="e">
        <f t="shared" si="12"/>
        <v>#REF!</v>
      </c>
      <c r="BI56" s="98" t="e">
        <f t="shared" si="13"/>
        <v>#REF!</v>
      </c>
      <c r="BJ56" s="98" t="e">
        <f t="shared" si="14"/>
        <v>#REF!</v>
      </c>
      <c r="BK56" s="60"/>
      <c r="BL56" s="98" t="str">
        <f t="shared" si="15"/>
        <v/>
      </c>
      <c r="BM56" s="98" t="str">
        <f t="shared" si="16"/>
        <v/>
      </c>
      <c r="BO56" s="98" t="str">
        <f t="shared" si="17"/>
        <v/>
      </c>
      <c r="BP56" s="98" t="str">
        <f t="shared" si="18"/>
        <v/>
      </c>
      <c r="BR56" s="98" t="str">
        <f t="shared" si="19"/>
        <v/>
      </c>
      <c r="BS56" s="98" t="str">
        <f t="shared" si="20"/>
        <v/>
      </c>
      <c r="BU56" s="98" t="str">
        <f t="shared" si="21"/>
        <v/>
      </c>
      <c r="BV56" s="98" t="str">
        <f t="shared" si="22"/>
        <v/>
      </c>
      <c r="BW56" s="64"/>
      <c r="BX56" s="169"/>
      <c r="BY56" s="98" t="e">
        <f t="shared" si="23"/>
        <v>#REF!</v>
      </c>
      <c r="BZ56" s="98" t="e">
        <f t="shared" si="24"/>
        <v>#REF!</v>
      </c>
      <c r="CA56" s="64"/>
      <c r="CB56" s="98" t="e">
        <f t="shared" si="25"/>
        <v>#REF!</v>
      </c>
      <c r="CC56" s="98" t="e">
        <f t="shared" si="26"/>
        <v>#REF!</v>
      </c>
      <c r="CE56" s="98" t="e">
        <f t="shared" si="27"/>
        <v>#REF!</v>
      </c>
      <c r="CF56" s="98" t="e">
        <f t="shared" si="28"/>
        <v>#REF!</v>
      </c>
      <c r="CH56" s="98" t="e">
        <f t="shared" si="29"/>
        <v>#REF!</v>
      </c>
      <c r="CI56" s="98" t="e">
        <f t="shared" si="30"/>
        <v>#REF!</v>
      </c>
      <c r="CK56" s="98" t="e">
        <f t="shared" si="31"/>
        <v>#REF!</v>
      </c>
      <c r="CL56" s="98" t="e">
        <f t="shared" si="32"/>
        <v>#REF!</v>
      </c>
      <c r="CN56" s="98" t="e">
        <f t="shared" si="33"/>
        <v>#REF!</v>
      </c>
      <c r="CO56" s="98" t="e">
        <f t="shared" si="34"/>
        <v>#REF!</v>
      </c>
    </row>
    <row r="57" spans="1:94" s="89" customFormat="1" ht="18" x14ac:dyDescent="0.25">
      <c r="A57" s="83">
        <v>8</v>
      </c>
      <c r="B57" s="109" t="str">
        <f t="shared" si="0"/>
        <v xml:space="preserve">: </v>
      </c>
      <c r="C57" s="106"/>
      <c r="D57" s="188"/>
      <c r="E57" s="108"/>
      <c r="F57" s="106"/>
      <c r="G57" s="108"/>
      <c r="H57" s="107"/>
      <c r="I57" s="106"/>
      <c r="J57" s="106"/>
      <c r="K57" s="104"/>
      <c r="L57" s="110"/>
      <c r="M57" s="111"/>
      <c r="N57" s="151" t="s">
        <v>417</v>
      </c>
      <c r="O57" s="105"/>
      <c r="P57" s="104"/>
      <c r="Q57" s="440"/>
      <c r="R57" s="440"/>
      <c r="S57" s="64"/>
      <c r="T57" s="103"/>
      <c r="U57" s="101" t="str">
        <f t="shared" si="1"/>
        <v/>
      </c>
      <c r="V57" s="102" t="str">
        <f t="shared" si="2"/>
        <v/>
      </c>
      <c r="W57" s="101" t="str">
        <f t="shared" si="3"/>
        <v/>
      </c>
      <c r="X57" s="100" t="str">
        <f t="shared" si="4"/>
        <v>million hectares</v>
      </c>
      <c r="AB57" s="169"/>
      <c r="AR57" s="169"/>
      <c r="AU57" s="99"/>
      <c r="AW57" s="98" t="e">
        <f t="shared" si="5"/>
        <v>#REF!</v>
      </c>
      <c r="AX57" s="98" t="e">
        <f t="shared" si="6"/>
        <v>#REF!</v>
      </c>
      <c r="AZ57" s="98" t="e">
        <f t="shared" si="7"/>
        <v>#REF!</v>
      </c>
      <c r="BA57" s="98" t="e">
        <f t="shared" si="8"/>
        <v>#REF!</v>
      </c>
      <c r="BC57" s="98" t="e">
        <f t="shared" si="9"/>
        <v>#REF!</v>
      </c>
      <c r="BD57" s="98" t="e">
        <f t="shared" si="10"/>
        <v>#REF!</v>
      </c>
      <c r="BF57" s="98" t="e">
        <f t="shared" si="11"/>
        <v>#REF!</v>
      </c>
      <c r="BG57" s="98" t="e">
        <f t="shared" si="12"/>
        <v>#REF!</v>
      </c>
      <c r="BI57" s="98" t="e">
        <f t="shared" si="13"/>
        <v>#REF!</v>
      </c>
      <c r="BJ57" s="98" t="e">
        <f t="shared" si="14"/>
        <v>#REF!</v>
      </c>
      <c r="BK57" s="60"/>
      <c r="BL57" s="98" t="str">
        <f t="shared" si="15"/>
        <v/>
      </c>
      <c r="BM57" s="98" t="str">
        <f t="shared" si="16"/>
        <v/>
      </c>
      <c r="BO57" s="98" t="str">
        <f t="shared" si="17"/>
        <v/>
      </c>
      <c r="BP57" s="98" t="str">
        <f t="shared" si="18"/>
        <v/>
      </c>
      <c r="BR57" s="98" t="str">
        <f t="shared" si="19"/>
        <v/>
      </c>
      <c r="BS57" s="98" t="str">
        <f t="shared" si="20"/>
        <v/>
      </c>
      <c r="BU57" s="98" t="str">
        <f t="shared" si="21"/>
        <v/>
      </c>
      <c r="BV57" s="98" t="str">
        <f t="shared" si="22"/>
        <v/>
      </c>
      <c r="BW57" s="64"/>
      <c r="BX57" s="169"/>
      <c r="BY57" s="98" t="e">
        <f t="shared" si="23"/>
        <v>#REF!</v>
      </c>
      <c r="BZ57" s="98" t="e">
        <f t="shared" si="24"/>
        <v>#REF!</v>
      </c>
      <c r="CA57" s="64"/>
      <c r="CB57" s="98" t="e">
        <f t="shared" si="25"/>
        <v>#REF!</v>
      </c>
      <c r="CC57" s="98" t="e">
        <f t="shared" si="26"/>
        <v>#REF!</v>
      </c>
      <c r="CE57" s="98" t="e">
        <f t="shared" si="27"/>
        <v>#REF!</v>
      </c>
      <c r="CF57" s="98" t="e">
        <f t="shared" si="28"/>
        <v>#REF!</v>
      </c>
      <c r="CH57" s="98" t="e">
        <f t="shared" si="29"/>
        <v>#REF!</v>
      </c>
      <c r="CI57" s="98" t="e">
        <f t="shared" si="30"/>
        <v>#REF!</v>
      </c>
      <c r="CK57" s="98" t="e">
        <f t="shared" si="31"/>
        <v>#REF!</v>
      </c>
      <c r="CL57" s="98" t="e">
        <f t="shared" si="32"/>
        <v>#REF!</v>
      </c>
      <c r="CN57" s="98" t="e">
        <f t="shared" si="33"/>
        <v>#REF!</v>
      </c>
      <c r="CO57" s="98" t="e">
        <f t="shared" si="34"/>
        <v>#REF!</v>
      </c>
    </row>
    <row r="58" spans="1:94" s="89" customFormat="1" ht="18" x14ac:dyDescent="0.25">
      <c r="A58" s="83">
        <v>9</v>
      </c>
      <c r="B58" s="109" t="str">
        <f t="shared" si="0"/>
        <v xml:space="preserve">: </v>
      </c>
      <c r="C58" s="106"/>
      <c r="D58" s="188"/>
      <c r="E58" s="108"/>
      <c r="F58" s="106"/>
      <c r="G58" s="108"/>
      <c r="H58" s="107"/>
      <c r="I58" s="106"/>
      <c r="J58" s="106"/>
      <c r="K58" s="104"/>
      <c r="L58" s="110"/>
      <c r="M58" s="111"/>
      <c r="N58" s="151" t="s">
        <v>417</v>
      </c>
      <c r="O58" s="105"/>
      <c r="P58" s="104"/>
      <c r="Q58" s="440"/>
      <c r="R58" s="440"/>
      <c r="S58" s="64"/>
      <c r="T58" s="103"/>
      <c r="U58" s="101" t="str">
        <f t="shared" si="1"/>
        <v/>
      </c>
      <c r="V58" s="102" t="str">
        <f t="shared" si="2"/>
        <v/>
      </c>
      <c r="W58" s="101" t="str">
        <f t="shared" si="3"/>
        <v/>
      </c>
      <c r="X58" s="100" t="str">
        <f t="shared" si="4"/>
        <v>million hectares</v>
      </c>
      <c r="AB58" s="169"/>
      <c r="AR58" s="169"/>
      <c r="AU58" s="99"/>
      <c r="AW58" s="98" t="e">
        <f t="shared" si="5"/>
        <v>#REF!</v>
      </c>
      <c r="AX58" s="98" t="e">
        <f t="shared" si="6"/>
        <v>#REF!</v>
      </c>
      <c r="AZ58" s="98" t="e">
        <f t="shared" si="7"/>
        <v>#REF!</v>
      </c>
      <c r="BA58" s="98" t="e">
        <f t="shared" si="8"/>
        <v>#REF!</v>
      </c>
      <c r="BC58" s="98" t="e">
        <f t="shared" si="9"/>
        <v>#REF!</v>
      </c>
      <c r="BD58" s="98" t="e">
        <f t="shared" si="10"/>
        <v>#REF!</v>
      </c>
      <c r="BF58" s="98" t="e">
        <f t="shared" si="11"/>
        <v>#REF!</v>
      </c>
      <c r="BG58" s="98" t="e">
        <f t="shared" si="12"/>
        <v>#REF!</v>
      </c>
      <c r="BI58" s="98" t="e">
        <f t="shared" si="13"/>
        <v>#REF!</v>
      </c>
      <c r="BJ58" s="98" t="e">
        <f t="shared" si="14"/>
        <v>#REF!</v>
      </c>
      <c r="BK58" s="60"/>
      <c r="BL58" s="98" t="str">
        <f t="shared" si="15"/>
        <v/>
      </c>
      <c r="BM58" s="98" t="str">
        <f t="shared" si="16"/>
        <v/>
      </c>
      <c r="BO58" s="98" t="str">
        <f t="shared" si="17"/>
        <v/>
      </c>
      <c r="BP58" s="98" t="str">
        <f t="shared" si="18"/>
        <v/>
      </c>
      <c r="BR58" s="98" t="str">
        <f t="shared" si="19"/>
        <v/>
      </c>
      <c r="BS58" s="98" t="str">
        <f t="shared" si="20"/>
        <v/>
      </c>
      <c r="BU58" s="98" t="str">
        <f t="shared" si="21"/>
        <v/>
      </c>
      <c r="BV58" s="98" t="str">
        <f t="shared" si="22"/>
        <v/>
      </c>
      <c r="BW58" s="64"/>
      <c r="BX58" s="169"/>
      <c r="BY58" s="98" t="e">
        <f t="shared" si="23"/>
        <v>#REF!</v>
      </c>
      <c r="BZ58" s="98" t="e">
        <f t="shared" si="24"/>
        <v>#REF!</v>
      </c>
      <c r="CA58" s="64"/>
      <c r="CB58" s="98" t="e">
        <f t="shared" si="25"/>
        <v>#REF!</v>
      </c>
      <c r="CC58" s="98" t="e">
        <f t="shared" si="26"/>
        <v>#REF!</v>
      </c>
      <c r="CE58" s="98" t="e">
        <f t="shared" si="27"/>
        <v>#REF!</v>
      </c>
      <c r="CF58" s="98" t="e">
        <f t="shared" si="28"/>
        <v>#REF!</v>
      </c>
      <c r="CH58" s="98" t="e">
        <f t="shared" si="29"/>
        <v>#REF!</v>
      </c>
      <c r="CI58" s="98" t="e">
        <f t="shared" si="30"/>
        <v>#REF!</v>
      </c>
      <c r="CK58" s="98" t="e">
        <f t="shared" si="31"/>
        <v>#REF!</v>
      </c>
      <c r="CL58" s="98" t="e">
        <f t="shared" si="32"/>
        <v>#REF!</v>
      </c>
      <c r="CN58" s="98" t="e">
        <f t="shared" si="33"/>
        <v>#REF!</v>
      </c>
      <c r="CO58" s="98" t="e">
        <f t="shared" si="34"/>
        <v>#REF!</v>
      </c>
    </row>
    <row r="59" spans="1:94" s="89" customFormat="1" ht="18" x14ac:dyDescent="0.25">
      <c r="A59" s="83">
        <v>10</v>
      </c>
      <c r="B59" s="109" t="str">
        <f t="shared" si="0"/>
        <v xml:space="preserve">: </v>
      </c>
      <c r="C59" s="106"/>
      <c r="D59" s="188"/>
      <c r="E59" s="108"/>
      <c r="F59" s="106"/>
      <c r="G59" s="108"/>
      <c r="H59" s="107"/>
      <c r="I59" s="106"/>
      <c r="J59" s="106"/>
      <c r="K59" s="104"/>
      <c r="L59" s="110"/>
      <c r="M59" s="111"/>
      <c r="N59" s="151" t="s">
        <v>417</v>
      </c>
      <c r="O59" s="105"/>
      <c r="P59" s="104"/>
      <c r="Q59" s="440"/>
      <c r="R59" s="440"/>
      <c r="S59" s="64"/>
      <c r="T59" s="103"/>
      <c r="U59" s="101" t="str">
        <f t="shared" si="1"/>
        <v/>
      </c>
      <c r="V59" s="102" t="str">
        <f t="shared" si="2"/>
        <v/>
      </c>
      <c r="W59" s="101" t="str">
        <f t="shared" si="3"/>
        <v/>
      </c>
      <c r="X59" s="100" t="str">
        <f t="shared" si="4"/>
        <v>million hectares</v>
      </c>
      <c r="AB59" s="169"/>
      <c r="AR59" s="169"/>
      <c r="AU59" s="99"/>
      <c r="AW59" s="98" t="e">
        <f t="shared" si="5"/>
        <v>#REF!</v>
      </c>
      <c r="AX59" s="98" t="e">
        <f t="shared" si="6"/>
        <v>#REF!</v>
      </c>
      <c r="AZ59" s="98" t="e">
        <f t="shared" si="7"/>
        <v>#REF!</v>
      </c>
      <c r="BA59" s="98" t="e">
        <f t="shared" si="8"/>
        <v>#REF!</v>
      </c>
      <c r="BC59" s="98" t="e">
        <f t="shared" si="9"/>
        <v>#REF!</v>
      </c>
      <c r="BD59" s="98" t="e">
        <f t="shared" si="10"/>
        <v>#REF!</v>
      </c>
      <c r="BF59" s="98" t="e">
        <f t="shared" si="11"/>
        <v>#REF!</v>
      </c>
      <c r="BG59" s="98" t="e">
        <f t="shared" si="12"/>
        <v>#REF!</v>
      </c>
      <c r="BI59" s="98" t="e">
        <f t="shared" si="13"/>
        <v>#REF!</v>
      </c>
      <c r="BJ59" s="98" t="e">
        <f t="shared" si="14"/>
        <v>#REF!</v>
      </c>
      <c r="BK59" s="60"/>
      <c r="BL59" s="98" t="str">
        <f t="shared" si="15"/>
        <v/>
      </c>
      <c r="BM59" s="98" t="str">
        <f t="shared" si="16"/>
        <v/>
      </c>
      <c r="BO59" s="98" t="str">
        <f t="shared" si="17"/>
        <v/>
      </c>
      <c r="BP59" s="98" t="str">
        <f t="shared" si="18"/>
        <v/>
      </c>
      <c r="BR59" s="98" t="str">
        <f t="shared" si="19"/>
        <v/>
      </c>
      <c r="BS59" s="98" t="str">
        <f t="shared" si="20"/>
        <v/>
      </c>
      <c r="BU59" s="98" t="str">
        <f t="shared" si="21"/>
        <v/>
      </c>
      <c r="BV59" s="98" t="str">
        <f t="shared" si="22"/>
        <v/>
      </c>
      <c r="BW59" s="64"/>
      <c r="BX59" s="169"/>
      <c r="BY59" s="98" t="e">
        <f t="shared" si="23"/>
        <v>#REF!</v>
      </c>
      <c r="BZ59" s="98" t="e">
        <f t="shared" si="24"/>
        <v>#REF!</v>
      </c>
      <c r="CA59" s="64"/>
      <c r="CB59" s="98" t="e">
        <f t="shared" si="25"/>
        <v>#REF!</v>
      </c>
      <c r="CC59" s="98" t="e">
        <f t="shared" si="26"/>
        <v>#REF!</v>
      </c>
      <c r="CE59" s="98" t="e">
        <f t="shared" si="27"/>
        <v>#REF!</v>
      </c>
      <c r="CF59" s="98" t="e">
        <f t="shared" si="28"/>
        <v>#REF!</v>
      </c>
      <c r="CH59" s="98" t="e">
        <f t="shared" si="29"/>
        <v>#REF!</v>
      </c>
      <c r="CI59" s="98" t="e">
        <f t="shared" si="30"/>
        <v>#REF!</v>
      </c>
      <c r="CK59" s="98" t="e">
        <f t="shared" si="31"/>
        <v>#REF!</v>
      </c>
      <c r="CL59" s="98" t="e">
        <f t="shared" si="32"/>
        <v>#REF!</v>
      </c>
      <c r="CN59" s="98" t="e">
        <f t="shared" si="33"/>
        <v>#REF!</v>
      </c>
      <c r="CO59" s="98" t="e">
        <f t="shared" si="34"/>
        <v>#REF!</v>
      </c>
    </row>
    <row r="60" spans="1:94" s="89" customFormat="1" ht="18" x14ac:dyDescent="0.25">
      <c r="A60" s="83">
        <v>11</v>
      </c>
      <c r="B60" s="109" t="str">
        <f t="shared" si="0"/>
        <v xml:space="preserve">: </v>
      </c>
      <c r="C60" s="106"/>
      <c r="D60" s="106"/>
      <c r="E60" s="108"/>
      <c r="F60" s="106"/>
      <c r="G60" s="108"/>
      <c r="H60" s="107"/>
      <c r="I60" s="106"/>
      <c r="J60" s="106"/>
      <c r="K60" s="104"/>
      <c r="L60" s="110"/>
      <c r="M60" s="111"/>
      <c r="N60" s="151" t="s">
        <v>417</v>
      </c>
      <c r="O60" s="105"/>
      <c r="P60" s="104"/>
      <c r="Q60" s="440"/>
      <c r="R60" s="440"/>
      <c r="S60" s="64"/>
      <c r="T60" s="103"/>
      <c r="U60" s="101" t="str">
        <f t="shared" si="1"/>
        <v/>
      </c>
      <c r="V60" s="102" t="str">
        <f t="shared" si="2"/>
        <v/>
      </c>
      <c r="W60" s="101" t="str">
        <f t="shared" si="3"/>
        <v/>
      </c>
      <c r="X60" s="100" t="str">
        <f t="shared" si="4"/>
        <v>million hectares</v>
      </c>
      <c r="AB60" s="169"/>
      <c r="AR60" s="169"/>
      <c r="AU60" s="99"/>
      <c r="AW60" s="98" t="e">
        <f t="shared" si="5"/>
        <v>#REF!</v>
      </c>
      <c r="AX60" s="98" t="e">
        <f t="shared" si="6"/>
        <v>#REF!</v>
      </c>
      <c r="AZ60" s="98" t="e">
        <f t="shared" si="7"/>
        <v>#REF!</v>
      </c>
      <c r="BA60" s="98" t="e">
        <f t="shared" si="8"/>
        <v>#REF!</v>
      </c>
      <c r="BC60" s="98" t="e">
        <f t="shared" si="9"/>
        <v>#REF!</v>
      </c>
      <c r="BD60" s="98" t="e">
        <f t="shared" si="10"/>
        <v>#REF!</v>
      </c>
      <c r="BF60" s="98" t="e">
        <f t="shared" si="11"/>
        <v>#REF!</v>
      </c>
      <c r="BG60" s="98" t="e">
        <f t="shared" si="12"/>
        <v>#REF!</v>
      </c>
      <c r="BI60" s="98" t="e">
        <f t="shared" si="13"/>
        <v>#REF!</v>
      </c>
      <c r="BJ60" s="98" t="e">
        <f t="shared" si="14"/>
        <v>#REF!</v>
      </c>
      <c r="BK60" s="60"/>
      <c r="BL60" s="98" t="str">
        <f t="shared" si="15"/>
        <v/>
      </c>
      <c r="BM60" s="98" t="str">
        <f t="shared" si="16"/>
        <v/>
      </c>
      <c r="BO60" s="98" t="str">
        <f t="shared" si="17"/>
        <v/>
      </c>
      <c r="BP60" s="98" t="str">
        <f t="shared" si="18"/>
        <v/>
      </c>
      <c r="BR60" s="98" t="str">
        <f t="shared" si="19"/>
        <v/>
      </c>
      <c r="BS60" s="98" t="str">
        <f t="shared" si="20"/>
        <v/>
      </c>
      <c r="BU60" s="98" t="str">
        <f t="shared" si="21"/>
        <v/>
      </c>
      <c r="BV60" s="98" t="str">
        <f t="shared" si="22"/>
        <v/>
      </c>
      <c r="BW60" s="64"/>
      <c r="BX60" s="169"/>
      <c r="BY60" s="98" t="e">
        <f t="shared" si="23"/>
        <v>#REF!</v>
      </c>
      <c r="BZ60" s="98" t="e">
        <f t="shared" si="24"/>
        <v>#REF!</v>
      </c>
      <c r="CA60" s="64"/>
      <c r="CB60" s="98" t="e">
        <f t="shared" si="25"/>
        <v>#REF!</v>
      </c>
      <c r="CC60" s="98" t="e">
        <f t="shared" si="26"/>
        <v>#REF!</v>
      </c>
      <c r="CE60" s="98" t="e">
        <f t="shared" si="27"/>
        <v>#REF!</v>
      </c>
      <c r="CF60" s="98" t="e">
        <f t="shared" si="28"/>
        <v>#REF!</v>
      </c>
      <c r="CH60" s="98" t="e">
        <f t="shared" si="29"/>
        <v>#REF!</v>
      </c>
      <c r="CI60" s="98" t="e">
        <f t="shared" si="30"/>
        <v>#REF!</v>
      </c>
      <c r="CK60" s="98" t="e">
        <f t="shared" si="31"/>
        <v>#REF!</v>
      </c>
      <c r="CL60" s="98" t="e">
        <f t="shared" si="32"/>
        <v>#REF!</v>
      </c>
      <c r="CN60" s="98" t="e">
        <f t="shared" si="33"/>
        <v>#REF!</v>
      </c>
      <c r="CO60" s="98" t="e">
        <f t="shared" si="34"/>
        <v>#REF!</v>
      </c>
    </row>
    <row r="61" spans="1:94" s="89" customFormat="1" ht="18" x14ac:dyDescent="0.25">
      <c r="A61" s="83">
        <v>12</v>
      </c>
      <c r="B61" s="109" t="str">
        <f t="shared" si="0"/>
        <v xml:space="preserve">: </v>
      </c>
      <c r="C61" s="106"/>
      <c r="D61" s="106"/>
      <c r="E61" s="108"/>
      <c r="F61" s="106"/>
      <c r="G61" s="108"/>
      <c r="H61" s="107"/>
      <c r="I61" s="106"/>
      <c r="J61" s="106"/>
      <c r="K61" s="104"/>
      <c r="L61" s="110"/>
      <c r="M61" s="111"/>
      <c r="N61" s="151" t="s">
        <v>417</v>
      </c>
      <c r="O61" s="105"/>
      <c r="P61" s="104"/>
      <c r="Q61" s="440"/>
      <c r="R61" s="440"/>
      <c r="S61" s="64"/>
      <c r="T61" s="103"/>
      <c r="U61" s="101" t="str">
        <f t="shared" si="1"/>
        <v/>
      </c>
      <c r="V61" s="102" t="str">
        <f t="shared" si="2"/>
        <v/>
      </c>
      <c r="W61" s="101" t="str">
        <f t="shared" si="3"/>
        <v/>
      </c>
      <c r="X61" s="100" t="str">
        <f t="shared" si="4"/>
        <v>million hectares</v>
      </c>
      <c r="AB61" s="169"/>
      <c r="AR61" s="169"/>
      <c r="AU61" s="99"/>
      <c r="AW61" s="98" t="e">
        <f t="shared" si="5"/>
        <v>#REF!</v>
      </c>
      <c r="AX61" s="98" t="e">
        <f t="shared" si="6"/>
        <v>#REF!</v>
      </c>
      <c r="AZ61" s="98" t="e">
        <f t="shared" si="7"/>
        <v>#REF!</v>
      </c>
      <c r="BA61" s="98" t="e">
        <f t="shared" si="8"/>
        <v>#REF!</v>
      </c>
      <c r="BC61" s="98" t="e">
        <f t="shared" si="9"/>
        <v>#REF!</v>
      </c>
      <c r="BD61" s="98" t="e">
        <f t="shared" si="10"/>
        <v>#REF!</v>
      </c>
      <c r="BF61" s="98" t="e">
        <f t="shared" si="11"/>
        <v>#REF!</v>
      </c>
      <c r="BG61" s="98" t="e">
        <f t="shared" si="12"/>
        <v>#REF!</v>
      </c>
      <c r="BI61" s="98" t="e">
        <f t="shared" si="13"/>
        <v>#REF!</v>
      </c>
      <c r="BJ61" s="98" t="e">
        <f t="shared" si="14"/>
        <v>#REF!</v>
      </c>
      <c r="BK61" s="60"/>
      <c r="BL61" s="98" t="str">
        <f t="shared" si="15"/>
        <v/>
      </c>
      <c r="BM61" s="98" t="str">
        <f t="shared" si="16"/>
        <v/>
      </c>
      <c r="BO61" s="98" t="str">
        <f t="shared" si="17"/>
        <v/>
      </c>
      <c r="BP61" s="98" t="str">
        <f t="shared" si="18"/>
        <v/>
      </c>
      <c r="BR61" s="98" t="str">
        <f t="shared" si="19"/>
        <v/>
      </c>
      <c r="BS61" s="98" t="str">
        <f t="shared" si="20"/>
        <v/>
      </c>
      <c r="BU61" s="98" t="str">
        <f t="shared" si="21"/>
        <v/>
      </c>
      <c r="BV61" s="98" t="str">
        <f t="shared" si="22"/>
        <v/>
      </c>
      <c r="BW61" s="64"/>
      <c r="BX61" s="169"/>
      <c r="BY61" s="98" t="e">
        <f t="shared" si="23"/>
        <v>#REF!</v>
      </c>
      <c r="BZ61" s="98" t="e">
        <f t="shared" si="24"/>
        <v>#REF!</v>
      </c>
      <c r="CA61" s="64"/>
      <c r="CB61" s="98" t="e">
        <f t="shared" si="25"/>
        <v>#REF!</v>
      </c>
      <c r="CC61" s="98" t="e">
        <f t="shared" si="26"/>
        <v>#REF!</v>
      </c>
      <c r="CE61" s="98" t="e">
        <f t="shared" si="27"/>
        <v>#REF!</v>
      </c>
      <c r="CF61" s="98" t="e">
        <f t="shared" si="28"/>
        <v>#REF!</v>
      </c>
      <c r="CH61" s="98" t="e">
        <f t="shared" si="29"/>
        <v>#REF!</v>
      </c>
      <c r="CI61" s="98" t="e">
        <f t="shared" si="30"/>
        <v>#REF!</v>
      </c>
      <c r="CK61" s="98" t="e">
        <f t="shared" si="31"/>
        <v>#REF!</v>
      </c>
      <c r="CL61" s="98" t="e">
        <f t="shared" si="32"/>
        <v>#REF!</v>
      </c>
      <c r="CN61" s="98" t="e">
        <f t="shared" si="33"/>
        <v>#REF!</v>
      </c>
      <c r="CO61" s="98" t="e">
        <f t="shared" si="34"/>
        <v>#REF!</v>
      </c>
    </row>
    <row r="62" spans="1:94" s="89" customFormat="1" ht="18" x14ac:dyDescent="0.25">
      <c r="A62" s="83">
        <v>13</v>
      </c>
      <c r="B62" s="109" t="str">
        <f t="shared" si="0"/>
        <v xml:space="preserve">: </v>
      </c>
      <c r="C62" s="106"/>
      <c r="D62" s="188"/>
      <c r="E62" s="108"/>
      <c r="F62" s="106"/>
      <c r="G62" s="108"/>
      <c r="H62" s="107"/>
      <c r="I62" s="106"/>
      <c r="J62" s="106"/>
      <c r="K62" s="104"/>
      <c r="L62" s="110"/>
      <c r="M62" s="111"/>
      <c r="N62" s="151" t="s">
        <v>417</v>
      </c>
      <c r="O62" s="105"/>
      <c r="P62" s="104"/>
      <c r="Q62" s="440"/>
      <c r="R62" s="440"/>
      <c r="S62" s="64"/>
      <c r="T62" s="103"/>
      <c r="U62" s="101" t="str">
        <f t="shared" si="1"/>
        <v/>
      </c>
      <c r="V62" s="102" t="str">
        <f t="shared" si="2"/>
        <v/>
      </c>
      <c r="W62" s="101" t="str">
        <f t="shared" si="3"/>
        <v/>
      </c>
      <c r="X62" s="100" t="str">
        <f t="shared" si="4"/>
        <v>million hectares</v>
      </c>
      <c r="AB62" s="169"/>
      <c r="AR62" s="169"/>
      <c r="AU62" s="99"/>
      <c r="AW62" s="98" t="e">
        <f t="shared" si="5"/>
        <v>#REF!</v>
      </c>
      <c r="AX62" s="98" t="e">
        <f t="shared" si="6"/>
        <v>#REF!</v>
      </c>
      <c r="AZ62" s="98" t="e">
        <f t="shared" si="7"/>
        <v>#REF!</v>
      </c>
      <c r="BA62" s="98" t="e">
        <f t="shared" si="8"/>
        <v>#REF!</v>
      </c>
      <c r="BC62" s="98" t="e">
        <f t="shared" si="9"/>
        <v>#REF!</v>
      </c>
      <c r="BD62" s="98" t="e">
        <f t="shared" si="10"/>
        <v>#REF!</v>
      </c>
      <c r="BF62" s="98" t="e">
        <f t="shared" si="11"/>
        <v>#REF!</v>
      </c>
      <c r="BG62" s="98" t="e">
        <f t="shared" si="12"/>
        <v>#REF!</v>
      </c>
      <c r="BI62" s="98" t="e">
        <f t="shared" si="13"/>
        <v>#REF!</v>
      </c>
      <c r="BJ62" s="98" t="e">
        <f t="shared" si="14"/>
        <v>#REF!</v>
      </c>
      <c r="BK62" s="60"/>
      <c r="BL62" s="98" t="str">
        <f t="shared" si="15"/>
        <v/>
      </c>
      <c r="BM62" s="98" t="str">
        <f t="shared" si="16"/>
        <v/>
      </c>
      <c r="BO62" s="98" t="str">
        <f t="shared" si="17"/>
        <v/>
      </c>
      <c r="BP62" s="98" t="str">
        <f t="shared" si="18"/>
        <v/>
      </c>
      <c r="BR62" s="98" t="str">
        <f t="shared" si="19"/>
        <v/>
      </c>
      <c r="BS62" s="98" t="str">
        <f t="shared" si="20"/>
        <v/>
      </c>
      <c r="BU62" s="98" t="str">
        <f t="shared" si="21"/>
        <v/>
      </c>
      <c r="BV62" s="98" t="str">
        <f t="shared" si="22"/>
        <v/>
      </c>
      <c r="BW62" s="64"/>
      <c r="BX62" s="169"/>
      <c r="BY62" s="98" t="e">
        <f t="shared" si="23"/>
        <v>#REF!</v>
      </c>
      <c r="BZ62" s="98" t="e">
        <f t="shared" si="24"/>
        <v>#REF!</v>
      </c>
      <c r="CA62" s="64"/>
      <c r="CB62" s="98" t="e">
        <f t="shared" si="25"/>
        <v>#REF!</v>
      </c>
      <c r="CC62" s="98" t="e">
        <f t="shared" si="26"/>
        <v>#REF!</v>
      </c>
      <c r="CE62" s="98" t="e">
        <f t="shared" si="27"/>
        <v>#REF!</v>
      </c>
      <c r="CF62" s="98" t="e">
        <f t="shared" si="28"/>
        <v>#REF!</v>
      </c>
      <c r="CH62" s="98" t="e">
        <f t="shared" si="29"/>
        <v>#REF!</v>
      </c>
      <c r="CI62" s="98" t="e">
        <f t="shared" si="30"/>
        <v>#REF!</v>
      </c>
      <c r="CK62" s="98" t="e">
        <f t="shared" si="31"/>
        <v>#REF!</v>
      </c>
      <c r="CL62" s="98" t="e">
        <f t="shared" si="32"/>
        <v>#REF!</v>
      </c>
      <c r="CN62" s="98" t="e">
        <f t="shared" si="33"/>
        <v>#REF!</v>
      </c>
      <c r="CO62" s="98" t="e">
        <f t="shared" si="34"/>
        <v>#REF!</v>
      </c>
    </row>
    <row r="63" spans="1:94" s="89" customFormat="1" ht="18" x14ac:dyDescent="0.25">
      <c r="A63" s="83">
        <v>14</v>
      </c>
      <c r="B63" s="109" t="str">
        <f t="shared" si="0"/>
        <v xml:space="preserve">: </v>
      </c>
      <c r="C63" s="106"/>
      <c r="D63" s="188"/>
      <c r="E63" s="108"/>
      <c r="F63" s="106"/>
      <c r="G63" s="108"/>
      <c r="H63" s="107"/>
      <c r="I63" s="106"/>
      <c r="J63" s="106"/>
      <c r="K63" s="104"/>
      <c r="L63" s="110"/>
      <c r="M63" s="111"/>
      <c r="N63" s="151" t="s">
        <v>417</v>
      </c>
      <c r="O63" s="105"/>
      <c r="P63" s="104"/>
      <c r="Q63" s="440"/>
      <c r="R63" s="440"/>
      <c r="S63" s="64"/>
      <c r="T63" s="103"/>
      <c r="U63" s="101" t="str">
        <f t="shared" si="1"/>
        <v/>
      </c>
      <c r="V63" s="102" t="str">
        <f t="shared" si="2"/>
        <v/>
      </c>
      <c r="W63" s="101" t="str">
        <f t="shared" si="3"/>
        <v/>
      </c>
      <c r="X63" s="100" t="str">
        <f t="shared" si="4"/>
        <v>million hectares</v>
      </c>
      <c r="AB63" s="169"/>
      <c r="AR63" s="169"/>
      <c r="AU63" s="99"/>
      <c r="AW63" s="98" t="e">
        <f t="shared" si="5"/>
        <v>#REF!</v>
      </c>
      <c r="AX63" s="98" t="e">
        <f t="shared" si="6"/>
        <v>#REF!</v>
      </c>
      <c r="AZ63" s="98" t="e">
        <f t="shared" si="7"/>
        <v>#REF!</v>
      </c>
      <c r="BA63" s="98" t="e">
        <f t="shared" si="8"/>
        <v>#REF!</v>
      </c>
      <c r="BC63" s="98" t="e">
        <f t="shared" si="9"/>
        <v>#REF!</v>
      </c>
      <c r="BD63" s="98" t="e">
        <f t="shared" si="10"/>
        <v>#REF!</v>
      </c>
      <c r="BF63" s="98" t="e">
        <f t="shared" si="11"/>
        <v>#REF!</v>
      </c>
      <c r="BG63" s="98" t="e">
        <f t="shared" si="12"/>
        <v>#REF!</v>
      </c>
      <c r="BI63" s="98" t="e">
        <f t="shared" si="13"/>
        <v>#REF!</v>
      </c>
      <c r="BJ63" s="98" t="e">
        <f t="shared" si="14"/>
        <v>#REF!</v>
      </c>
      <c r="BK63" s="60"/>
      <c r="BL63" s="98" t="str">
        <f t="shared" si="15"/>
        <v/>
      </c>
      <c r="BM63" s="98" t="str">
        <f t="shared" si="16"/>
        <v/>
      </c>
      <c r="BO63" s="98" t="str">
        <f t="shared" si="17"/>
        <v/>
      </c>
      <c r="BP63" s="98" t="str">
        <f t="shared" si="18"/>
        <v/>
      </c>
      <c r="BR63" s="98" t="str">
        <f t="shared" si="19"/>
        <v/>
      </c>
      <c r="BS63" s="98" t="str">
        <f t="shared" si="20"/>
        <v/>
      </c>
      <c r="BU63" s="98" t="str">
        <f t="shared" si="21"/>
        <v/>
      </c>
      <c r="BV63" s="98" t="str">
        <f t="shared" si="22"/>
        <v/>
      </c>
      <c r="BW63" s="64"/>
      <c r="BX63" s="169"/>
      <c r="BY63" s="98" t="e">
        <f t="shared" si="23"/>
        <v>#REF!</v>
      </c>
      <c r="BZ63" s="98" t="e">
        <f t="shared" si="24"/>
        <v>#REF!</v>
      </c>
      <c r="CA63" s="64"/>
      <c r="CB63" s="98" t="e">
        <f t="shared" si="25"/>
        <v>#REF!</v>
      </c>
      <c r="CC63" s="98" t="e">
        <f t="shared" si="26"/>
        <v>#REF!</v>
      </c>
      <c r="CE63" s="98" t="e">
        <f t="shared" si="27"/>
        <v>#REF!</v>
      </c>
      <c r="CF63" s="98" t="e">
        <f t="shared" si="28"/>
        <v>#REF!</v>
      </c>
      <c r="CH63" s="98" t="e">
        <f t="shared" si="29"/>
        <v>#REF!</v>
      </c>
      <c r="CI63" s="98" t="e">
        <f t="shared" si="30"/>
        <v>#REF!</v>
      </c>
      <c r="CK63" s="98" t="e">
        <f t="shared" si="31"/>
        <v>#REF!</v>
      </c>
      <c r="CL63" s="98" t="e">
        <f t="shared" si="32"/>
        <v>#REF!</v>
      </c>
      <c r="CN63" s="98" t="e">
        <f t="shared" si="33"/>
        <v>#REF!</v>
      </c>
      <c r="CO63" s="98" t="e">
        <f t="shared" si="34"/>
        <v>#REF!</v>
      </c>
    </row>
    <row r="64" spans="1:94" s="89" customFormat="1" ht="18" x14ac:dyDescent="0.25">
      <c r="A64" s="83">
        <v>15</v>
      </c>
      <c r="B64" s="109" t="str">
        <f t="shared" si="0"/>
        <v xml:space="preserve">: </v>
      </c>
      <c r="C64" s="106"/>
      <c r="D64" s="188"/>
      <c r="E64" s="108"/>
      <c r="F64" s="106"/>
      <c r="G64" s="108"/>
      <c r="H64" s="107"/>
      <c r="I64" s="106"/>
      <c r="J64" s="106"/>
      <c r="K64" s="104"/>
      <c r="L64" s="110"/>
      <c r="M64" s="111"/>
      <c r="N64" s="151" t="s">
        <v>417</v>
      </c>
      <c r="O64" s="105"/>
      <c r="P64" s="104"/>
      <c r="Q64" s="440"/>
      <c r="R64" s="440"/>
      <c r="S64" s="64"/>
      <c r="T64" s="103"/>
      <c r="U64" s="101" t="str">
        <f t="shared" si="1"/>
        <v/>
      </c>
      <c r="V64" s="102" t="str">
        <f t="shared" si="2"/>
        <v/>
      </c>
      <c r="W64" s="101" t="str">
        <f t="shared" si="3"/>
        <v/>
      </c>
      <c r="X64" s="100" t="str">
        <f t="shared" si="4"/>
        <v>million hectares</v>
      </c>
      <c r="AB64" s="169"/>
      <c r="AR64" s="169"/>
      <c r="AU64" s="99"/>
      <c r="AW64" s="98" t="e">
        <f t="shared" si="5"/>
        <v>#REF!</v>
      </c>
      <c r="AX64" s="98" t="e">
        <f t="shared" si="6"/>
        <v>#REF!</v>
      </c>
      <c r="AZ64" s="98" t="e">
        <f t="shared" si="7"/>
        <v>#REF!</v>
      </c>
      <c r="BA64" s="98" t="e">
        <f t="shared" si="8"/>
        <v>#REF!</v>
      </c>
      <c r="BC64" s="98" t="e">
        <f t="shared" si="9"/>
        <v>#REF!</v>
      </c>
      <c r="BD64" s="98" t="e">
        <f t="shared" si="10"/>
        <v>#REF!</v>
      </c>
      <c r="BF64" s="98" t="e">
        <f t="shared" si="11"/>
        <v>#REF!</v>
      </c>
      <c r="BG64" s="98" t="e">
        <f t="shared" si="12"/>
        <v>#REF!</v>
      </c>
      <c r="BI64" s="98" t="e">
        <f t="shared" si="13"/>
        <v>#REF!</v>
      </c>
      <c r="BJ64" s="98" t="e">
        <f t="shared" si="14"/>
        <v>#REF!</v>
      </c>
      <c r="BK64" s="60"/>
      <c r="BL64" s="98" t="str">
        <f t="shared" si="15"/>
        <v/>
      </c>
      <c r="BM64" s="98" t="str">
        <f t="shared" si="16"/>
        <v/>
      </c>
      <c r="BO64" s="98" t="str">
        <f t="shared" si="17"/>
        <v/>
      </c>
      <c r="BP64" s="98" t="str">
        <f t="shared" si="18"/>
        <v/>
      </c>
      <c r="BR64" s="98" t="str">
        <f t="shared" si="19"/>
        <v/>
      </c>
      <c r="BS64" s="98" t="str">
        <f t="shared" si="20"/>
        <v/>
      </c>
      <c r="BU64" s="98" t="str">
        <f t="shared" si="21"/>
        <v/>
      </c>
      <c r="BV64" s="98" t="str">
        <f t="shared" si="22"/>
        <v/>
      </c>
      <c r="BW64" s="64"/>
      <c r="BX64" s="169"/>
      <c r="BY64" s="98" t="e">
        <f t="shared" si="23"/>
        <v>#REF!</v>
      </c>
      <c r="BZ64" s="98" t="e">
        <f t="shared" si="24"/>
        <v>#REF!</v>
      </c>
      <c r="CA64" s="64"/>
      <c r="CB64" s="98" t="e">
        <f t="shared" si="25"/>
        <v>#REF!</v>
      </c>
      <c r="CC64" s="98" t="e">
        <f t="shared" si="26"/>
        <v>#REF!</v>
      </c>
      <c r="CE64" s="98" t="e">
        <f t="shared" si="27"/>
        <v>#REF!</v>
      </c>
      <c r="CF64" s="98" t="e">
        <f t="shared" si="28"/>
        <v>#REF!</v>
      </c>
      <c r="CH64" s="98" t="e">
        <f t="shared" si="29"/>
        <v>#REF!</v>
      </c>
      <c r="CI64" s="98" t="e">
        <f t="shared" si="30"/>
        <v>#REF!</v>
      </c>
      <c r="CK64" s="98" t="e">
        <f t="shared" si="31"/>
        <v>#REF!</v>
      </c>
      <c r="CL64" s="98" t="e">
        <f t="shared" si="32"/>
        <v>#REF!</v>
      </c>
      <c r="CN64" s="98" t="e">
        <f t="shared" si="33"/>
        <v>#REF!</v>
      </c>
      <c r="CO64" s="98" t="e">
        <f t="shared" si="34"/>
        <v>#REF!</v>
      </c>
    </row>
    <row r="65" spans="1:94" s="89" customFormat="1" ht="18" x14ac:dyDescent="0.25">
      <c r="A65" s="83">
        <v>16</v>
      </c>
      <c r="B65" s="109" t="str">
        <f t="shared" si="0"/>
        <v xml:space="preserve">: </v>
      </c>
      <c r="C65" s="106"/>
      <c r="D65" s="106"/>
      <c r="E65" s="108"/>
      <c r="F65" s="106"/>
      <c r="G65" s="108"/>
      <c r="H65" s="107"/>
      <c r="I65" s="106"/>
      <c r="J65" s="106"/>
      <c r="K65" s="104"/>
      <c r="L65" s="110"/>
      <c r="M65" s="111"/>
      <c r="N65" s="151" t="s">
        <v>417</v>
      </c>
      <c r="O65" s="105"/>
      <c r="P65" s="104"/>
      <c r="Q65" s="440"/>
      <c r="R65" s="440"/>
      <c r="S65" s="64"/>
      <c r="T65" s="103"/>
      <c r="U65" s="101" t="str">
        <f t="shared" si="1"/>
        <v/>
      </c>
      <c r="V65" s="102" t="str">
        <f t="shared" si="2"/>
        <v/>
      </c>
      <c r="W65" s="101" t="str">
        <f t="shared" si="3"/>
        <v/>
      </c>
      <c r="X65" s="100" t="str">
        <f t="shared" si="4"/>
        <v>million hectares</v>
      </c>
      <c r="AB65" s="169"/>
      <c r="AR65" s="169"/>
      <c r="AU65" s="99"/>
      <c r="AW65" s="98" t="e">
        <f t="shared" si="5"/>
        <v>#REF!</v>
      </c>
      <c r="AX65" s="98" t="e">
        <f t="shared" si="6"/>
        <v>#REF!</v>
      </c>
      <c r="AZ65" s="98" t="e">
        <f t="shared" si="7"/>
        <v>#REF!</v>
      </c>
      <c r="BA65" s="98" t="e">
        <f t="shared" si="8"/>
        <v>#REF!</v>
      </c>
      <c r="BC65" s="98" t="e">
        <f t="shared" si="9"/>
        <v>#REF!</v>
      </c>
      <c r="BD65" s="98" t="e">
        <f t="shared" si="10"/>
        <v>#REF!</v>
      </c>
      <c r="BF65" s="98" t="e">
        <f t="shared" si="11"/>
        <v>#REF!</v>
      </c>
      <c r="BG65" s="98" t="e">
        <f t="shared" si="12"/>
        <v>#REF!</v>
      </c>
      <c r="BI65" s="98" t="e">
        <f t="shared" si="13"/>
        <v>#REF!</v>
      </c>
      <c r="BJ65" s="98" t="e">
        <f t="shared" si="14"/>
        <v>#REF!</v>
      </c>
      <c r="BK65" s="60"/>
      <c r="BL65" s="98" t="str">
        <f t="shared" si="15"/>
        <v/>
      </c>
      <c r="BM65" s="98" t="str">
        <f t="shared" si="16"/>
        <v/>
      </c>
      <c r="BO65" s="98" t="str">
        <f t="shared" si="17"/>
        <v/>
      </c>
      <c r="BP65" s="98" t="str">
        <f t="shared" si="18"/>
        <v/>
      </c>
      <c r="BR65" s="98" t="str">
        <f t="shared" si="19"/>
        <v/>
      </c>
      <c r="BS65" s="98" t="str">
        <f t="shared" si="20"/>
        <v/>
      </c>
      <c r="BU65" s="98" t="str">
        <f t="shared" si="21"/>
        <v/>
      </c>
      <c r="BV65" s="98" t="str">
        <f t="shared" si="22"/>
        <v/>
      </c>
      <c r="BW65" s="64"/>
      <c r="BX65" s="169"/>
      <c r="BY65" s="98" t="e">
        <f t="shared" si="23"/>
        <v>#REF!</v>
      </c>
      <c r="BZ65" s="98" t="e">
        <f t="shared" si="24"/>
        <v>#REF!</v>
      </c>
      <c r="CA65" s="64"/>
      <c r="CB65" s="98" t="e">
        <f t="shared" si="25"/>
        <v>#REF!</v>
      </c>
      <c r="CC65" s="98" t="e">
        <f t="shared" si="26"/>
        <v>#REF!</v>
      </c>
      <c r="CE65" s="98" t="e">
        <f t="shared" si="27"/>
        <v>#REF!</v>
      </c>
      <c r="CF65" s="98" t="e">
        <f t="shared" si="28"/>
        <v>#REF!</v>
      </c>
      <c r="CH65" s="98" t="e">
        <f t="shared" si="29"/>
        <v>#REF!</v>
      </c>
      <c r="CI65" s="98" t="e">
        <f t="shared" si="30"/>
        <v>#REF!</v>
      </c>
      <c r="CK65" s="98" t="e">
        <f t="shared" si="31"/>
        <v>#REF!</v>
      </c>
      <c r="CL65" s="98" t="e">
        <f t="shared" si="32"/>
        <v>#REF!</v>
      </c>
      <c r="CN65" s="98" t="e">
        <f t="shared" si="33"/>
        <v>#REF!</v>
      </c>
      <c r="CO65" s="98" t="e">
        <f t="shared" si="34"/>
        <v>#REF!</v>
      </c>
    </row>
    <row r="66" spans="1:94" s="89" customFormat="1" ht="18" x14ac:dyDescent="0.25">
      <c r="A66" s="83">
        <v>17</v>
      </c>
      <c r="B66" s="109" t="str">
        <f t="shared" si="0"/>
        <v xml:space="preserve">: </v>
      </c>
      <c r="C66" s="106"/>
      <c r="D66" s="106"/>
      <c r="E66" s="108"/>
      <c r="F66" s="106"/>
      <c r="G66" s="108"/>
      <c r="H66" s="107"/>
      <c r="I66" s="106"/>
      <c r="J66" s="106"/>
      <c r="K66" s="104"/>
      <c r="L66" s="110"/>
      <c r="M66" s="111"/>
      <c r="N66" s="151" t="s">
        <v>417</v>
      </c>
      <c r="O66" s="105"/>
      <c r="P66" s="104"/>
      <c r="Q66" s="440"/>
      <c r="R66" s="440"/>
      <c r="S66" s="64"/>
      <c r="T66" s="103"/>
      <c r="U66" s="101" t="str">
        <f t="shared" si="1"/>
        <v/>
      </c>
      <c r="V66" s="102" t="str">
        <f t="shared" si="2"/>
        <v/>
      </c>
      <c r="W66" s="101" t="str">
        <f t="shared" si="3"/>
        <v/>
      </c>
      <c r="X66" s="100" t="str">
        <f t="shared" si="4"/>
        <v>million hectares</v>
      </c>
      <c r="AB66" s="169"/>
      <c r="AR66" s="169"/>
      <c r="AU66" s="99"/>
      <c r="AW66" s="98" t="e">
        <f t="shared" si="5"/>
        <v>#REF!</v>
      </c>
      <c r="AX66" s="98" t="e">
        <f t="shared" si="6"/>
        <v>#REF!</v>
      </c>
      <c r="AZ66" s="98" t="e">
        <f t="shared" si="7"/>
        <v>#REF!</v>
      </c>
      <c r="BA66" s="98" t="e">
        <f t="shared" si="8"/>
        <v>#REF!</v>
      </c>
      <c r="BC66" s="98" t="e">
        <f t="shared" si="9"/>
        <v>#REF!</v>
      </c>
      <c r="BD66" s="98" t="e">
        <f t="shared" si="10"/>
        <v>#REF!</v>
      </c>
      <c r="BF66" s="98" t="e">
        <f t="shared" si="11"/>
        <v>#REF!</v>
      </c>
      <c r="BG66" s="98" t="e">
        <f t="shared" si="12"/>
        <v>#REF!</v>
      </c>
      <c r="BI66" s="98" t="e">
        <f t="shared" si="13"/>
        <v>#REF!</v>
      </c>
      <c r="BJ66" s="98" t="e">
        <f t="shared" si="14"/>
        <v>#REF!</v>
      </c>
      <c r="BK66" s="60"/>
      <c r="BL66" s="98" t="str">
        <f t="shared" si="15"/>
        <v/>
      </c>
      <c r="BM66" s="98" t="str">
        <f t="shared" si="16"/>
        <v/>
      </c>
      <c r="BO66" s="98" t="str">
        <f t="shared" si="17"/>
        <v/>
      </c>
      <c r="BP66" s="98" t="str">
        <f t="shared" si="18"/>
        <v/>
      </c>
      <c r="BR66" s="98" t="str">
        <f t="shared" si="19"/>
        <v/>
      </c>
      <c r="BS66" s="98" t="str">
        <f t="shared" si="20"/>
        <v/>
      </c>
      <c r="BU66" s="98" t="str">
        <f t="shared" si="21"/>
        <v/>
      </c>
      <c r="BV66" s="98" t="str">
        <f t="shared" si="22"/>
        <v/>
      </c>
      <c r="BW66" s="64"/>
      <c r="BX66" s="169"/>
      <c r="BY66" s="98" t="e">
        <f t="shared" si="23"/>
        <v>#REF!</v>
      </c>
      <c r="BZ66" s="98" t="e">
        <f t="shared" si="24"/>
        <v>#REF!</v>
      </c>
      <c r="CA66" s="64"/>
      <c r="CB66" s="98" t="e">
        <f t="shared" si="25"/>
        <v>#REF!</v>
      </c>
      <c r="CC66" s="98" t="e">
        <f t="shared" si="26"/>
        <v>#REF!</v>
      </c>
      <c r="CE66" s="98" t="e">
        <f t="shared" si="27"/>
        <v>#REF!</v>
      </c>
      <c r="CF66" s="98" t="e">
        <f t="shared" si="28"/>
        <v>#REF!</v>
      </c>
      <c r="CH66" s="98" t="e">
        <f t="shared" si="29"/>
        <v>#REF!</v>
      </c>
      <c r="CI66" s="98" t="e">
        <f t="shared" si="30"/>
        <v>#REF!</v>
      </c>
      <c r="CK66" s="98" t="e">
        <f t="shared" si="31"/>
        <v>#REF!</v>
      </c>
      <c r="CL66" s="98" t="e">
        <f t="shared" si="32"/>
        <v>#REF!</v>
      </c>
      <c r="CN66" s="98" t="e">
        <f t="shared" si="33"/>
        <v>#REF!</v>
      </c>
      <c r="CO66" s="98" t="e">
        <f t="shared" si="34"/>
        <v>#REF!</v>
      </c>
    </row>
    <row r="67" spans="1:94" s="89" customFormat="1" ht="18" x14ac:dyDescent="0.25">
      <c r="A67" s="83">
        <v>18</v>
      </c>
      <c r="B67" s="109" t="str">
        <f t="shared" si="0"/>
        <v xml:space="preserve">: </v>
      </c>
      <c r="C67" s="106"/>
      <c r="D67" s="106"/>
      <c r="E67" s="108"/>
      <c r="F67" s="106"/>
      <c r="G67" s="108"/>
      <c r="H67" s="107"/>
      <c r="I67" s="106"/>
      <c r="J67" s="106"/>
      <c r="K67" s="104"/>
      <c r="L67" s="104"/>
      <c r="M67" s="104"/>
      <c r="N67" s="151" t="s">
        <v>417</v>
      </c>
      <c r="O67" s="105"/>
      <c r="P67" s="104"/>
      <c r="Q67" s="440"/>
      <c r="R67" s="440"/>
      <c r="S67" s="64"/>
      <c r="T67" s="103"/>
      <c r="U67" s="101" t="str">
        <f t="shared" si="1"/>
        <v/>
      </c>
      <c r="V67" s="102" t="str">
        <f t="shared" si="2"/>
        <v/>
      </c>
      <c r="W67" s="101" t="str">
        <f t="shared" si="3"/>
        <v/>
      </c>
      <c r="X67" s="100" t="str">
        <f t="shared" si="4"/>
        <v>million hectares</v>
      </c>
      <c r="AB67" s="169"/>
      <c r="AR67" s="169"/>
      <c r="AU67" s="99"/>
      <c r="AW67" s="98" t="e">
        <f t="shared" si="5"/>
        <v>#REF!</v>
      </c>
      <c r="AX67" s="98" t="e">
        <f t="shared" si="6"/>
        <v>#REF!</v>
      </c>
      <c r="AZ67" s="98" t="e">
        <f t="shared" si="7"/>
        <v>#REF!</v>
      </c>
      <c r="BA67" s="98" t="e">
        <f t="shared" si="8"/>
        <v>#REF!</v>
      </c>
      <c r="BC67" s="98" t="e">
        <f t="shared" si="9"/>
        <v>#REF!</v>
      </c>
      <c r="BD67" s="98" t="e">
        <f t="shared" si="10"/>
        <v>#REF!</v>
      </c>
      <c r="BF67" s="98" t="e">
        <f t="shared" si="11"/>
        <v>#REF!</v>
      </c>
      <c r="BG67" s="98" t="e">
        <f t="shared" si="12"/>
        <v>#REF!</v>
      </c>
      <c r="BI67" s="98" t="e">
        <f t="shared" si="13"/>
        <v>#REF!</v>
      </c>
      <c r="BJ67" s="98" t="e">
        <f t="shared" si="14"/>
        <v>#REF!</v>
      </c>
      <c r="BK67" s="60"/>
      <c r="BL67" s="98" t="str">
        <f t="shared" si="15"/>
        <v/>
      </c>
      <c r="BM67" s="98" t="str">
        <f t="shared" si="16"/>
        <v/>
      </c>
      <c r="BO67" s="98" t="str">
        <f t="shared" si="17"/>
        <v/>
      </c>
      <c r="BP67" s="98" t="str">
        <f t="shared" si="18"/>
        <v/>
      </c>
      <c r="BR67" s="98" t="str">
        <f t="shared" si="19"/>
        <v/>
      </c>
      <c r="BS67" s="98" t="str">
        <f t="shared" si="20"/>
        <v/>
      </c>
      <c r="BU67" s="98" t="str">
        <f t="shared" si="21"/>
        <v/>
      </c>
      <c r="BV67" s="98" t="str">
        <f t="shared" si="22"/>
        <v/>
      </c>
      <c r="BW67" s="64"/>
      <c r="BX67" s="169"/>
      <c r="BY67" s="98" t="e">
        <f t="shared" si="23"/>
        <v>#REF!</v>
      </c>
      <c r="BZ67" s="98" t="e">
        <f t="shared" si="24"/>
        <v>#REF!</v>
      </c>
      <c r="CA67" s="64"/>
      <c r="CB67" s="98" t="e">
        <f t="shared" si="25"/>
        <v>#REF!</v>
      </c>
      <c r="CC67" s="98" t="e">
        <f t="shared" si="26"/>
        <v>#REF!</v>
      </c>
      <c r="CE67" s="98" t="e">
        <f t="shared" si="27"/>
        <v>#REF!</v>
      </c>
      <c r="CF67" s="98" t="e">
        <f t="shared" si="28"/>
        <v>#REF!</v>
      </c>
      <c r="CH67" s="98" t="e">
        <f t="shared" si="29"/>
        <v>#REF!</v>
      </c>
      <c r="CI67" s="98" t="e">
        <f t="shared" si="30"/>
        <v>#REF!</v>
      </c>
      <c r="CK67" s="98" t="e">
        <f t="shared" si="31"/>
        <v>#REF!</v>
      </c>
      <c r="CL67" s="98" t="e">
        <f t="shared" si="32"/>
        <v>#REF!</v>
      </c>
      <c r="CN67" s="98" t="e">
        <f t="shared" si="33"/>
        <v>#REF!</v>
      </c>
      <c r="CO67" s="98" t="e">
        <f t="shared" si="34"/>
        <v>#REF!</v>
      </c>
    </row>
    <row r="68" spans="1:94" s="89" customFormat="1" ht="18" x14ac:dyDescent="0.25">
      <c r="A68" s="83">
        <v>19</v>
      </c>
      <c r="B68" s="109" t="str">
        <f t="shared" si="0"/>
        <v xml:space="preserve">: </v>
      </c>
      <c r="C68" s="106"/>
      <c r="D68" s="106"/>
      <c r="E68" s="108"/>
      <c r="F68" s="106"/>
      <c r="G68" s="108"/>
      <c r="H68" s="107"/>
      <c r="I68" s="106"/>
      <c r="J68" s="106"/>
      <c r="K68" s="104"/>
      <c r="L68" s="104"/>
      <c r="M68" s="104"/>
      <c r="N68" s="151" t="s">
        <v>417</v>
      </c>
      <c r="O68" s="105"/>
      <c r="P68" s="104"/>
      <c r="Q68" s="440"/>
      <c r="R68" s="440"/>
      <c r="S68" s="64"/>
      <c r="T68" s="103"/>
      <c r="U68" s="101" t="str">
        <f t="shared" si="1"/>
        <v/>
      </c>
      <c r="V68" s="102" t="str">
        <f t="shared" si="2"/>
        <v/>
      </c>
      <c r="W68" s="101" t="str">
        <f t="shared" si="3"/>
        <v/>
      </c>
      <c r="X68" s="100" t="str">
        <f t="shared" si="4"/>
        <v>million hectares</v>
      </c>
      <c r="AB68" s="169"/>
      <c r="AR68" s="169"/>
      <c r="AU68" s="99"/>
      <c r="AW68" s="98" t="e">
        <f t="shared" si="5"/>
        <v>#REF!</v>
      </c>
      <c r="AX68" s="98" t="e">
        <f t="shared" si="6"/>
        <v>#REF!</v>
      </c>
      <c r="AZ68" s="98" t="e">
        <f t="shared" si="7"/>
        <v>#REF!</v>
      </c>
      <c r="BA68" s="98" t="e">
        <f t="shared" si="8"/>
        <v>#REF!</v>
      </c>
      <c r="BC68" s="98" t="e">
        <f t="shared" si="9"/>
        <v>#REF!</v>
      </c>
      <c r="BD68" s="98" t="e">
        <f t="shared" si="10"/>
        <v>#REF!</v>
      </c>
      <c r="BF68" s="98" t="e">
        <f t="shared" si="11"/>
        <v>#REF!</v>
      </c>
      <c r="BG68" s="98" t="e">
        <f t="shared" si="12"/>
        <v>#REF!</v>
      </c>
      <c r="BI68" s="98" t="e">
        <f t="shared" si="13"/>
        <v>#REF!</v>
      </c>
      <c r="BJ68" s="98" t="e">
        <f t="shared" si="14"/>
        <v>#REF!</v>
      </c>
      <c r="BK68" s="60"/>
      <c r="BL68" s="98" t="str">
        <f t="shared" si="15"/>
        <v/>
      </c>
      <c r="BM68" s="98" t="str">
        <f t="shared" si="16"/>
        <v/>
      </c>
      <c r="BO68" s="98" t="str">
        <f t="shared" si="17"/>
        <v/>
      </c>
      <c r="BP68" s="98" t="str">
        <f t="shared" si="18"/>
        <v/>
      </c>
      <c r="BR68" s="98" t="str">
        <f t="shared" si="19"/>
        <v/>
      </c>
      <c r="BS68" s="98" t="str">
        <f t="shared" si="20"/>
        <v/>
      </c>
      <c r="BU68" s="98" t="str">
        <f t="shared" si="21"/>
        <v/>
      </c>
      <c r="BV68" s="98" t="str">
        <f t="shared" si="22"/>
        <v/>
      </c>
      <c r="BW68" s="64"/>
      <c r="BX68" s="169"/>
      <c r="BY68" s="98" t="e">
        <f t="shared" si="23"/>
        <v>#REF!</v>
      </c>
      <c r="BZ68" s="98" t="e">
        <f t="shared" si="24"/>
        <v>#REF!</v>
      </c>
      <c r="CA68" s="64"/>
      <c r="CB68" s="98" t="e">
        <f t="shared" si="25"/>
        <v>#REF!</v>
      </c>
      <c r="CC68" s="98" t="e">
        <f t="shared" si="26"/>
        <v>#REF!</v>
      </c>
      <c r="CE68" s="98" t="e">
        <f t="shared" si="27"/>
        <v>#REF!</v>
      </c>
      <c r="CF68" s="98" t="e">
        <f t="shared" si="28"/>
        <v>#REF!</v>
      </c>
      <c r="CH68" s="98" t="e">
        <f t="shared" si="29"/>
        <v>#REF!</v>
      </c>
      <c r="CI68" s="98" t="e">
        <f t="shared" si="30"/>
        <v>#REF!</v>
      </c>
      <c r="CK68" s="98" t="e">
        <f t="shared" si="31"/>
        <v>#REF!</v>
      </c>
      <c r="CL68" s="98" t="e">
        <f t="shared" si="32"/>
        <v>#REF!</v>
      </c>
      <c r="CN68" s="98" t="e">
        <f t="shared" si="33"/>
        <v>#REF!</v>
      </c>
      <c r="CO68" s="98" t="e">
        <f t="shared" si="34"/>
        <v>#REF!</v>
      </c>
    </row>
    <row r="69" spans="1:94" s="89" customFormat="1" ht="18" x14ac:dyDescent="0.25">
      <c r="A69" s="83">
        <v>20</v>
      </c>
      <c r="B69" s="109" t="str">
        <f t="shared" si="0"/>
        <v xml:space="preserve">: </v>
      </c>
      <c r="C69" s="106"/>
      <c r="D69" s="106"/>
      <c r="E69" s="108"/>
      <c r="F69" s="106"/>
      <c r="G69" s="108"/>
      <c r="H69" s="107"/>
      <c r="I69" s="106"/>
      <c r="J69" s="106"/>
      <c r="K69" s="104"/>
      <c r="L69" s="104"/>
      <c r="M69" s="104"/>
      <c r="N69" s="151" t="s">
        <v>417</v>
      </c>
      <c r="O69" s="105"/>
      <c r="P69" s="104"/>
      <c r="Q69" s="440"/>
      <c r="R69" s="440"/>
      <c r="S69" s="64"/>
      <c r="T69" s="103"/>
      <c r="U69" s="101" t="str">
        <f t="shared" si="1"/>
        <v/>
      </c>
      <c r="V69" s="102" t="str">
        <f t="shared" si="2"/>
        <v/>
      </c>
      <c r="W69" s="101" t="str">
        <f t="shared" si="3"/>
        <v/>
      </c>
      <c r="X69" s="100" t="str">
        <f t="shared" si="4"/>
        <v>million hectares</v>
      </c>
      <c r="AB69" s="169"/>
      <c r="AR69" s="169"/>
      <c r="AU69" s="99"/>
      <c r="AW69" s="98" t="e">
        <f t="shared" si="5"/>
        <v>#REF!</v>
      </c>
      <c r="AX69" s="98" t="e">
        <f t="shared" si="6"/>
        <v>#REF!</v>
      </c>
      <c r="AZ69" s="98" t="e">
        <f t="shared" si="7"/>
        <v>#REF!</v>
      </c>
      <c r="BA69" s="98" t="e">
        <f t="shared" si="8"/>
        <v>#REF!</v>
      </c>
      <c r="BC69" s="98" t="e">
        <f t="shared" si="9"/>
        <v>#REF!</v>
      </c>
      <c r="BD69" s="98" t="e">
        <f t="shared" si="10"/>
        <v>#REF!</v>
      </c>
      <c r="BF69" s="98" t="e">
        <f t="shared" si="11"/>
        <v>#REF!</v>
      </c>
      <c r="BG69" s="98" t="e">
        <f t="shared" si="12"/>
        <v>#REF!</v>
      </c>
      <c r="BI69" s="98" t="e">
        <f t="shared" si="13"/>
        <v>#REF!</v>
      </c>
      <c r="BJ69" s="98" t="e">
        <f t="shared" si="14"/>
        <v>#REF!</v>
      </c>
      <c r="BK69" s="60"/>
      <c r="BL69" s="98" t="str">
        <f t="shared" si="15"/>
        <v/>
      </c>
      <c r="BM69" s="98" t="str">
        <f t="shared" si="16"/>
        <v/>
      </c>
      <c r="BO69" s="98" t="str">
        <f t="shared" si="17"/>
        <v/>
      </c>
      <c r="BP69" s="98" t="str">
        <f t="shared" si="18"/>
        <v/>
      </c>
      <c r="BR69" s="98" t="str">
        <f t="shared" si="19"/>
        <v/>
      </c>
      <c r="BS69" s="98" t="str">
        <f t="shared" si="20"/>
        <v/>
      </c>
      <c r="BU69" s="98" t="str">
        <f t="shared" si="21"/>
        <v/>
      </c>
      <c r="BV69" s="98" t="str">
        <f t="shared" si="22"/>
        <v/>
      </c>
      <c r="BW69" s="64"/>
      <c r="BX69" s="169"/>
      <c r="BY69" s="98" t="e">
        <f t="shared" si="23"/>
        <v>#REF!</v>
      </c>
      <c r="BZ69" s="98" t="e">
        <f t="shared" si="24"/>
        <v>#REF!</v>
      </c>
      <c r="CA69" s="64"/>
      <c r="CB69" s="98" t="e">
        <f t="shared" si="25"/>
        <v>#REF!</v>
      </c>
      <c r="CC69" s="98" t="e">
        <f t="shared" si="26"/>
        <v>#REF!</v>
      </c>
      <c r="CE69" s="98" t="e">
        <f t="shared" si="27"/>
        <v>#REF!</v>
      </c>
      <c r="CF69" s="98" t="e">
        <f t="shared" si="28"/>
        <v>#REF!</v>
      </c>
      <c r="CH69" s="98" t="e">
        <f t="shared" si="29"/>
        <v>#REF!</v>
      </c>
      <c r="CI69" s="98" t="e">
        <f t="shared" si="30"/>
        <v>#REF!</v>
      </c>
      <c r="CK69" s="98" t="e">
        <f t="shared" si="31"/>
        <v>#REF!</v>
      </c>
      <c r="CL69" s="98" t="e">
        <f t="shared" si="32"/>
        <v>#REF!</v>
      </c>
      <c r="CN69" s="98" t="e">
        <f t="shared" si="33"/>
        <v>#REF!</v>
      </c>
      <c r="CO69" s="98" t="e">
        <f t="shared" si="34"/>
        <v>#REF!</v>
      </c>
    </row>
    <row r="70" spans="1:94" s="89" customFormat="1" ht="18" x14ac:dyDescent="0.25">
      <c r="A70" s="83"/>
      <c r="B70" s="91" t="s">
        <v>407</v>
      </c>
      <c r="C70" s="92"/>
      <c r="D70" s="92"/>
      <c r="E70" s="92"/>
      <c r="F70" s="92"/>
      <c r="G70" s="92"/>
      <c r="H70" s="64"/>
      <c r="J70" s="94"/>
      <c r="K70" s="64"/>
      <c r="L70" s="64"/>
      <c r="M70" s="64" t="s">
        <v>63</v>
      </c>
      <c r="N70" s="64"/>
      <c r="P70" s="64"/>
      <c r="Q70" s="64"/>
      <c r="R70" s="64"/>
      <c r="S70" s="64"/>
      <c r="T70" s="94" t="s">
        <v>416</v>
      </c>
      <c r="U70" s="212" t="e">
        <f>BY70</f>
        <v>#REF!</v>
      </c>
      <c r="V70" s="97" t="e">
        <f>BZ70</f>
        <v>#REF!</v>
      </c>
      <c r="W70" s="96" t="e">
        <f>SUM(W50:W69)/SUM(O50:O69)</f>
        <v>#DIV/0!</v>
      </c>
      <c r="AB70" s="169"/>
      <c r="AR70" s="169"/>
      <c r="AV70" s="94" t="s">
        <v>62</v>
      </c>
      <c r="AW70" s="93" t="e">
        <f>AVERAGE(AW50:AW69)</f>
        <v>#REF!</v>
      </c>
      <c r="AX70" s="93" t="e">
        <f>SUM(AX50:AX69)/COUNTIF(AX50:AX69,"&gt;0")</f>
        <v>#REF!</v>
      </c>
      <c r="AZ70" s="93" t="e">
        <f>AVERAGE(AZ50:AZ69)</f>
        <v>#REF!</v>
      </c>
      <c r="BA70" s="93" t="e">
        <f>SUM(BA50:BA69)/COUNTIF(BA50:BA69,"&gt;0")</f>
        <v>#REF!</v>
      </c>
      <c r="BC70" s="93" t="e">
        <f>AVERAGE(BC50:BC69)</f>
        <v>#REF!</v>
      </c>
      <c r="BD70" s="93" t="e">
        <f>SUM(BD50:BD69)/COUNTIF(BD50:BD69,"&gt;0")</f>
        <v>#REF!</v>
      </c>
      <c r="BF70" s="93" t="e">
        <f>AVERAGE(BF50:BF69)</f>
        <v>#REF!</v>
      </c>
      <c r="BG70" s="93" t="e">
        <f>SUM(BG50:BG69)/COUNTIF(BG50:BG69,"&gt;0")</f>
        <v>#REF!</v>
      </c>
      <c r="BI70" s="93" t="e">
        <f>AVERAGE(BI50:BI69)</f>
        <v>#REF!</v>
      </c>
      <c r="BJ70" s="93" t="e">
        <f>SUM(BJ50:BJ69)/COUNTIF(BJ50:BJ69,"&gt;0")</f>
        <v>#REF!</v>
      </c>
      <c r="BK70" s="60"/>
      <c r="BL70" s="93" t="e">
        <f>AVERAGE(BL50:BL69)</f>
        <v>#DIV/0!</v>
      </c>
      <c r="BM70" s="93" t="e">
        <f>SUM(BM50:BM69)/COUNTIF(BM50:BM69,"&gt;0")</f>
        <v>#DIV/0!</v>
      </c>
      <c r="BO70" s="93" t="e">
        <f>AVERAGE(BO50:BO69)</f>
        <v>#DIV/0!</v>
      </c>
      <c r="BP70" s="93" t="e">
        <f>SUM(BP50:BP69)/COUNTIF(BP50:BP69,"&gt;0")</f>
        <v>#DIV/0!</v>
      </c>
      <c r="BR70" s="93" t="e">
        <f>AVERAGE(BR50:BR69)</f>
        <v>#DIV/0!</v>
      </c>
      <c r="BS70" s="93" t="e">
        <f>SUM(BS50:BS69)/COUNTIF(BS50:BS69,"&gt;0")</f>
        <v>#DIV/0!</v>
      </c>
      <c r="BU70" s="93" t="e">
        <f>AVERAGE(BU50:BU69)</f>
        <v>#DIV/0!</v>
      </c>
      <c r="BV70" s="93" t="e">
        <f>SUM(BV50:BV69)/COUNTIF(BV50:BV69,"&gt;0")</f>
        <v>#DIV/0!</v>
      </c>
      <c r="BW70" s="64"/>
      <c r="BX70" s="169"/>
      <c r="BY70" s="93" t="e">
        <f>AVERAGE(BY50:BY69)</f>
        <v>#REF!</v>
      </c>
      <c r="BZ70" s="93" t="e">
        <f>SUM(BZ50:BZ69)/COUNTIF(BZ50:BZ69,"&gt;0")</f>
        <v>#REF!</v>
      </c>
      <c r="CA70" s="64"/>
      <c r="CB70" s="93" t="e">
        <f>AVERAGE(CB50:CB69)</f>
        <v>#REF!</v>
      </c>
      <c r="CC70" s="93" t="e">
        <f>SUM(CC50:CC69)/COUNTIF(CC50:CC69,"&gt;0")</f>
        <v>#REF!</v>
      </c>
      <c r="CE70" s="93" t="e">
        <f>AVERAGE(CE50:CE69)</f>
        <v>#REF!</v>
      </c>
      <c r="CF70" s="93" t="e">
        <f>SUM(CF50:CF69)/COUNTIF(CF50:CF69,"&gt;0")</f>
        <v>#REF!</v>
      </c>
      <c r="CH70" s="93" t="e">
        <f>AVERAGE(CH50:CH69)</f>
        <v>#REF!</v>
      </c>
      <c r="CI70" s="93" t="e">
        <f>SUM(CI50:CI69)/COUNTIF(CI50:CI69,"&gt;0")</f>
        <v>#REF!</v>
      </c>
      <c r="CK70" s="93" t="e">
        <f>AVERAGE(CK50:CK69)</f>
        <v>#REF!</v>
      </c>
      <c r="CL70" s="93" t="e">
        <f>SUM(CL50:CL69)/COUNTIF(CL50:CL69,"&gt;0")</f>
        <v>#REF!</v>
      </c>
      <c r="CN70" s="93" t="e">
        <f>AVERAGE(CN50:CN69)</f>
        <v>#REF!</v>
      </c>
      <c r="CO70" s="93" t="e">
        <f>SUM(CO50:CO69)/COUNTIF(CO50:CO69,"&gt;0")</f>
        <v>#REF!</v>
      </c>
    </row>
    <row r="71" spans="1:94" s="89" customFormat="1" ht="18" x14ac:dyDescent="0.25">
      <c r="A71" s="83"/>
      <c r="B71" s="91" t="s">
        <v>406</v>
      </c>
      <c r="C71" s="92" t="s">
        <v>60</v>
      </c>
      <c r="D71" s="372"/>
      <c r="E71" s="373"/>
      <c r="F71" s="373"/>
      <c r="G71" s="373"/>
      <c r="H71" s="373"/>
      <c r="I71" s="373"/>
      <c r="J71" s="373"/>
      <c r="K71" s="374"/>
      <c r="L71" s="64"/>
      <c r="M71" s="64"/>
      <c r="N71" s="64"/>
      <c r="P71" s="64"/>
      <c r="Q71" s="64"/>
      <c r="R71" s="64"/>
      <c r="S71" s="64"/>
      <c r="T71" s="77" t="s">
        <v>415</v>
      </c>
      <c r="U71" s="88" t="e">
        <f>U70+X71*U74</f>
        <v>#REF!</v>
      </c>
      <c r="V71" s="88" t="e">
        <f>V70+X71*V74</f>
        <v>#REF!</v>
      </c>
      <c r="W71" s="88" t="e">
        <f>W70+X71*W74</f>
        <v>#DIV/0!</v>
      </c>
      <c r="X71" s="86">
        <v>1</v>
      </c>
      <c r="Y71" s="64" t="s">
        <v>59</v>
      </c>
      <c r="AA71" s="89" t="s">
        <v>58</v>
      </c>
      <c r="AB71" s="169"/>
      <c r="AR71" s="169"/>
      <c r="AV71" s="77" t="s">
        <v>57</v>
      </c>
      <c r="AW71" s="76" t="e">
        <f>AW70+(AW76*AW73)</f>
        <v>#REF!</v>
      </c>
      <c r="AX71" s="76" t="e">
        <f>AX70+(AX76*AW73)</f>
        <v>#REF!</v>
      </c>
      <c r="AZ71" s="76" t="e">
        <f>AZ70+(AZ76*AZ73)</f>
        <v>#REF!</v>
      </c>
      <c r="BA71" s="76" t="e">
        <f>BA70+(BA76*AZ73)</f>
        <v>#REF!</v>
      </c>
      <c r="BC71" s="76" t="e">
        <f>BC70+(BC76*BC73)</f>
        <v>#REF!</v>
      </c>
      <c r="BD71" s="76" t="e">
        <f>BD70+(BD76*BC73)</f>
        <v>#REF!</v>
      </c>
      <c r="BF71" s="76" t="e">
        <f>BF70+(BF76*BF73)</f>
        <v>#REF!</v>
      </c>
      <c r="BG71" s="76" t="e">
        <f>BG70+(BG76*BF73)</f>
        <v>#REF!</v>
      </c>
      <c r="BI71" s="76" t="e">
        <f>BI70+(BI76*BI73)</f>
        <v>#REF!</v>
      </c>
      <c r="BJ71" s="76" t="e">
        <f>BJ70+(BJ76*BI73)</f>
        <v>#REF!</v>
      </c>
      <c r="BK71" s="60"/>
      <c r="BL71" s="76" t="e">
        <f>BL70+(BL76*BL73)</f>
        <v>#DIV/0!</v>
      </c>
      <c r="BM71" s="76" t="e">
        <f>BM70+(BM76*BL73)</f>
        <v>#DIV/0!</v>
      </c>
      <c r="BO71" s="76" t="e">
        <f>BO70+(BO76*BO73)</f>
        <v>#DIV/0!</v>
      </c>
      <c r="BP71" s="76" t="e">
        <f>BP70+(BP76*BO73)</f>
        <v>#DIV/0!</v>
      </c>
      <c r="BR71" s="76" t="e">
        <f>BR70+(BR76*BR73)</f>
        <v>#DIV/0!</v>
      </c>
      <c r="BS71" s="76" t="e">
        <f>BS70+(BS76*BR73)</f>
        <v>#DIV/0!</v>
      </c>
      <c r="BU71" s="76" t="e">
        <f>BU70+(BU76*BU73)</f>
        <v>#DIV/0!</v>
      </c>
      <c r="BV71" s="76" t="e">
        <f>BV70+(BV76*BU73)</f>
        <v>#DIV/0!</v>
      </c>
      <c r="BW71" s="64"/>
      <c r="BX71" s="169"/>
      <c r="BY71" s="76" t="e">
        <f>BY70+(BY76*BY73)</f>
        <v>#REF!</v>
      </c>
      <c r="BZ71" s="76" t="e">
        <f>BZ70+(BZ76*BY73)</f>
        <v>#REF!</v>
      </c>
      <c r="CA71" s="64"/>
      <c r="CB71" s="76" t="e">
        <f>CB70+(CB76*CB73)</f>
        <v>#REF!</v>
      </c>
      <c r="CC71" s="76" t="e">
        <f>CC70+(CC76*CB73)</f>
        <v>#REF!</v>
      </c>
      <c r="CE71" s="76" t="e">
        <f>CE70+(CE76*CE73)</f>
        <v>#REF!</v>
      </c>
      <c r="CF71" s="76" t="e">
        <f>CF70+(CF76*CE73)</f>
        <v>#REF!</v>
      </c>
      <c r="CH71" s="76" t="e">
        <f>CH70+(CH76*CH73)</f>
        <v>#REF!</v>
      </c>
      <c r="CI71" s="76" t="e">
        <f>CI70+(CI76*CH73)</f>
        <v>#REF!</v>
      </c>
      <c r="CK71" s="76" t="e">
        <f>CK70+(CK76*CK73)</f>
        <v>#REF!</v>
      </c>
      <c r="CL71" s="76" t="e">
        <f>CL70+(CL76*CK73)</f>
        <v>#REF!</v>
      </c>
      <c r="CN71" s="76" t="e">
        <f>CN70+(CN76*CN73)</f>
        <v>#REF!</v>
      </c>
      <c r="CO71" s="76" t="e">
        <f>CO70+(CO76*CN73)</f>
        <v>#REF!</v>
      </c>
    </row>
    <row r="72" spans="1:94" s="64" customFormat="1" ht="12.95" customHeight="1" x14ac:dyDescent="0.25">
      <c r="A72" s="83"/>
      <c r="B72" s="91" t="s">
        <v>405</v>
      </c>
      <c r="C72" s="83"/>
      <c r="D72" s="375"/>
      <c r="E72" s="376"/>
      <c r="F72" s="376"/>
      <c r="G72" s="376"/>
      <c r="H72" s="376"/>
      <c r="I72" s="376"/>
      <c r="J72" s="376"/>
      <c r="K72" s="377"/>
      <c r="L72" s="89"/>
      <c r="M72" s="89"/>
      <c r="T72" s="77" t="s">
        <v>414</v>
      </c>
      <c r="U72" s="88" t="e">
        <f>IF($AA72="Y",MIN(U50:U69),U70-$X72*U74)</f>
        <v>#REF!</v>
      </c>
      <c r="V72" s="88" t="e">
        <f>IF($AA72="Y",MIN(V50:V69),V70-$X72*V74)</f>
        <v>#REF!</v>
      </c>
      <c r="W72" s="88" t="e">
        <f>IF($AA72="Y",MIN(W50:W69),W70-$X72*W74)</f>
        <v>#DIV/0!</v>
      </c>
      <c r="X72" s="86">
        <v>1</v>
      </c>
      <c r="Y72" s="64" t="s">
        <v>55</v>
      </c>
      <c r="Z72" s="89"/>
      <c r="AA72" s="90" t="s">
        <v>47</v>
      </c>
      <c r="AB72" s="152"/>
      <c r="AR72" s="152"/>
      <c r="AS72" s="89"/>
      <c r="AT72" s="89"/>
      <c r="AU72" s="89"/>
      <c r="AV72" s="77" t="s">
        <v>54</v>
      </c>
      <c r="AW72" s="76" t="e">
        <f>AW70-(AW76*AW74)</f>
        <v>#REF!</v>
      </c>
      <c r="AX72" s="76" t="e">
        <f>AX70-(AX76*AW74)</f>
        <v>#REF!</v>
      </c>
      <c r="AY72" s="89"/>
      <c r="AZ72" s="76" t="e">
        <f>AZ70-(AZ76*AZ74)</f>
        <v>#REF!</v>
      </c>
      <c r="BA72" s="76" t="e">
        <f>BA70-(BA76*AZ74)</f>
        <v>#REF!</v>
      </c>
      <c r="BB72" s="89"/>
      <c r="BC72" s="76" t="e">
        <f>BC70-(BC76*BC74)</f>
        <v>#REF!</v>
      </c>
      <c r="BD72" s="76" t="e">
        <f>BD70-(BD76*BC74)</f>
        <v>#REF!</v>
      </c>
      <c r="BE72" s="89"/>
      <c r="BF72" s="76" t="e">
        <f>BF70-(BF76*BF74)</f>
        <v>#REF!</v>
      </c>
      <c r="BG72" s="76" t="e">
        <f>BG70-(BG76*BF74)</f>
        <v>#REF!</v>
      </c>
      <c r="BH72" s="89"/>
      <c r="BI72" s="76" t="e">
        <f>BI70-(BI76*BI74)</f>
        <v>#REF!</v>
      </c>
      <c r="BJ72" s="76" t="e">
        <f>BJ70-(BJ76*BI74)</f>
        <v>#REF!</v>
      </c>
      <c r="BK72" s="60"/>
      <c r="BL72" s="76" t="e">
        <f>BL70-(BL76*BL74)</f>
        <v>#DIV/0!</v>
      </c>
      <c r="BM72" s="76" t="e">
        <f>BM70-(BM76*BL74)</f>
        <v>#DIV/0!</v>
      </c>
      <c r="BN72" s="89"/>
      <c r="BO72" s="76" t="e">
        <f>BO70-(BO76*BO74)</f>
        <v>#DIV/0!</v>
      </c>
      <c r="BP72" s="76" t="e">
        <f>BP70-(BP76*BO74)</f>
        <v>#DIV/0!</v>
      </c>
      <c r="BQ72" s="89"/>
      <c r="BR72" s="76" t="e">
        <f>BR70-(BR76*BR74)</f>
        <v>#DIV/0!</v>
      </c>
      <c r="BS72" s="76" t="e">
        <f>BS70-(BS76*BR74)</f>
        <v>#DIV/0!</v>
      </c>
      <c r="BT72" s="89"/>
      <c r="BU72" s="76" t="e">
        <f>BU70-(BU76*BU74)</f>
        <v>#DIV/0!</v>
      </c>
      <c r="BV72" s="76" t="e">
        <f>BV70-(BV76*BU74)</f>
        <v>#DIV/0!</v>
      </c>
      <c r="BX72" s="169"/>
      <c r="BY72" s="76" t="e">
        <f>BY70-(BY76*BY74)</f>
        <v>#REF!</v>
      </c>
      <c r="BZ72" s="76" t="e">
        <f>BZ70-(BZ76*BY74)</f>
        <v>#REF!</v>
      </c>
      <c r="CB72" s="76" t="e">
        <f>CB70-(CB76*CB74)</f>
        <v>#REF!</v>
      </c>
      <c r="CC72" s="76" t="e">
        <f>CC70-(CC76*CB74)</f>
        <v>#REF!</v>
      </c>
      <c r="CD72" s="89"/>
      <c r="CE72" s="76" t="e">
        <f>CE70-(CE76*CE74)</f>
        <v>#REF!</v>
      </c>
      <c r="CF72" s="76" t="e">
        <f>CF70-(CF76*CE74)</f>
        <v>#REF!</v>
      </c>
      <c r="CG72" s="89"/>
      <c r="CH72" s="76" t="e">
        <f>CH70-(CH76*CH74)</f>
        <v>#REF!</v>
      </c>
      <c r="CI72" s="76" t="e">
        <f>CI70-(CI76*CH74)</f>
        <v>#REF!</v>
      </c>
      <c r="CJ72" s="89"/>
      <c r="CK72" s="76" t="e">
        <f>CK70-(CK76*CK74)</f>
        <v>#REF!</v>
      </c>
      <c r="CL72" s="76" t="e">
        <f>CL70-(CL76*CK74)</f>
        <v>#REF!</v>
      </c>
      <c r="CM72" s="89"/>
      <c r="CN72" s="76" t="e">
        <f>CN70-(CN76*CN74)</f>
        <v>#REF!</v>
      </c>
      <c r="CO72" s="76" t="e">
        <f>CO70-(CO76*CN74)</f>
        <v>#REF!</v>
      </c>
      <c r="CP72" s="89"/>
    </row>
    <row r="73" spans="1:94" s="64" customFormat="1" ht="18" x14ac:dyDescent="0.25">
      <c r="A73" s="83"/>
      <c r="B73" s="83"/>
      <c r="C73" s="83"/>
      <c r="D73" s="375"/>
      <c r="E73" s="376"/>
      <c r="F73" s="376"/>
      <c r="G73" s="376"/>
      <c r="H73" s="376"/>
      <c r="I73" s="376"/>
      <c r="J73" s="376"/>
      <c r="K73" s="377"/>
      <c r="T73" s="77" t="s">
        <v>51</v>
      </c>
      <c r="U73" s="88" t="e">
        <f>IF((0.67*U74)&gt;U70,"no","yes")</f>
        <v>#REF!</v>
      </c>
      <c r="V73" s="88" t="e">
        <f>IF((0.67*V74)&gt;V70,"no","yes")</f>
        <v>#REF!</v>
      </c>
      <c r="W73" s="88" t="e">
        <f>IF((0.67*W74)&gt;W70,"no","yes")</f>
        <v>#DIV/0!</v>
      </c>
      <c r="AB73" s="152"/>
      <c r="AR73" s="152"/>
      <c r="AU73" s="360" t="s">
        <v>53</v>
      </c>
      <c r="AV73" s="361"/>
      <c r="AW73" s="86">
        <v>1</v>
      </c>
      <c r="AZ73" s="86">
        <v>1</v>
      </c>
      <c r="BC73" s="86">
        <v>1</v>
      </c>
      <c r="BF73" s="86">
        <v>1</v>
      </c>
      <c r="BI73" s="86">
        <v>1</v>
      </c>
      <c r="BK73" s="60"/>
      <c r="BL73" s="86">
        <v>1</v>
      </c>
      <c r="BO73" s="86">
        <v>1</v>
      </c>
      <c r="BR73" s="86">
        <v>1</v>
      </c>
      <c r="BU73" s="86">
        <v>1</v>
      </c>
      <c r="BX73" s="152"/>
      <c r="BY73" s="86">
        <v>1</v>
      </c>
      <c r="CB73" s="86">
        <v>1</v>
      </c>
      <c r="CE73" s="86">
        <v>1</v>
      </c>
      <c r="CH73" s="86">
        <v>1</v>
      </c>
      <c r="CK73" s="86">
        <v>1</v>
      </c>
      <c r="CN73" s="86">
        <v>1</v>
      </c>
    </row>
    <row r="74" spans="1:94" s="64" customFormat="1" ht="18" x14ac:dyDescent="0.25">
      <c r="A74" s="75" t="str">
        <f ca="1">HYPERLINK("#"&amp;"'"&amp;A$2&amp;"'!a1","Back to top")</f>
        <v>Back to top</v>
      </c>
      <c r="B74" s="75"/>
      <c r="C74" s="83"/>
      <c r="D74" s="375"/>
      <c r="E74" s="376"/>
      <c r="F74" s="376"/>
      <c r="G74" s="376"/>
      <c r="H74" s="376"/>
      <c r="I74" s="376"/>
      <c r="J74" s="376"/>
      <c r="K74" s="377"/>
      <c r="T74" s="77" t="s">
        <v>413</v>
      </c>
      <c r="U74" s="88" t="e">
        <f>BY76</f>
        <v>#REF!</v>
      </c>
      <c r="V74" s="88" t="e">
        <f t="array" ref="V74">IF(U79="Y",SQRT(SUM(IFERROR(O50:O69*(BY50:BY69-(BY70))^2,0))/((COUNTIFS(F50:F69,"=World")-1)/COUNTIFS(F50:F69,"=World")*SUMIF(F50:F69,"=World",O50:O69))),BZ76)</f>
        <v>#REF!</v>
      </c>
      <c r="W74" s="88" t="e">
        <f t="array" ref="W74">SQRT(SUM(IFERROR(O50:O69*(U50:U69-(W70))^2,0))/((COUNTIFS(O50:O69,"&lt;&gt;"&amp;"")-1)/COUNTIFS(O50:O69,"&lt;&gt;"&amp;"")*SUM(O50:O69)))</f>
        <v>#DIV/0!</v>
      </c>
      <c r="AB74" s="152"/>
      <c r="AR74" s="152"/>
      <c r="AU74" s="360"/>
      <c r="AV74" s="361"/>
      <c r="AW74" s="86">
        <v>1</v>
      </c>
      <c r="AZ74" s="86">
        <v>1</v>
      </c>
      <c r="BC74" s="86">
        <v>1</v>
      </c>
      <c r="BF74" s="86">
        <v>1</v>
      </c>
      <c r="BI74" s="86">
        <v>1</v>
      </c>
      <c r="BK74" s="60"/>
      <c r="BL74" s="86">
        <v>1</v>
      </c>
      <c r="BO74" s="86">
        <v>1</v>
      </c>
      <c r="BR74" s="86">
        <v>1</v>
      </c>
      <c r="BU74" s="86">
        <v>1</v>
      </c>
      <c r="BX74" s="152"/>
      <c r="BY74" s="86">
        <v>1</v>
      </c>
      <c r="CB74" s="86">
        <v>1</v>
      </c>
      <c r="CE74" s="86">
        <v>1</v>
      </c>
      <c r="CH74" s="86">
        <v>1</v>
      </c>
      <c r="CK74" s="86">
        <v>1</v>
      </c>
      <c r="CN74" s="86">
        <v>1</v>
      </c>
    </row>
    <row r="75" spans="1:94" s="64" customFormat="1" ht="18" x14ac:dyDescent="0.25">
      <c r="A75" s="83"/>
      <c r="B75" s="83"/>
      <c r="C75" s="83"/>
      <c r="D75" s="375"/>
      <c r="E75" s="376"/>
      <c r="F75" s="376"/>
      <c r="G75" s="376"/>
      <c r="H75" s="376"/>
      <c r="I75" s="376"/>
      <c r="J75" s="376"/>
      <c r="K75" s="377"/>
      <c r="T75" s="73" t="s">
        <v>412</v>
      </c>
      <c r="U75" s="85">
        <f>COUNTIF(U50:U69,"&gt;0")</f>
        <v>2</v>
      </c>
      <c r="V75" s="85">
        <f>COUNTIF(V50:V69,"&gt;0")</f>
        <v>0</v>
      </c>
      <c r="W75" s="81"/>
      <c r="X75" s="84" t="s">
        <v>52</v>
      </c>
      <c r="AB75" s="152"/>
      <c r="AR75" s="152"/>
      <c r="AV75" s="77" t="s">
        <v>51</v>
      </c>
      <c r="AW75" s="76" t="e">
        <f>IF((0.67*AW76)&gt;AW70,"no","yes")</f>
        <v>#REF!</v>
      </c>
      <c r="AX75" s="76" t="e">
        <f>IF((0.67*AX76)&gt;AX70,"no","yes")</f>
        <v>#REF!</v>
      </c>
      <c r="AZ75" s="76" t="e">
        <f>IF((0.67*AZ76)&gt;AZ70,"no","yes")</f>
        <v>#REF!</v>
      </c>
      <c r="BA75" s="76" t="e">
        <f>IF((0.67*BA76)&gt;BA70,"no","yes")</f>
        <v>#REF!</v>
      </c>
      <c r="BC75" s="76" t="e">
        <f>IF((0.67*BC76)&gt;BC70,"no","yes")</f>
        <v>#REF!</v>
      </c>
      <c r="BD75" s="76" t="e">
        <f>IF((0.67*BD76)&gt;BD70,"no","yes")</f>
        <v>#REF!</v>
      </c>
      <c r="BF75" s="76" t="e">
        <f>IF((0.67*BF76)&gt;BF70,"no","yes")</f>
        <v>#REF!</v>
      </c>
      <c r="BG75" s="76" t="e">
        <f>IF((0.67*BG76)&gt;BG70,"no","yes")</f>
        <v>#REF!</v>
      </c>
      <c r="BI75" s="76" t="e">
        <f>IF((0.67*BI76)&gt;BI70,"no","yes")</f>
        <v>#REF!</v>
      </c>
      <c r="BJ75" s="76" t="e">
        <f>IF((0.67*BJ76)&gt;BJ70,"no","yes")</f>
        <v>#REF!</v>
      </c>
      <c r="BK75" s="60"/>
      <c r="BL75" s="76" t="e">
        <f>IF((0.67*BL76)&gt;BL70,"no","yes")</f>
        <v>#DIV/0!</v>
      </c>
      <c r="BM75" s="76" t="e">
        <f>IF((0.67*BM76)&gt;BM70,"no","yes")</f>
        <v>#DIV/0!</v>
      </c>
      <c r="BO75" s="76" t="e">
        <f>IF((0.67*BO76)&gt;BO70,"no","yes")</f>
        <v>#DIV/0!</v>
      </c>
      <c r="BP75" s="76" t="e">
        <f>IF((0.67*BP76)&gt;BP70,"no","yes")</f>
        <v>#DIV/0!</v>
      </c>
      <c r="BR75" s="76" t="e">
        <f>IF((0.67*BR76)&gt;BR70,"no","yes")</f>
        <v>#DIV/0!</v>
      </c>
      <c r="BS75" s="76" t="e">
        <f>IF((0.67*BS76)&gt;BS70,"no","yes")</f>
        <v>#DIV/0!</v>
      </c>
      <c r="BU75" s="76" t="e">
        <f>IF((0.67*BU76)&gt;BU70,"no","yes")</f>
        <v>#DIV/0!</v>
      </c>
      <c r="BV75" s="76" t="e">
        <f>IF((0.67*BV76)&gt;BV70,"no","yes")</f>
        <v>#DIV/0!</v>
      </c>
      <c r="BX75" s="152"/>
      <c r="BY75" s="76" t="e">
        <f>IF((0.67*BY76)&gt;BY70,"no","yes")</f>
        <v>#REF!</v>
      </c>
      <c r="BZ75" s="76" t="e">
        <f>IF((0.67*BZ76)&gt;BZ70,"no","yes")</f>
        <v>#REF!</v>
      </c>
      <c r="CB75" s="76" t="e">
        <f>IF((0.67*CB76)&gt;CB70,"no","yes")</f>
        <v>#REF!</v>
      </c>
      <c r="CC75" s="76" t="e">
        <f>IF((0.67*CC76)&gt;CC70,"no","yes")</f>
        <v>#REF!</v>
      </c>
      <c r="CE75" s="76" t="e">
        <f>IF((0.67*CE76)&gt;CE70,"no","yes")</f>
        <v>#REF!</v>
      </c>
      <c r="CF75" s="76" t="e">
        <f>IF((0.67*CF76)&gt;CF70,"no","yes")</f>
        <v>#REF!</v>
      </c>
      <c r="CH75" s="76" t="e">
        <f>IF((0.67*CH76)&gt;CH70,"no","yes")</f>
        <v>#REF!</v>
      </c>
      <c r="CI75" s="76" t="e">
        <f>IF((0.67*CI76)&gt;CI70,"no","yes")</f>
        <v>#REF!</v>
      </c>
      <c r="CK75" s="76" t="e">
        <f>IF((0.67*CK76)&gt;CK70,"no","yes")</f>
        <v>#REF!</v>
      </c>
      <c r="CL75" s="76" t="e">
        <f>IF((0.67*CL76)&gt;CL70,"no","yes")</f>
        <v>#REF!</v>
      </c>
      <c r="CN75" s="76" t="e">
        <f>IF((0.67*CN76)&gt;CN70,"no","yes")</f>
        <v>#REF!</v>
      </c>
      <c r="CO75" s="76" t="e">
        <f>IF((0.67*CO76)&gt;CO70,"no","yes")</f>
        <v>#REF!</v>
      </c>
    </row>
    <row r="76" spans="1:94" s="64" customFormat="1" ht="18" x14ac:dyDescent="0.25">
      <c r="A76" s="83"/>
      <c r="B76" s="83"/>
      <c r="C76" s="83"/>
      <c r="D76" s="375"/>
      <c r="E76" s="376"/>
      <c r="F76" s="376"/>
      <c r="G76" s="376"/>
      <c r="H76" s="376"/>
      <c r="I76" s="376"/>
      <c r="J76" s="376"/>
      <c r="K76" s="377"/>
      <c r="T76" s="94" t="s">
        <v>411</v>
      </c>
      <c r="U76" s="97" t="e">
        <f>SUM(CB70,CE70,CH70,CK70,CN70)</f>
        <v>#REF!</v>
      </c>
      <c r="V76" s="97" t="e">
        <f>SUM(CC70,CF70,CI70,CL70,CO70)</f>
        <v>#REF!</v>
      </c>
      <c r="X76" s="384"/>
      <c r="Y76" s="385"/>
      <c r="Z76" s="386"/>
      <c r="AB76" s="152"/>
      <c r="AR76" s="152"/>
      <c r="AV76" s="77" t="s">
        <v>50</v>
      </c>
      <c r="AW76" s="76" t="e">
        <f>_xlfn.STDEV.P(AW50:AW69)</f>
        <v>#REF!</v>
      </c>
      <c r="AX76" s="76" t="e">
        <f>_xlfn.STDEV.P(AX50:AX69)</f>
        <v>#REF!</v>
      </c>
      <c r="AZ76" s="76" t="e">
        <f>_xlfn.STDEV.P(AZ50:AZ69)</f>
        <v>#REF!</v>
      </c>
      <c r="BA76" s="76" t="e">
        <f>_xlfn.STDEV.P(BA50:BA69)</f>
        <v>#REF!</v>
      </c>
      <c r="BC76" s="76" t="e">
        <f>_xlfn.STDEV.P(BC50:BC69)</f>
        <v>#REF!</v>
      </c>
      <c r="BD76" s="76" t="e">
        <f>_xlfn.STDEV.P(BD50:BD69)</f>
        <v>#REF!</v>
      </c>
      <c r="BF76" s="76" t="e">
        <f>_xlfn.STDEV.P(BF50:BF69)</f>
        <v>#REF!</v>
      </c>
      <c r="BG76" s="76" t="e">
        <f>_xlfn.STDEV.P(BG50:BG69)</f>
        <v>#REF!</v>
      </c>
      <c r="BI76" s="76" t="e">
        <f>_xlfn.STDEV.P(BI50:BI69)</f>
        <v>#REF!</v>
      </c>
      <c r="BJ76" s="76" t="e">
        <f>_xlfn.STDEV.P(BJ50:BJ69)</f>
        <v>#REF!</v>
      </c>
      <c r="BK76" s="60"/>
      <c r="BL76" s="76" t="e">
        <f>_xlfn.STDEV.P(BL50:BL69)</f>
        <v>#DIV/0!</v>
      </c>
      <c r="BM76" s="76" t="e">
        <f>_xlfn.STDEV.P(BM50:BM69)</f>
        <v>#DIV/0!</v>
      </c>
      <c r="BO76" s="76" t="e">
        <f>_xlfn.STDEV.P(BO50:BO69)</f>
        <v>#DIV/0!</v>
      </c>
      <c r="BP76" s="76" t="e">
        <f>_xlfn.STDEV.P(BP50:BP69)</f>
        <v>#DIV/0!</v>
      </c>
      <c r="BR76" s="76" t="e">
        <f>_xlfn.STDEV.P(BR50:BR69)</f>
        <v>#DIV/0!</v>
      </c>
      <c r="BS76" s="76" t="e">
        <f>_xlfn.STDEV.P(BS50:BS69)</f>
        <v>#DIV/0!</v>
      </c>
      <c r="BU76" s="76" t="e">
        <f>_xlfn.STDEV.P(BU50:BU69)</f>
        <v>#DIV/0!</v>
      </c>
      <c r="BV76" s="76" t="e">
        <f>_xlfn.STDEV.P(BV50:BV69)</f>
        <v>#DIV/0!</v>
      </c>
      <c r="BX76" s="152"/>
      <c r="BY76" s="76" t="e">
        <f>_xlfn.STDEV.P(BY50:BY69)</f>
        <v>#REF!</v>
      </c>
      <c r="BZ76" s="76" t="e">
        <f>_xlfn.STDEV.P(BZ50:BZ69)</f>
        <v>#REF!</v>
      </c>
      <c r="CB76" s="76" t="e">
        <f>_xlfn.STDEV.P(CB50:CB69)</f>
        <v>#REF!</v>
      </c>
      <c r="CC76" s="76" t="e">
        <f>_xlfn.STDEV.P(CC50:CC69)</f>
        <v>#REF!</v>
      </c>
      <c r="CE76" s="76" t="e">
        <f>_xlfn.STDEV.P(CE50:CE69)</f>
        <v>#REF!</v>
      </c>
      <c r="CF76" s="76" t="e">
        <f>_xlfn.STDEV.P(CF50:CF69)</f>
        <v>#REF!</v>
      </c>
      <c r="CH76" s="76" t="e">
        <f>_xlfn.STDEV.P(CH50:CH69)</f>
        <v>#REF!</v>
      </c>
      <c r="CI76" s="76" t="e">
        <f>_xlfn.STDEV.P(CI50:CI69)</f>
        <v>#REF!</v>
      </c>
      <c r="CK76" s="76" t="e">
        <f>_xlfn.STDEV.P(CK50:CK69)</f>
        <v>#REF!</v>
      </c>
      <c r="CL76" s="76" t="e">
        <f>_xlfn.STDEV.P(CL50:CL69)</f>
        <v>#REF!</v>
      </c>
      <c r="CN76" s="76" t="e">
        <f>_xlfn.STDEV.P(CN50:CN69)</f>
        <v>#REF!</v>
      </c>
      <c r="CO76" s="76" t="e">
        <f>_xlfn.STDEV.P(CO50:CO69)</f>
        <v>#REF!</v>
      </c>
    </row>
    <row r="77" spans="1:94" s="64" customFormat="1" ht="18" x14ac:dyDescent="0.25">
      <c r="D77" s="378"/>
      <c r="E77" s="379"/>
      <c r="F77" s="379"/>
      <c r="G77" s="379"/>
      <c r="H77" s="379"/>
      <c r="I77" s="379"/>
      <c r="J77" s="379"/>
      <c r="K77" s="380"/>
      <c r="X77" s="387"/>
      <c r="Y77" s="388"/>
      <c r="Z77" s="389"/>
      <c r="AB77" s="152"/>
      <c r="AR77" s="60"/>
      <c r="AV77" s="73" t="s">
        <v>48</v>
      </c>
      <c r="AW77" s="72">
        <f>COUNTIF(AW50:AW69,"&gt;0")</f>
        <v>0</v>
      </c>
      <c r="AX77" s="72">
        <f>COUNTIF(AX50:AX69,"&gt;0")</f>
        <v>0</v>
      </c>
      <c r="AZ77" s="72">
        <f>COUNTIF(AZ50:AZ69,"&gt;0")</f>
        <v>0</v>
      </c>
      <c r="BA77" s="72">
        <f>COUNTIF(BA50:BA69,"&gt;0")</f>
        <v>0</v>
      </c>
      <c r="BC77" s="72">
        <f>COUNTIF(BC50:BC69,"&gt;0")</f>
        <v>0</v>
      </c>
      <c r="BD77" s="72">
        <f>COUNTIF(BD50:BD69,"&gt;0")</f>
        <v>0</v>
      </c>
      <c r="BF77" s="72">
        <f>COUNTIF(BF50:BF69,"&gt;0")</f>
        <v>0</v>
      </c>
      <c r="BG77" s="72">
        <f>COUNTIF(BG50:BG69,"&gt;0")</f>
        <v>0</v>
      </c>
      <c r="BI77" s="72">
        <f>COUNTIF(BI50:BI69,"&gt;0")</f>
        <v>0</v>
      </c>
      <c r="BJ77" s="72">
        <f>COUNTIF(BJ50:BJ69,"&gt;0")</f>
        <v>0</v>
      </c>
      <c r="BK77" s="60"/>
      <c r="BL77" s="72">
        <f>COUNTIF(BL50:BL69,"&gt;0")</f>
        <v>0</v>
      </c>
      <c r="BM77" s="72">
        <f>COUNTIF(BM50:BM69,"&gt;0")</f>
        <v>0</v>
      </c>
      <c r="BO77" s="72">
        <f>COUNTIF(BO50:BO69,"&gt;0")</f>
        <v>0</v>
      </c>
      <c r="BP77" s="72">
        <f>COUNTIF(BP50:BP69,"&gt;0")</f>
        <v>0</v>
      </c>
      <c r="BR77" s="72">
        <f>COUNTIF(BR50:BR69,"&gt;0")</f>
        <v>0</v>
      </c>
      <c r="BS77" s="72">
        <f>COUNTIF(BS50:BS69,"&gt;0")</f>
        <v>0</v>
      </c>
      <c r="BU77" s="72">
        <f>COUNTIF(BU50:BU69,"&gt;0")</f>
        <v>0</v>
      </c>
      <c r="BV77" s="72">
        <f>COUNTIF(BV50:BV69,"&gt;0")</f>
        <v>0</v>
      </c>
      <c r="BX77" s="152"/>
      <c r="BY77" s="72">
        <f>COUNTIF(BY50:BY69,"&gt;0")</f>
        <v>0</v>
      </c>
      <c r="BZ77" s="72">
        <f>COUNTIF(BZ50:BZ69,"&gt;0")</f>
        <v>0</v>
      </c>
      <c r="CB77" s="72">
        <f>COUNTIF(CB50:CB69,"&gt;0")</f>
        <v>0</v>
      </c>
      <c r="CC77" s="72">
        <f>COUNTIF(CC50:CC69,"&gt;0")</f>
        <v>0</v>
      </c>
      <c r="CE77" s="72">
        <f>COUNTIF(CE50:CE69,"&gt;0")</f>
        <v>0</v>
      </c>
      <c r="CF77" s="72">
        <f>COUNTIF(CF50:CF69,"&gt;0")</f>
        <v>0</v>
      </c>
      <c r="CH77" s="72">
        <f>COUNTIF(CH50:CH69,"&gt;0")</f>
        <v>0</v>
      </c>
      <c r="CI77" s="72">
        <f>COUNTIF(CI50:CI69,"&gt;0")</f>
        <v>0</v>
      </c>
      <c r="CK77" s="72">
        <f>COUNTIF(CK50:CK69,"&gt;0")</f>
        <v>0</v>
      </c>
      <c r="CL77" s="72">
        <f>COUNTIF(CL50:CL69,"&gt;0")</f>
        <v>0</v>
      </c>
      <c r="CN77" s="72">
        <f>COUNTIF(CN50:CN69,"&gt;0")</f>
        <v>0</v>
      </c>
      <c r="CO77" s="72">
        <f>COUNTIF(CO50:CO69,"&gt;0")</f>
        <v>0</v>
      </c>
    </row>
    <row r="78" spans="1:94" s="64" customFormat="1" ht="18" x14ac:dyDescent="0.25">
      <c r="U78" s="138" t="s">
        <v>520</v>
      </c>
      <c r="X78" s="390"/>
      <c r="Y78" s="391"/>
      <c r="Z78" s="392"/>
      <c r="AB78" s="152"/>
      <c r="AR78" s="152"/>
      <c r="BK78" s="60"/>
      <c r="BX78" s="152"/>
    </row>
    <row r="79" spans="1:94" s="64" customFormat="1" ht="18" x14ac:dyDescent="0.25">
      <c r="U79" s="137" t="s">
        <v>47</v>
      </c>
      <c r="AB79" s="152"/>
      <c r="AR79" s="152"/>
      <c r="BK79" s="60"/>
      <c r="BX79" s="152"/>
    </row>
    <row r="80" spans="1:94" s="207" customFormat="1" ht="30" x14ac:dyDescent="0.4">
      <c r="A80" s="211" t="s">
        <v>410</v>
      </c>
      <c r="B80" s="211"/>
      <c r="C80" s="210"/>
      <c r="D80" s="209"/>
      <c r="E80" s="209"/>
      <c r="F80" s="209"/>
      <c r="G80" s="209"/>
      <c r="H80" s="209"/>
      <c r="K80" s="209"/>
      <c r="L80" s="209"/>
      <c r="T80" s="208"/>
      <c r="U80" s="362" t="s">
        <v>216</v>
      </c>
      <c r="V80" s="362"/>
      <c r="W80" s="362"/>
      <c r="AK80" s="207" t="s">
        <v>409</v>
      </c>
      <c r="BK80" s="60"/>
    </row>
    <row r="81" spans="1:76" s="89" customFormat="1" ht="12.95" customHeight="1" x14ac:dyDescent="0.25">
      <c r="C81" s="206"/>
      <c r="D81" s="129"/>
      <c r="E81" s="129"/>
      <c r="F81" s="129"/>
      <c r="G81" s="129"/>
      <c r="H81" s="129"/>
      <c r="K81" s="129"/>
      <c r="L81" s="129"/>
      <c r="T81" s="205"/>
      <c r="U81" s="204"/>
      <c r="V81" s="204"/>
      <c r="W81" s="204"/>
      <c r="AB81" s="169"/>
      <c r="AR81" s="169"/>
      <c r="BX81" s="169"/>
    </row>
    <row r="82" spans="1:76" s="169" customFormat="1" ht="18" x14ac:dyDescent="0.25">
      <c r="A82" s="134">
        <f>1+A47</f>
        <v>2</v>
      </c>
      <c r="B82" s="134"/>
      <c r="C82" s="133" t="s">
        <v>408</v>
      </c>
      <c r="D82" s="131"/>
      <c r="E82" s="131"/>
      <c r="F82" s="131"/>
      <c r="G82" s="131"/>
      <c r="H82" s="130"/>
      <c r="I82" s="131"/>
      <c r="J82" s="131"/>
      <c r="K82" s="131"/>
      <c r="L82" s="131"/>
      <c r="M82" s="131"/>
      <c r="N82" s="131"/>
      <c r="O82" s="131"/>
      <c r="P82" s="131"/>
      <c r="Q82" s="131"/>
      <c r="R82" s="131"/>
      <c r="S82" s="131"/>
      <c r="T82" s="131"/>
      <c r="U82" s="131"/>
      <c r="V82" s="130"/>
      <c r="W82" s="130"/>
      <c r="X82" s="130"/>
      <c r="Y82" s="130"/>
      <c r="Z82" s="130"/>
      <c r="AA82" s="130"/>
      <c r="AS82" s="143">
        <f>A82</f>
        <v>2</v>
      </c>
      <c r="AT82" s="143" t="str">
        <f>C82</f>
        <v>CONVENTIONAL First Cost per Implementation Unit for replaced practices/technologies</v>
      </c>
      <c r="AU82" s="60"/>
      <c r="AV82" s="60"/>
      <c r="AW82" s="60"/>
      <c r="AX82" s="60"/>
      <c r="AY82" s="60"/>
      <c r="AZ82" s="60"/>
      <c r="BA82" s="60"/>
      <c r="BB82" s="60"/>
      <c r="BC82" s="60"/>
      <c r="BD82" s="60"/>
      <c r="BE82" s="60"/>
      <c r="BF82" s="60"/>
      <c r="BG82" s="60"/>
      <c r="BH82" s="60"/>
      <c r="BI82" s="60"/>
      <c r="BJ82" s="60"/>
      <c r="BK82" s="60"/>
      <c r="BL82" s="60"/>
      <c r="BM82" s="60"/>
      <c r="BN82" s="60"/>
      <c r="BO82" s="60"/>
      <c r="BP82" s="60"/>
      <c r="BQ82" s="60"/>
      <c r="BR82" s="60"/>
      <c r="BS82" s="60"/>
      <c r="BT82" s="60"/>
      <c r="BU82" s="60"/>
      <c r="BV82" s="60"/>
      <c r="BW82" s="60"/>
    </row>
    <row r="83" spans="1:76" s="169" customFormat="1" ht="18" x14ac:dyDescent="0.25">
      <c r="A83" s="134"/>
      <c r="B83" s="134"/>
      <c r="C83" s="133"/>
      <c r="D83" s="131"/>
      <c r="E83" s="131"/>
      <c r="F83" s="131"/>
      <c r="G83" s="131"/>
      <c r="H83" s="130"/>
      <c r="I83" s="131"/>
      <c r="J83" s="131"/>
      <c r="K83" s="131"/>
      <c r="L83" s="131"/>
      <c r="M83" s="131"/>
      <c r="N83" s="131"/>
      <c r="O83" s="131"/>
      <c r="P83" s="131"/>
      <c r="Q83" s="131"/>
      <c r="R83" s="131"/>
      <c r="S83" s="131"/>
      <c r="T83" s="131"/>
      <c r="U83" s="131"/>
      <c r="V83" s="130"/>
      <c r="W83" s="130"/>
      <c r="X83" s="130"/>
      <c r="Y83" s="130"/>
      <c r="Z83" s="130"/>
      <c r="AA83" s="130"/>
      <c r="AS83" s="143"/>
      <c r="AT83" s="143"/>
      <c r="AU83" s="60"/>
      <c r="AV83" s="60"/>
      <c r="AW83" s="60"/>
      <c r="AX83" s="60"/>
      <c r="AY83" s="60"/>
      <c r="AZ83" s="60"/>
      <c r="BA83" s="60"/>
      <c r="BB83" s="60"/>
      <c r="BC83" s="60"/>
      <c r="BD83" s="60"/>
      <c r="BE83" s="60"/>
      <c r="BF83" s="60"/>
      <c r="BG83" s="60"/>
      <c r="BH83" s="60"/>
      <c r="BI83" s="60"/>
      <c r="BJ83" s="60"/>
      <c r="BK83" s="60"/>
      <c r="BL83" s="60"/>
      <c r="BM83" s="60"/>
      <c r="BN83" s="60"/>
      <c r="BO83" s="60"/>
      <c r="BP83" s="60"/>
      <c r="BQ83" s="60"/>
      <c r="BR83" s="60"/>
      <c r="BS83" s="60"/>
      <c r="BT83" s="60"/>
      <c r="BU83" s="60"/>
      <c r="BV83" s="60"/>
      <c r="BW83" s="60"/>
    </row>
    <row r="84" spans="1:76" s="114" customFormat="1" x14ac:dyDescent="0.25">
      <c r="AB84" s="170"/>
      <c r="AR84" s="170"/>
      <c r="AS84" s="89"/>
      <c r="AT84" s="89"/>
      <c r="AU84" s="89"/>
      <c r="AV84" s="89"/>
      <c r="AW84" s="128" t="e">
        <f>IF($AV$45="Region",'[1]Advanced Controls'!$A$59,'[1]AEZ Data'!$A$78)</f>
        <v>#REF!</v>
      </c>
      <c r="AX84" s="128"/>
      <c r="AY84" s="89"/>
      <c r="AZ84" s="128" t="e">
        <f>IF($AV$45="Region",'[1]Advanced Controls'!$A$60,'[1]AEZ Data'!$A$80)</f>
        <v>#REF!</v>
      </c>
      <c r="BA84" s="128"/>
      <c r="BB84" s="89"/>
      <c r="BC84" s="128" t="e">
        <f>IF($AV$45="Region",'[1]Advanced Controls'!$A$61,'[1]AEZ Data'!$A$79)</f>
        <v>#REF!</v>
      </c>
      <c r="BD84" s="128"/>
      <c r="BE84" s="89"/>
      <c r="BF84" s="128" t="e">
        <f>IF($AV$45="Region",'[1]Advanced Controls'!$A$62,'[1]AEZ Data'!$A$81)</f>
        <v>#REF!</v>
      </c>
      <c r="BG84" s="128"/>
      <c r="BH84" s="89"/>
      <c r="BI84" s="128" t="e">
        <f>IF($AV$45="Region",'[1]Advanced Controls'!$A$63,'[1]AEZ Data'!$A$82)</f>
        <v>#REF!</v>
      </c>
      <c r="BJ84" s="128"/>
      <c r="BK84" s="89"/>
      <c r="BL84" s="128" t="s">
        <v>90</v>
      </c>
      <c r="BM84" s="128"/>
      <c r="BN84" s="89"/>
      <c r="BO84" s="128" t="s">
        <v>89</v>
      </c>
      <c r="BP84" s="128"/>
      <c r="BQ84" s="89"/>
      <c r="BR84" s="128" t="s">
        <v>88</v>
      </c>
      <c r="BS84" s="128"/>
      <c r="BT84" s="89"/>
      <c r="BU84" s="128" t="s">
        <v>87</v>
      </c>
      <c r="BV84" s="89"/>
      <c r="BW84" s="89"/>
      <c r="BX84" s="170"/>
    </row>
    <row r="85" spans="1:76" s="89" customFormat="1" ht="45.75" thickBot="1" x14ac:dyDescent="0.3">
      <c r="A85" s="203" t="s">
        <v>86</v>
      </c>
      <c r="B85" s="127" t="s">
        <v>85</v>
      </c>
      <c r="C85" s="155" t="s">
        <v>84</v>
      </c>
      <c r="D85" s="154" t="s">
        <v>83</v>
      </c>
      <c r="E85" s="154" t="s">
        <v>82</v>
      </c>
      <c r="F85" s="125" t="s">
        <v>81</v>
      </c>
      <c r="G85" s="125" t="s">
        <v>80</v>
      </c>
      <c r="H85" s="124"/>
      <c r="I85" s="124" t="s">
        <v>78</v>
      </c>
      <c r="J85" s="124" t="s">
        <v>77</v>
      </c>
      <c r="K85" s="153" t="s">
        <v>76</v>
      </c>
      <c r="L85" s="122" t="s">
        <v>75</v>
      </c>
      <c r="M85" s="142" t="s">
        <v>74</v>
      </c>
      <c r="N85" s="119" t="s">
        <v>73</v>
      </c>
      <c r="O85" s="120" t="s">
        <v>72</v>
      </c>
      <c r="P85" s="120" t="s">
        <v>71</v>
      </c>
      <c r="Q85" s="439"/>
      <c r="R85" s="439"/>
      <c r="S85" s="114"/>
      <c r="T85" s="118" t="s">
        <v>517</v>
      </c>
      <c r="U85" s="117" t="s">
        <v>66</v>
      </c>
      <c r="V85" s="117" t="s">
        <v>65</v>
      </c>
      <c r="W85" s="117" t="s">
        <v>69</v>
      </c>
      <c r="X85" s="116" t="s">
        <v>68</v>
      </c>
      <c r="Y85" s="114"/>
      <c r="Z85" s="114"/>
      <c r="AB85" s="169"/>
      <c r="AR85" s="169"/>
      <c r="AS85" s="114"/>
      <c r="AT85" s="114"/>
      <c r="AU85" s="116" t="s">
        <v>67</v>
      </c>
      <c r="AV85" s="114"/>
      <c r="AW85" s="115" t="s">
        <v>66</v>
      </c>
      <c r="AX85" s="115" t="s">
        <v>65</v>
      </c>
      <c r="AY85" s="114"/>
      <c r="AZ85" s="115" t="s">
        <v>66</v>
      </c>
      <c r="BA85" s="115" t="s">
        <v>65</v>
      </c>
      <c r="BB85" s="114"/>
      <c r="BC85" s="115" t="s">
        <v>66</v>
      </c>
      <c r="BD85" s="115" t="s">
        <v>65</v>
      </c>
      <c r="BE85" s="114"/>
      <c r="BF85" s="115" t="s">
        <v>66</v>
      </c>
      <c r="BG85" s="115" t="s">
        <v>65</v>
      </c>
      <c r="BH85" s="114"/>
      <c r="BI85" s="115" t="s">
        <v>66</v>
      </c>
      <c r="BJ85" s="115" t="s">
        <v>65</v>
      </c>
      <c r="BK85" s="114"/>
      <c r="BL85" s="115" t="s">
        <v>66</v>
      </c>
      <c r="BM85" s="115" t="s">
        <v>65</v>
      </c>
      <c r="BN85" s="114"/>
      <c r="BO85" s="115" t="s">
        <v>66</v>
      </c>
      <c r="BP85" s="115" t="s">
        <v>65</v>
      </c>
      <c r="BQ85" s="114"/>
      <c r="BR85" s="115" t="s">
        <v>66</v>
      </c>
      <c r="BS85" s="115" t="s">
        <v>65</v>
      </c>
      <c r="BT85" s="114"/>
      <c r="BU85" s="115" t="s">
        <v>66</v>
      </c>
      <c r="BV85" s="115" t="s">
        <v>65</v>
      </c>
      <c r="BW85" s="114"/>
      <c r="BX85" s="169"/>
    </row>
    <row r="86" spans="1:76" s="89" customFormat="1" x14ac:dyDescent="0.25">
      <c r="A86" s="83">
        <v>1</v>
      </c>
      <c r="B86" s="109" t="str">
        <f t="shared" ref="B86:B105" si="35">CONCATENATE(E86,": ",C86)</f>
        <v xml:space="preserve">: </v>
      </c>
      <c r="C86" s="108"/>
      <c r="D86" s="108"/>
      <c r="E86" s="108"/>
      <c r="F86" s="113"/>
      <c r="G86" s="108"/>
      <c r="H86" s="107"/>
      <c r="I86" s="106"/>
      <c r="J86" s="106"/>
      <c r="K86" s="110"/>
      <c r="L86" s="110"/>
      <c r="M86" s="111"/>
      <c r="N86" s="151" t="s">
        <v>381</v>
      </c>
      <c r="O86" s="110"/>
      <c r="P86" s="104"/>
      <c r="Q86" s="440"/>
      <c r="R86" s="440"/>
      <c r="S86" s="64"/>
      <c r="T86" s="103"/>
      <c r="U86" s="101" t="str">
        <f t="shared" ref="U86:U105" si="36">IF(T86="Y","",IF(AND(M86="",K86=""),"",IF(M86="",K86,M86)))</f>
        <v/>
      </c>
      <c r="V86" s="102" t="str">
        <f t="shared" ref="V86:V105" si="37">IF(U86="","",IF($U$114="Y",W86,IF(U86&gt;=$U$106-$AD$36*$U$110,IF(U86&lt;=$U$106+$AD$36*$U$110,U86,""),"")))</f>
        <v/>
      </c>
      <c r="W86" s="101" t="str">
        <f t="shared" ref="W86:W105" si="38">IF(T86="Y","",IF(AND(M86="",K86=""),"",IF(M86="",K86*O86,M86*O86)))</f>
        <v/>
      </c>
      <c r="X86" s="100" t="str">
        <f t="shared" ref="X86:X105" si="39">IF(AND(N86="",L86=""),"",IF(N86="",L86,N86))</f>
        <v>US$2014/ ha</v>
      </c>
      <c r="AB86" s="169"/>
      <c r="AR86" s="169"/>
      <c r="AU86" s="112" t="str">
        <f>$W86</f>
        <v/>
      </c>
      <c r="AW86" s="98" t="e">
        <f t="shared" ref="AW86:AW105" si="40">IF($AV$45="region",IF($E86=AW$763,$U86,""),IF($G86=AW$763,$U86,""))</f>
        <v>#REF!</v>
      </c>
      <c r="AX86" s="98" t="e">
        <f t="shared" ref="AX86:AX105" si="41">IF($AV$45="Region",IF($E86=AW$763,$V86,""),IF($G86=AW$763,$V86,""))</f>
        <v>#REF!</v>
      </c>
      <c r="AZ86" s="98" t="e">
        <f t="shared" ref="AZ86:AZ105" si="42">IF($AV$45="region",IF($E86=AZ$763,$U86,""),IF($G86=AZ$763,$U86,""))</f>
        <v>#REF!</v>
      </c>
      <c r="BA86" s="98" t="e">
        <f t="shared" ref="BA86:BA105" si="43">IF($AV$45="Region",IF($E86=AZ$763,$V86,""),IF($G86=AZ$763,$V86,""))</f>
        <v>#REF!</v>
      </c>
      <c r="BC86" s="98" t="e">
        <f t="shared" ref="BC86:BC105" si="44">IF($AV$45="region",IF($E86=BC$763,$U86,""),IF($G86=BC$763,$U86,""))</f>
        <v>#REF!</v>
      </c>
      <c r="BD86" s="98" t="e">
        <f t="shared" ref="BD86:BD105" si="45">IF($AV$45="Region",IF($E86=BC$763,$V86,""),IF($G86=BC$763,$V86,""))</f>
        <v>#REF!</v>
      </c>
      <c r="BF86" s="98" t="e">
        <f t="shared" ref="BF86:BF105" si="46">IF($AV$45="region",IF($E86=BF$763,$U86,""),IF($G86=BF$763,$U86,""))</f>
        <v>#REF!</v>
      </c>
      <c r="BG86" s="98" t="e">
        <f t="shared" ref="BG86:BG105" si="47">IF($AV$45="Region",IF($E86=BF$763,$V86,""),IF($G86=BF$763,$V86,""))</f>
        <v>#REF!</v>
      </c>
      <c r="BI86" s="98" t="e">
        <f t="shared" ref="BI86:BI105" si="48">IF($AV$45="region",IF($E86=BI$763,$U86,""),IF($G86=BI$763,$U86,""))</f>
        <v>#REF!</v>
      </c>
      <c r="BJ86" s="98" t="e">
        <f t="shared" ref="BJ86:BJ105" si="49">IF($AV$45="Region",IF($E86=BI$763,$V86,""),IF($G86=BI$763,$V86,""))</f>
        <v>#REF!</v>
      </c>
      <c r="BL86" s="98" t="str">
        <f t="shared" ref="BL86:BL105" si="50">IF($E86=$BL$48,U86,"")</f>
        <v/>
      </c>
      <c r="BM86" s="98" t="str">
        <f t="shared" ref="BM86:BM105" si="51">IF($E86=$BL$48,V86,"")</f>
        <v/>
      </c>
      <c r="BO86" s="98" t="str">
        <f t="shared" ref="BO86:BO105" si="52">IF($E86=$BO$48,U86,"")</f>
        <v/>
      </c>
      <c r="BP86" s="98" t="str">
        <f t="shared" ref="BP86:BP105" si="53">IF($E86=$BO$48,V86,"")</f>
        <v/>
      </c>
      <c r="BR86" s="98" t="str">
        <f t="shared" ref="BR86:BR105" si="54">IF($E86=$BR$48,U86,"")</f>
        <v/>
      </c>
      <c r="BS86" s="98" t="str">
        <f t="shared" ref="BS86:BS105" si="55">IF($E86=$BR$48,V86,"")</f>
        <v/>
      </c>
      <c r="BU86" s="98" t="str">
        <f t="shared" ref="BU86:BU105" si="56">IF($E86=$BU$48,U86,"")</f>
        <v/>
      </c>
      <c r="BV86" s="98" t="str">
        <f t="shared" ref="BV86:BV105" si="57">IF($E86=$BU$48,V86,"")</f>
        <v/>
      </c>
      <c r="BX86" s="169"/>
    </row>
    <row r="87" spans="1:76" s="89" customFormat="1" x14ac:dyDescent="0.25">
      <c r="A87" s="83">
        <v>2</v>
      </c>
      <c r="B87" s="109" t="str">
        <f t="shared" si="35"/>
        <v xml:space="preserve">: </v>
      </c>
      <c r="C87" s="108"/>
      <c r="D87" s="108"/>
      <c r="E87" s="108"/>
      <c r="F87" s="108"/>
      <c r="G87" s="108"/>
      <c r="H87" s="107"/>
      <c r="I87" s="106"/>
      <c r="J87" s="106"/>
      <c r="K87" s="105"/>
      <c r="L87" s="110"/>
      <c r="M87" s="111"/>
      <c r="N87" s="151" t="s">
        <v>381</v>
      </c>
      <c r="O87" s="105"/>
      <c r="P87" s="104"/>
      <c r="Q87" s="440"/>
      <c r="R87" s="440"/>
      <c r="S87" s="64"/>
      <c r="T87" s="103"/>
      <c r="U87" s="101" t="str">
        <f t="shared" si="36"/>
        <v/>
      </c>
      <c r="V87" s="102" t="str">
        <f t="shared" si="37"/>
        <v/>
      </c>
      <c r="W87" s="101" t="str">
        <f t="shared" si="38"/>
        <v/>
      </c>
      <c r="X87" s="100" t="str">
        <f t="shared" si="39"/>
        <v>US$2014/ ha</v>
      </c>
      <c r="AB87" s="169"/>
      <c r="AR87" s="169"/>
      <c r="AU87" s="99"/>
      <c r="AW87" s="98" t="e">
        <f t="shared" si="40"/>
        <v>#REF!</v>
      </c>
      <c r="AX87" s="98" t="e">
        <f t="shared" si="41"/>
        <v>#REF!</v>
      </c>
      <c r="AZ87" s="98" t="e">
        <f t="shared" si="42"/>
        <v>#REF!</v>
      </c>
      <c r="BA87" s="98" t="e">
        <f t="shared" si="43"/>
        <v>#REF!</v>
      </c>
      <c r="BC87" s="98" t="e">
        <f t="shared" si="44"/>
        <v>#REF!</v>
      </c>
      <c r="BD87" s="98" t="e">
        <f t="shared" si="45"/>
        <v>#REF!</v>
      </c>
      <c r="BF87" s="98" t="e">
        <f t="shared" si="46"/>
        <v>#REF!</v>
      </c>
      <c r="BG87" s="98" t="e">
        <f t="shared" si="47"/>
        <v>#REF!</v>
      </c>
      <c r="BI87" s="98" t="e">
        <f t="shared" si="48"/>
        <v>#REF!</v>
      </c>
      <c r="BJ87" s="98" t="e">
        <f t="shared" si="49"/>
        <v>#REF!</v>
      </c>
      <c r="BL87" s="98" t="str">
        <f t="shared" si="50"/>
        <v/>
      </c>
      <c r="BM87" s="98" t="str">
        <f t="shared" si="51"/>
        <v/>
      </c>
      <c r="BO87" s="98" t="str">
        <f t="shared" si="52"/>
        <v/>
      </c>
      <c r="BP87" s="98" t="str">
        <f t="shared" si="53"/>
        <v/>
      </c>
      <c r="BR87" s="98" t="str">
        <f t="shared" si="54"/>
        <v/>
      </c>
      <c r="BS87" s="98" t="str">
        <f t="shared" si="55"/>
        <v/>
      </c>
      <c r="BU87" s="98" t="str">
        <f t="shared" si="56"/>
        <v/>
      </c>
      <c r="BV87" s="98" t="str">
        <f t="shared" si="57"/>
        <v/>
      </c>
      <c r="BX87" s="169"/>
    </row>
    <row r="88" spans="1:76" s="89" customFormat="1" x14ac:dyDescent="0.25">
      <c r="A88" s="83">
        <v>3</v>
      </c>
      <c r="B88" s="109" t="str">
        <f t="shared" si="35"/>
        <v xml:space="preserve">: </v>
      </c>
      <c r="C88" s="106"/>
      <c r="D88" s="106"/>
      <c r="E88" s="108"/>
      <c r="F88" s="106"/>
      <c r="G88" s="108"/>
      <c r="H88" s="107"/>
      <c r="I88" s="106"/>
      <c r="J88" s="106"/>
      <c r="K88" s="104"/>
      <c r="L88" s="110"/>
      <c r="M88" s="111"/>
      <c r="N88" s="151" t="s">
        <v>381</v>
      </c>
      <c r="O88" s="105"/>
      <c r="P88" s="104"/>
      <c r="Q88" s="440"/>
      <c r="R88" s="440"/>
      <c r="S88" s="64"/>
      <c r="T88" s="103"/>
      <c r="U88" s="101" t="str">
        <f t="shared" si="36"/>
        <v/>
      </c>
      <c r="V88" s="102" t="str">
        <f t="shared" si="37"/>
        <v/>
      </c>
      <c r="W88" s="101" t="str">
        <f t="shared" si="38"/>
        <v/>
      </c>
      <c r="X88" s="100" t="str">
        <f t="shared" si="39"/>
        <v>US$2014/ ha</v>
      </c>
      <c r="AB88" s="169"/>
      <c r="AR88" s="169"/>
      <c r="AU88" s="99"/>
      <c r="AW88" s="98" t="e">
        <f t="shared" si="40"/>
        <v>#REF!</v>
      </c>
      <c r="AX88" s="98" t="e">
        <f t="shared" si="41"/>
        <v>#REF!</v>
      </c>
      <c r="AZ88" s="98" t="e">
        <f t="shared" si="42"/>
        <v>#REF!</v>
      </c>
      <c r="BA88" s="98" t="e">
        <f t="shared" si="43"/>
        <v>#REF!</v>
      </c>
      <c r="BC88" s="98" t="e">
        <f t="shared" si="44"/>
        <v>#REF!</v>
      </c>
      <c r="BD88" s="98" t="e">
        <f t="shared" si="45"/>
        <v>#REF!</v>
      </c>
      <c r="BF88" s="98" t="e">
        <f t="shared" si="46"/>
        <v>#REF!</v>
      </c>
      <c r="BG88" s="98" t="e">
        <f t="shared" si="47"/>
        <v>#REF!</v>
      </c>
      <c r="BI88" s="98" t="e">
        <f t="shared" si="48"/>
        <v>#REF!</v>
      </c>
      <c r="BJ88" s="98" t="e">
        <f t="shared" si="49"/>
        <v>#REF!</v>
      </c>
      <c r="BL88" s="98" t="str">
        <f t="shared" si="50"/>
        <v/>
      </c>
      <c r="BM88" s="98" t="str">
        <f t="shared" si="51"/>
        <v/>
      </c>
      <c r="BO88" s="98" t="str">
        <f t="shared" si="52"/>
        <v/>
      </c>
      <c r="BP88" s="98" t="str">
        <f t="shared" si="53"/>
        <v/>
      </c>
      <c r="BR88" s="98" t="str">
        <f t="shared" si="54"/>
        <v/>
      </c>
      <c r="BS88" s="98" t="str">
        <f t="shared" si="55"/>
        <v/>
      </c>
      <c r="BU88" s="98" t="str">
        <f t="shared" si="56"/>
        <v/>
      </c>
      <c r="BV88" s="98" t="str">
        <f t="shared" si="57"/>
        <v/>
      </c>
      <c r="BX88" s="169"/>
    </row>
    <row r="89" spans="1:76" s="89" customFormat="1" x14ac:dyDescent="0.25">
      <c r="A89" s="83">
        <v>4</v>
      </c>
      <c r="B89" s="109" t="str">
        <f t="shared" si="35"/>
        <v xml:space="preserve">: </v>
      </c>
      <c r="C89" s="106"/>
      <c r="D89" s="106"/>
      <c r="E89" s="108"/>
      <c r="F89" s="106"/>
      <c r="G89" s="108"/>
      <c r="H89" s="107"/>
      <c r="I89" s="106"/>
      <c r="J89" s="106"/>
      <c r="K89" s="104"/>
      <c r="L89" s="110"/>
      <c r="M89" s="111"/>
      <c r="N89" s="151" t="s">
        <v>381</v>
      </c>
      <c r="O89" s="105"/>
      <c r="P89" s="104"/>
      <c r="Q89" s="440"/>
      <c r="R89" s="440"/>
      <c r="S89" s="64"/>
      <c r="T89" s="103"/>
      <c r="U89" s="101" t="str">
        <f t="shared" si="36"/>
        <v/>
      </c>
      <c r="V89" s="102" t="str">
        <f t="shared" si="37"/>
        <v/>
      </c>
      <c r="W89" s="101" t="str">
        <f t="shared" si="38"/>
        <v/>
      </c>
      <c r="X89" s="100" t="str">
        <f t="shared" si="39"/>
        <v>US$2014/ ha</v>
      </c>
      <c r="AB89" s="169"/>
      <c r="AR89" s="169"/>
      <c r="AU89" s="64"/>
      <c r="AW89" s="98" t="e">
        <f t="shared" si="40"/>
        <v>#REF!</v>
      </c>
      <c r="AX89" s="98" t="e">
        <f t="shared" si="41"/>
        <v>#REF!</v>
      </c>
      <c r="AZ89" s="98" t="e">
        <f t="shared" si="42"/>
        <v>#REF!</v>
      </c>
      <c r="BA89" s="98" t="e">
        <f t="shared" si="43"/>
        <v>#REF!</v>
      </c>
      <c r="BC89" s="98" t="e">
        <f t="shared" si="44"/>
        <v>#REF!</v>
      </c>
      <c r="BD89" s="98" t="e">
        <f t="shared" si="45"/>
        <v>#REF!</v>
      </c>
      <c r="BF89" s="98" t="e">
        <f t="shared" si="46"/>
        <v>#REF!</v>
      </c>
      <c r="BG89" s="98" t="e">
        <f t="shared" si="47"/>
        <v>#REF!</v>
      </c>
      <c r="BI89" s="98" t="e">
        <f t="shared" si="48"/>
        <v>#REF!</v>
      </c>
      <c r="BJ89" s="98" t="e">
        <f t="shared" si="49"/>
        <v>#REF!</v>
      </c>
      <c r="BL89" s="98" t="str">
        <f t="shared" si="50"/>
        <v/>
      </c>
      <c r="BM89" s="98" t="str">
        <f t="shared" si="51"/>
        <v/>
      </c>
      <c r="BO89" s="98" t="str">
        <f t="shared" si="52"/>
        <v/>
      </c>
      <c r="BP89" s="98" t="str">
        <f t="shared" si="53"/>
        <v/>
      </c>
      <c r="BR89" s="98" t="str">
        <f t="shared" si="54"/>
        <v/>
      </c>
      <c r="BS89" s="98" t="str">
        <f t="shared" si="55"/>
        <v/>
      </c>
      <c r="BU89" s="98" t="str">
        <f t="shared" si="56"/>
        <v/>
      </c>
      <c r="BV89" s="98" t="str">
        <f t="shared" si="57"/>
        <v/>
      </c>
      <c r="BX89" s="169"/>
    </row>
    <row r="90" spans="1:76" s="89" customFormat="1" x14ac:dyDescent="0.25">
      <c r="A90" s="83">
        <v>5</v>
      </c>
      <c r="B90" s="109" t="str">
        <f t="shared" si="35"/>
        <v xml:space="preserve">: </v>
      </c>
      <c r="C90" s="106"/>
      <c r="D90" s="106"/>
      <c r="E90" s="108"/>
      <c r="F90" s="106"/>
      <c r="G90" s="108"/>
      <c r="H90" s="107"/>
      <c r="I90" s="106"/>
      <c r="J90" s="106"/>
      <c r="K90" s="104"/>
      <c r="L90" s="110"/>
      <c r="M90" s="111"/>
      <c r="N90" s="151" t="s">
        <v>381</v>
      </c>
      <c r="O90" s="105"/>
      <c r="P90" s="104"/>
      <c r="Q90" s="440"/>
      <c r="R90" s="440"/>
      <c r="S90" s="64"/>
      <c r="T90" s="103"/>
      <c r="U90" s="101" t="str">
        <f t="shared" si="36"/>
        <v/>
      </c>
      <c r="V90" s="102" t="str">
        <f t="shared" si="37"/>
        <v/>
      </c>
      <c r="W90" s="101" t="str">
        <f t="shared" si="38"/>
        <v/>
      </c>
      <c r="X90" s="100" t="str">
        <f t="shared" si="39"/>
        <v>US$2014/ ha</v>
      </c>
      <c r="AB90" s="169"/>
      <c r="AR90" s="169"/>
      <c r="AU90" s="99"/>
      <c r="AW90" s="98" t="e">
        <f t="shared" si="40"/>
        <v>#REF!</v>
      </c>
      <c r="AX90" s="98" t="e">
        <f t="shared" si="41"/>
        <v>#REF!</v>
      </c>
      <c r="AZ90" s="98" t="e">
        <f t="shared" si="42"/>
        <v>#REF!</v>
      </c>
      <c r="BA90" s="98" t="e">
        <f t="shared" si="43"/>
        <v>#REF!</v>
      </c>
      <c r="BC90" s="98" t="e">
        <f t="shared" si="44"/>
        <v>#REF!</v>
      </c>
      <c r="BD90" s="98" t="e">
        <f t="shared" si="45"/>
        <v>#REF!</v>
      </c>
      <c r="BF90" s="98" t="e">
        <f t="shared" si="46"/>
        <v>#REF!</v>
      </c>
      <c r="BG90" s="98" t="e">
        <f t="shared" si="47"/>
        <v>#REF!</v>
      </c>
      <c r="BI90" s="98" t="e">
        <f t="shared" si="48"/>
        <v>#REF!</v>
      </c>
      <c r="BJ90" s="98" t="e">
        <f t="shared" si="49"/>
        <v>#REF!</v>
      </c>
      <c r="BL90" s="98" t="str">
        <f t="shared" si="50"/>
        <v/>
      </c>
      <c r="BM90" s="98" t="str">
        <f t="shared" si="51"/>
        <v/>
      </c>
      <c r="BO90" s="98" t="str">
        <f t="shared" si="52"/>
        <v/>
      </c>
      <c r="BP90" s="98" t="str">
        <f t="shared" si="53"/>
        <v/>
      </c>
      <c r="BR90" s="98" t="str">
        <f t="shared" si="54"/>
        <v/>
      </c>
      <c r="BS90" s="98" t="str">
        <f t="shared" si="55"/>
        <v/>
      </c>
      <c r="BU90" s="98" t="str">
        <f t="shared" si="56"/>
        <v/>
      </c>
      <c r="BV90" s="98" t="str">
        <f t="shared" si="57"/>
        <v/>
      </c>
      <c r="BX90" s="169"/>
    </row>
    <row r="91" spans="1:76" s="89" customFormat="1" x14ac:dyDescent="0.25">
      <c r="A91" s="83">
        <v>6</v>
      </c>
      <c r="B91" s="109" t="str">
        <f t="shared" si="35"/>
        <v xml:space="preserve">: </v>
      </c>
      <c r="C91" s="106"/>
      <c r="D91" s="106"/>
      <c r="E91" s="108"/>
      <c r="F91" s="106"/>
      <c r="G91" s="108"/>
      <c r="H91" s="107"/>
      <c r="I91" s="106"/>
      <c r="J91" s="106"/>
      <c r="K91" s="104"/>
      <c r="L91" s="110"/>
      <c r="M91" s="111"/>
      <c r="N91" s="151" t="s">
        <v>381</v>
      </c>
      <c r="O91" s="105"/>
      <c r="P91" s="104"/>
      <c r="Q91" s="440"/>
      <c r="R91" s="440"/>
      <c r="S91" s="64"/>
      <c r="T91" s="103"/>
      <c r="U91" s="101" t="str">
        <f t="shared" si="36"/>
        <v/>
      </c>
      <c r="V91" s="102" t="str">
        <f t="shared" si="37"/>
        <v/>
      </c>
      <c r="W91" s="101" t="str">
        <f t="shared" si="38"/>
        <v/>
      </c>
      <c r="X91" s="100" t="str">
        <f t="shared" si="39"/>
        <v>US$2014/ ha</v>
      </c>
      <c r="AB91" s="169"/>
      <c r="AR91" s="169"/>
      <c r="AU91" s="99"/>
      <c r="AW91" s="98" t="e">
        <f t="shared" si="40"/>
        <v>#REF!</v>
      </c>
      <c r="AX91" s="98" t="e">
        <f t="shared" si="41"/>
        <v>#REF!</v>
      </c>
      <c r="AZ91" s="98" t="e">
        <f t="shared" si="42"/>
        <v>#REF!</v>
      </c>
      <c r="BA91" s="98" t="e">
        <f t="shared" si="43"/>
        <v>#REF!</v>
      </c>
      <c r="BC91" s="98" t="e">
        <f t="shared" si="44"/>
        <v>#REF!</v>
      </c>
      <c r="BD91" s="98" t="e">
        <f t="shared" si="45"/>
        <v>#REF!</v>
      </c>
      <c r="BF91" s="98" t="e">
        <f t="shared" si="46"/>
        <v>#REF!</v>
      </c>
      <c r="BG91" s="98" t="e">
        <f t="shared" si="47"/>
        <v>#REF!</v>
      </c>
      <c r="BI91" s="98" t="e">
        <f t="shared" si="48"/>
        <v>#REF!</v>
      </c>
      <c r="BJ91" s="98" t="e">
        <f t="shared" si="49"/>
        <v>#REF!</v>
      </c>
      <c r="BL91" s="98" t="str">
        <f t="shared" si="50"/>
        <v/>
      </c>
      <c r="BM91" s="98" t="str">
        <f t="shared" si="51"/>
        <v/>
      </c>
      <c r="BO91" s="98" t="str">
        <f t="shared" si="52"/>
        <v/>
      </c>
      <c r="BP91" s="98" t="str">
        <f t="shared" si="53"/>
        <v/>
      </c>
      <c r="BR91" s="98" t="str">
        <f t="shared" si="54"/>
        <v/>
      </c>
      <c r="BS91" s="98" t="str">
        <f t="shared" si="55"/>
        <v/>
      </c>
      <c r="BU91" s="98" t="str">
        <f t="shared" si="56"/>
        <v/>
      </c>
      <c r="BV91" s="98" t="str">
        <f t="shared" si="57"/>
        <v/>
      </c>
      <c r="BX91" s="169"/>
    </row>
    <row r="92" spans="1:76" s="89" customFormat="1" x14ac:dyDescent="0.25">
      <c r="A92" s="83">
        <v>7</v>
      </c>
      <c r="B92" s="109" t="str">
        <f t="shared" si="35"/>
        <v xml:space="preserve">: </v>
      </c>
      <c r="C92" s="106"/>
      <c r="D92" s="106"/>
      <c r="E92" s="108"/>
      <c r="F92" s="106"/>
      <c r="G92" s="108"/>
      <c r="H92" s="107"/>
      <c r="I92" s="106"/>
      <c r="J92" s="106"/>
      <c r="K92" s="104"/>
      <c r="L92" s="110"/>
      <c r="M92" s="111"/>
      <c r="N92" s="151" t="s">
        <v>381</v>
      </c>
      <c r="O92" s="105"/>
      <c r="P92" s="104"/>
      <c r="Q92" s="440"/>
      <c r="R92" s="440"/>
      <c r="S92" s="64"/>
      <c r="T92" s="103"/>
      <c r="U92" s="101" t="str">
        <f t="shared" si="36"/>
        <v/>
      </c>
      <c r="V92" s="102" t="str">
        <f t="shared" si="37"/>
        <v/>
      </c>
      <c r="W92" s="101" t="str">
        <f t="shared" si="38"/>
        <v/>
      </c>
      <c r="X92" s="100" t="str">
        <f t="shared" si="39"/>
        <v>US$2014/ ha</v>
      </c>
      <c r="AB92" s="169"/>
      <c r="AR92" s="169"/>
      <c r="AU92" s="99"/>
      <c r="AW92" s="98" t="e">
        <f t="shared" si="40"/>
        <v>#REF!</v>
      </c>
      <c r="AX92" s="98" t="e">
        <f t="shared" si="41"/>
        <v>#REF!</v>
      </c>
      <c r="AZ92" s="98" t="e">
        <f t="shared" si="42"/>
        <v>#REF!</v>
      </c>
      <c r="BA92" s="98" t="e">
        <f t="shared" si="43"/>
        <v>#REF!</v>
      </c>
      <c r="BC92" s="98" t="e">
        <f t="shared" si="44"/>
        <v>#REF!</v>
      </c>
      <c r="BD92" s="98" t="e">
        <f t="shared" si="45"/>
        <v>#REF!</v>
      </c>
      <c r="BF92" s="98" t="e">
        <f t="shared" si="46"/>
        <v>#REF!</v>
      </c>
      <c r="BG92" s="98" t="e">
        <f t="shared" si="47"/>
        <v>#REF!</v>
      </c>
      <c r="BI92" s="98" t="e">
        <f t="shared" si="48"/>
        <v>#REF!</v>
      </c>
      <c r="BJ92" s="98" t="e">
        <f t="shared" si="49"/>
        <v>#REF!</v>
      </c>
      <c r="BL92" s="98" t="str">
        <f t="shared" si="50"/>
        <v/>
      </c>
      <c r="BM92" s="98" t="str">
        <f t="shared" si="51"/>
        <v/>
      </c>
      <c r="BO92" s="98" t="str">
        <f t="shared" si="52"/>
        <v/>
      </c>
      <c r="BP92" s="98" t="str">
        <f t="shared" si="53"/>
        <v/>
      </c>
      <c r="BR92" s="98" t="str">
        <f t="shared" si="54"/>
        <v/>
      </c>
      <c r="BS92" s="98" t="str">
        <f t="shared" si="55"/>
        <v/>
      </c>
      <c r="BU92" s="98" t="str">
        <f t="shared" si="56"/>
        <v/>
      </c>
      <c r="BV92" s="98" t="str">
        <f t="shared" si="57"/>
        <v/>
      </c>
      <c r="BX92" s="169"/>
    </row>
    <row r="93" spans="1:76" s="89" customFormat="1" x14ac:dyDescent="0.25">
      <c r="A93" s="83">
        <v>8</v>
      </c>
      <c r="B93" s="109" t="str">
        <f t="shared" si="35"/>
        <v xml:space="preserve">: </v>
      </c>
      <c r="C93" s="106"/>
      <c r="D93" s="106"/>
      <c r="E93" s="108"/>
      <c r="F93" s="106"/>
      <c r="G93" s="108"/>
      <c r="H93" s="107"/>
      <c r="I93" s="106"/>
      <c r="J93" s="106"/>
      <c r="K93" s="104"/>
      <c r="L93" s="110"/>
      <c r="M93" s="111"/>
      <c r="N93" s="151" t="s">
        <v>381</v>
      </c>
      <c r="O93" s="105"/>
      <c r="P93" s="104"/>
      <c r="Q93" s="440"/>
      <c r="R93" s="440"/>
      <c r="S93" s="64"/>
      <c r="T93" s="103"/>
      <c r="U93" s="101" t="str">
        <f t="shared" si="36"/>
        <v/>
      </c>
      <c r="V93" s="102" t="str">
        <f t="shared" si="37"/>
        <v/>
      </c>
      <c r="W93" s="101" t="str">
        <f t="shared" si="38"/>
        <v/>
      </c>
      <c r="X93" s="100" t="str">
        <f t="shared" si="39"/>
        <v>US$2014/ ha</v>
      </c>
      <c r="AB93" s="169"/>
      <c r="AR93" s="169"/>
      <c r="AU93" s="99"/>
      <c r="AW93" s="98" t="e">
        <f t="shared" si="40"/>
        <v>#REF!</v>
      </c>
      <c r="AX93" s="98" t="e">
        <f t="shared" si="41"/>
        <v>#REF!</v>
      </c>
      <c r="AZ93" s="98" t="e">
        <f t="shared" si="42"/>
        <v>#REF!</v>
      </c>
      <c r="BA93" s="98" t="e">
        <f t="shared" si="43"/>
        <v>#REF!</v>
      </c>
      <c r="BC93" s="98" t="e">
        <f t="shared" si="44"/>
        <v>#REF!</v>
      </c>
      <c r="BD93" s="98" t="e">
        <f t="shared" si="45"/>
        <v>#REF!</v>
      </c>
      <c r="BF93" s="98" t="e">
        <f t="shared" si="46"/>
        <v>#REF!</v>
      </c>
      <c r="BG93" s="98" t="e">
        <f t="shared" si="47"/>
        <v>#REF!</v>
      </c>
      <c r="BI93" s="98" t="e">
        <f t="shared" si="48"/>
        <v>#REF!</v>
      </c>
      <c r="BJ93" s="98" t="e">
        <f t="shared" si="49"/>
        <v>#REF!</v>
      </c>
      <c r="BL93" s="98" t="str">
        <f t="shared" si="50"/>
        <v/>
      </c>
      <c r="BM93" s="98" t="str">
        <f t="shared" si="51"/>
        <v/>
      </c>
      <c r="BO93" s="98" t="str">
        <f t="shared" si="52"/>
        <v/>
      </c>
      <c r="BP93" s="98" t="str">
        <f t="shared" si="53"/>
        <v/>
      </c>
      <c r="BR93" s="98" t="str">
        <f t="shared" si="54"/>
        <v/>
      </c>
      <c r="BS93" s="98" t="str">
        <f t="shared" si="55"/>
        <v/>
      </c>
      <c r="BU93" s="98" t="str">
        <f t="shared" si="56"/>
        <v/>
      </c>
      <c r="BV93" s="98" t="str">
        <f t="shared" si="57"/>
        <v/>
      </c>
      <c r="BX93" s="169"/>
    </row>
    <row r="94" spans="1:76" s="89" customFormat="1" x14ac:dyDescent="0.25">
      <c r="A94" s="83">
        <v>9</v>
      </c>
      <c r="B94" s="109" t="str">
        <f t="shared" si="35"/>
        <v xml:space="preserve">: </v>
      </c>
      <c r="C94" s="106"/>
      <c r="D94" s="106"/>
      <c r="E94" s="108"/>
      <c r="F94" s="106"/>
      <c r="G94" s="108"/>
      <c r="H94" s="107"/>
      <c r="I94" s="106"/>
      <c r="J94" s="106"/>
      <c r="K94" s="104"/>
      <c r="L94" s="110"/>
      <c r="M94" s="111"/>
      <c r="N94" s="151" t="s">
        <v>381</v>
      </c>
      <c r="O94" s="105"/>
      <c r="P94" s="104"/>
      <c r="Q94" s="440"/>
      <c r="R94" s="440"/>
      <c r="S94" s="64"/>
      <c r="T94" s="103"/>
      <c r="U94" s="101" t="str">
        <f t="shared" si="36"/>
        <v/>
      </c>
      <c r="V94" s="102" t="str">
        <f t="shared" si="37"/>
        <v/>
      </c>
      <c r="W94" s="101" t="str">
        <f t="shared" si="38"/>
        <v/>
      </c>
      <c r="X94" s="100" t="str">
        <f t="shared" si="39"/>
        <v>US$2014/ ha</v>
      </c>
      <c r="AB94" s="169"/>
      <c r="AR94" s="169"/>
      <c r="AU94" s="99"/>
      <c r="AW94" s="98" t="e">
        <f t="shared" si="40"/>
        <v>#REF!</v>
      </c>
      <c r="AX94" s="98" t="e">
        <f t="shared" si="41"/>
        <v>#REF!</v>
      </c>
      <c r="AZ94" s="98" t="e">
        <f t="shared" si="42"/>
        <v>#REF!</v>
      </c>
      <c r="BA94" s="98" t="e">
        <f t="shared" si="43"/>
        <v>#REF!</v>
      </c>
      <c r="BC94" s="98" t="e">
        <f t="shared" si="44"/>
        <v>#REF!</v>
      </c>
      <c r="BD94" s="98" t="e">
        <f t="shared" si="45"/>
        <v>#REF!</v>
      </c>
      <c r="BF94" s="98" t="e">
        <f t="shared" si="46"/>
        <v>#REF!</v>
      </c>
      <c r="BG94" s="98" t="e">
        <f t="shared" si="47"/>
        <v>#REF!</v>
      </c>
      <c r="BI94" s="98" t="e">
        <f t="shared" si="48"/>
        <v>#REF!</v>
      </c>
      <c r="BJ94" s="98" t="e">
        <f t="shared" si="49"/>
        <v>#REF!</v>
      </c>
      <c r="BL94" s="98" t="str">
        <f t="shared" si="50"/>
        <v/>
      </c>
      <c r="BM94" s="98" t="str">
        <f t="shared" si="51"/>
        <v/>
      </c>
      <c r="BO94" s="98" t="str">
        <f t="shared" si="52"/>
        <v/>
      </c>
      <c r="BP94" s="98" t="str">
        <f t="shared" si="53"/>
        <v/>
      </c>
      <c r="BR94" s="98" t="str">
        <f t="shared" si="54"/>
        <v/>
      </c>
      <c r="BS94" s="98" t="str">
        <f t="shared" si="55"/>
        <v/>
      </c>
      <c r="BU94" s="98" t="str">
        <f t="shared" si="56"/>
        <v/>
      </c>
      <c r="BV94" s="98" t="str">
        <f t="shared" si="57"/>
        <v/>
      </c>
      <c r="BX94" s="169"/>
    </row>
    <row r="95" spans="1:76" s="89" customFormat="1" x14ac:dyDescent="0.25">
      <c r="A95" s="83">
        <v>10</v>
      </c>
      <c r="B95" s="109" t="str">
        <f t="shared" si="35"/>
        <v xml:space="preserve">: </v>
      </c>
      <c r="C95" s="106"/>
      <c r="D95" s="106"/>
      <c r="E95" s="108"/>
      <c r="F95" s="106"/>
      <c r="G95" s="108"/>
      <c r="H95" s="107"/>
      <c r="I95" s="106"/>
      <c r="J95" s="106"/>
      <c r="K95" s="104"/>
      <c r="L95" s="110"/>
      <c r="M95" s="111"/>
      <c r="N95" s="151" t="s">
        <v>381</v>
      </c>
      <c r="O95" s="105"/>
      <c r="P95" s="104"/>
      <c r="Q95" s="440"/>
      <c r="R95" s="440"/>
      <c r="S95" s="64"/>
      <c r="T95" s="103"/>
      <c r="U95" s="101" t="str">
        <f t="shared" si="36"/>
        <v/>
      </c>
      <c r="V95" s="102" t="str">
        <f t="shared" si="37"/>
        <v/>
      </c>
      <c r="W95" s="101" t="str">
        <f t="shared" si="38"/>
        <v/>
      </c>
      <c r="X95" s="100" t="str">
        <f t="shared" si="39"/>
        <v>US$2014/ ha</v>
      </c>
      <c r="AB95" s="169"/>
      <c r="AR95" s="169"/>
      <c r="AU95" s="99"/>
      <c r="AW95" s="98" t="e">
        <f t="shared" si="40"/>
        <v>#REF!</v>
      </c>
      <c r="AX95" s="98" t="e">
        <f t="shared" si="41"/>
        <v>#REF!</v>
      </c>
      <c r="AZ95" s="98" t="e">
        <f t="shared" si="42"/>
        <v>#REF!</v>
      </c>
      <c r="BA95" s="98" t="e">
        <f t="shared" si="43"/>
        <v>#REF!</v>
      </c>
      <c r="BC95" s="98" t="e">
        <f t="shared" si="44"/>
        <v>#REF!</v>
      </c>
      <c r="BD95" s="98" t="e">
        <f t="shared" si="45"/>
        <v>#REF!</v>
      </c>
      <c r="BF95" s="98" t="e">
        <f t="shared" si="46"/>
        <v>#REF!</v>
      </c>
      <c r="BG95" s="98" t="e">
        <f t="shared" si="47"/>
        <v>#REF!</v>
      </c>
      <c r="BI95" s="98" t="e">
        <f t="shared" si="48"/>
        <v>#REF!</v>
      </c>
      <c r="BJ95" s="98" t="e">
        <f t="shared" si="49"/>
        <v>#REF!</v>
      </c>
      <c r="BL95" s="98" t="str">
        <f t="shared" si="50"/>
        <v/>
      </c>
      <c r="BM95" s="98" t="str">
        <f t="shared" si="51"/>
        <v/>
      </c>
      <c r="BO95" s="98" t="str">
        <f t="shared" si="52"/>
        <v/>
      </c>
      <c r="BP95" s="98" t="str">
        <f t="shared" si="53"/>
        <v/>
      </c>
      <c r="BR95" s="98" t="str">
        <f t="shared" si="54"/>
        <v/>
      </c>
      <c r="BS95" s="98" t="str">
        <f t="shared" si="55"/>
        <v/>
      </c>
      <c r="BU95" s="98" t="str">
        <f t="shared" si="56"/>
        <v/>
      </c>
      <c r="BV95" s="98" t="str">
        <f t="shared" si="57"/>
        <v/>
      </c>
      <c r="BX95" s="169"/>
    </row>
    <row r="96" spans="1:76" s="89" customFormat="1" x14ac:dyDescent="0.25">
      <c r="A96" s="83">
        <v>11</v>
      </c>
      <c r="B96" s="109" t="str">
        <f t="shared" si="35"/>
        <v xml:space="preserve">: </v>
      </c>
      <c r="C96" s="106"/>
      <c r="D96" s="106"/>
      <c r="E96" s="108"/>
      <c r="F96" s="106"/>
      <c r="G96" s="108"/>
      <c r="H96" s="107"/>
      <c r="I96" s="106"/>
      <c r="J96" s="106"/>
      <c r="K96" s="104"/>
      <c r="L96" s="110"/>
      <c r="M96" s="111"/>
      <c r="N96" s="151" t="s">
        <v>381</v>
      </c>
      <c r="O96" s="105"/>
      <c r="P96" s="104"/>
      <c r="Q96" s="440"/>
      <c r="R96" s="440"/>
      <c r="S96" s="64"/>
      <c r="T96" s="103"/>
      <c r="U96" s="101" t="str">
        <f t="shared" si="36"/>
        <v/>
      </c>
      <c r="V96" s="102" t="str">
        <f t="shared" si="37"/>
        <v/>
      </c>
      <c r="W96" s="101" t="str">
        <f t="shared" si="38"/>
        <v/>
      </c>
      <c r="X96" s="100" t="str">
        <f t="shared" si="39"/>
        <v>US$2014/ ha</v>
      </c>
      <c r="AB96" s="169"/>
      <c r="AR96" s="169"/>
      <c r="AU96" s="99"/>
      <c r="AW96" s="98" t="e">
        <f t="shared" si="40"/>
        <v>#REF!</v>
      </c>
      <c r="AX96" s="98" t="e">
        <f t="shared" si="41"/>
        <v>#REF!</v>
      </c>
      <c r="AZ96" s="98" t="e">
        <f t="shared" si="42"/>
        <v>#REF!</v>
      </c>
      <c r="BA96" s="98" t="e">
        <f t="shared" si="43"/>
        <v>#REF!</v>
      </c>
      <c r="BC96" s="98" t="e">
        <f t="shared" si="44"/>
        <v>#REF!</v>
      </c>
      <c r="BD96" s="98" t="e">
        <f t="shared" si="45"/>
        <v>#REF!</v>
      </c>
      <c r="BF96" s="98" t="e">
        <f t="shared" si="46"/>
        <v>#REF!</v>
      </c>
      <c r="BG96" s="98" t="e">
        <f t="shared" si="47"/>
        <v>#REF!</v>
      </c>
      <c r="BI96" s="98" t="e">
        <f t="shared" si="48"/>
        <v>#REF!</v>
      </c>
      <c r="BJ96" s="98" t="e">
        <f t="shared" si="49"/>
        <v>#REF!</v>
      </c>
      <c r="BL96" s="98" t="str">
        <f t="shared" si="50"/>
        <v/>
      </c>
      <c r="BM96" s="98" t="str">
        <f t="shared" si="51"/>
        <v/>
      </c>
      <c r="BO96" s="98" t="str">
        <f t="shared" si="52"/>
        <v/>
      </c>
      <c r="BP96" s="98" t="str">
        <f t="shared" si="53"/>
        <v/>
      </c>
      <c r="BR96" s="98" t="str">
        <f t="shared" si="54"/>
        <v/>
      </c>
      <c r="BS96" s="98" t="str">
        <f t="shared" si="55"/>
        <v/>
      </c>
      <c r="BU96" s="98" t="str">
        <f t="shared" si="56"/>
        <v/>
      </c>
      <c r="BV96" s="98" t="str">
        <f t="shared" si="57"/>
        <v/>
      </c>
      <c r="BX96" s="169"/>
    </row>
    <row r="97" spans="1:76" s="89" customFormat="1" x14ac:dyDescent="0.25">
      <c r="A97" s="83">
        <v>12</v>
      </c>
      <c r="B97" s="109" t="str">
        <f t="shared" si="35"/>
        <v xml:space="preserve">: </v>
      </c>
      <c r="C97" s="106"/>
      <c r="D97" s="106"/>
      <c r="E97" s="108"/>
      <c r="F97" s="106"/>
      <c r="G97" s="108"/>
      <c r="H97" s="107"/>
      <c r="I97" s="106"/>
      <c r="J97" s="106"/>
      <c r="K97" s="104"/>
      <c r="L97" s="110"/>
      <c r="M97" s="111"/>
      <c r="N97" s="151" t="s">
        <v>381</v>
      </c>
      <c r="O97" s="105"/>
      <c r="P97" s="104"/>
      <c r="Q97" s="440"/>
      <c r="R97" s="440"/>
      <c r="S97" s="64"/>
      <c r="T97" s="103"/>
      <c r="U97" s="101" t="str">
        <f t="shared" si="36"/>
        <v/>
      </c>
      <c r="V97" s="102" t="str">
        <f t="shared" si="37"/>
        <v/>
      </c>
      <c r="W97" s="101" t="str">
        <f t="shared" si="38"/>
        <v/>
      </c>
      <c r="X97" s="100" t="str">
        <f t="shared" si="39"/>
        <v>US$2014/ ha</v>
      </c>
      <c r="AB97" s="169"/>
      <c r="AR97" s="169"/>
      <c r="AU97" s="99"/>
      <c r="AW97" s="98" t="e">
        <f t="shared" si="40"/>
        <v>#REF!</v>
      </c>
      <c r="AX97" s="98" t="e">
        <f t="shared" si="41"/>
        <v>#REF!</v>
      </c>
      <c r="AZ97" s="98" t="e">
        <f t="shared" si="42"/>
        <v>#REF!</v>
      </c>
      <c r="BA97" s="98" t="e">
        <f t="shared" si="43"/>
        <v>#REF!</v>
      </c>
      <c r="BC97" s="98" t="e">
        <f t="shared" si="44"/>
        <v>#REF!</v>
      </c>
      <c r="BD97" s="98" t="e">
        <f t="shared" si="45"/>
        <v>#REF!</v>
      </c>
      <c r="BF97" s="98" t="e">
        <f t="shared" si="46"/>
        <v>#REF!</v>
      </c>
      <c r="BG97" s="98" t="e">
        <f t="shared" si="47"/>
        <v>#REF!</v>
      </c>
      <c r="BI97" s="98" t="e">
        <f t="shared" si="48"/>
        <v>#REF!</v>
      </c>
      <c r="BJ97" s="98" t="e">
        <f t="shared" si="49"/>
        <v>#REF!</v>
      </c>
      <c r="BL97" s="98" t="str">
        <f t="shared" si="50"/>
        <v/>
      </c>
      <c r="BM97" s="98" t="str">
        <f t="shared" si="51"/>
        <v/>
      </c>
      <c r="BO97" s="98" t="str">
        <f t="shared" si="52"/>
        <v/>
      </c>
      <c r="BP97" s="98" t="str">
        <f t="shared" si="53"/>
        <v/>
      </c>
      <c r="BR97" s="98" t="str">
        <f t="shared" si="54"/>
        <v/>
      </c>
      <c r="BS97" s="98" t="str">
        <f t="shared" si="55"/>
        <v/>
      </c>
      <c r="BU97" s="98" t="str">
        <f t="shared" si="56"/>
        <v/>
      </c>
      <c r="BV97" s="98" t="str">
        <f t="shared" si="57"/>
        <v/>
      </c>
      <c r="BX97" s="169"/>
    </row>
    <row r="98" spans="1:76" s="89" customFormat="1" x14ac:dyDescent="0.25">
      <c r="A98" s="83">
        <v>13</v>
      </c>
      <c r="B98" s="109" t="str">
        <f t="shared" si="35"/>
        <v xml:space="preserve">: </v>
      </c>
      <c r="C98" s="106"/>
      <c r="D98" s="106"/>
      <c r="E98" s="108"/>
      <c r="F98" s="106"/>
      <c r="G98" s="108"/>
      <c r="H98" s="107"/>
      <c r="I98" s="106"/>
      <c r="J98" s="106"/>
      <c r="K98" s="104"/>
      <c r="L98" s="110"/>
      <c r="M98" s="111"/>
      <c r="N98" s="151" t="s">
        <v>381</v>
      </c>
      <c r="O98" s="105"/>
      <c r="P98" s="104"/>
      <c r="Q98" s="440"/>
      <c r="R98" s="440"/>
      <c r="S98" s="64"/>
      <c r="T98" s="103"/>
      <c r="U98" s="101" t="str">
        <f t="shared" si="36"/>
        <v/>
      </c>
      <c r="V98" s="102" t="str">
        <f t="shared" si="37"/>
        <v/>
      </c>
      <c r="W98" s="101" t="str">
        <f t="shared" si="38"/>
        <v/>
      </c>
      <c r="X98" s="100" t="str">
        <f t="shared" si="39"/>
        <v>US$2014/ ha</v>
      </c>
      <c r="AB98" s="169"/>
      <c r="AR98" s="169"/>
      <c r="AU98" s="99"/>
      <c r="AW98" s="98" t="e">
        <f t="shared" si="40"/>
        <v>#REF!</v>
      </c>
      <c r="AX98" s="98" t="e">
        <f t="shared" si="41"/>
        <v>#REF!</v>
      </c>
      <c r="AZ98" s="98" t="e">
        <f t="shared" si="42"/>
        <v>#REF!</v>
      </c>
      <c r="BA98" s="98" t="e">
        <f t="shared" si="43"/>
        <v>#REF!</v>
      </c>
      <c r="BC98" s="98" t="e">
        <f t="shared" si="44"/>
        <v>#REF!</v>
      </c>
      <c r="BD98" s="98" t="e">
        <f t="shared" si="45"/>
        <v>#REF!</v>
      </c>
      <c r="BF98" s="98" t="e">
        <f t="shared" si="46"/>
        <v>#REF!</v>
      </c>
      <c r="BG98" s="98" t="e">
        <f t="shared" si="47"/>
        <v>#REF!</v>
      </c>
      <c r="BI98" s="98" t="e">
        <f t="shared" si="48"/>
        <v>#REF!</v>
      </c>
      <c r="BJ98" s="98" t="e">
        <f t="shared" si="49"/>
        <v>#REF!</v>
      </c>
      <c r="BL98" s="98" t="str">
        <f t="shared" si="50"/>
        <v/>
      </c>
      <c r="BM98" s="98" t="str">
        <f t="shared" si="51"/>
        <v/>
      </c>
      <c r="BO98" s="98" t="str">
        <f t="shared" si="52"/>
        <v/>
      </c>
      <c r="BP98" s="98" t="str">
        <f t="shared" si="53"/>
        <v/>
      </c>
      <c r="BR98" s="98" t="str">
        <f t="shared" si="54"/>
        <v/>
      </c>
      <c r="BS98" s="98" t="str">
        <f t="shared" si="55"/>
        <v/>
      </c>
      <c r="BU98" s="98" t="str">
        <f t="shared" si="56"/>
        <v/>
      </c>
      <c r="BV98" s="98" t="str">
        <f t="shared" si="57"/>
        <v/>
      </c>
      <c r="BX98" s="169"/>
    </row>
    <row r="99" spans="1:76" s="89" customFormat="1" x14ac:dyDescent="0.25">
      <c r="A99" s="83">
        <v>14</v>
      </c>
      <c r="B99" s="109" t="str">
        <f t="shared" si="35"/>
        <v xml:space="preserve">: </v>
      </c>
      <c r="C99" s="106"/>
      <c r="D99" s="106"/>
      <c r="E99" s="108"/>
      <c r="F99" s="106"/>
      <c r="G99" s="108"/>
      <c r="H99" s="107"/>
      <c r="I99" s="106"/>
      <c r="J99" s="106"/>
      <c r="K99" s="104"/>
      <c r="L99" s="110"/>
      <c r="M99" s="104"/>
      <c r="N99" s="151" t="s">
        <v>381</v>
      </c>
      <c r="O99" s="105"/>
      <c r="P99" s="104"/>
      <c r="Q99" s="440"/>
      <c r="R99" s="440"/>
      <c r="S99" s="64"/>
      <c r="T99" s="103"/>
      <c r="U99" s="101" t="str">
        <f t="shared" si="36"/>
        <v/>
      </c>
      <c r="V99" s="102" t="str">
        <f t="shared" si="37"/>
        <v/>
      </c>
      <c r="W99" s="101" t="str">
        <f t="shared" si="38"/>
        <v/>
      </c>
      <c r="X99" s="100" t="str">
        <f t="shared" si="39"/>
        <v>US$2014/ ha</v>
      </c>
      <c r="AB99" s="169"/>
      <c r="AR99" s="169"/>
      <c r="AU99" s="99"/>
      <c r="AW99" s="98" t="e">
        <f t="shared" si="40"/>
        <v>#REF!</v>
      </c>
      <c r="AX99" s="98" t="e">
        <f t="shared" si="41"/>
        <v>#REF!</v>
      </c>
      <c r="AZ99" s="98" t="e">
        <f t="shared" si="42"/>
        <v>#REF!</v>
      </c>
      <c r="BA99" s="98" t="e">
        <f t="shared" si="43"/>
        <v>#REF!</v>
      </c>
      <c r="BC99" s="98" t="e">
        <f t="shared" si="44"/>
        <v>#REF!</v>
      </c>
      <c r="BD99" s="98" t="e">
        <f t="shared" si="45"/>
        <v>#REF!</v>
      </c>
      <c r="BF99" s="98" t="e">
        <f t="shared" si="46"/>
        <v>#REF!</v>
      </c>
      <c r="BG99" s="98" t="e">
        <f t="shared" si="47"/>
        <v>#REF!</v>
      </c>
      <c r="BI99" s="98" t="e">
        <f t="shared" si="48"/>
        <v>#REF!</v>
      </c>
      <c r="BJ99" s="98" t="e">
        <f t="shared" si="49"/>
        <v>#REF!</v>
      </c>
      <c r="BL99" s="98" t="str">
        <f t="shared" si="50"/>
        <v/>
      </c>
      <c r="BM99" s="98" t="str">
        <f t="shared" si="51"/>
        <v/>
      </c>
      <c r="BO99" s="98" t="str">
        <f t="shared" si="52"/>
        <v/>
      </c>
      <c r="BP99" s="98" t="str">
        <f t="shared" si="53"/>
        <v/>
      </c>
      <c r="BR99" s="98" t="str">
        <f t="shared" si="54"/>
        <v/>
      </c>
      <c r="BS99" s="98" t="str">
        <f t="shared" si="55"/>
        <v/>
      </c>
      <c r="BU99" s="98" t="str">
        <f t="shared" si="56"/>
        <v/>
      </c>
      <c r="BV99" s="98" t="str">
        <f t="shared" si="57"/>
        <v/>
      </c>
      <c r="BX99" s="169"/>
    </row>
    <row r="100" spans="1:76" s="89" customFormat="1" x14ac:dyDescent="0.25">
      <c r="A100" s="83">
        <v>15</v>
      </c>
      <c r="B100" s="109" t="str">
        <f t="shared" si="35"/>
        <v xml:space="preserve">: </v>
      </c>
      <c r="C100" s="106"/>
      <c r="D100" s="106"/>
      <c r="E100" s="108"/>
      <c r="F100" s="106"/>
      <c r="G100" s="108"/>
      <c r="H100" s="107"/>
      <c r="I100" s="106"/>
      <c r="J100" s="106"/>
      <c r="K100" s="104"/>
      <c r="L100" s="110"/>
      <c r="M100" s="104"/>
      <c r="N100" s="151" t="s">
        <v>381</v>
      </c>
      <c r="O100" s="105"/>
      <c r="P100" s="104"/>
      <c r="Q100" s="440"/>
      <c r="R100" s="440"/>
      <c r="S100" s="64"/>
      <c r="T100" s="103"/>
      <c r="U100" s="101" t="str">
        <f t="shared" si="36"/>
        <v/>
      </c>
      <c r="V100" s="102" t="str">
        <f t="shared" si="37"/>
        <v/>
      </c>
      <c r="W100" s="101" t="str">
        <f t="shared" si="38"/>
        <v/>
      </c>
      <c r="X100" s="100" t="str">
        <f t="shared" si="39"/>
        <v>US$2014/ ha</v>
      </c>
      <c r="AB100" s="169"/>
      <c r="AR100" s="169"/>
      <c r="AU100" s="99"/>
      <c r="AW100" s="98" t="e">
        <f t="shared" si="40"/>
        <v>#REF!</v>
      </c>
      <c r="AX100" s="98" t="e">
        <f t="shared" si="41"/>
        <v>#REF!</v>
      </c>
      <c r="AZ100" s="98" t="e">
        <f t="shared" si="42"/>
        <v>#REF!</v>
      </c>
      <c r="BA100" s="98" t="e">
        <f t="shared" si="43"/>
        <v>#REF!</v>
      </c>
      <c r="BC100" s="98" t="e">
        <f t="shared" si="44"/>
        <v>#REF!</v>
      </c>
      <c r="BD100" s="98" t="e">
        <f t="shared" si="45"/>
        <v>#REF!</v>
      </c>
      <c r="BF100" s="98" t="e">
        <f t="shared" si="46"/>
        <v>#REF!</v>
      </c>
      <c r="BG100" s="98" t="e">
        <f t="shared" si="47"/>
        <v>#REF!</v>
      </c>
      <c r="BI100" s="98" t="e">
        <f t="shared" si="48"/>
        <v>#REF!</v>
      </c>
      <c r="BJ100" s="98" t="e">
        <f t="shared" si="49"/>
        <v>#REF!</v>
      </c>
      <c r="BL100" s="98" t="str">
        <f t="shared" si="50"/>
        <v/>
      </c>
      <c r="BM100" s="98" t="str">
        <f t="shared" si="51"/>
        <v/>
      </c>
      <c r="BO100" s="98" t="str">
        <f t="shared" si="52"/>
        <v/>
      </c>
      <c r="BP100" s="98" t="str">
        <f t="shared" si="53"/>
        <v/>
      </c>
      <c r="BR100" s="98" t="str">
        <f t="shared" si="54"/>
        <v/>
      </c>
      <c r="BS100" s="98" t="str">
        <f t="shared" si="55"/>
        <v/>
      </c>
      <c r="BU100" s="98" t="str">
        <f t="shared" si="56"/>
        <v/>
      </c>
      <c r="BV100" s="98" t="str">
        <f t="shared" si="57"/>
        <v/>
      </c>
      <c r="BX100" s="169"/>
    </row>
    <row r="101" spans="1:76" s="89" customFormat="1" x14ac:dyDescent="0.25">
      <c r="A101" s="83">
        <v>16</v>
      </c>
      <c r="B101" s="109" t="str">
        <f t="shared" si="35"/>
        <v xml:space="preserve">: </v>
      </c>
      <c r="C101" s="106"/>
      <c r="D101" s="106"/>
      <c r="E101" s="108"/>
      <c r="F101" s="106"/>
      <c r="G101" s="108"/>
      <c r="H101" s="107"/>
      <c r="I101" s="106"/>
      <c r="J101" s="106"/>
      <c r="K101" s="104"/>
      <c r="L101" s="110"/>
      <c r="M101" s="104"/>
      <c r="N101" s="151" t="s">
        <v>381</v>
      </c>
      <c r="O101" s="105"/>
      <c r="P101" s="104"/>
      <c r="Q101" s="440"/>
      <c r="R101" s="440"/>
      <c r="S101" s="64"/>
      <c r="T101" s="103"/>
      <c r="U101" s="101" t="str">
        <f t="shared" si="36"/>
        <v/>
      </c>
      <c r="V101" s="102" t="str">
        <f t="shared" si="37"/>
        <v/>
      </c>
      <c r="W101" s="101" t="str">
        <f t="shared" si="38"/>
        <v/>
      </c>
      <c r="X101" s="100" t="str">
        <f t="shared" si="39"/>
        <v>US$2014/ ha</v>
      </c>
      <c r="AB101" s="169"/>
      <c r="AR101" s="169"/>
      <c r="AU101" s="99"/>
      <c r="AW101" s="98" t="e">
        <f t="shared" si="40"/>
        <v>#REF!</v>
      </c>
      <c r="AX101" s="98" t="e">
        <f t="shared" si="41"/>
        <v>#REF!</v>
      </c>
      <c r="AZ101" s="98" t="e">
        <f t="shared" si="42"/>
        <v>#REF!</v>
      </c>
      <c r="BA101" s="98" t="e">
        <f t="shared" si="43"/>
        <v>#REF!</v>
      </c>
      <c r="BC101" s="98" t="e">
        <f t="shared" si="44"/>
        <v>#REF!</v>
      </c>
      <c r="BD101" s="98" t="e">
        <f t="shared" si="45"/>
        <v>#REF!</v>
      </c>
      <c r="BF101" s="98" t="e">
        <f t="shared" si="46"/>
        <v>#REF!</v>
      </c>
      <c r="BG101" s="98" t="e">
        <f t="shared" si="47"/>
        <v>#REF!</v>
      </c>
      <c r="BI101" s="98" t="e">
        <f t="shared" si="48"/>
        <v>#REF!</v>
      </c>
      <c r="BJ101" s="98" t="e">
        <f t="shared" si="49"/>
        <v>#REF!</v>
      </c>
      <c r="BL101" s="98" t="str">
        <f t="shared" si="50"/>
        <v/>
      </c>
      <c r="BM101" s="98" t="str">
        <f t="shared" si="51"/>
        <v/>
      </c>
      <c r="BO101" s="98" t="str">
        <f t="shared" si="52"/>
        <v/>
      </c>
      <c r="BP101" s="98" t="str">
        <f t="shared" si="53"/>
        <v/>
      </c>
      <c r="BR101" s="98" t="str">
        <f t="shared" si="54"/>
        <v/>
      </c>
      <c r="BS101" s="98" t="str">
        <f t="shared" si="55"/>
        <v/>
      </c>
      <c r="BU101" s="98" t="str">
        <f t="shared" si="56"/>
        <v/>
      </c>
      <c r="BV101" s="98" t="str">
        <f t="shared" si="57"/>
        <v/>
      </c>
      <c r="BX101" s="169"/>
    </row>
    <row r="102" spans="1:76" s="89" customFormat="1" x14ac:dyDescent="0.25">
      <c r="A102" s="83">
        <v>17</v>
      </c>
      <c r="B102" s="109" t="str">
        <f t="shared" si="35"/>
        <v xml:space="preserve">: </v>
      </c>
      <c r="C102" s="106"/>
      <c r="D102" s="106"/>
      <c r="E102" s="108"/>
      <c r="F102" s="106"/>
      <c r="G102" s="108"/>
      <c r="H102" s="107"/>
      <c r="I102" s="106"/>
      <c r="J102" s="106"/>
      <c r="K102" s="104"/>
      <c r="L102" s="110"/>
      <c r="M102" s="104"/>
      <c r="N102" s="151" t="s">
        <v>381</v>
      </c>
      <c r="O102" s="105"/>
      <c r="P102" s="104"/>
      <c r="Q102" s="440"/>
      <c r="R102" s="440"/>
      <c r="S102" s="64"/>
      <c r="T102" s="103"/>
      <c r="U102" s="101" t="str">
        <f t="shared" si="36"/>
        <v/>
      </c>
      <c r="V102" s="102" t="str">
        <f t="shared" si="37"/>
        <v/>
      </c>
      <c r="W102" s="101" t="str">
        <f t="shared" si="38"/>
        <v/>
      </c>
      <c r="X102" s="100" t="str">
        <f t="shared" si="39"/>
        <v>US$2014/ ha</v>
      </c>
      <c r="AB102" s="169"/>
      <c r="AR102" s="169"/>
      <c r="AU102" s="99"/>
      <c r="AW102" s="98" t="e">
        <f t="shared" si="40"/>
        <v>#REF!</v>
      </c>
      <c r="AX102" s="98" t="e">
        <f t="shared" si="41"/>
        <v>#REF!</v>
      </c>
      <c r="AZ102" s="98" t="e">
        <f t="shared" si="42"/>
        <v>#REF!</v>
      </c>
      <c r="BA102" s="98" t="e">
        <f t="shared" si="43"/>
        <v>#REF!</v>
      </c>
      <c r="BC102" s="98" t="e">
        <f t="shared" si="44"/>
        <v>#REF!</v>
      </c>
      <c r="BD102" s="98" t="e">
        <f t="shared" si="45"/>
        <v>#REF!</v>
      </c>
      <c r="BF102" s="98" t="e">
        <f t="shared" si="46"/>
        <v>#REF!</v>
      </c>
      <c r="BG102" s="98" t="e">
        <f t="shared" si="47"/>
        <v>#REF!</v>
      </c>
      <c r="BI102" s="98" t="e">
        <f t="shared" si="48"/>
        <v>#REF!</v>
      </c>
      <c r="BJ102" s="98" t="e">
        <f t="shared" si="49"/>
        <v>#REF!</v>
      </c>
      <c r="BL102" s="98" t="str">
        <f t="shared" si="50"/>
        <v/>
      </c>
      <c r="BM102" s="98" t="str">
        <f t="shared" si="51"/>
        <v/>
      </c>
      <c r="BO102" s="98" t="str">
        <f t="shared" si="52"/>
        <v/>
      </c>
      <c r="BP102" s="98" t="str">
        <f t="shared" si="53"/>
        <v/>
      </c>
      <c r="BR102" s="98" t="str">
        <f t="shared" si="54"/>
        <v/>
      </c>
      <c r="BS102" s="98" t="str">
        <f t="shared" si="55"/>
        <v/>
      </c>
      <c r="BU102" s="98" t="str">
        <f t="shared" si="56"/>
        <v/>
      </c>
      <c r="BV102" s="98" t="str">
        <f t="shared" si="57"/>
        <v/>
      </c>
      <c r="BX102" s="169"/>
    </row>
    <row r="103" spans="1:76" s="89" customFormat="1" x14ac:dyDescent="0.25">
      <c r="A103" s="83">
        <v>18</v>
      </c>
      <c r="B103" s="109" t="str">
        <f t="shared" si="35"/>
        <v xml:space="preserve">: </v>
      </c>
      <c r="C103" s="106"/>
      <c r="D103" s="106"/>
      <c r="E103" s="108"/>
      <c r="F103" s="106"/>
      <c r="G103" s="108"/>
      <c r="H103" s="107"/>
      <c r="I103" s="106"/>
      <c r="J103" s="106"/>
      <c r="K103" s="104"/>
      <c r="L103" s="104"/>
      <c r="M103" s="104"/>
      <c r="N103" s="151" t="s">
        <v>381</v>
      </c>
      <c r="O103" s="105"/>
      <c r="P103" s="104"/>
      <c r="Q103" s="440"/>
      <c r="R103" s="440"/>
      <c r="S103" s="64"/>
      <c r="T103" s="103"/>
      <c r="U103" s="101" t="str">
        <f t="shared" si="36"/>
        <v/>
      </c>
      <c r="V103" s="102" t="str">
        <f t="shared" si="37"/>
        <v/>
      </c>
      <c r="W103" s="101" t="str">
        <f t="shared" si="38"/>
        <v/>
      </c>
      <c r="X103" s="100" t="str">
        <f t="shared" si="39"/>
        <v>US$2014/ ha</v>
      </c>
      <c r="AB103" s="169"/>
      <c r="AR103" s="169"/>
      <c r="AU103" s="99"/>
      <c r="AW103" s="98" t="e">
        <f t="shared" si="40"/>
        <v>#REF!</v>
      </c>
      <c r="AX103" s="98" t="e">
        <f t="shared" si="41"/>
        <v>#REF!</v>
      </c>
      <c r="AZ103" s="98" t="e">
        <f t="shared" si="42"/>
        <v>#REF!</v>
      </c>
      <c r="BA103" s="98" t="e">
        <f t="shared" si="43"/>
        <v>#REF!</v>
      </c>
      <c r="BC103" s="98" t="e">
        <f t="shared" si="44"/>
        <v>#REF!</v>
      </c>
      <c r="BD103" s="98" t="e">
        <f t="shared" si="45"/>
        <v>#REF!</v>
      </c>
      <c r="BF103" s="98" t="e">
        <f t="shared" si="46"/>
        <v>#REF!</v>
      </c>
      <c r="BG103" s="98" t="e">
        <f t="shared" si="47"/>
        <v>#REF!</v>
      </c>
      <c r="BI103" s="98" t="e">
        <f t="shared" si="48"/>
        <v>#REF!</v>
      </c>
      <c r="BJ103" s="98" t="e">
        <f t="shared" si="49"/>
        <v>#REF!</v>
      </c>
      <c r="BL103" s="98" t="str">
        <f t="shared" si="50"/>
        <v/>
      </c>
      <c r="BM103" s="98" t="str">
        <f t="shared" si="51"/>
        <v/>
      </c>
      <c r="BO103" s="98" t="str">
        <f t="shared" si="52"/>
        <v/>
      </c>
      <c r="BP103" s="98" t="str">
        <f t="shared" si="53"/>
        <v/>
      </c>
      <c r="BR103" s="98" t="str">
        <f t="shared" si="54"/>
        <v/>
      </c>
      <c r="BS103" s="98" t="str">
        <f t="shared" si="55"/>
        <v/>
      </c>
      <c r="BU103" s="98" t="str">
        <f t="shared" si="56"/>
        <v/>
      </c>
      <c r="BV103" s="98" t="str">
        <f t="shared" si="57"/>
        <v/>
      </c>
      <c r="BX103" s="169"/>
    </row>
    <row r="104" spans="1:76" s="89" customFormat="1" x14ac:dyDescent="0.25">
      <c r="A104" s="83">
        <v>19</v>
      </c>
      <c r="B104" s="109" t="str">
        <f t="shared" si="35"/>
        <v xml:space="preserve">: </v>
      </c>
      <c r="C104" s="106"/>
      <c r="D104" s="106"/>
      <c r="E104" s="108"/>
      <c r="F104" s="106"/>
      <c r="G104" s="108"/>
      <c r="H104" s="107"/>
      <c r="I104" s="106"/>
      <c r="J104" s="106"/>
      <c r="K104" s="104"/>
      <c r="L104" s="104"/>
      <c r="M104" s="104"/>
      <c r="N104" s="151" t="s">
        <v>381</v>
      </c>
      <c r="O104" s="105"/>
      <c r="P104" s="104"/>
      <c r="Q104" s="440"/>
      <c r="R104" s="440"/>
      <c r="S104" s="64"/>
      <c r="T104" s="103"/>
      <c r="U104" s="101" t="str">
        <f t="shared" si="36"/>
        <v/>
      </c>
      <c r="V104" s="102" t="str">
        <f t="shared" si="37"/>
        <v/>
      </c>
      <c r="W104" s="101" t="str">
        <f t="shared" si="38"/>
        <v/>
      </c>
      <c r="X104" s="100" t="str">
        <f t="shared" si="39"/>
        <v>US$2014/ ha</v>
      </c>
      <c r="AB104" s="169"/>
      <c r="AR104" s="169"/>
      <c r="AU104" s="99"/>
      <c r="AW104" s="98" t="e">
        <f t="shared" si="40"/>
        <v>#REF!</v>
      </c>
      <c r="AX104" s="98" t="e">
        <f t="shared" si="41"/>
        <v>#REF!</v>
      </c>
      <c r="AZ104" s="98" t="e">
        <f t="shared" si="42"/>
        <v>#REF!</v>
      </c>
      <c r="BA104" s="98" t="e">
        <f t="shared" si="43"/>
        <v>#REF!</v>
      </c>
      <c r="BC104" s="98" t="e">
        <f t="shared" si="44"/>
        <v>#REF!</v>
      </c>
      <c r="BD104" s="98" t="e">
        <f t="shared" si="45"/>
        <v>#REF!</v>
      </c>
      <c r="BF104" s="98" t="e">
        <f t="shared" si="46"/>
        <v>#REF!</v>
      </c>
      <c r="BG104" s="98" t="e">
        <f t="shared" si="47"/>
        <v>#REF!</v>
      </c>
      <c r="BI104" s="98" t="e">
        <f t="shared" si="48"/>
        <v>#REF!</v>
      </c>
      <c r="BJ104" s="98" t="e">
        <f t="shared" si="49"/>
        <v>#REF!</v>
      </c>
      <c r="BL104" s="98" t="str">
        <f t="shared" si="50"/>
        <v/>
      </c>
      <c r="BM104" s="98" t="str">
        <f t="shared" si="51"/>
        <v/>
      </c>
      <c r="BO104" s="98" t="str">
        <f t="shared" si="52"/>
        <v/>
      </c>
      <c r="BP104" s="98" t="str">
        <f t="shared" si="53"/>
        <v/>
      </c>
      <c r="BR104" s="98" t="str">
        <f t="shared" si="54"/>
        <v/>
      </c>
      <c r="BS104" s="98" t="str">
        <f t="shared" si="55"/>
        <v/>
      </c>
      <c r="BU104" s="98" t="str">
        <f t="shared" si="56"/>
        <v/>
      </c>
      <c r="BV104" s="98" t="str">
        <f t="shared" si="57"/>
        <v/>
      </c>
      <c r="BX104" s="169"/>
    </row>
    <row r="105" spans="1:76" s="89" customFormat="1" x14ac:dyDescent="0.25">
      <c r="A105" s="83">
        <v>20</v>
      </c>
      <c r="B105" s="109" t="str">
        <f t="shared" si="35"/>
        <v xml:space="preserve">: </v>
      </c>
      <c r="C105" s="106"/>
      <c r="D105" s="106"/>
      <c r="E105" s="108"/>
      <c r="F105" s="106"/>
      <c r="G105" s="108"/>
      <c r="H105" s="107"/>
      <c r="I105" s="106"/>
      <c r="J105" s="106"/>
      <c r="K105" s="104"/>
      <c r="L105" s="104"/>
      <c r="M105" s="104"/>
      <c r="N105" s="151" t="s">
        <v>381</v>
      </c>
      <c r="O105" s="105"/>
      <c r="P105" s="104"/>
      <c r="Q105" s="440"/>
      <c r="R105" s="440"/>
      <c r="S105" s="64"/>
      <c r="T105" s="103"/>
      <c r="U105" s="101" t="str">
        <f t="shared" si="36"/>
        <v/>
      </c>
      <c r="V105" s="102" t="str">
        <f t="shared" si="37"/>
        <v/>
      </c>
      <c r="W105" s="101" t="str">
        <f t="shared" si="38"/>
        <v/>
      </c>
      <c r="X105" s="100" t="str">
        <f t="shared" si="39"/>
        <v>US$2014/ ha</v>
      </c>
      <c r="AB105" s="169"/>
      <c r="AR105" s="169"/>
      <c r="AU105" s="99"/>
      <c r="AW105" s="98" t="e">
        <f t="shared" si="40"/>
        <v>#REF!</v>
      </c>
      <c r="AX105" s="98" t="e">
        <f t="shared" si="41"/>
        <v>#REF!</v>
      </c>
      <c r="AZ105" s="98" t="e">
        <f t="shared" si="42"/>
        <v>#REF!</v>
      </c>
      <c r="BA105" s="98" t="e">
        <f t="shared" si="43"/>
        <v>#REF!</v>
      </c>
      <c r="BC105" s="98" t="e">
        <f t="shared" si="44"/>
        <v>#REF!</v>
      </c>
      <c r="BD105" s="98" t="e">
        <f t="shared" si="45"/>
        <v>#REF!</v>
      </c>
      <c r="BF105" s="98" t="e">
        <f t="shared" si="46"/>
        <v>#REF!</v>
      </c>
      <c r="BG105" s="98" t="e">
        <f t="shared" si="47"/>
        <v>#REF!</v>
      </c>
      <c r="BI105" s="98" t="e">
        <f t="shared" si="48"/>
        <v>#REF!</v>
      </c>
      <c r="BJ105" s="98" t="e">
        <f t="shared" si="49"/>
        <v>#REF!</v>
      </c>
      <c r="BL105" s="98" t="str">
        <f t="shared" si="50"/>
        <v/>
      </c>
      <c r="BM105" s="98" t="str">
        <f t="shared" si="51"/>
        <v/>
      </c>
      <c r="BO105" s="98" t="str">
        <f t="shared" si="52"/>
        <v/>
      </c>
      <c r="BP105" s="98" t="str">
        <f t="shared" si="53"/>
        <v/>
      </c>
      <c r="BR105" s="98" t="str">
        <f t="shared" si="54"/>
        <v/>
      </c>
      <c r="BS105" s="98" t="str">
        <f t="shared" si="55"/>
        <v/>
      </c>
      <c r="BU105" s="98" t="str">
        <f t="shared" si="56"/>
        <v/>
      </c>
      <c r="BV105" s="98" t="str">
        <f t="shared" si="57"/>
        <v/>
      </c>
      <c r="BX105" s="169"/>
    </row>
    <row r="106" spans="1:76" s="89" customFormat="1" x14ac:dyDescent="0.25">
      <c r="A106" s="83"/>
      <c r="B106" s="91" t="s">
        <v>407</v>
      </c>
      <c r="C106" s="92"/>
      <c r="D106" s="92"/>
      <c r="E106" s="92"/>
      <c r="F106" s="92"/>
      <c r="G106" s="92"/>
      <c r="H106" s="64"/>
      <c r="J106" s="94"/>
      <c r="K106" s="64"/>
      <c r="L106" s="64"/>
      <c r="M106" s="64" t="s">
        <v>63</v>
      </c>
      <c r="N106" s="64"/>
      <c r="P106" s="64"/>
      <c r="Q106" s="64"/>
      <c r="R106" s="64"/>
      <c r="S106" s="64"/>
      <c r="T106" s="94" t="s">
        <v>62</v>
      </c>
      <c r="U106" s="97" t="e">
        <f>AVERAGE(U86:U105)</f>
        <v>#DIV/0!</v>
      </c>
      <c r="V106" s="97" t="e">
        <f>IF(U114="Y",SUM(V86:V105)/SUM(O86:O105),AVERAGE(V86:V105))</f>
        <v>#DIV/0!</v>
      </c>
      <c r="W106" s="96" t="e">
        <f>SUM(W86:W105)/SUM(O86:O105)</f>
        <v>#DIV/0!</v>
      </c>
      <c r="AB106" s="169"/>
      <c r="AR106" s="169"/>
      <c r="AV106" s="94" t="s">
        <v>62</v>
      </c>
      <c r="AW106" s="93" t="e">
        <f>AVERAGE(AW86:AW105)</f>
        <v>#REF!</v>
      </c>
      <c r="AX106" s="93" t="e">
        <f>SUM(AX86:AX105)/COUNTIF(AX86:AX105,"&gt;0")</f>
        <v>#REF!</v>
      </c>
      <c r="AZ106" s="93" t="e">
        <f>AVERAGE(AZ86:AZ105)</f>
        <v>#REF!</v>
      </c>
      <c r="BA106" s="93" t="e">
        <f>SUM(BA86:BA105)/COUNTIF(BA86:BA105,"&gt;0")</f>
        <v>#REF!</v>
      </c>
      <c r="BC106" s="93" t="e">
        <f>AVERAGE(BC86:BC105)</f>
        <v>#REF!</v>
      </c>
      <c r="BD106" s="93" t="e">
        <f>SUM(BD86:BD105)/COUNTIF(BD86:BD105,"&gt;0")</f>
        <v>#REF!</v>
      </c>
      <c r="BF106" s="93" t="e">
        <f>AVERAGE(BF86:BF105)</f>
        <v>#REF!</v>
      </c>
      <c r="BG106" s="93" t="e">
        <f>SUM(BG86:BG105)/COUNTIF(BG86:BG105,"&gt;0")</f>
        <v>#REF!</v>
      </c>
      <c r="BI106" s="93" t="e">
        <f>AVERAGE(BI86:BI105)</f>
        <v>#REF!</v>
      </c>
      <c r="BJ106" s="93" t="e">
        <f>SUM(BJ86:BJ105)/COUNTIF(BJ86:BJ105,"&gt;0")</f>
        <v>#REF!</v>
      </c>
      <c r="BK106" s="94"/>
      <c r="BL106" s="93" t="e">
        <f>AVERAGE(BL86:BL105)</f>
        <v>#DIV/0!</v>
      </c>
      <c r="BM106" s="93" t="e">
        <f>SUM(BM86:BM105)/COUNTIF(BM86:BM105,"&gt;0")</f>
        <v>#DIV/0!</v>
      </c>
      <c r="BO106" s="93" t="e">
        <f>AVERAGE(BO86:BO105)</f>
        <v>#DIV/0!</v>
      </c>
      <c r="BP106" s="93" t="e">
        <f>SUM(BP86:BP105)/COUNTIF(BP86:BP105,"&gt;0")</f>
        <v>#DIV/0!</v>
      </c>
      <c r="BR106" s="93" t="e">
        <f>AVERAGE(BR86:BR105)</f>
        <v>#DIV/0!</v>
      </c>
      <c r="BS106" s="93" t="e">
        <f>SUM(BS86:BS105)/COUNTIF(BS86:BS105,"&gt;0")</f>
        <v>#DIV/0!</v>
      </c>
      <c r="BU106" s="93" t="e">
        <f>AVERAGE(BU86:BU105)</f>
        <v>#DIV/0!</v>
      </c>
      <c r="BV106" s="93" t="e">
        <f>SUM(BV86:BV105)/COUNTIF(BV86:BV105,"&gt;0")</f>
        <v>#DIV/0!</v>
      </c>
      <c r="BX106" s="169"/>
    </row>
    <row r="107" spans="1:76" s="89" customFormat="1" x14ac:dyDescent="0.25">
      <c r="A107" s="83"/>
      <c r="B107" s="91" t="s">
        <v>406</v>
      </c>
      <c r="C107" s="92" t="s">
        <v>60</v>
      </c>
      <c r="D107" s="202"/>
      <c r="E107" s="201"/>
      <c r="F107" s="201"/>
      <c r="G107" s="201"/>
      <c r="H107" s="201"/>
      <c r="I107" s="201"/>
      <c r="J107" s="201"/>
      <c r="K107" s="200"/>
      <c r="L107" s="64"/>
      <c r="M107" s="64"/>
      <c r="N107" s="64"/>
      <c r="P107" s="64"/>
      <c r="Q107" s="64"/>
      <c r="R107" s="64"/>
      <c r="S107" s="64"/>
      <c r="T107" s="77" t="s">
        <v>57</v>
      </c>
      <c r="U107" s="88" t="e">
        <f>U106+X107*U110</f>
        <v>#DIV/0!</v>
      </c>
      <c r="V107" s="88" t="e">
        <f>V106+X107*V110</f>
        <v>#DIV/0!</v>
      </c>
      <c r="W107" s="88" t="e">
        <f>W106+X107*W110</f>
        <v>#DIV/0!</v>
      </c>
      <c r="X107" s="86">
        <v>1</v>
      </c>
      <c r="Y107" s="64" t="s">
        <v>59</v>
      </c>
      <c r="AA107" s="89" t="s">
        <v>58</v>
      </c>
      <c r="AB107" s="169"/>
      <c r="AR107" s="169"/>
      <c r="AV107" s="77" t="s">
        <v>57</v>
      </c>
      <c r="AW107" s="76" t="e">
        <f>AW106+(AW112*AW109)</f>
        <v>#REF!</v>
      </c>
      <c r="AX107" s="76" t="e">
        <f>AX106+(AX112*AW109)</f>
        <v>#REF!</v>
      </c>
      <c r="AZ107" s="76" t="e">
        <f>AZ106+(AZ112*AZ109)</f>
        <v>#REF!</v>
      </c>
      <c r="BA107" s="76" t="e">
        <f>BA106+(BA112*AZ109)</f>
        <v>#REF!</v>
      </c>
      <c r="BC107" s="76" t="e">
        <f>BC106+(BC112*BC109)</f>
        <v>#REF!</v>
      </c>
      <c r="BD107" s="76" t="e">
        <f>BD106+(BD112*BC109)</f>
        <v>#REF!</v>
      </c>
      <c r="BF107" s="76" t="e">
        <f>BF106+(BF112*BF109)</f>
        <v>#REF!</v>
      </c>
      <c r="BG107" s="76" t="e">
        <f>BG106+(BG112*BF109)</f>
        <v>#REF!</v>
      </c>
      <c r="BI107" s="76" t="e">
        <f>BI106+(BI112*BI109)</f>
        <v>#REF!</v>
      </c>
      <c r="BJ107" s="76" t="e">
        <f>BJ106+(BJ112*BI109)</f>
        <v>#REF!</v>
      </c>
      <c r="BK107" s="77"/>
      <c r="BL107" s="76" t="e">
        <f>BL106+(BL112*BL109)</f>
        <v>#DIV/0!</v>
      </c>
      <c r="BM107" s="76" t="e">
        <f>BM106+(BM112*BL109)</f>
        <v>#DIV/0!</v>
      </c>
      <c r="BO107" s="76" t="e">
        <f>BO106+(BO112*BO109)</f>
        <v>#DIV/0!</v>
      </c>
      <c r="BP107" s="76" t="e">
        <f>BP106+(BP112*BO109)</f>
        <v>#DIV/0!</v>
      </c>
      <c r="BR107" s="76" t="e">
        <f>BR106+(BR112*BR109)</f>
        <v>#DIV/0!</v>
      </c>
      <c r="BS107" s="76" t="e">
        <f>BS106+(BS112*BR109)</f>
        <v>#DIV/0!</v>
      </c>
      <c r="BU107" s="76" t="e">
        <f>BU106+(BU112*BU109)</f>
        <v>#DIV/0!</v>
      </c>
      <c r="BV107" s="76" t="e">
        <f>BV106+(BV112*BU109)</f>
        <v>#DIV/0!</v>
      </c>
      <c r="BX107" s="169"/>
    </row>
    <row r="108" spans="1:76" s="64" customFormat="1" ht="12.95" customHeight="1" x14ac:dyDescent="0.25">
      <c r="A108" s="83"/>
      <c r="B108" s="91" t="s">
        <v>405</v>
      </c>
      <c r="C108" s="83"/>
      <c r="D108" s="199"/>
      <c r="E108" s="198"/>
      <c r="F108" s="198"/>
      <c r="G108" s="198"/>
      <c r="H108" s="198"/>
      <c r="I108" s="198"/>
      <c r="J108" s="198"/>
      <c r="K108" s="197"/>
      <c r="L108" s="89"/>
      <c r="M108" s="89"/>
      <c r="T108" s="77" t="s">
        <v>54</v>
      </c>
      <c r="U108" s="88" t="e">
        <f>IF($AA108="Y",MIN(U86:U105),U106-$X108*U110)</f>
        <v>#DIV/0!</v>
      </c>
      <c r="V108" s="88" t="e">
        <f>IF($AA108="Y",MIN(V86:V105),V106-$X108*V110)</f>
        <v>#DIV/0!</v>
      </c>
      <c r="W108" s="88" t="e">
        <f>IF($AA108="Y",MIN(W86:W105),W106-$X108*W110)</f>
        <v>#DIV/0!</v>
      </c>
      <c r="X108" s="86">
        <v>1</v>
      </c>
      <c r="Y108" s="64" t="s">
        <v>55</v>
      </c>
      <c r="Z108" s="89"/>
      <c r="AA108" s="90" t="s">
        <v>47</v>
      </c>
      <c r="AB108" s="152"/>
      <c r="AR108" s="152"/>
      <c r="AS108" s="89"/>
      <c r="AT108" s="89"/>
      <c r="AU108" s="89"/>
      <c r="AV108" s="77" t="s">
        <v>54</v>
      </c>
      <c r="AW108" s="76" t="e">
        <f>AW106-(AW112*AW110)</f>
        <v>#REF!</v>
      </c>
      <c r="AX108" s="76" t="e">
        <f>AX106-(AX112*AW110)</f>
        <v>#REF!</v>
      </c>
      <c r="AY108" s="89"/>
      <c r="AZ108" s="76" t="e">
        <f>AZ106-(AZ112*AZ110)</f>
        <v>#REF!</v>
      </c>
      <c r="BA108" s="76" t="e">
        <f>BA106-(BA112*AZ110)</f>
        <v>#REF!</v>
      </c>
      <c r="BB108" s="89"/>
      <c r="BC108" s="76" t="e">
        <f>BC106-(BC112*BC110)</f>
        <v>#REF!</v>
      </c>
      <c r="BD108" s="76" t="e">
        <f>BD106-(BD112*BC110)</f>
        <v>#REF!</v>
      </c>
      <c r="BE108" s="89"/>
      <c r="BF108" s="76" t="e">
        <f>BF106-(BF112*BF110)</f>
        <v>#REF!</v>
      </c>
      <c r="BG108" s="76" t="e">
        <f>BG106-(BG112*BF110)</f>
        <v>#REF!</v>
      </c>
      <c r="BH108" s="89"/>
      <c r="BI108" s="76" t="e">
        <f>BI106-(BI112*BI110)</f>
        <v>#REF!</v>
      </c>
      <c r="BJ108" s="76" t="e">
        <f>BJ106-(BJ112*BI110)</f>
        <v>#REF!</v>
      </c>
      <c r="BK108" s="77"/>
      <c r="BL108" s="76" t="e">
        <f>BL106-(BL112*BL110)</f>
        <v>#DIV/0!</v>
      </c>
      <c r="BM108" s="76" t="e">
        <f>BM106-(BM112*BL110)</f>
        <v>#DIV/0!</v>
      </c>
      <c r="BN108" s="89"/>
      <c r="BO108" s="76" t="e">
        <f>BO106-(BO112*BO110)</f>
        <v>#DIV/0!</v>
      </c>
      <c r="BP108" s="76" t="e">
        <f>BP106-(BP112*BO110)</f>
        <v>#DIV/0!</v>
      </c>
      <c r="BQ108" s="89"/>
      <c r="BR108" s="76" t="e">
        <f>BR106-(BR112*BR110)</f>
        <v>#DIV/0!</v>
      </c>
      <c r="BS108" s="76" t="e">
        <f>BS106-(BS112*BR110)</f>
        <v>#DIV/0!</v>
      </c>
      <c r="BT108" s="89"/>
      <c r="BU108" s="76" t="e">
        <f>BU106-(BU112*BU110)</f>
        <v>#DIV/0!</v>
      </c>
      <c r="BV108" s="76" t="e">
        <f>BV106-(BV112*BU110)</f>
        <v>#DIV/0!</v>
      </c>
      <c r="BW108" s="89"/>
      <c r="BX108" s="152"/>
    </row>
    <row r="109" spans="1:76" s="64" customFormat="1" ht="14.25" x14ac:dyDescent="0.2">
      <c r="A109" s="83"/>
      <c r="B109" s="83"/>
      <c r="C109" s="83"/>
      <c r="D109" s="199"/>
      <c r="E109" s="198"/>
      <c r="F109" s="198"/>
      <c r="G109" s="198"/>
      <c r="H109" s="198"/>
      <c r="I109" s="198"/>
      <c r="J109" s="198"/>
      <c r="K109" s="197"/>
      <c r="T109" s="77" t="s">
        <v>51</v>
      </c>
      <c r="U109" s="88" t="e">
        <f>IF((0.67*U110)&gt;U106,"no","yes")</f>
        <v>#DIV/0!</v>
      </c>
      <c r="V109" s="88" t="e">
        <f>IF((0.67*V110)&gt;V106,"no","yes")</f>
        <v>#DIV/0!</v>
      </c>
      <c r="W109" s="88" t="e">
        <f>IF((0.67*W110)&gt;W106,"no","yes")</f>
        <v>#DIV/0!</v>
      </c>
      <c r="AB109" s="152"/>
      <c r="AR109" s="152"/>
      <c r="AU109" s="360" t="s">
        <v>53</v>
      </c>
      <c r="AV109" s="361"/>
      <c r="AW109" s="86">
        <v>1</v>
      </c>
      <c r="AZ109" s="86">
        <v>1</v>
      </c>
      <c r="BC109" s="86">
        <v>1</v>
      </c>
      <c r="BF109" s="86">
        <v>1</v>
      </c>
      <c r="BI109" s="86">
        <v>1</v>
      </c>
      <c r="BK109" s="77"/>
      <c r="BL109" s="86">
        <v>1</v>
      </c>
      <c r="BO109" s="86">
        <v>1</v>
      </c>
      <c r="BR109" s="86">
        <v>1</v>
      </c>
      <c r="BU109" s="86">
        <v>1</v>
      </c>
      <c r="BX109" s="152"/>
    </row>
    <row r="110" spans="1:76" s="64" customFormat="1" ht="14.25" x14ac:dyDescent="0.2">
      <c r="A110" s="75" t="str">
        <f ca="1">HYPERLINK("#"&amp;"'"&amp;A$2&amp;"'!a1","Back to top")</f>
        <v>Back to top</v>
      </c>
      <c r="B110" s="75"/>
      <c r="C110" s="83"/>
      <c r="D110" s="199"/>
      <c r="E110" s="198"/>
      <c r="F110" s="198"/>
      <c r="G110" s="198"/>
      <c r="H110" s="198"/>
      <c r="I110" s="198"/>
      <c r="J110" s="198"/>
      <c r="K110" s="197"/>
      <c r="T110" s="77" t="s">
        <v>50</v>
      </c>
      <c r="U110" s="88" t="e">
        <f>_xlfn.STDEV.P(U86:U105)</f>
        <v>#DIV/0!</v>
      </c>
      <c r="V110" s="88" t="e">
        <f t="array" ref="V110">IF(U114="Y",SQRT(SUM(IFERROR(O86:O105*(U86:U105-(V106))^2,0))/((COUNTIFS(O86:O105,"&lt;&gt;"&amp;"")-1)/COUNTIFS(O86:O105,"&lt;&gt;"&amp;"")*SUM(O86:O105))),_xlfn.STDEV.P(V86:V105))</f>
        <v>#DIV/0!</v>
      </c>
      <c r="W110" s="88" t="e">
        <f t="array" ref="W110">SQRT(SUM(IFERROR(O86:O105*(U86:U105-(W106))^2,0))/((COUNTIFS(O86:O105,"&lt;&gt;"&amp;"")-1)/COUNTIFS(O86:O105,"&lt;&gt;"&amp;"")*SUM(O86:O105)))</f>
        <v>#DIV/0!</v>
      </c>
      <c r="AB110" s="152"/>
      <c r="AR110" s="152"/>
      <c r="AU110" s="360"/>
      <c r="AV110" s="361"/>
      <c r="AW110" s="86">
        <v>1</v>
      </c>
      <c r="AZ110" s="86">
        <v>1</v>
      </c>
      <c r="BC110" s="86">
        <v>1</v>
      </c>
      <c r="BF110" s="86">
        <v>1</v>
      </c>
      <c r="BI110" s="86">
        <v>1</v>
      </c>
      <c r="BK110" s="77"/>
      <c r="BL110" s="86">
        <v>1</v>
      </c>
      <c r="BO110" s="86">
        <v>1</v>
      </c>
      <c r="BR110" s="86">
        <v>1</v>
      </c>
      <c r="BU110" s="86">
        <v>1</v>
      </c>
      <c r="BX110" s="152"/>
    </row>
    <row r="111" spans="1:76" s="64" customFormat="1" x14ac:dyDescent="0.25">
      <c r="A111" s="83"/>
      <c r="B111" s="83"/>
      <c r="C111" s="83"/>
      <c r="D111" s="199"/>
      <c r="E111" s="198"/>
      <c r="F111" s="198"/>
      <c r="G111" s="198"/>
      <c r="H111" s="198"/>
      <c r="I111" s="198"/>
      <c r="J111" s="198"/>
      <c r="K111" s="197"/>
      <c r="T111" s="73" t="s">
        <v>48</v>
      </c>
      <c r="U111" s="85">
        <f>COUNTIF(U86:U105,"&gt;0")</f>
        <v>0</v>
      </c>
      <c r="V111" s="85">
        <f>COUNTIF(V86:V105,"&gt;0")</f>
        <v>0</v>
      </c>
      <c r="W111" s="81"/>
      <c r="X111" s="84" t="s">
        <v>52</v>
      </c>
      <c r="AB111" s="152"/>
      <c r="AR111" s="152"/>
      <c r="AV111" s="77" t="s">
        <v>51</v>
      </c>
      <c r="AW111" s="76" t="e">
        <f>IF((0.67*AW112)&gt;AW106,"no","yes")</f>
        <v>#REF!</v>
      </c>
      <c r="AX111" s="76" t="e">
        <f>IF((0.67*AX112)&gt;AX106,"no","yes")</f>
        <v>#REF!</v>
      </c>
      <c r="AZ111" s="76" t="e">
        <f>IF((0.67*AZ112)&gt;AZ106,"no","yes")</f>
        <v>#REF!</v>
      </c>
      <c r="BA111" s="76" t="e">
        <f>IF((0.67*BA112)&gt;BA106,"no","yes")</f>
        <v>#REF!</v>
      </c>
      <c r="BC111" s="76" t="e">
        <f>IF((0.67*BC112)&gt;BC106,"no","yes")</f>
        <v>#REF!</v>
      </c>
      <c r="BD111" s="76" t="e">
        <f>IF((0.67*BD112)&gt;BD106,"no","yes")</f>
        <v>#REF!</v>
      </c>
      <c r="BF111" s="76" t="e">
        <f>IF((0.67*BF112)&gt;BF106,"no","yes")</f>
        <v>#REF!</v>
      </c>
      <c r="BG111" s="76" t="e">
        <f>IF((0.67*BG112)&gt;BG106,"no","yes")</f>
        <v>#REF!</v>
      </c>
      <c r="BI111" s="76" t="e">
        <f>IF((0.67*BI112)&gt;BI106,"no","yes")</f>
        <v>#REF!</v>
      </c>
      <c r="BJ111" s="76" t="e">
        <f>IF((0.67*BJ112)&gt;BJ106,"no","yes")</f>
        <v>#REF!</v>
      </c>
      <c r="BK111" s="73"/>
      <c r="BL111" s="76" t="e">
        <f>IF((0.67*BL112)&gt;BL106,"no","yes")</f>
        <v>#DIV/0!</v>
      </c>
      <c r="BM111" s="76" t="e">
        <f>IF((0.67*BM112)&gt;BM106,"no","yes")</f>
        <v>#DIV/0!</v>
      </c>
      <c r="BO111" s="76" t="e">
        <f>IF((0.67*BO112)&gt;BO106,"no","yes")</f>
        <v>#DIV/0!</v>
      </c>
      <c r="BP111" s="76" t="e">
        <f>IF((0.67*BP112)&gt;BP106,"no","yes")</f>
        <v>#DIV/0!</v>
      </c>
      <c r="BR111" s="76" t="e">
        <f>IF((0.67*BR112)&gt;BR106,"no","yes")</f>
        <v>#DIV/0!</v>
      </c>
      <c r="BS111" s="76" t="e">
        <f>IF((0.67*BS112)&gt;BS106,"no","yes")</f>
        <v>#DIV/0!</v>
      </c>
      <c r="BU111" s="76" t="e">
        <f>IF((0.67*BU112)&gt;BU106,"no","yes")</f>
        <v>#DIV/0!</v>
      </c>
      <c r="BV111" s="76" t="e">
        <f>IF((0.67*BV112)&gt;BV106,"no","yes")</f>
        <v>#DIV/0!</v>
      </c>
      <c r="BX111" s="152"/>
    </row>
    <row r="112" spans="1:76" s="64" customFormat="1" ht="14.25" x14ac:dyDescent="0.2">
      <c r="A112" s="83"/>
      <c r="B112" s="83"/>
      <c r="C112" s="83"/>
      <c r="D112" s="199"/>
      <c r="E112" s="198"/>
      <c r="F112" s="198"/>
      <c r="G112" s="198"/>
      <c r="H112" s="198"/>
      <c r="I112" s="198"/>
      <c r="J112" s="198"/>
      <c r="K112" s="197"/>
      <c r="X112" s="384"/>
      <c r="Y112" s="385"/>
      <c r="Z112" s="386"/>
      <c r="AB112" s="152"/>
      <c r="AR112" s="152"/>
      <c r="AV112" s="77" t="s">
        <v>50</v>
      </c>
      <c r="AW112" s="76" t="e">
        <f>_xlfn.STDEV.P(AW86:AW105)</f>
        <v>#REF!</v>
      </c>
      <c r="AX112" s="76" t="e">
        <f>_xlfn.STDEV.P(AX86:AX105)</f>
        <v>#REF!</v>
      </c>
      <c r="AZ112" s="76" t="e">
        <f>_xlfn.STDEV.P(AZ86:AZ105)</f>
        <v>#REF!</v>
      </c>
      <c r="BA112" s="76" t="e">
        <f>_xlfn.STDEV.P(BA86:BA105)</f>
        <v>#REF!</v>
      </c>
      <c r="BC112" s="76" t="e">
        <f>_xlfn.STDEV.P(BC86:BC105)</f>
        <v>#REF!</v>
      </c>
      <c r="BD112" s="76" t="e">
        <f>_xlfn.STDEV.P(BD86:BD105)</f>
        <v>#REF!</v>
      </c>
      <c r="BF112" s="76" t="e">
        <f>_xlfn.STDEV.P(BF86:BF105)</f>
        <v>#REF!</v>
      </c>
      <c r="BG112" s="76" t="e">
        <f>_xlfn.STDEV.P(BG86:BG105)</f>
        <v>#REF!</v>
      </c>
      <c r="BI112" s="76" t="e">
        <f>_xlfn.STDEV.P(BI86:BI105)</f>
        <v>#REF!</v>
      </c>
      <c r="BJ112" s="76" t="e">
        <f>_xlfn.STDEV.P(BJ86:BJ105)</f>
        <v>#REF!</v>
      </c>
      <c r="BL112" s="76" t="e">
        <f>_xlfn.STDEV.P(BL86:BL105)</f>
        <v>#DIV/0!</v>
      </c>
      <c r="BM112" s="76" t="e">
        <f>_xlfn.STDEV.P(BM86:BM105)</f>
        <v>#DIV/0!</v>
      </c>
      <c r="BO112" s="76" t="e">
        <f>_xlfn.STDEV.P(BO86:BO105)</f>
        <v>#DIV/0!</v>
      </c>
      <c r="BP112" s="76" t="e">
        <f>_xlfn.STDEV.P(BP86:BP105)</f>
        <v>#DIV/0!</v>
      </c>
      <c r="BR112" s="76" t="e">
        <f>_xlfn.STDEV.P(BR86:BR105)</f>
        <v>#DIV/0!</v>
      </c>
      <c r="BS112" s="76" t="e">
        <f>_xlfn.STDEV.P(BS86:BS105)</f>
        <v>#DIV/0!</v>
      </c>
      <c r="BU112" s="76" t="e">
        <f>_xlfn.STDEV.P(BU86:BU105)</f>
        <v>#DIV/0!</v>
      </c>
      <c r="BV112" s="76" t="e">
        <f>_xlfn.STDEV.P(BV86:BV105)</f>
        <v>#DIV/0!</v>
      </c>
      <c r="BX112" s="152"/>
    </row>
    <row r="113" spans="1:76" s="64" customFormat="1" ht="18" x14ac:dyDescent="0.25">
      <c r="D113" s="196"/>
      <c r="E113" s="195"/>
      <c r="F113" s="195"/>
      <c r="G113" s="195"/>
      <c r="H113" s="195"/>
      <c r="I113" s="195"/>
      <c r="J113" s="195"/>
      <c r="K113" s="194"/>
      <c r="U113" s="138" t="s">
        <v>49</v>
      </c>
      <c r="X113" s="387"/>
      <c r="Y113" s="388"/>
      <c r="Z113" s="389"/>
      <c r="AB113" s="152"/>
      <c r="AR113" s="60"/>
      <c r="AV113" s="73" t="s">
        <v>48</v>
      </c>
      <c r="AW113" s="72">
        <f>COUNTIF(AW86:AW105,"&gt;0")</f>
        <v>0</v>
      </c>
      <c r="AX113" s="72">
        <f>COUNTIF(AX86:AX105,"&gt;0")</f>
        <v>0</v>
      </c>
      <c r="AZ113" s="72">
        <f>COUNTIF(AZ86:AZ105,"&gt;0")</f>
        <v>0</v>
      </c>
      <c r="BA113" s="72">
        <f>COUNTIF(BA86:BA105,"&gt;0")</f>
        <v>0</v>
      </c>
      <c r="BC113" s="72">
        <f>COUNTIF(BC86:BC105,"&gt;0")</f>
        <v>0</v>
      </c>
      <c r="BD113" s="72">
        <f>COUNTIF(BD86:BD105,"&gt;0")</f>
        <v>0</v>
      </c>
      <c r="BF113" s="72">
        <f>COUNTIF(BF86:BF105,"&gt;0")</f>
        <v>0</v>
      </c>
      <c r="BG113" s="72">
        <f>COUNTIF(BG86:BG105,"&gt;0")</f>
        <v>0</v>
      </c>
      <c r="BI113" s="72">
        <f>COUNTIF(BI86:BI105,"&gt;0")</f>
        <v>0</v>
      </c>
      <c r="BJ113" s="72">
        <f>COUNTIF(BJ86:BJ105,"&gt;0")</f>
        <v>0</v>
      </c>
      <c r="BL113" s="72">
        <f>COUNTIF(BL86:BL105,"&gt;0")</f>
        <v>0</v>
      </c>
      <c r="BM113" s="72">
        <f>COUNTIF(BM86:BM105,"&gt;0")</f>
        <v>0</v>
      </c>
      <c r="BO113" s="72">
        <f>COUNTIF(BO86:BO105,"&gt;0")</f>
        <v>0</v>
      </c>
      <c r="BP113" s="72">
        <f>COUNTIF(BP86:BP105,"&gt;0")</f>
        <v>0</v>
      </c>
      <c r="BR113" s="72">
        <f>COUNTIF(BR86:BR105,"&gt;0")</f>
        <v>0</v>
      </c>
      <c r="BS113" s="72">
        <f>COUNTIF(BS86:BS105,"&gt;0")</f>
        <v>0</v>
      </c>
      <c r="BU113" s="72">
        <f>COUNTIF(BU86:BU105,"&gt;0")</f>
        <v>0</v>
      </c>
      <c r="BV113" s="72">
        <f>COUNTIF(BV86:BV105,"&gt;0")</f>
        <v>0</v>
      </c>
      <c r="BX113" s="60"/>
    </row>
    <row r="114" spans="1:76" s="64" customFormat="1" ht="14.25" x14ac:dyDescent="0.2">
      <c r="U114" s="137" t="s">
        <v>47</v>
      </c>
      <c r="X114" s="390"/>
      <c r="Y114" s="391"/>
      <c r="Z114" s="392"/>
      <c r="AB114" s="152"/>
      <c r="AR114" s="152"/>
      <c r="BX114" s="152"/>
    </row>
    <row r="115" spans="1:76" s="64" customFormat="1" ht="14.25" x14ac:dyDescent="0.2">
      <c r="AB115" s="152"/>
      <c r="AR115" s="152"/>
      <c r="BX115" s="152"/>
    </row>
    <row r="116" spans="1:76" s="63" customFormat="1" ht="18" x14ac:dyDescent="0.25">
      <c r="A116" s="134">
        <f>1+A82</f>
        <v>3</v>
      </c>
      <c r="B116" s="134"/>
      <c r="C116" s="133" t="s">
        <v>404</v>
      </c>
      <c r="D116" s="132"/>
      <c r="E116" s="132"/>
      <c r="F116" s="132"/>
      <c r="G116" s="132"/>
      <c r="H116" s="132"/>
      <c r="I116" s="2"/>
      <c r="J116" s="2"/>
      <c r="K116" s="132"/>
      <c r="L116" s="132"/>
      <c r="M116" s="131"/>
      <c r="N116" s="131"/>
      <c r="O116" s="131"/>
      <c r="P116" s="131"/>
      <c r="Q116" s="131"/>
      <c r="R116" s="131"/>
      <c r="S116" s="131"/>
      <c r="T116" s="131"/>
      <c r="U116" s="131"/>
      <c r="V116" s="131"/>
      <c r="W116" s="2"/>
      <c r="X116" s="2"/>
      <c r="Y116" s="2"/>
      <c r="Z116" s="2"/>
      <c r="AS116" s="143">
        <f>A116</f>
        <v>3</v>
      </c>
      <c r="AT116" s="143" t="str">
        <f>C116</f>
        <v>SOLUTION First Cost per Implementation Unit of the solution</v>
      </c>
      <c r="AU116" s="60"/>
      <c r="AV116" s="60"/>
      <c r="AW116" s="60"/>
      <c r="AX116" s="60"/>
      <c r="AY116" s="60"/>
      <c r="AZ116" s="60"/>
      <c r="BA116" s="60"/>
      <c r="BB116" s="60"/>
      <c r="BC116" s="60"/>
      <c r="BD116" s="60"/>
      <c r="BE116" s="60"/>
      <c r="BF116" s="60"/>
      <c r="BG116" s="60"/>
      <c r="BH116" s="60"/>
      <c r="BI116" s="60"/>
      <c r="BJ116" s="60"/>
      <c r="BK116" s="60"/>
      <c r="BL116" s="60"/>
      <c r="BM116" s="60"/>
      <c r="BN116" s="60"/>
      <c r="BO116" s="60"/>
      <c r="BP116" s="60"/>
      <c r="BQ116" s="60"/>
      <c r="BR116" s="60"/>
      <c r="BS116" s="60"/>
      <c r="BT116" s="60"/>
      <c r="BU116" s="60"/>
      <c r="BV116" s="60"/>
      <c r="BW116" s="60"/>
    </row>
    <row r="117" spans="1:76" s="59" customFormat="1" x14ac:dyDescent="0.25">
      <c r="A117" s="83"/>
      <c r="B117" s="83"/>
      <c r="C117" s="83"/>
      <c r="D117" s="129"/>
      <c r="E117" s="129"/>
      <c r="F117" s="129"/>
      <c r="G117" s="129"/>
      <c r="H117" s="129"/>
      <c r="K117" s="129"/>
      <c r="L117" s="129"/>
      <c r="M117" s="64"/>
      <c r="N117" s="64"/>
      <c r="O117" s="64"/>
      <c r="P117" s="64"/>
      <c r="Q117" s="64"/>
      <c r="R117" s="64"/>
      <c r="S117" s="64"/>
      <c r="T117" s="64"/>
      <c r="U117" s="64"/>
      <c r="V117" s="64"/>
      <c r="W117" s="89"/>
      <c r="X117" s="89"/>
      <c r="Y117" s="89"/>
      <c r="Z117" s="89"/>
      <c r="AB117" s="63"/>
      <c r="AR117" s="63"/>
      <c r="AS117" s="89"/>
      <c r="AT117" s="89"/>
      <c r="AU117" s="89"/>
      <c r="AV117" s="89"/>
      <c r="AW117" s="128" t="e">
        <f>IF($AV$45="Region",'[1]Advanced Controls'!$A$59,'[1]AEZ Data'!$A$78)</f>
        <v>#REF!</v>
      </c>
      <c r="AX117" s="128"/>
      <c r="AY117" s="89"/>
      <c r="AZ117" s="128" t="e">
        <f>IF($AV$45="Region",'[1]Advanced Controls'!$A$60,'[1]AEZ Data'!$A$80)</f>
        <v>#REF!</v>
      </c>
      <c r="BA117" s="128"/>
      <c r="BB117" s="89"/>
      <c r="BC117" s="128" t="e">
        <f>IF($AV$45="Region",'[1]Advanced Controls'!$A$61,'[1]AEZ Data'!$A$79)</f>
        <v>#REF!</v>
      </c>
      <c r="BD117" s="128"/>
      <c r="BE117" s="89"/>
      <c r="BF117" s="128" t="e">
        <f>IF($AV$45="Region",'[1]Advanced Controls'!$A$62,'[1]AEZ Data'!$A$81)</f>
        <v>#REF!</v>
      </c>
      <c r="BG117" s="128"/>
      <c r="BH117" s="89"/>
      <c r="BI117" s="128" t="e">
        <f>IF($AV$45="Region",'[1]Advanced Controls'!$A$63,'[1]AEZ Data'!$A$82)</f>
        <v>#REF!</v>
      </c>
      <c r="BJ117" s="128"/>
      <c r="BK117" s="89"/>
      <c r="BL117" s="128" t="s">
        <v>90</v>
      </c>
      <c r="BM117" s="128"/>
      <c r="BN117" s="89"/>
      <c r="BO117" s="128" t="s">
        <v>89</v>
      </c>
      <c r="BP117" s="128"/>
      <c r="BQ117" s="89"/>
      <c r="BR117" s="128" t="s">
        <v>88</v>
      </c>
      <c r="BS117" s="128"/>
      <c r="BT117" s="89"/>
      <c r="BU117" s="128" t="s">
        <v>87</v>
      </c>
      <c r="BV117" s="89"/>
      <c r="BW117" s="89"/>
      <c r="BX117" s="63"/>
    </row>
    <row r="118" spans="1:76" s="59" customFormat="1" ht="45.75" thickBot="1" x14ac:dyDescent="0.3">
      <c r="A118" s="92" t="s">
        <v>86</v>
      </c>
      <c r="B118" s="127" t="s">
        <v>85</v>
      </c>
      <c r="C118" s="155" t="s">
        <v>84</v>
      </c>
      <c r="D118" s="154" t="s">
        <v>83</v>
      </c>
      <c r="E118" s="154" t="s">
        <v>82</v>
      </c>
      <c r="F118" s="125" t="s">
        <v>81</v>
      </c>
      <c r="G118" s="125" t="s">
        <v>80</v>
      </c>
      <c r="H118" s="124" t="s">
        <v>79</v>
      </c>
      <c r="I118" s="124" t="s">
        <v>78</v>
      </c>
      <c r="J118" s="124" t="s">
        <v>77</v>
      </c>
      <c r="K118" s="153" t="s">
        <v>76</v>
      </c>
      <c r="L118" s="122" t="s">
        <v>75</v>
      </c>
      <c r="M118" s="142" t="s">
        <v>74</v>
      </c>
      <c r="N118" s="439" t="s">
        <v>519</v>
      </c>
      <c r="O118" s="119" t="s">
        <v>73</v>
      </c>
      <c r="P118" s="120" t="s">
        <v>72</v>
      </c>
      <c r="Q118" s="120" t="s">
        <v>71</v>
      </c>
      <c r="R118" s="439" t="s">
        <v>518</v>
      </c>
      <c r="S118" s="114"/>
      <c r="T118" s="118" t="s">
        <v>517</v>
      </c>
      <c r="U118" s="117" t="s">
        <v>66</v>
      </c>
      <c r="V118" s="117" t="s">
        <v>65</v>
      </c>
      <c r="W118" s="117" t="s">
        <v>69</v>
      </c>
      <c r="X118" s="116" t="s">
        <v>68</v>
      </c>
      <c r="Y118" s="114"/>
      <c r="Z118" s="114"/>
      <c r="AB118" s="170"/>
      <c r="AR118" s="63"/>
      <c r="AS118" s="114"/>
      <c r="AT118" s="114"/>
      <c r="AU118" s="116" t="s">
        <v>67</v>
      </c>
      <c r="AV118" s="114"/>
      <c r="AW118" s="115" t="s">
        <v>66</v>
      </c>
      <c r="AX118" s="115" t="s">
        <v>65</v>
      </c>
      <c r="AY118" s="114"/>
      <c r="AZ118" s="115" t="s">
        <v>66</v>
      </c>
      <c r="BA118" s="115" t="s">
        <v>65</v>
      </c>
      <c r="BB118" s="114"/>
      <c r="BC118" s="115" t="s">
        <v>66</v>
      </c>
      <c r="BD118" s="115" t="s">
        <v>65</v>
      </c>
      <c r="BE118" s="114"/>
      <c r="BF118" s="115" t="s">
        <v>66</v>
      </c>
      <c r="BG118" s="115" t="s">
        <v>65</v>
      </c>
      <c r="BH118" s="114"/>
      <c r="BI118" s="115" t="s">
        <v>66</v>
      </c>
      <c r="BJ118" s="115" t="s">
        <v>65</v>
      </c>
      <c r="BK118" s="114"/>
      <c r="BL118" s="115" t="s">
        <v>66</v>
      </c>
      <c r="BM118" s="115" t="s">
        <v>65</v>
      </c>
      <c r="BN118" s="114"/>
      <c r="BO118" s="115" t="s">
        <v>66</v>
      </c>
      <c r="BP118" s="115" t="s">
        <v>65</v>
      </c>
      <c r="BQ118" s="114"/>
      <c r="BR118" s="115" t="s">
        <v>66</v>
      </c>
      <c r="BS118" s="115" t="s">
        <v>65</v>
      </c>
      <c r="BT118" s="114"/>
      <c r="BU118" s="115" t="s">
        <v>66</v>
      </c>
      <c r="BV118" s="115" t="s">
        <v>65</v>
      </c>
      <c r="BW118" s="114"/>
      <c r="BX118" s="63"/>
    </row>
    <row r="119" spans="1:76" s="59" customFormat="1" x14ac:dyDescent="0.25">
      <c r="A119" s="83">
        <v>1</v>
      </c>
      <c r="B119" s="109" t="str">
        <f t="shared" ref="B119:B138" si="58">CONCATENATE(E119,": ",C119)</f>
        <v>Latin America: Pagiola 2004</v>
      </c>
      <c r="C119" s="108" t="s">
        <v>403</v>
      </c>
      <c r="D119" s="108" t="s">
        <v>402</v>
      </c>
      <c r="E119" s="108" t="s">
        <v>112</v>
      </c>
      <c r="F119" s="113" t="s">
        <v>118</v>
      </c>
      <c r="G119" s="108"/>
      <c r="H119" s="107" t="s">
        <v>108</v>
      </c>
      <c r="I119" s="106">
        <v>2007</v>
      </c>
      <c r="J119" s="106"/>
      <c r="K119" s="193">
        <v>400</v>
      </c>
      <c r="L119" s="110" t="s">
        <v>401</v>
      </c>
      <c r="M119" s="111">
        <f>K119*$AE$13</f>
        <v>455.99999999999994</v>
      </c>
      <c r="N119" s="440" t="b">
        <v>0</v>
      </c>
      <c r="O119" s="151" t="s">
        <v>381</v>
      </c>
      <c r="P119" s="110"/>
      <c r="Q119" s="104" t="s">
        <v>400</v>
      </c>
      <c r="R119" s="440">
        <v>1</v>
      </c>
      <c r="S119" s="64"/>
      <c r="T119" s="103"/>
      <c r="U119" s="101">
        <f>IF(T119="Y","",IF(AND(M119="",K119=""),"",IF(M119="",K119,M119)))</f>
        <v>455.99999999999994</v>
      </c>
      <c r="V119" s="102">
        <f t="shared" ref="V119:V138" si="59">IF(U119="","",IF($U$147="Y",W119,IF(U119&gt;=$U$139-$AD$36*$U$143,IF(U119&lt;=$U$139+$AD$36*$U$143,U119,""),"")))</f>
        <v>455.99999999999994</v>
      </c>
      <c r="W119" s="101">
        <f>IF(T119="Y","",IF(AND(M119="",K119=""),"",IF(M119="",K119*P119,M119*P119)))</f>
        <v>0</v>
      </c>
      <c r="X119" s="100" t="str">
        <f>IF(AND(O119="",L119=""),"",IF(O119="",L119,O119))</f>
        <v>US$2014/ ha</v>
      </c>
      <c r="Y119" s="89"/>
      <c r="Z119" s="89"/>
      <c r="AB119" s="169"/>
      <c r="AR119" s="63"/>
      <c r="AS119" s="89"/>
      <c r="AT119" s="89"/>
      <c r="AU119" s="112">
        <f>$W119</f>
        <v>0</v>
      </c>
      <c r="AV119" s="89"/>
      <c r="AW119" s="98" t="e">
        <f>IF($AV$45="region",IF($E119=AW$763,$U119,""),IF($G119=AW$763,$U119,""))</f>
        <v>#REF!</v>
      </c>
      <c r="AX119" s="98" t="e">
        <f>IF($AV$45="Region",IF($E119=AW$763,$V119,""),IF($G119=AW$763,$V119,""))</f>
        <v>#REF!</v>
      </c>
      <c r="AY119" s="89"/>
      <c r="AZ119" s="98" t="e">
        <f>IF($AV$45="region",IF($E119=AZ$763,$U119,""),IF($G119=AZ$763,$U119,""))</f>
        <v>#REF!</v>
      </c>
      <c r="BA119" s="98" t="e">
        <f>IF($AV$45="Region",IF($E119=AZ$763,$V119,""),IF($G119=AZ$763,$V119,""))</f>
        <v>#REF!</v>
      </c>
      <c r="BB119" s="89"/>
      <c r="BC119" s="98" t="e">
        <f>IF($AV$45="region",IF($E119=BC$763,$U119,""),IF($G119=BC$763,$U119,""))</f>
        <v>#REF!</v>
      </c>
      <c r="BD119" s="98" t="e">
        <f>IF($AV$45="Region",IF($E119=BC$763,$V119,""),IF($G119=BC$763,$V119,""))</f>
        <v>#REF!</v>
      </c>
      <c r="BE119" s="89"/>
      <c r="BF119" s="98" t="e">
        <f>IF($AV$45="region",IF($E119=BF$763,$U119,""),IF($G119=BF$763,$U119,""))</f>
        <v>#REF!</v>
      </c>
      <c r="BG119" s="98" t="e">
        <f>IF($AV$45="Region",IF($E119=BF$763,$V119,""),IF($G119=BF$763,$V119,""))</f>
        <v>#REF!</v>
      </c>
      <c r="BH119" s="89"/>
      <c r="BI119" s="98" t="e">
        <f>IF($AV$45="region",IF($E119=BI$763,$U119,""),IF($G119=BI$763,$U119,""))</f>
        <v>#REF!</v>
      </c>
      <c r="BJ119" s="98" t="e">
        <f>IF($AV$45="Region",IF($E119=BI$763,$V119,""),IF($G119=BI$763,$V119,""))</f>
        <v>#REF!</v>
      </c>
      <c r="BK119" s="89"/>
      <c r="BL119" s="98" t="str">
        <f t="shared" ref="BL119:BL138" si="60">IF($E119=$BL$48,U119,"")</f>
        <v/>
      </c>
      <c r="BM119" s="98" t="str">
        <f t="shared" ref="BM119:BM138" si="61">IF($E119=$BL$48,V119,"")</f>
        <v/>
      </c>
      <c r="BN119" s="89"/>
      <c r="BO119" s="98" t="str">
        <f t="shared" ref="BO119:BO138" si="62">IF($E119=$BO$48,U119,"")</f>
        <v/>
      </c>
      <c r="BP119" s="98" t="str">
        <f t="shared" ref="BP119:BP138" si="63">IF($E119=$BO$48,V119,"")</f>
        <v/>
      </c>
      <c r="BQ119" s="89"/>
      <c r="BR119" s="98" t="str">
        <f t="shared" ref="BR119:BR138" si="64">IF($E119=$BR$48,U119,"")</f>
        <v/>
      </c>
      <c r="BS119" s="98" t="str">
        <f t="shared" ref="BS119:BS138" si="65">IF($E119=$BR$48,V119,"")</f>
        <v/>
      </c>
      <c r="BT119" s="89"/>
      <c r="BU119" s="98" t="str">
        <f t="shared" ref="BU119:BU138" si="66">IF($E119=$BU$48,U119,"")</f>
        <v/>
      </c>
      <c r="BV119" s="98" t="str">
        <f t="shared" ref="BV119:BV138" si="67">IF($E119=$BU$48,V119,"")</f>
        <v/>
      </c>
      <c r="BW119" s="89"/>
      <c r="BX119" s="63"/>
    </row>
    <row r="120" spans="1:76" s="59" customFormat="1" x14ac:dyDescent="0.25">
      <c r="A120" s="83">
        <v>2</v>
      </c>
      <c r="B120" s="109" t="str">
        <f t="shared" si="58"/>
        <v xml:space="preserve">Latin America: Fajardo and Vargas 2014 </v>
      </c>
      <c r="C120" s="108" t="s">
        <v>399</v>
      </c>
      <c r="D120" s="108" t="s">
        <v>398</v>
      </c>
      <c r="E120" s="108" t="s">
        <v>112</v>
      </c>
      <c r="F120" s="108" t="s">
        <v>116</v>
      </c>
      <c r="G120" s="108"/>
      <c r="H120" s="107" t="s">
        <v>225</v>
      </c>
      <c r="I120" s="106">
        <v>2014</v>
      </c>
      <c r="J120" s="106"/>
      <c r="K120" s="192">
        <v>524.4590205203333</v>
      </c>
      <c r="L120" s="110" t="s">
        <v>397</v>
      </c>
      <c r="M120" s="111"/>
      <c r="N120" s="440" t="b">
        <v>0</v>
      </c>
      <c r="O120" s="151" t="s">
        <v>381</v>
      </c>
      <c r="P120" s="105"/>
      <c r="Q120" s="104" t="s">
        <v>396</v>
      </c>
      <c r="R120" s="440">
        <v>1</v>
      </c>
      <c r="S120" s="64"/>
      <c r="T120" s="103"/>
      <c r="U120" s="101">
        <f>IF(T120="Y","",IF(AND(M120="",K120=""),"",IF(M120="",K120,M120)))</f>
        <v>524.4590205203333</v>
      </c>
      <c r="V120" s="102">
        <f t="shared" si="59"/>
        <v>524.4590205203333</v>
      </c>
      <c r="W120" s="101">
        <f>IF(T120="Y","",IF(AND(M120="",K120=""),"",IF(M120="",K120*P120,M120*P120)))</f>
        <v>0</v>
      </c>
      <c r="X120" s="100" t="str">
        <f>IF(AND(O120="",L120=""),"",IF(O120="",L120,O120))</f>
        <v>US$2014/ ha</v>
      </c>
      <c r="Y120" s="89"/>
      <c r="Z120" s="89"/>
      <c r="AB120" s="169"/>
      <c r="AR120" s="63"/>
      <c r="AS120" s="89"/>
      <c r="AT120" s="89"/>
      <c r="AU120" s="99"/>
      <c r="AV120" s="89"/>
      <c r="AW120" s="98" t="e">
        <f>IF($AV$45="region",IF($E120=AW$763,$U120,""),IF($G120=AW$763,$U120,""))</f>
        <v>#REF!</v>
      </c>
      <c r="AX120" s="98" t="e">
        <f>IF($AV$45="Region",IF($E120=AW$763,$V120,""),IF($G120=AW$763,$V120,""))</f>
        <v>#REF!</v>
      </c>
      <c r="AY120" s="89"/>
      <c r="AZ120" s="98" t="e">
        <f>IF($AV$45="region",IF($E120=AZ$763,$U120,""),IF($G120=AZ$763,$U120,""))</f>
        <v>#REF!</v>
      </c>
      <c r="BA120" s="98" t="e">
        <f>IF($AV$45="Region",IF($E120=AZ$763,$V120,""),IF($G120=AZ$763,$V120,""))</f>
        <v>#REF!</v>
      </c>
      <c r="BB120" s="89"/>
      <c r="BC120" s="98" t="e">
        <f>IF($AV$45="region",IF($E120=BC$763,$U120,""),IF($G120=BC$763,$U120,""))</f>
        <v>#REF!</v>
      </c>
      <c r="BD120" s="98" t="e">
        <f>IF($AV$45="Region",IF($E120=BC$763,$V120,""),IF($G120=BC$763,$V120,""))</f>
        <v>#REF!</v>
      </c>
      <c r="BE120" s="89"/>
      <c r="BF120" s="98" t="e">
        <f>IF($AV$45="region",IF($E120=BF$763,$U120,""),IF($G120=BF$763,$U120,""))</f>
        <v>#REF!</v>
      </c>
      <c r="BG120" s="98" t="e">
        <f>IF($AV$45="Region",IF($E120=BF$763,$V120,""),IF($G120=BF$763,$V120,""))</f>
        <v>#REF!</v>
      </c>
      <c r="BH120" s="89"/>
      <c r="BI120" s="98" t="e">
        <f>IF($AV$45="region",IF($E120=BI$763,$U120,""),IF($G120=BI$763,$U120,""))</f>
        <v>#REF!</v>
      </c>
      <c r="BJ120" s="98" t="e">
        <f>IF($AV$45="Region",IF($E120=BI$763,$V120,""),IF($G120=BI$763,$V120,""))</f>
        <v>#REF!</v>
      </c>
      <c r="BK120" s="89"/>
      <c r="BL120" s="98" t="str">
        <f t="shared" si="60"/>
        <v/>
      </c>
      <c r="BM120" s="98" t="str">
        <f t="shared" si="61"/>
        <v/>
      </c>
      <c r="BN120" s="89"/>
      <c r="BO120" s="98" t="str">
        <f t="shared" si="62"/>
        <v/>
      </c>
      <c r="BP120" s="98" t="str">
        <f t="shared" si="63"/>
        <v/>
      </c>
      <c r="BQ120" s="89"/>
      <c r="BR120" s="98" t="str">
        <f t="shared" si="64"/>
        <v/>
      </c>
      <c r="BS120" s="98" t="str">
        <f t="shared" si="65"/>
        <v/>
      </c>
      <c r="BT120" s="89"/>
      <c r="BU120" s="98" t="str">
        <f t="shared" si="66"/>
        <v/>
      </c>
      <c r="BV120" s="98" t="str">
        <f t="shared" si="67"/>
        <v/>
      </c>
      <c r="BW120" s="89"/>
      <c r="BX120" s="63"/>
    </row>
    <row r="121" spans="1:76" s="59" customFormat="1" x14ac:dyDescent="0.25">
      <c r="A121" s="83">
        <v>3</v>
      </c>
      <c r="B121" s="109" t="str">
        <f t="shared" si="58"/>
        <v>Latin America: Rocha et al 2013</v>
      </c>
      <c r="C121" s="106" t="s">
        <v>395</v>
      </c>
      <c r="D121" s="106" t="s">
        <v>394</v>
      </c>
      <c r="E121" s="108" t="s">
        <v>112</v>
      </c>
      <c r="F121" s="106" t="s">
        <v>116</v>
      </c>
      <c r="G121" s="108"/>
      <c r="H121" s="107" t="s">
        <v>108</v>
      </c>
      <c r="I121" s="106">
        <v>2013</v>
      </c>
      <c r="J121" s="106"/>
      <c r="K121" s="186">
        <v>1161.6767304525381</v>
      </c>
      <c r="L121" s="110" t="s">
        <v>393</v>
      </c>
      <c r="M121" s="111">
        <f>K121*$AE$7</f>
        <v>1184.9102650615889</v>
      </c>
      <c r="N121" s="440" t="b">
        <v>0</v>
      </c>
      <c r="O121" s="151" t="s">
        <v>381</v>
      </c>
      <c r="P121" s="105"/>
      <c r="Q121" s="104" t="s">
        <v>392</v>
      </c>
      <c r="R121" s="440">
        <v>1</v>
      </c>
      <c r="S121" s="64"/>
      <c r="T121" s="103"/>
      <c r="U121" s="101">
        <f>IF(T121="Y","",IF(AND(M121="",K121=""),"",IF(M121="",K121,M121)))</f>
        <v>1184.9102650615889</v>
      </c>
      <c r="V121" s="102">
        <f t="shared" si="59"/>
        <v>1184.9102650615889</v>
      </c>
      <c r="W121" s="101">
        <f>IF(T121="Y","",IF(AND(M121="",K121=""),"",IF(M121="",K121*P121,M121*P121)))</f>
        <v>0</v>
      </c>
      <c r="X121" s="100" t="str">
        <f>IF(AND(O121="",L121=""),"",IF(O121="",L121,O121))</f>
        <v>US$2014/ ha</v>
      </c>
      <c r="Y121" s="89"/>
      <c r="Z121" s="89"/>
      <c r="AB121" s="169"/>
      <c r="AR121" s="63"/>
      <c r="AS121" s="89"/>
      <c r="AT121" s="89"/>
      <c r="AU121" s="99"/>
      <c r="AV121" s="89"/>
      <c r="AW121" s="98" t="e">
        <f>IF($AV$45="region",IF($E121=AW$763,$U121,""),IF($G121=AW$763,$U121,""))</f>
        <v>#REF!</v>
      </c>
      <c r="AX121" s="98" t="e">
        <f>IF($AV$45="Region",IF($E121=AW$763,$V121,""),IF($G121=AW$763,$V121,""))</f>
        <v>#REF!</v>
      </c>
      <c r="AY121" s="89"/>
      <c r="AZ121" s="98" t="e">
        <f>IF($AV$45="region",IF($E121=AZ$763,$U121,""),IF($G121=AZ$763,$U121,""))</f>
        <v>#REF!</v>
      </c>
      <c r="BA121" s="98" t="e">
        <f>IF($AV$45="Region",IF($E121=AZ$763,$V121,""),IF($G121=AZ$763,$V121,""))</f>
        <v>#REF!</v>
      </c>
      <c r="BB121" s="89"/>
      <c r="BC121" s="98" t="e">
        <f>IF($AV$45="region",IF($E121=BC$763,$U121,""),IF($G121=BC$763,$U121,""))</f>
        <v>#REF!</v>
      </c>
      <c r="BD121" s="98" t="e">
        <f>IF($AV$45="Region",IF($E121=BC$763,$V121,""),IF($G121=BC$763,$V121,""))</f>
        <v>#REF!</v>
      </c>
      <c r="BE121" s="89"/>
      <c r="BF121" s="98" t="e">
        <f>IF($AV$45="region",IF($E121=BF$763,$U121,""),IF($G121=BF$763,$U121,""))</f>
        <v>#REF!</v>
      </c>
      <c r="BG121" s="98" t="e">
        <f>IF($AV$45="Region",IF($E121=BF$763,$V121,""),IF($G121=BF$763,$V121,""))</f>
        <v>#REF!</v>
      </c>
      <c r="BH121" s="89"/>
      <c r="BI121" s="98" t="e">
        <f>IF($AV$45="region",IF($E121=BI$763,$U121,""),IF($G121=BI$763,$U121,""))</f>
        <v>#REF!</v>
      </c>
      <c r="BJ121" s="98" t="e">
        <f>IF($AV$45="Region",IF($E121=BI$763,$V121,""),IF($G121=BI$763,$V121,""))</f>
        <v>#REF!</v>
      </c>
      <c r="BK121" s="89"/>
      <c r="BL121" s="98" t="str">
        <f t="shared" si="60"/>
        <v/>
      </c>
      <c r="BM121" s="98" t="str">
        <f t="shared" si="61"/>
        <v/>
      </c>
      <c r="BN121" s="89"/>
      <c r="BO121" s="98" t="str">
        <f t="shared" si="62"/>
        <v/>
      </c>
      <c r="BP121" s="98" t="str">
        <f t="shared" si="63"/>
        <v/>
      </c>
      <c r="BQ121" s="89"/>
      <c r="BR121" s="98" t="str">
        <f t="shared" si="64"/>
        <v/>
      </c>
      <c r="BS121" s="98" t="str">
        <f t="shared" si="65"/>
        <v/>
      </c>
      <c r="BT121" s="89"/>
      <c r="BU121" s="98" t="str">
        <f t="shared" si="66"/>
        <v/>
      </c>
      <c r="BV121" s="98" t="str">
        <f t="shared" si="67"/>
        <v/>
      </c>
      <c r="BW121" s="89"/>
      <c r="BX121" s="63"/>
    </row>
    <row r="122" spans="1:76" s="59" customFormat="1" x14ac:dyDescent="0.25">
      <c r="A122" s="83">
        <v>4</v>
      </c>
      <c r="B122" s="109" t="str">
        <f t="shared" si="58"/>
        <v xml:space="preserve">Latin America: Pagiola et al 2004 </v>
      </c>
      <c r="C122" s="106" t="s">
        <v>390</v>
      </c>
      <c r="D122" s="106" t="s">
        <v>257</v>
      </c>
      <c r="E122" s="108" t="s">
        <v>112</v>
      </c>
      <c r="F122" s="106" t="s">
        <v>116</v>
      </c>
      <c r="G122" s="108"/>
      <c r="H122" s="107" t="s">
        <v>108</v>
      </c>
      <c r="I122" s="106">
        <v>2004</v>
      </c>
      <c r="J122" s="106"/>
      <c r="K122" s="186">
        <v>430</v>
      </c>
      <c r="L122" s="110" t="s">
        <v>389</v>
      </c>
      <c r="M122" s="111">
        <f>K122*$AE$16</f>
        <v>537.5</v>
      </c>
      <c r="N122" s="440" t="b">
        <v>0</v>
      </c>
      <c r="O122" s="151" t="s">
        <v>381</v>
      </c>
      <c r="P122" s="105"/>
      <c r="Q122" s="104" t="s">
        <v>391</v>
      </c>
      <c r="R122" s="440">
        <v>1</v>
      </c>
      <c r="S122" s="64"/>
      <c r="T122" s="103"/>
      <c r="U122" s="101">
        <f>IF(T122="Y","",IF(AND(M122="",K122=""),"",IF(M122="",K122,M122)))</f>
        <v>537.5</v>
      </c>
      <c r="V122" s="102">
        <f t="shared" si="59"/>
        <v>537.5</v>
      </c>
      <c r="W122" s="101">
        <f>IF(T122="Y","",IF(AND(M122="",K122=""),"",IF(M122="",K122*P122,M122*P122)))</f>
        <v>0</v>
      </c>
      <c r="X122" s="100" t="str">
        <f>IF(AND(O122="",L122=""),"",IF(O122="",L122,O122))</f>
        <v>US$2014/ ha</v>
      </c>
      <c r="Y122" s="89"/>
      <c r="Z122" s="89"/>
      <c r="AB122" s="169"/>
      <c r="AR122" s="63"/>
      <c r="AS122" s="89"/>
      <c r="AT122" s="89"/>
      <c r="AU122" s="99"/>
      <c r="AV122" s="89"/>
      <c r="AW122" s="98" t="e">
        <f>IF($AV$45="region",IF($E122=AW$763,$U122,""),IF($G122=AW$763,$U122,""))</f>
        <v>#REF!</v>
      </c>
      <c r="AX122" s="98" t="e">
        <f>IF($AV$45="Region",IF($E122=AW$763,$V122,""),IF($G122=AW$763,$V122,""))</f>
        <v>#REF!</v>
      </c>
      <c r="AY122" s="89"/>
      <c r="AZ122" s="98" t="e">
        <f>IF($AV$45="region",IF($E122=AZ$763,$U122,""),IF($G122=AZ$763,$U122,""))</f>
        <v>#REF!</v>
      </c>
      <c r="BA122" s="98" t="e">
        <f>IF($AV$45="Region",IF($E122=AZ$763,$V122,""),IF($G122=AZ$763,$V122,""))</f>
        <v>#REF!</v>
      </c>
      <c r="BB122" s="89"/>
      <c r="BC122" s="98" t="e">
        <f>IF($AV$45="region",IF($E122=BC$763,$U122,""),IF($G122=BC$763,$U122,""))</f>
        <v>#REF!</v>
      </c>
      <c r="BD122" s="98" t="e">
        <f>IF($AV$45="Region",IF($E122=BC$763,$V122,""),IF($G122=BC$763,$V122,""))</f>
        <v>#REF!</v>
      </c>
      <c r="BE122" s="89"/>
      <c r="BF122" s="98" t="e">
        <f>IF($AV$45="region",IF($E122=BF$763,$U122,""),IF($G122=BF$763,$U122,""))</f>
        <v>#REF!</v>
      </c>
      <c r="BG122" s="98" t="e">
        <f>IF($AV$45="Region",IF($E122=BF$763,$V122,""),IF($G122=BF$763,$V122,""))</f>
        <v>#REF!</v>
      </c>
      <c r="BH122" s="89"/>
      <c r="BI122" s="98" t="e">
        <f>IF($AV$45="region",IF($E122=BI$763,$U122,""),IF($G122=BI$763,$U122,""))</f>
        <v>#REF!</v>
      </c>
      <c r="BJ122" s="98" t="e">
        <f>IF($AV$45="Region",IF($E122=BI$763,$V122,""),IF($G122=BI$763,$V122,""))</f>
        <v>#REF!</v>
      </c>
      <c r="BK122" s="89"/>
      <c r="BL122" s="98" t="str">
        <f t="shared" si="60"/>
        <v/>
      </c>
      <c r="BM122" s="98" t="str">
        <f t="shared" si="61"/>
        <v/>
      </c>
      <c r="BN122" s="89"/>
      <c r="BO122" s="98" t="str">
        <f t="shared" si="62"/>
        <v/>
      </c>
      <c r="BP122" s="98" t="str">
        <f t="shared" si="63"/>
        <v/>
      </c>
      <c r="BQ122" s="89"/>
      <c r="BR122" s="98" t="str">
        <f t="shared" si="64"/>
        <v/>
      </c>
      <c r="BS122" s="98" t="str">
        <f t="shared" si="65"/>
        <v/>
      </c>
      <c r="BT122" s="89"/>
      <c r="BU122" s="98" t="str">
        <f t="shared" si="66"/>
        <v/>
      </c>
      <c r="BV122" s="98" t="str">
        <f t="shared" si="67"/>
        <v/>
      </c>
      <c r="BW122" s="89"/>
      <c r="BX122" s="63"/>
    </row>
    <row r="123" spans="1:76" s="59" customFormat="1" x14ac:dyDescent="0.25">
      <c r="A123" s="83">
        <v>5</v>
      </c>
      <c r="B123" s="109" t="str">
        <f t="shared" si="58"/>
        <v xml:space="preserve">Latin America: Pagiola et al 2004 </v>
      </c>
      <c r="C123" s="106" t="s">
        <v>390</v>
      </c>
      <c r="D123" s="106" t="s">
        <v>257</v>
      </c>
      <c r="E123" s="108" t="s">
        <v>112</v>
      </c>
      <c r="F123" s="106" t="s">
        <v>168</v>
      </c>
      <c r="G123" s="108"/>
      <c r="H123" s="107" t="s">
        <v>108</v>
      </c>
      <c r="I123" s="106">
        <v>2004</v>
      </c>
      <c r="J123" s="106"/>
      <c r="K123" s="186">
        <v>300</v>
      </c>
      <c r="L123" s="110" t="s">
        <v>389</v>
      </c>
      <c r="M123" s="111">
        <f>K123*$AE$16</f>
        <v>375</v>
      </c>
      <c r="N123" s="440" t="b">
        <v>0</v>
      </c>
      <c r="O123" s="151" t="s">
        <v>381</v>
      </c>
      <c r="P123" s="105"/>
      <c r="Q123" s="104" t="s">
        <v>391</v>
      </c>
      <c r="R123" s="440">
        <v>1</v>
      </c>
      <c r="S123" s="64"/>
      <c r="T123" s="103"/>
      <c r="U123" s="101">
        <f>IF(T123="Y","",IF(AND(M123="",K123=""),"",IF(M123="",K123,M123)))</f>
        <v>375</v>
      </c>
      <c r="V123" s="102">
        <f t="shared" si="59"/>
        <v>375</v>
      </c>
      <c r="W123" s="101">
        <f>IF(T123="Y","",IF(AND(M123="",K123=""),"",IF(M123="",K123*P123,M123*P123)))</f>
        <v>0</v>
      </c>
      <c r="X123" s="100" t="str">
        <f>IF(AND(O123="",L123=""),"",IF(O123="",L123,O123))</f>
        <v>US$2014/ ha</v>
      </c>
      <c r="Y123" s="89"/>
      <c r="Z123" s="89"/>
      <c r="AB123" s="169"/>
      <c r="AR123" s="63"/>
      <c r="AS123" s="89"/>
      <c r="AT123" s="89"/>
      <c r="AU123" s="99"/>
      <c r="AV123" s="89"/>
      <c r="AW123" s="98" t="e">
        <f>IF($AV$45="region",IF($E123=AW$763,$U123,""),IF($G123=AW$763,$U123,""))</f>
        <v>#REF!</v>
      </c>
      <c r="AX123" s="98" t="e">
        <f>IF($AV$45="Region",IF($E123=AW$763,$V123,""),IF($G123=AW$763,$V123,""))</f>
        <v>#REF!</v>
      </c>
      <c r="AY123" s="89"/>
      <c r="AZ123" s="98" t="e">
        <f>IF($AV$45="region",IF($E123=AZ$763,$U123,""),IF($G123=AZ$763,$U123,""))</f>
        <v>#REF!</v>
      </c>
      <c r="BA123" s="98" t="e">
        <f>IF($AV$45="Region",IF($E123=AZ$763,$V123,""),IF($G123=AZ$763,$V123,""))</f>
        <v>#REF!</v>
      </c>
      <c r="BB123" s="89"/>
      <c r="BC123" s="98" t="e">
        <f>IF($AV$45="region",IF($E123=BC$763,$U123,""),IF($G123=BC$763,$U123,""))</f>
        <v>#REF!</v>
      </c>
      <c r="BD123" s="98" t="e">
        <f>IF($AV$45="Region",IF($E123=BC$763,$V123,""),IF($G123=BC$763,$V123,""))</f>
        <v>#REF!</v>
      </c>
      <c r="BE123" s="89"/>
      <c r="BF123" s="98" t="e">
        <f>IF($AV$45="region",IF($E123=BF$763,$U123,""),IF($G123=BF$763,$U123,""))</f>
        <v>#REF!</v>
      </c>
      <c r="BG123" s="98" t="e">
        <f>IF($AV$45="Region",IF($E123=BF$763,$V123,""),IF($G123=BF$763,$V123,""))</f>
        <v>#REF!</v>
      </c>
      <c r="BH123" s="89"/>
      <c r="BI123" s="98" t="e">
        <f>IF($AV$45="region",IF($E123=BI$763,$U123,""),IF($G123=BI$763,$U123,""))</f>
        <v>#REF!</v>
      </c>
      <c r="BJ123" s="98" t="e">
        <f>IF($AV$45="Region",IF($E123=BI$763,$V123,""),IF($G123=BI$763,$V123,""))</f>
        <v>#REF!</v>
      </c>
      <c r="BK123" s="89"/>
      <c r="BL123" s="98" t="str">
        <f t="shared" si="60"/>
        <v/>
      </c>
      <c r="BM123" s="98" t="str">
        <f t="shared" si="61"/>
        <v/>
      </c>
      <c r="BN123" s="89"/>
      <c r="BO123" s="98" t="str">
        <f t="shared" si="62"/>
        <v/>
      </c>
      <c r="BP123" s="98" t="str">
        <f t="shared" si="63"/>
        <v/>
      </c>
      <c r="BQ123" s="89"/>
      <c r="BR123" s="98" t="str">
        <f t="shared" si="64"/>
        <v/>
      </c>
      <c r="BS123" s="98" t="str">
        <f t="shared" si="65"/>
        <v/>
      </c>
      <c r="BT123" s="89"/>
      <c r="BU123" s="98" t="str">
        <f t="shared" si="66"/>
        <v/>
      </c>
      <c r="BV123" s="98" t="str">
        <f t="shared" si="67"/>
        <v/>
      </c>
      <c r="BW123" s="89"/>
      <c r="BX123" s="63"/>
    </row>
    <row r="124" spans="1:76" s="59" customFormat="1" x14ac:dyDescent="0.25">
      <c r="A124" s="83">
        <v>6</v>
      </c>
      <c r="B124" s="109" t="str">
        <f t="shared" si="58"/>
        <v xml:space="preserve">Latin America: Pagiola et al 2004 </v>
      </c>
      <c r="C124" s="106" t="s">
        <v>390</v>
      </c>
      <c r="D124" s="106" t="s">
        <v>257</v>
      </c>
      <c r="E124" s="108" t="s">
        <v>112</v>
      </c>
      <c r="F124" s="106" t="s">
        <v>118</v>
      </c>
      <c r="G124" s="108"/>
      <c r="H124" s="107" t="s">
        <v>108</v>
      </c>
      <c r="I124" s="106">
        <v>2004</v>
      </c>
      <c r="J124" s="106"/>
      <c r="K124" s="104">
        <v>265</v>
      </c>
      <c r="L124" s="110" t="s">
        <v>389</v>
      </c>
      <c r="M124" s="111">
        <f>K124*$AE$16</f>
        <v>331.25</v>
      </c>
      <c r="N124" s="440" t="b">
        <v>0</v>
      </c>
      <c r="O124" s="151" t="s">
        <v>381</v>
      </c>
      <c r="P124" s="105"/>
      <c r="Q124" s="104" t="s">
        <v>388</v>
      </c>
      <c r="R124" s="440">
        <v>1</v>
      </c>
      <c r="S124" s="64"/>
      <c r="T124" s="103"/>
      <c r="U124" s="101">
        <f>IF(T124="Y","",IF(AND(M124="",K124=""),"",IF(M124="",K124,M124)))</f>
        <v>331.25</v>
      </c>
      <c r="V124" s="102">
        <f t="shared" si="59"/>
        <v>331.25</v>
      </c>
      <c r="W124" s="101">
        <f>IF(T124="Y","",IF(AND(M124="",K124=""),"",IF(M124="",K124*P124,M124*P124)))</f>
        <v>0</v>
      </c>
      <c r="X124" s="100" t="str">
        <f>IF(AND(O124="",L124=""),"",IF(O124="",L124,O124))</f>
        <v>US$2014/ ha</v>
      </c>
      <c r="Y124" s="89"/>
      <c r="Z124" s="89"/>
      <c r="AB124" s="169"/>
      <c r="AR124" s="63"/>
      <c r="AS124" s="89"/>
      <c r="AT124" s="89"/>
      <c r="AU124" s="99"/>
      <c r="AV124" s="89"/>
      <c r="AW124" s="98" t="e">
        <f>IF($AV$45="region",IF($E124=AW$763,$U124,""),IF($G124=AW$763,$U124,""))</f>
        <v>#REF!</v>
      </c>
      <c r="AX124" s="98" t="e">
        <f>IF($AV$45="Region",IF($E124=AW$763,$V124,""),IF($G124=AW$763,$V124,""))</f>
        <v>#REF!</v>
      </c>
      <c r="AY124" s="89"/>
      <c r="AZ124" s="98" t="e">
        <f>IF($AV$45="region",IF($E124=AZ$763,$U124,""),IF($G124=AZ$763,$U124,""))</f>
        <v>#REF!</v>
      </c>
      <c r="BA124" s="98" t="e">
        <f>IF($AV$45="Region",IF($E124=AZ$763,$V124,""),IF($G124=AZ$763,$V124,""))</f>
        <v>#REF!</v>
      </c>
      <c r="BB124" s="89"/>
      <c r="BC124" s="98" t="e">
        <f>IF($AV$45="region",IF($E124=BC$763,$U124,""),IF($G124=BC$763,$U124,""))</f>
        <v>#REF!</v>
      </c>
      <c r="BD124" s="98" t="e">
        <f>IF($AV$45="Region",IF($E124=BC$763,$V124,""),IF($G124=BC$763,$V124,""))</f>
        <v>#REF!</v>
      </c>
      <c r="BE124" s="89"/>
      <c r="BF124" s="98" t="e">
        <f>IF($AV$45="region",IF($E124=BF$763,$U124,""),IF($G124=BF$763,$U124,""))</f>
        <v>#REF!</v>
      </c>
      <c r="BG124" s="98" t="e">
        <f>IF($AV$45="Region",IF($E124=BF$763,$V124,""),IF($G124=BF$763,$V124,""))</f>
        <v>#REF!</v>
      </c>
      <c r="BH124" s="89"/>
      <c r="BI124" s="98" t="e">
        <f>IF($AV$45="region",IF($E124=BI$763,$U124,""),IF($G124=BI$763,$U124,""))</f>
        <v>#REF!</v>
      </c>
      <c r="BJ124" s="98" t="e">
        <f>IF($AV$45="Region",IF($E124=BI$763,$V124,""),IF($G124=BI$763,$V124,""))</f>
        <v>#REF!</v>
      </c>
      <c r="BK124" s="89"/>
      <c r="BL124" s="98" t="str">
        <f t="shared" si="60"/>
        <v/>
      </c>
      <c r="BM124" s="98" t="str">
        <f t="shared" si="61"/>
        <v/>
      </c>
      <c r="BN124" s="89"/>
      <c r="BO124" s="98" t="str">
        <f t="shared" si="62"/>
        <v/>
      </c>
      <c r="BP124" s="98" t="str">
        <f t="shared" si="63"/>
        <v/>
      </c>
      <c r="BQ124" s="89"/>
      <c r="BR124" s="98" t="str">
        <f t="shared" si="64"/>
        <v/>
      </c>
      <c r="BS124" s="98" t="str">
        <f t="shared" si="65"/>
        <v/>
      </c>
      <c r="BT124" s="89"/>
      <c r="BU124" s="98" t="str">
        <f t="shared" si="66"/>
        <v/>
      </c>
      <c r="BV124" s="98" t="str">
        <f t="shared" si="67"/>
        <v/>
      </c>
      <c r="BW124" s="89"/>
      <c r="BX124" s="63"/>
    </row>
    <row r="125" spans="1:76" s="59" customFormat="1" ht="15.75" x14ac:dyDescent="0.25">
      <c r="A125" s="83">
        <v>7</v>
      </c>
      <c r="B125" s="109" t="str">
        <f t="shared" si="58"/>
        <v xml:space="preserve">Latin America: Frey et al 2012 </v>
      </c>
      <c r="C125" s="106" t="s">
        <v>289</v>
      </c>
      <c r="D125" s="188" t="s">
        <v>359</v>
      </c>
      <c r="E125" s="108" t="s">
        <v>112</v>
      </c>
      <c r="F125" s="106" t="s">
        <v>287</v>
      </c>
      <c r="G125" s="108" t="s">
        <v>153</v>
      </c>
      <c r="H125" s="107" t="s">
        <v>108</v>
      </c>
      <c r="I125" s="106">
        <v>2012</v>
      </c>
      <c r="J125" s="106"/>
      <c r="K125" s="145">
        <v>4972</v>
      </c>
      <c r="L125" s="110" t="s">
        <v>286</v>
      </c>
      <c r="M125" s="111">
        <f>K125*$AE$8*0.054</f>
        <v>276.54264000000001</v>
      </c>
      <c r="N125" s="440" t="b">
        <v>0</v>
      </c>
      <c r="O125" s="151" t="s">
        <v>381</v>
      </c>
      <c r="P125" s="105"/>
      <c r="Q125" s="104" t="s">
        <v>387</v>
      </c>
      <c r="R125" s="440">
        <v>1</v>
      </c>
      <c r="S125" s="64"/>
      <c r="T125" s="103"/>
      <c r="U125" s="101">
        <f>IF(T125="Y","",IF(AND(M125="",K125=""),"",IF(M125="",K125,M125)))</f>
        <v>276.54264000000001</v>
      </c>
      <c r="V125" s="102">
        <f t="shared" si="59"/>
        <v>276.54264000000001</v>
      </c>
      <c r="W125" s="101">
        <f>IF(T125="Y","",IF(AND(M125="",K125=""),"",IF(M125="",K125*P125,M125*P125)))</f>
        <v>0</v>
      </c>
      <c r="X125" s="100" t="str">
        <f>IF(AND(O125="",L125=""),"",IF(O125="",L125,O125))</f>
        <v>US$2014/ ha</v>
      </c>
      <c r="Y125" s="89"/>
      <c r="Z125" s="89"/>
      <c r="AB125" s="169"/>
      <c r="AR125" s="63"/>
      <c r="AS125" s="89"/>
      <c r="AT125" s="89"/>
      <c r="AU125" s="99"/>
      <c r="AV125" s="89"/>
      <c r="AW125" s="98" t="e">
        <f>IF($AV$45="region",IF($E125=AW$763,$U125,""),IF($G125=AW$763,$U125,""))</f>
        <v>#REF!</v>
      </c>
      <c r="AX125" s="98" t="e">
        <f>IF($AV$45="Region",IF($E125=AW$763,$V125,""),IF($G125=AW$763,$V125,""))</f>
        <v>#REF!</v>
      </c>
      <c r="AY125" s="89"/>
      <c r="AZ125" s="98" t="e">
        <f>IF($AV$45="region",IF($E125=AZ$763,$U125,""),IF($G125=AZ$763,$U125,""))</f>
        <v>#REF!</v>
      </c>
      <c r="BA125" s="98" t="e">
        <f>IF($AV$45="Region",IF($E125=AZ$763,$V125,""),IF($G125=AZ$763,$V125,""))</f>
        <v>#REF!</v>
      </c>
      <c r="BB125" s="89"/>
      <c r="BC125" s="98" t="e">
        <f>IF($AV$45="region",IF($E125=BC$763,$U125,""),IF($G125=BC$763,$U125,""))</f>
        <v>#REF!</v>
      </c>
      <c r="BD125" s="98" t="e">
        <f>IF($AV$45="Region",IF($E125=BC$763,$V125,""),IF($G125=BC$763,$V125,""))</f>
        <v>#REF!</v>
      </c>
      <c r="BE125" s="89"/>
      <c r="BF125" s="98" t="e">
        <f>IF($AV$45="region",IF($E125=BF$763,$U125,""),IF($G125=BF$763,$U125,""))</f>
        <v>#REF!</v>
      </c>
      <c r="BG125" s="98" t="e">
        <f>IF($AV$45="Region",IF($E125=BF$763,$V125,""),IF($G125=BF$763,$V125,""))</f>
        <v>#REF!</v>
      </c>
      <c r="BH125" s="89"/>
      <c r="BI125" s="98" t="e">
        <f>IF($AV$45="region",IF($E125=BI$763,$U125,""),IF($G125=BI$763,$U125,""))</f>
        <v>#REF!</v>
      </c>
      <c r="BJ125" s="98" t="e">
        <f>IF($AV$45="Region",IF($E125=BI$763,$V125,""),IF($G125=BI$763,$V125,""))</f>
        <v>#REF!</v>
      </c>
      <c r="BK125" s="89"/>
      <c r="BL125" s="98" t="str">
        <f t="shared" si="60"/>
        <v/>
      </c>
      <c r="BM125" s="98" t="str">
        <f t="shared" si="61"/>
        <v/>
      </c>
      <c r="BN125" s="89"/>
      <c r="BO125" s="98" t="str">
        <f t="shared" si="62"/>
        <v/>
      </c>
      <c r="BP125" s="98" t="str">
        <f t="shared" si="63"/>
        <v/>
      </c>
      <c r="BQ125" s="89"/>
      <c r="BR125" s="98" t="str">
        <f t="shared" si="64"/>
        <v/>
      </c>
      <c r="BS125" s="98" t="str">
        <f t="shared" si="65"/>
        <v/>
      </c>
      <c r="BT125" s="89"/>
      <c r="BU125" s="98" t="str">
        <f t="shared" si="66"/>
        <v/>
      </c>
      <c r="BV125" s="98" t="str">
        <f t="shared" si="67"/>
        <v/>
      </c>
      <c r="BW125" s="89"/>
      <c r="BX125" s="63"/>
    </row>
    <row r="126" spans="1:76" s="59" customFormat="1" x14ac:dyDescent="0.25">
      <c r="A126" s="83">
        <v>8</v>
      </c>
      <c r="B126" s="109" t="str">
        <f t="shared" si="58"/>
        <v xml:space="preserve">Latin America: Frey et al 2012 </v>
      </c>
      <c r="C126" s="106" t="s">
        <v>289</v>
      </c>
      <c r="D126" s="106" t="s">
        <v>359</v>
      </c>
      <c r="E126" s="108" t="s">
        <v>112</v>
      </c>
      <c r="F126" s="106" t="s">
        <v>287</v>
      </c>
      <c r="G126" s="108" t="s">
        <v>153</v>
      </c>
      <c r="H126" s="107" t="s">
        <v>108</v>
      </c>
      <c r="I126" s="106">
        <v>2012</v>
      </c>
      <c r="J126" s="106"/>
      <c r="K126" s="145">
        <v>9148</v>
      </c>
      <c r="L126" s="110" t="s">
        <v>286</v>
      </c>
      <c r="M126" s="111">
        <f>K126*$AE$8*0.054</f>
        <v>508.81176000000005</v>
      </c>
      <c r="N126" s="440" t="b">
        <v>0</v>
      </c>
      <c r="O126" s="151" t="s">
        <v>381</v>
      </c>
      <c r="P126" s="105"/>
      <c r="Q126" s="104" t="s">
        <v>387</v>
      </c>
      <c r="R126" s="440">
        <v>1</v>
      </c>
      <c r="S126" s="64"/>
      <c r="T126" s="103"/>
      <c r="U126" s="101">
        <f>IF(T126="Y","",IF(AND(M126="",K126=""),"",IF(M126="",K126,M126)))</f>
        <v>508.81176000000005</v>
      </c>
      <c r="V126" s="102">
        <f t="shared" si="59"/>
        <v>508.81176000000005</v>
      </c>
      <c r="W126" s="101">
        <f>IF(T126="Y","",IF(AND(M126="",K126=""),"",IF(M126="",K126*P126,M126*P126)))</f>
        <v>0</v>
      </c>
      <c r="X126" s="100" t="str">
        <f>IF(AND(O126="",L126=""),"",IF(O126="",L126,O126))</f>
        <v>US$2014/ ha</v>
      </c>
      <c r="Y126" s="89"/>
      <c r="Z126" s="89"/>
      <c r="AB126" s="169"/>
      <c r="AR126" s="63"/>
      <c r="AS126" s="89"/>
      <c r="AT126" s="89"/>
      <c r="AU126" s="99"/>
      <c r="AV126" s="89"/>
      <c r="AW126" s="98" t="e">
        <f>IF($AV$45="region",IF($E126=AW$763,$U126,""),IF($G126=AW$763,$U126,""))</f>
        <v>#REF!</v>
      </c>
      <c r="AX126" s="98" t="e">
        <f>IF($AV$45="Region",IF($E126=AW$763,$V126,""),IF($G126=AW$763,$V126,""))</f>
        <v>#REF!</v>
      </c>
      <c r="AY126" s="89"/>
      <c r="AZ126" s="98" t="e">
        <f>IF($AV$45="region",IF($E126=AZ$763,$U126,""),IF($G126=AZ$763,$U126,""))</f>
        <v>#REF!</v>
      </c>
      <c r="BA126" s="98" t="e">
        <f>IF($AV$45="Region",IF($E126=AZ$763,$V126,""),IF($G126=AZ$763,$V126,""))</f>
        <v>#REF!</v>
      </c>
      <c r="BB126" s="89"/>
      <c r="BC126" s="98" t="e">
        <f>IF($AV$45="region",IF($E126=BC$763,$U126,""),IF($G126=BC$763,$U126,""))</f>
        <v>#REF!</v>
      </c>
      <c r="BD126" s="98" t="e">
        <f>IF($AV$45="Region",IF($E126=BC$763,$V126,""),IF($G126=BC$763,$V126,""))</f>
        <v>#REF!</v>
      </c>
      <c r="BE126" s="89"/>
      <c r="BF126" s="98" t="e">
        <f>IF($AV$45="region",IF($E126=BF$763,$U126,""),IF($G126=BF$763,$U126,""))</f>
        <v>#REF!</v>
      </c>
      <c r="BG126" s="98" t="e">
        <f>IF($AV$45="Region",IF($E126=BF$763,$V126,""),IF($G126=BF$763,$V126,""))</f>
        <v>#REF!</v>
      </c>
      <c r="BH126" s="89"/>
      <c r="BI126" s="98" t="e">
        <f>IF($AV$45="region",IF($E126=BI$763,$U126,""),IF($G126=BI$763,$U126,""))</f>
        <v>#REF!</v>
      </c>
      <c r="BJ126" s="98" t="e">
        <f>IF($AV$45="Region",IF($E126=BI$763,$V126,""),IF($G126=BI$763,$V126,""))</f>
        <v>#REF!</v>
      </c>
      <c r="BK126" s="89"/>
      <c r="BL126" s="98" t="str">
        <f t="shared" si="60"/>
        <v/>
      </c>
      <c r="BM126" s="98" t="str">
        <f t="shared" si="61"/>
        <v/>
      </c>
      <c r="BN126" s="89"/>
      <c r="BO126" s="98" t="str">
        <f t="shared" si="62"/>
        <v/>
      </c>
      <c r="BP126" s="98" t="str">
        <f t="shared" si="63"/>
        <v/>
      </c>
      <c r="BQ126" s="89"/>
      <c r="BR126" s="98" t="str">
        <f t="shared" si="64"/>
        <v/>
      </c>
      <c r="BS126" s="98" t="str">
        <f t="shared" si="65"/>
        <v/>
      </c>
      <c r="BT126" s="89"/>
      <c r="BU126" s="98" t="str">
        <f t="shared" si="66"/>
        <v/>
      </c>
      <c r="BV126" s="98" t="str">
        <f t="shared" si="67"/>
        <v/>
      </c>
      <c r="BW126" s="89"/>
      <c r="BX126" s="63"/>
    </row>
    <row r="127" spans="1:76" s="59" customFormat="1" x14ac:dyDescent="0.25">
      <c r="A127" s="83">
        <v>9</v>
      </c>
      <c r="B127" s="109" t="str">
        <f t="shared" si="58"/>
        <v xml:space="preserve">Latin America: Frey et al 2012 </v>
      </c>
      <c r="C127" s="106" t="s">
        <v>289</v>
      </c>
      <c r="D127" s="106" t="s">
        <v>359</v>
      </c>
      <c r="E127" s="108" t="s">
        <v>112</v>
      </c>
      <c r="F127" s="106" t="s">
        <v>287</v>
      </c>
      <c r="G127" s="108" t="s">
        <v>153</v>
      </c>
      <c r="H127" s="107" t="s">
        <v>108</v>
      </c>
      <c r="I127" s="106">
        <v>2012</v>
      </c>
      <c r="J127" s="106"/>
      <c r="K127" s="145">
        <v>3829</v>
      </c>
      <c r="L127" s="110" t="s">
        <v>286</v>
      </c>
      <c r="M127" s="111">
        <f>K127*$AE$8*0.054</f>
        <v>212.96897999999999</v>
      </c>
      <c r="N127" s="440" t="b">
        <v>0</v>
      </c>
      <c r="O127" s="151" t="s">
        <v>381</v>
      </c>
      <c r="P127" s="105"/>
      <c r="Q127" s="104" t="s">
        <v>387</v>
      </c>
      <c r="R127" s="440">
        <v>1</v>
      </c>
      <c r="S127" s="64"/>
      <c r="T127" s="103"/>
      <c r="U127" s="101">
        <f>IF(T127="Y","",IF(AND(M127="",K127=""),"",IF(M127="",K127,M127)))</f>
        <v>212.96897999999999</v>
      </c>
      <c r="V127" s="102">
        <f t="shared" si="59"/>
        <v>212.96897999999999</v>
      </c>
      <c r="W127" s="101">
        <f>IF(T127="Y","",IF(AND(M127="",K127=""),"",IF(M127="",K127*P127,M127*P127)))</f>
        <v>0</v>
      </c>
      <c r="X127" s="100" t="str">
        <f>IF(AND(O127="",L127=""),"",IF(O127="",L127,O127))</f>
        <v>US$2014/ ha</v>
      </c>
      <c r="Y127" s="89"/>
      <c r="Z127" s="89"/>
      <c r="AB127" s="169"/>
      <c r="AR127" s="63"/>
      <c r="AS127" s="89"/>
      <c r="AT127" s="89"/>
      <c r="AU127" s="99"/>
      <c r="AV127" s="89"/>
      <c r="AW127" s="98" t="e">
        <f>IF($AV$45="region",IF($E127=AW$763,$U127,""),IF($G127=AW$763,$U127,""))</f>
        <v>#REF!</v>
      </c>
      <c r="AX127" s="98" t="e">
        <f>IF($AV$45="Region",IF($E127=AW$763,$V127,""),IF($G127=AW$763,$V127,""))</f>
        <v>#REF!</v>
      </c>
      <c r="AY127" s="89"/>
      <c r="AZ127" s="98" t="e">
        <f>IF($AV$45="region",IF($E127=AZ$763,$U127,""),IF($G127=AZ$763,$U127,""))</f>
        <v>#REF!</v>
      </c>
      <c r="BA127" s="98" t="e">
        <f>IF($AV$45="Region",IF($E127=AZ$763,$V127,""),IF($G127=AZ$763,$V127,""))</f>
        <v>#REF!</v>
      </c>
      <c r="BB127" s="89"/>
      <c r="BC127" s="98" t="e">
        <f>IF($AV$45="region",IF($E127=BC$763,$U127,""),IF($G127=BC$763,$U127,""))</f>
        <v>#REF!</v>
      </c>
      <c r="BD127" s="98" t="e">
        <f>IF($AV$45="Region",IF($E127=BC$763,$V127,""),IF($G127=BC$763,$V127,""))</f>
        <v>#REF!</v>
      </c>
      <c r="BE127" s="89"/>
      <c r="BF127" s="98" t="e">
        <f>IF($AV$45="region",IF($E127=BF$763,$U127,""),IF($G127=BF$763,$U127,""))</f>
        <v>#REF!</v>
      </c>
      <c r="BG127" s="98" t="e">
        <f>IF($AV$45="Region",IF($E127=BF$763,$V127,""),IF($G127=BF$763,$V127,""))</f>
        <v>#REF!</v>
      </c>
      <c r="BH127" s="89"/>
      <c r="BI127" s="98" t="e">
        <f>IF($AV$45="region",IF($E127=BI$763,$U127,""),IF($G127=BI$763,$U127,""))</f>
        <v>#REF!</v>
      </c>
      <c r="BJ127" s="98" t="e">
        <f>IF($AV$45="Region",IF($E127=BI$763,$V127,""),IF($G127=BI$763,$V127,""))</f>
        <v>#REF!</v>
      </c>
      <c r="BK127" s="89"/>
      <c r="BL127" s="98" t="str">
        <f t="shared" si="60"/>
        <v/>
      </c>
      <c r="BM127" s="98" t="str">
        <f t="shared" si="61"/>
        <v/>
      </c>
      <c r="BN127" s="89"/>
      <c r="BO127" s="98" t="str">
        <f t="shared" si="62"/>
        <v/>
      </c>
      <c r="BP127" s="98" t="str">
        <f t="shared" si="63"/>
        <v/>
      </c>
      <c r="BQ127" s="89"/>
      <c r="BR127" s="98" t="str">
        <f t="shared" si="64"/>
        <v/>
      </c>
      <c r="BS127" s="98" t="str">
        <f t="shared" si="65"/>
        <v/>
      </c>
      <c r="BT127" s="89"/>
      <c r="BU127" s="98" t="str">
        <f t="shared" si="66"/>
        <v/>
      </c>
      <c r="BV127" s="98" t="str">
        <f t="shared" si="67"/>
        <v/>
      </c>
      <c r="BW127" s="89"/>
      <c r="BX127" s="63"/>
    </row>
    <row r="128" spans="1:76" s="59" customFormat="1" x14ac:dyDescent="0.25">
      <c r="A128" s="83">
        <v>10</v>
      </c>
      <c r="B128" s="109" t="str">
        <f t="shared" si="58"/>
        <v>USA: Hamilton 2008</v>
      </c>
      <c r="C128" s="106" t="s">
        <v>386</v>
      </c>
      <c r="D128" s="106" t="s">
        <v>385</v>
      </c>
      <c r="E128" s="108" t="s">
        <v>87</v>
      </c>
      <c r="F128" s="106" t="s">
        <v>384</v>
      </c>
      <c r="G128" s="108"/>
      <c r="H128" s="107" t="s">
        <v>108</v>
      </c>
      <c r="I128" s="106">
        <v>2008</v>
      </c>
      <c r="J128" s="106"/>
      <c r="K128" s="104">
        <v>100</v>
      </c>
      <c r="L128" s="110" t="s">
        <v>383</v>
      </c>
      <c r="M128" s="111">
        <f>K128*$AO$7*$AE$12</f>
        <v>271.81615989915201</v>
      </c>
      <c r="N128" s="440" t="b">
        <v>0</v>
      </c>
      <c r="O128" s="151" t="s">
        <v>381</v>
      </c>
      <c r="P128" s="105"/>
      <c r="Q128" s="104" t="s">
        <v>382</v>
      </c>
      <c r="R128" s="440">
        <v>1</v>
      </c>
      <c r="S128" s="64"/>
      <c r="T128" s="103"/>
      <c r="U128" s="101">
        <f>IF(T128="Y","",IF(AND(M128="",K128=""),"",IF(M128="",K128,M128)))</f>
        <v>271.81615989915201</v>
      </c>
      <c r="V128" s="102">
        <f t="shared" si="59"/>
        <v>271.81615989915201</v>
      </c>
      <c r="W128" s="101">
        <f>IF(T128="Y","",IF(AND(M128="",K128=""),"",IF(M128="",K128*P128,M128*P128)))</f>
        <v>0</v>
      </c>
      <c r="X128" s="100" t="str">
        <f>IF(AND(O128="",L128=""),"",IF(O128="",L128,O128))</f>
        <v>US$2014/ ha</v>
      </c>
      <c r="Y128" s="89"/>
      <c r="Z128" s="89"/>
      <c r="AB128" s="169"/>
      <c r="AR128" s="63"/>
      <c r="AS128" s="89"/>
      <c r="AT128" s="89"/>
      <c r="AU128" s="99"/>
      <c r="AV128" s="89"/>
      <c r="AW128" s="98" t="e">
        <f>IF($AV$45="region",IF($E128=AW$763,$U128,""),IF($G128=AW$763,$U128,""))</f>
        <v>#REF!</v>
      </c>
      <c r="AX128" s="98" t="e">
        <f>IF($AV$45="Region",IF($E128=AW$763,$V128,""),IF($G128=AW$763,$V128,""))</f>
        <v>#REF!</v>
      </c>
      <c r="AY128" s="89"/>
      <c r="AZ128" s="98" t="e">
        <f>IF($AV$45="region",IF($E128=AZ$763,$U128,""),IF($G128=AZ$763,$U128,""))</f>
        <v>#REF!</v>
      </c>
      <c r="BA128" s="98" t="e">
        <f>IF($AV$45="Region",IF($E128=AZ$763,$V128,""),IF($G128=AZ$763,$V128,""))</f>
        <v>#REF!</v>
      </c>
      <c r="BB128" s="89"/>
      <c r="BC128" s="98" t="e">
        <f>IF($AV$45="region",IF($E128=BC$763,$U128,""),IF($G128=BC$763,$U128,""))</f>
        <v>#REF!</v>
      </c>
      <c r="BD128" s="98" t="e">
        <f>IF($AV$45="Region",IF($E128=BC$763,$V128,""),IF($G128=BC$763,$V128,""))</f>
        <v>#REF!</v>
      </c>
      <c r="BE128" s="89"/>
      <c r="BF128" s="98" t="e">
        <f>IF($AV$45="region",IF($E128=BF$763,$U128,""),IF($G128=BF$763,$U128,""))</f>
        <v>#REF!</v>
      </c>
      <c r="BG128" s="98" t="e">
        <f>IF($AV$45="Region",IF($E128=BF$763,$V128,""),IF($G128=BF$763,$V128,""))</f>
        <v>#REF!</v>
      </c>
      <c r="BH128" s="89"/>
      <c r="BI128" s="98" t="e">
        <f>IF($AV$45="region",IF($E128=BI$763,$U128,""),IF($G128=BI$763,$U128,""))</f>
        <v>#REF!</v>
      </c>
      <c r="BJ128" s="98" t="e">
        <f>IF($AV$45="Region",IF($E128=BI$763,$V128,""),IF($G128=BI$763,$V128,""))</f>
        <v>#REF!</v>
      </c>
      <c r="BK128" s="89"/>
      <c r="BL128" s="98" t="str">
        <f t="shared" si="60"/>
        <v/>
      </c>
      <c r="BM128" s="98" t="str">
        <f t="shared" si="61"/>
        <v/>
      </c>
      <c r="BN128" s="89"/>
      <c r="BO128" s="98" t="str">
        <f t="shared" si="62"/>
        <v/>
      </c>
      <c r="BP128" s="98" t="str">
        <f t="shared" si="63"/>
        <v/>
      </c>
      <c r="BQ128" s="89"/>
      <c r="BR128" s="98" t="str">
        <f t="shared" si="64"/>
        <v/>
      </c>
      <c r="BS128" s="98" t="str">
        <f t="shared" si="65"/>
        <v/>
      </c>
      <c r="BT128" s="89"/>
      <c r="BU128" s="98">
        <f t="shared" si="66"/>
        <v>271.81615989915201</v>
      </c>
      <c r="BV128" s="98">
        <f t="shared" si="67"/>
        <v>271.81615989915201</v>
      </c>
      <c r="BW128" s="89"/>
      <c r="BX128" s="63"/>
    </row>
    <row r="129" spans="1:77" s="64" customFormat="1" x14ac:dyDescent="0.25">
      <c r="A129" s="83">
        <v>11</v>
      </c>
      <c r="B129" s="109" t="str">
        <f t="shared" si="58"/>
        <v>USA: Hamilton 2008</v>
      </c>
      <c r="C129" s="106" t="s">
        <v>386</v>
      </c>
      <c r="D129" s="106" t="s">
        <v>385</v>
      </c>
      <c r="E129" s="108" t="s">
        <v>87</v>
      </c>
      <c r="F129" s="106" t="s">
        <v>384</v>
      </c>
      <c r="G129" s="108"/>
      <c r="H129" s="107" t="s">
        <v>108</v>
      </c>
      <c r="I129" s="106"/>
      <c r="J129" s="106"/>
      <c r="K129" s="104">
        <v>150</v>
      </c>
      <c r="L129" s="110" t="s">
        <v>383</v>
      </c>
      <c r="M129" s="111">
        <f>K129*$AO$7*$AE$12</f>
        <v>407.72423984872802</v>
      </c>
      <c r="N129" s="440" t="b">
        <v>0</v>
      </c>
      <c r="O129" s="151" t="s">
        <v>381</v>
      </c>
      <c r="P129" s="105"/>
      <c r="Q129" s="104" t="s">
        <v>382</v>
      </c>
      <c r="R129" s="440">
        <v>1</v>
      </c>
      <c r="T129" s="103"/>
      <c r="U129" s="101">
        <f>IF(T129="Y","",IF(AND(M129="",K129=""),"",IF(M129="",K129,M129)))</f>
        <v>407.72423984872802</v>
      </c>
      <c r="V129" s="102">
        <f t="shared" si="59"/>
        <v>407.72423984872802</v>
      </c>
      <c r="W129" s="101">
        <f>IF(T129="Y","",IF(AND(M129="",K129=""),"",IF(M129="",K129*P129,M129*P129)))</f>
        <v>0</v>
      </c>
      <c r="X129" s="100" t="str">
        <f>IF(AND(O129="",L129=""),"",IF(O129="",L129,O129))</f>
        <v>US$2014/ ha</v>
      </c>
      <c r="Y129" s="89"/>
      <c r="Z129" s="89"/>
      <c r="AB129" s="169"/>
      <c r="AR129" s="152"/>
      <c r="AS129" s="89"/>
      <c r="AT129" s="89"/>
      <c r="AU129" s="99"/>
      <c r="AV129" s="89"/>
      <c r="AW129" s="98" t="e">
        <f>IF($AV$45="region",IF($E129=AW$763,$U129,""),IF($G129=AW$763,$U129,""))</f>
        <v>#REF!</v>
      </c>
      <c r="AX129" s="98" t="e">
        <f>IF($AV$45="Region",IF($E129=AW$763,$V129,""),IF($G129=AW$763,$V129,""))</f>
        <v>#REF!</v>
      </c>
      <c r="AY129" s="89"/>
      <c r="AZ129" s="98" t="e">
        <f>IF($AV$45="region",IF($E129=AZ$763,$U129,""),IF($G129=AZ$763,$U129,""))</f>
        <v>#REF!</v>
      </c>
      <c r="BA129" s="98" t="e">
        <f>IF($AV$45="Region",IF($E129=AZ$763,$V129,""),IF($G129=AZ$763,$V129,""))</f>
        <v>#REF!</v>
      </c>
      <c r="BB129" s="89"/>
      <c r="BC129" s="98" t="e">
        <f>IF($AV$45="region",IF($E129=BC$763,$U129,""),IF($G129=BC$763,$U129,""))</f>
        <v>#REF!</v>
      </c>
      <c r="BD129" s="98" t="e">
        <f>IF($AV$45="Region",IF($E129=BC$763,$V129,""),IF($G129=BC$763,$V129,""))</f>
        <v>#REF!</v>
      </c>
      <c r="BE129" s="89"/>
      <c r="BF129" s="98" t="e">
        <f>IF($AV$45="region",IF($E129=BF$763,$U129,""),IF($G129=BF$763,$U129,""))</f>
        <v>#REF!</v>
      </c>
      <c r="BG129" s="98" t="e">
        <f>IF($AV$45="Region",IF($E129=BF$763,$V129,""),IF($G129=BF$763,$V129,""))</f>
        <v>#REF!</v>
      </c>
      <c r="BH129" s="89"/>
      <c r="BI129" s="98" t="e">
        <f>IF($AV$45="region",IF($E129=BI$763,$U129,""),IF($G129=BI$763,$U129,""))</f>
        <v>#REF!</v>
      </c>
      <c r="BJ129" s="98" t="e">
        <f>IF($AV$45="Region",IF($E129=BI$763,$V129,""),IF($G129=BI$763,$V129,""))</f>
        <v>#REF!</v>
      </c>
      <c r="BK129" s="89"/>
      <c r="BL129" s="98" t="str">
        <f t="shared" si="60"/>
        <v/>
      </c>
      <c r="BM129" s="98" t="str">
        <f t="shared" si="61"/>
        <v/>
      </c>
      <c r="BN129" s="89"/>
      <c r="BO129" s="98" t="str">
        <f t="shared" si="62"/>
        <v/>
      </c>
      <c r="BP129" s="98" t="str">
        <f t="shared" si="63"/>
        <v/>
      </c>
      <c r="BQ129" s="89"/>
      <c r="BR129" s="98" t="str">
        <f t="shared" si="64"/>
        <v/>
      </c>
      <c r="BS129" s="98" t="str">
        <f t="shared" si="65"/>
        <v/>
      </c>
      <c r="BT129" s="89"/>
      <c r="BU129" s="98">
        <f t="shared" si="66"/>
        <v>407.72423984872802</v>
      </c>
      <c r="BV129" s="98">
        <f t="shared" si="67"/>
        <v>407.72423984872802</v>
      </c>
      <c r="BW129" s="89"/>
      <c r="BX129" s="152"/>
    </row>
    <row r="130" spans="1:77" s="64" customFormat="1" x14ac:dyDescent="0.25">
      <c r="A130" s="83">
        <v>12</v>
      </c>
      <c r="B130" s="109" t="str">
        <f t="shared" si="58"/>
        <v xml:space="preserve">: </v>
      </c>
      <c r="C130" s="106"/>
      <c r="D130" s="106"/>
      <c r="E130" s="108"/>
      <c r="F130" s="106"/>
      <c r="G130" s="108"/>
      <c r="H130" s="107"/>
      <c r="I130" s="106"/>
      <c r="J130" s="106"/>
      <c r="K130" s="104"/>
      <c r="L130" s="110"/>
      <c r="M130" s="111"/>
      <c r="N130" s="440" t="b">
        <v>0</v>
      </c>
      <c r="O130" s="151" t="s">
        <v>381</v>
      </c>
      <c r="P130" s="105"/>
      <c r="Q130" s="104"/>
      <c r="R130" s="440">
        <v>1</v>
      </c>
      <c r="T130" s="103"/>
      <c r="U130" s="101" t="str">
        <f>IF(T130="Y","",IF(AND(M130="",K130=""),"",IF(M130="",K130,M130)))</f>
        <v/>
      </c>
      <c r="V130" s="102" t="str">
        <f t="shared" si="59"/>
        <v/>
      </c>
      <c r="W130" s="101" t="str">
        <f>IF(T130="Y","",IF(AND(M130="",K130=""),"",IF(M130="",K130*P130,M130*P130)))</f>
        <v/>
      </c>
      <c r="X130" s="100" t="str">
        <f>IF(AND(O130="",L130=""),"",IF(O130="",L130,O130))</f>
        <v>US$2014/ ha</v>
      </c>
      <c r="Y130" s="89"/>
      <c r="Z130" s="89"/>
      <c r="AB130" s="169"/>
      <c r="AR130" s="152"/>
      <c r="AS130" s="89"/>
      <c r="AT130" s="89"/>
      <c r="AU130" s="99"/>
      <c r="AV130" s="89"/>
      <c r="AW130" s="98" t="e">
        <f>IF($AV$45="region",IF($E130=AW$763,$U130,""),IF($G130=AW$763,$U130,""))</f>
        <v>#REF!</v>
      </c>
      <c r="AX130" s="98" t="e">
        <f>IF($AV$45="Region",IF($E130=AW$763,$V130,""),IF($G130=AW$763,$V130,""))</f>
        <v>#REF!</v>
      </c>
      <c r="AY130" s="89"/>
      <c r="AZ130" s="98" t="e">
        <f>IF($AV$45="region",IF($E130=AZ$763,$U130,""),IF($G130=AZ$763,$U130,""))</f>
        <v>#REF!</v>
      </c>
      <c r="BA130" s="98" t="e">
        <f>IF($AV$45="Region",IF($E130=AZ$763,$V130,""),IF($G130=AZ$763,$V130,""))</f>
        <v>#REF!</v>
      </c>
      <c r="BB130" s="89"/>
      <c r="BC130" s="98" t="e">
        <f>IF($AV$45="region",IF($E130=BC$763,$U130,""),IF($G130=BC$763,$U130,""))</f>
        <v>#REF!</v>
      </c>
      <c r="BD130" s="98" t="e">
        <f>IF($AV$45="Region",IF($E130=BC$763,$V130,""),IF($G130=BC$763,$V130,""))</f>
        <v>#REF!</v>
      </c>
      <c r="BE130" s="89"/>
      <c r="BF130" s="98" t="e">
        <f>IF($AV$45="region",IF($E130=BF$763,$U130,""),IF($G130=BF$763,$U130,""))</f>
        <v>#REF!</v>
      </c>
      <c r="BG130" s="98" t="e">
        <f>IF($AV$45="Region",IF($E130=BF$763,$V130,""),IF($G130=BF$763,$V130,""))</f>
        <v>#REF!</v>
      </c>
      <c r="BH130" s="89"/>
      <c r="BI130" s="98" t="e">
        <f>IF($AV$45="region",IF($E130=BI$763,$U130,""),IF($G130=BI$763,$U130,""))</f>
        <v>#REF!</v>
      </c>
      <c r="BJ130" s="98" t="e">
        <f>IF($AV$45="Region",IF($E130=BI$763,$V130,""),IF($G130=BI$763,$V130,""))</f>
        <v>#REF!</v>
      </c>
      <c r="BK130" s="89"/>
      <c r="BL130" s="98" t="str">
        <f t="shared" si="60"/>
        <v/>
      </c>
      <c r="BM130" s="98" t="str">
        <f t="shared" si="61"/>
        <v/>
      </c>
      <c r="BN130" s="89"/>
      <c r="BO130" s="98" t="str">
        <f t="shared" si="62"/>
        <v/>
      </c>
      <c r="BP130" s="98" t="str">
        <f t="shared" si="63"/>
        <v/>
      </c>
      <c r="BQ130" s="89"/>
      <c r="BR130" s="98" t="str">
        <f t="shared" si="64"/>
        <v/>
      </c>
      <c r="BS130" s="98" t="str">
        <f t="shared" si="65"/>
        <v/>
      </c>
      <c r="BT130" s="89"/>
      <c r="BU130" s="98" t="str">
        <f t="shared" si="66"/>
        <v/>
      </c>
      <c r="BV130" s="98" t="str">
        <f t="shared" si="67"/>
        <v/>
      </c>
      <c r="BW130" s="89"/>
      <c r="BX130" s="152"/>
    </row>
    <row r="131" spans="1:77" s="64" customFormat="1" x14ac:dyDescent="0.25">
      <c r="A131" s="83">
        <v>13</v>
      </c>
      <c r="B131" s="109" t="str">
        <f t="shared" si="58"/>
        <v xml:space="preserve">: </v>
      </c>
      <c r="C131" s="106"/>
      <c r="D131" s="106"/>
      <c r="E131" s="108"/>
      <c r="F131" s="106"/>
      <c r="G131" s="108"/>
      <c r="H131" s="107"/>
      <c r="I131" s="106"/>
      <c r="J131" s="106"/>
      <c r="K131" s="104"/>
      <c r="L131" s="110"/>
      <c r="M131" s="111"/>
      <c r="N131" s="440" t="b">
        <v>0</v>
      </c>
      <c r="O131" s="151" t="s">
        <v>381</v>
      </c>
      <c r="P131" s="105"/>
      <c r="Q131" s="104"/>
      <c r="R131" s="440">
        <v>1</v>
      </c>
      <c r="T131" s="103"/>
      <c r="U131" s="101" t="str">
        <f>IF(T131="Y","",IF(AND(M131="",K131=""),"",IF(M131="",K131,M131)))</f>
        <v/>
      </c>
      <c r="V131" s="102" t="str">
        <f t="shared" si="59"/>
        <v/>
      </c>
      <c r="W131" s="101" t="str">
        <f>IF(T131="Y","",IF(AND(M131="",K131=""),"",IF(M131="",K131*P131,M131*P131)))</f>
        <v/>
      </c>
      <c r="X131" s="100" t="str">
        <f>IF(AND(O131="",L131=""),"",IF(O131="",L131,O131))</f>
        <v>US$2014/ ha</v>
      </c>
      <c r="Y131" s="89"/>
      <c r="Z131" s="89"/>
      <c r="AB131" s="169"/>
      <c r="AR131" s="152"/>
      <c r="AS131" s="89"/>
      <c r="AT131" s="89"/>
      <c r="AU131" s="99"/>
      <c r="AV131" s="89"/>
      <c r="AW131" s="98" t="e">
        <f>IF($AV$45="region",IF($E131=AW$763,$U131,""),IF($G131=AW$763,$U131,""))</f>
        <v>#REF!</v>
      </c>
      <c r="AX131" s="98" t="e">
        <f>IF($AV$45="Region",IF($E131=AW$763,$V131,""),IF($G131=AW$763,$V131,""))</f>
        <v>#REF!</v>
      </c>
      <c r="AY131" s="89"/>
      <c r="AZ131" s="98" t="e">
        <f>IF($AV$45="region",IF($E131=AZ$763,$U131,""),IF($G131=AZ$763,$U131,""))</f>
        <v>#REF!</v>
      </c>
      <c r="BA131" s="98" t="e">
        <f>IF($AV$45="Region",IF($E131=AZ$763,$V131,""),IF($G131=AZ$763,$V131,""))</f>
        <v>#REF!</v>
      </c>
      <c r="BB131" s="89"/>
      <c r="BC131" s="98" t="e">
        <f>IF($AV$45="region",IF($E131=BC$763,$U131,""),IF($G131=BC$763,$U131,""))</f>
        <v>#REF!</v>
      </c>
      <c r="BD131" s="98" t="e">
        <f>IF($AV$45="Region",IF($E131=BC$763,$V131,""),IF($G131=BC$763,$V131,""))</f>
        <v>#REF!</v>
      </c>
      <c r="BE131" s="89"/>
      <c r="BF131" s="98" t="e">
        <f>IF($AV$45="region",IF($E131=BF$763,$U131,""),IF($G131=BF$763,$U131,""))</f>
        <v>#REF!</v>
      </c>
      <c r="BG131" s="98" t="e">
        <f>IF($AV$45="Region",IF($E131=BF$763,$V131,""),IF($G131=BF$763,$V131,""))</f>
        <v>#REF!</v>
      </c>
      <c r="BH131" s="89"/>
      <c r="BI131" s="98" t="e">
        <f>IF($AV$45="region",IF($E131=BI$763,$U131,""),IF($G131=BI$763,$U131,""))</f>
        <v>#REF!</v>
      </c>
      <c r="BJ131" s="98" t="e">
        <f>IF($AV$45="Region",IF($E131=BI$763,$V131,""),IF($G131=BI$763,$V131,""))</f>
        <v>#REF!</v>
      </c>
      <c r="BK131" s="89"/>
      <c r="BL131" s="98" t="str">
        <f t="shared" si="60"/>
        <v/>
      </c>
      <c r="BM131" s="98" t="str">
        <f t="shared" si="61"/>
        <v/>
      </c>
      <c r="BN131" s="89"/>
      <c r="BO131" s="98" t="str">
        <f t="shared" si="62"/>
        <v/>
      </c>
      <c r="BP131" s="98" t="str">
        <f t="shared" si="63"/>
        <v/>
      </c>
      <c r="BQ131" s="89"/>
      <c r="BR131" s="98" t="str">
        <f t="shared" si="64"/>
        <v/>
      </c>
      <c r="BS131" s="98" t="str">
        <f t="shared" si="65"/>
        <v/>
      </c>
      <c r="BT131" s="89"/>
      <c r="BU131" s="98" t="str">
        <f t="shared" si="66"/>
        <v/>
      </c>
      <c r="BV131" s="98" t="str">
        <f t="shared" si="67"/>
        <v/>
      </c>
      <c r="BW131" s="89"/>
      <c r="BX131" s="152"/>
    </row>
    <row r="132" spans="1:77" s="64" customFormat="1" x14ac:dyDescent="0.25">
      <c r="A132" s="83">
        <v>14</v>
      </c>
      <c r="B132" s="109" t="str">
        <f t="shared" si="58"/>
        <v xml:space="preserve">: </v>
      </c>
      <c r="C132" s="106"/>
      <c r="D132" s="106"/>
      <c r="E132" s="108"/>
      <c r="F132" s="106"/>
      <c r="G132" s="108"/>
      <c r="H132" s="107"/>
      <c r="I132" s="106"/>
      <c r="J132" s="106"/>
      <c r="K132" s="104"/>
      <c r="L132" s="110"/>
      <c r="M132" s="104"/>
      <c r="N132" s="440" t="b">
        <v>0</v>
      </c>
      <c r="O132" s="151" t="s">
        <v>381</v>
      </c>
      <c r="P132" s="105"/>
      <c r="Q132" s="104"/>
      <c r="R132" s="440">
        <v>1</v>
      </c>
      <c r="T132" s="103"/>
      <c r="U132" s="101" t="str">
        <f>IF(T132="Y","",IF(AND(M132="",K132=""),"",IF(M132="",K132,M132)))</f>
        <v/>
      </c>
      <c r="V132" s="102" t="str">
        <f t="shared" si="59"/>
        <v/>
      </c>
      <c r="W132" s="101" t="str">
        <f>IF(T132="Y","",IF(AND(M132="",K132=""),"",IF(M132="",K132*P132,M132*P132)))</f>
        <v/>
      </c>
      <c r="X132" s="100" t="str">
        <f>IF(AND(O132="",L132=""),"",IF(O132="",L132,O132))</f>
        <v>US$2014/ ha</v>
      </c>
      <c r="Y132" s="89"/>
      <c r="Z132" s="89"/>
      <c r="AB132" s="169"/>
      <c r="AR132" s="152"/>
      <c r="AS132" s="89"/>
      <c r="AT132" s="89"/>
      <c r="AU132" s="99"/>
      <c r="AV132" s="89"/>
      <c r="AW132" s="98" t="e">
        <f>IF($AV$45="region",IF($E132=AW$763,$U132,""),IF($G132=AW$763,$U132,""))</f>
        <v>#REF!</v>
      </c>
      <c r="AX132" s="98" t="e">
        <f>IF($AV$45="Region",IF($E132=AW$763,$V132,""),IF($G132=AW$763,$V132,""))</f>
        <v>#REF!</v>
      </c>
      <c r="AY132" s="89"/>
      <c r="AZ132" s="98" t="e">
        <f>IF($AV$45="region",IF($E132=AZ$763,$U132,""),IF($G132=AZ$763,$U132,""))</f>
        <v>#REF!</v>
      </c>
      <c r="BA132" s="98" t="e">
        <f>IF($AV$45="Region",IF($E132=AZ$763,$V132,""),IF($G132=AZ$763,$V132,""))</f>
        <v>#REF!</v>
      </c>
      <c r="BB132" s="89"/>
      <c r="BC132" s="98" t="e">
        <f>IF($AV$45="region",IF($E132=BC$763,$U132,""),IF($G132=BC$763,$U132,""))</f>
        <v>#REF!</v>
      </c>
      <c r="BD132" s="98" t="e">
        <f>IF($AV$45="Region",IF($E132=BC$763,$V132,""),IF($G132=BC$763,$V132,""))</f>
        <v>#REF!</v>
      </c>
      <c r="BE132" s="89"/>
      <c r="BF132" s="98" t="e">
        <f>IF($AV$45="region",IF($E132=BF$763,$U132,""),IF($G132=BF$763,$U132,""))</f>
        <v>#REF!</v>
      </c>
      <c r="BG132" s="98" t="e">
        <f>IF($AV$45="Region",IF($E132=BF$763,$V132,""),IF($G132=BF$763,$V132,""))</f>
        <v>#REF!</v>
      </c>
      <c r="BH132" s="89"/>
      <c r="BI132" s="98" t="e">
        <f>IF($AV$45="region",IF($E132=BI$763,$U132,""),IF($G132=BI$763,$U132,""))</f>
        <v>#REF!</v>
      </c>
      <c r="BJ132" s="98" t="e">
        <f>IF($AV$45="Region",IF($E132=BI$763,$V132,""),IF($G132=BI$763,$V132,""))</f>
        <v>#REF!</v>
      </c>
      <c r="BK132" s="89"/>
      <c r="BL132" s="98" t="str">
        <f t="shared" si="60"/>
        <v/>
      </c>
      <c r="BM132" s="98" t="str">
        <f t="shared" si="61"/>
        <v/>
      </c>
      <c r="BN132" s="89"/>
      <c r="BO132" s="98" t="str">
        <f t="shared" si="62"/>
        <v/>
      </c>
      <c r="BP132" s="98" t="str">
        <f t="shared" si="63"/>
        <v/>
      </c>
      <c r="BQ132" s="89"/>
      <c r="BR132" s="98" t="str">
        <f t="shared" si="64"/>
        <v/>
      </c>
      <c r="BS132" s="98" t="str">
        <f t="shared" si="65"/>
        <v/>
      </c>
      <c r="BT132" s="89"/>
      <c r="BU132" s="98" t="str">
        <f t="shared" si="66"/>
        <v/>
      </c>
      <c r="BV132" s="98" t="str">
        <f t="shared" si="67"/>
        <v/>
      </c>
      <c r="BW132" s="89"/>
      <c r="BX132" s="152"/>
    </row>
    <row r="133" spans="1:77" s="64" customFormat="1" x14ac:dyDescent="0.25">
      <c r="A133" s="83">
        <v>15</v>
      </c>
      <c r="B133" s="109" t="str">
        <f t="shared" si="58"/>
        <v xml:space="preserve">: </v>
      </c>
      <c r="C133" s="106"/>
      <c r="D133" s="106"/>
      <c r="E133" s="108"/>
      <c r="F133" s="106"/>
      <c r="G133" s="108"/>
      <c r="H133" s="107"/>
      <c r="I133" s="106"/>
      <c r="J133" s="106"/>
      <c r="K133" s="104"/>
      <c r="L133" s="110"/>
      <c r="M133" s="104"/>
      <c r="N133" s="440" t="b">
        <v>0</v>
      </c>
      <c r="O133" s="151" t="s">
        <v>381</v>
      </c>
      <c r="P133" s="105"/>
      <c r="Q133" s="104"/>
      <c r="R133" s="440">
        <v>1</v>
      </c>
      <c r="T133" s="103"/>
      <c r="U133" s="101" t="str">
        <f>IF(T133="Y","",IF(AND(M133="",K133=""),"",IF(M133="",K133,M133)))</f>
        <v/>
      </c>
      <c r="V133" s="102" t="str">
        <f t="shared" si="59"/>
        <v/>
      </c>
      <c r="W133" s="101" t="str">
        <f>IF(T133="Y","",IF(AND(M133="",K133=""),"",IF(M133="",K133*P133,M133*P133)))</f>
        <v/>
      </c>
      <c r="X133" s="100" t="str">
        <f>IF(AND(O133="",L133=""),"",IF(O133="",L133,O133))</f>
        <v>US$2014/ ha</v>
      </c>
      <c r="Y133" s="89"/>
      <c r="Z133" s="89"/>
      <c r="AB133" s="169"/>
      <c r="AR133" s="152"/>
      <c r="AS133" s="89"/>
      <c r="AT133" s="89"/>
      <c r="AU133" s="99"/>
      <c r="AV133" s="89"/>
      <c r="AW133" s="98" t="e">
        <f>IF($AV$45="region",IF($E133=AW$763,$U133,""),IF($G133=AW$763,$U133,""))</f>
        <v>#REF!</v>
      </c>
      <c r="AX133" s="98" t="e">
        <f>IF($AV$45="Region",IF($E133=AW$763,$V133,""),IF($G133=AW$763,$V133,""))</f>
        <v>#REF!</v>
      </c>
      <c r="AY133" s="89"/>
      <c r="AZ133" s="98" t="e">
        <f>IF($AV$45="region",IF($E133=AZ$763,$U133,""),IF($G133=AZ$763,$U133,""))</f>
        <v>#REF!</v>
      </c>
      <c r="BA133" s="98" t="e">
        <f>IF($AV$45="Region",IF($E133=AZ$763,$V133,""),IF($G133=AZ$763,$V133,""))</f>
        <v>#REF!</v>
      </c>
      <c r="BB133" s="89"/>
      <c r="BC133" s="98" t="e">
        <f>IF($AV$45="region",IF($E133=BC$763,$U133,""),IF($G133=BC$763,$U133,""))</f>
        <v>#REF!</v>
      </c>
      <c r="BD133" s="98" t="e">
        <f>IF($AV$45="Region",IF($E133=BC$763,$V133,""),IF($G133=BC$763,$V133,""))</f>
        <v>#REF!</v>
      </c>
      <c r="BE133" s="89"/>
      <c r="BF133" s="98" t="e">
        <f>IF($AV$45="region",IF($E133=BF$763,$U133,""),IF($G133=BF$763,$U133,""))</f>
        <v>#REF!</v>
      </c>
      <c r="BG133" s="98" t="e">
        <f>IF($AV$45="Region",IF($E133=BF$763,$V133,""),IF($G133=BF$763,$V133,""))</f>
        <v>#REF!</v>
      </c>
      <c r="BH133" s="89"/>
      <c r="BI133" s="98" t="e">
        <f>IF($AV$45="region",IF($E133=BI$763,$U133,""),IF($G133=BI$763,$U133,""))</f>
        <v>#REF!</v>
      </c>
      <c r="BJ133" s="98" t="e">
        <f>IF($AV$45="Region",IF($E133=BI$763,$V133,""),IF($G133=BI$763,$V133,""))</f>
        <v>#REF!</v>
      </c>
      <c r="BK133" s="89"/>
      <c r="BL133" s="98" t="str">
        <f t="shared" si="60"/>
        <v/>
      </c>
      <c r="BM133" s="98" t="str">
        <f t="shared" si="61"/>
        <v/>
      </c>
      <c r="BN133" s="89"/>
      <c r="BO133" s="98" t="str">
        <f t="shared" si="62"/>
        <v/>
      </c>
      <c r="BP133" s="98" t="str">
        <f t="shared" si="63"/>
        <v/>
      </c>
      <c r="BQ133" s="89"/>
      <c r="BR133" s="98" t="str">
        <f t="shared" si="64"/>
        <v/>
      </c>
      <c r="BS133" s="98" t="str">
        <f t="shared" si="65"/>
        <v/>
      </c>
      <c r="BT133" s="89"/>
      <c r="BU133" s="98" t="str">
        <f t="shared" si="66"/>
        <v/>
      </c>
      <c r="BV133" s="98" t="str">
        <f t="shared" si="67"/>
        <v/>
      </c>
      <c r="BW133" s="89"/>
      <c r="BX133" s="152"/>
    </row>
    <row r="134" spans="1:77" s="64" customFormat="1" x14ac:dyDescent="0.25">
      <c r="A134" s="83">
        <v>16</v>
      </c>
      <c r="B134" s="109" t="str">
        <f t="shared" si="58"/>
        <v xml:space="preserve">: </v>
      </c>
      <c r="C134" s="106"/>
      <c r="D134" s="106"/>
      <c r="E134" s="108"/>
      <c r="F134" s="106"/>
      <c r="G134" s="108"/>
      <c r="H134" s="107"/>
      <c r="I134" s="106"/>
      <c r="J134" s="106"/>
      <c r="K134" s="104"/>
      <c r="L134" s="110"/>
      <c r="M134" s="104"/>
      <c r="N134" s="440" t="b">
        <v>0</v>
      </c>
      <c r="O134" s="151" t="s">
        <v>381</v>
      </c>
      <c r="P134" s="105"/>
      <c r="Q134" s="104"/>
      <c r="R134" s="440">
        <v>1</v>
      </c>
      <c r="T134" s="103"/>
      <c r="U134" s="101" t="str">
        <f>IF(T134="Y","",IF(AND(M134="",K134=""),"",IF(M134="",K134,M134)))</f>
        <v/>
      </c>
      <c r="V134" s="102" t="str">
        <f t="shared" si="59"/>
        <v/>
      </c>
      <c r="W134" s="101" t="str">
        <f>IF(T134="Y","",IF(AND(M134="",K134=""),"",IF(M134="",K134*P134,M134*P134)))</f>
        <v/>
      </c>
      <c r="X134" s="100" t="str">
        <f>IF(AND(O134="",L134=""),"",IF(O134="",L134,O134))</f>
        <v>US$2014/ ha</v>
      </c>
      <c r="Y134" s="89"/>
      <c r="Z134" s="89"/>
      <c r="AB134" s="169"/>
      <c r="AR134" s="152"/>
      <c r="AS134" s="89"/>
      <c r="AT134" s="89"/>
      <c r="AU134" s="99"/>
      <c r="AV134" s="89"/>
      <c r="AW134" s="98" t="e">
        <f>IF($AV$45="region",IF($E134=AW$763,$U134,""),IF($G134=AW$763,$U134,""))</f>
        <v>#REF!</v>
      </c>
      <c r="AX134" s="98" t="e">
        <f>IF($AV$45="Region",IF($E134=AW$763,$V134,""),IF($G134=AW$763,$V134,""))</f>
        <v>#REF!</v>
      </c>
      <c r="AY134" s="89"/>
      <c r="AZ134" s="98" t="e">
        <f>IF($AV$45="region",IF($E134=AZ$763,$U134,""),IF($G134=AZ$763,$U134,""))</f>
        <v>#REF!</v>
      </c>
      <c r="BA134" s="98" t="e">
        <f>IF($AV$45="Region",IF($E134=AZ$763,$V134,""),IF($G134=AZ$763,$V134,""))</f>
        <v>#REF!</v>
      </c>
      <c r="BB134" s="89"/>
      <c r="BC134" s="98" t="e">
        <f>IF($AV$45="region",IF($E134=BC$763,$U134,""),IF($G134=BC$763,$U134,""))</f>
        <v>#REF!</v>
      </c>
      <c r="BD134" s="98" t="e">
        <f>IF($AV$45="Region",IF($E134=BC$763,$V134,""),IF($G134=BC$763,$V134,""))</f>
        <v>#REF!</v>
      </c>
      <c r="BE134" s="89"/>
      <c r="BF134" s="98" t="e">
        <f>IF($AV$45="region",IF($E134=BF$763,$U134,""),IF($G134=BF$763,$U134,""))</f>
        <v>#REF!</v>
      </c>
      <c r="BG134" s="98" t="e">
        <f>IF($AV$45="Region",IF($E134=BF$763,$V134,""),IF($G134=BF$763,$V134,""))</f>
        <v>#REF!</v>
      </c>
      <c r="BH134" s="89"/>
      <c r="BI134" s="98" t="e">
        <f>IF($AV$45="region",IF($E134=BI$763,$U134,""),IF($G134=BI$763,$U134,""))</f>
        <v>#REF!</v>
      </c>
      <c r="BJ134" s="98" t="e">
        <f>IF($AV$45="Region",IF($E134=BI$763,$V134,""),IF($G134=BI$763,$V134,""))</f>
        <v>#REF!</v>
      </c>
      <c r="BK134" s="89"/>
      <c r="BL134" s="98" t="str">
        <f t="shared" si="60"/>
        <v/>
      </c>
      <c r="BM134" s="98" t="str">
        <f t="shared" si="61"/>
        <v/>
      </c>
      <c r="BN134" s="89"/>
      <c r="BO134" s="98" t="str">
        <f t="shared" si="62"/>
        <v/>
      </c>
      <c r="BP134" s="98" t="str">
        <f t="shared" si="63"/>
        <v/>
      </c>
      <c r="BQ134" s="89"/>
      <c r="BR134" s="98" t="str">
        <f t="shared" si="64"/>
        <v/>
      </c>
      <c r="BS134" s="98" t="str">
        <f t="shared" si="65"/>
        <v/>
      </c>
      <c r="BT134" s="89"/>
      <c r="BU134" s="98" t="str">
        <f t="shared" si="66"/>
        <v/>
      </c>
      <c r="BV134" s="98" t="str">
        <f t="shared" si="67"/>
        <v/>
      </c>
      <c r="BW134" s="89"/>
      <c r="BX134" s="152"/>
    </row>
    <row r="135" spans="1:77" s="64" customFormat="1" x14ac:dyDescent="0.25">
      <c r="A135" s="83">
        <v>17</v>
      </c>
      <c r="B135" s="109" t="str">
        <f t="shared" si="58"/>
        <v xml:space="preserve">: </v>
      </c>
      <c r="C135" s="106"/>
      <c r="D135" s="106"/>
      <c r="E135" s="108"/>
      <c r="F135" s="106"/>
      <c r="G135" s="108"/>
      <c r="H135" s="107"/>
      <c r="I135" s="106"/>
      <c r="J135" s="106"/>
      <c r="K135" s="104"/>
      <c r="L135" s="110"/>
      <c r="M135" s="104"/>
      <c r="N135" s="440" t="b">
        <v>0</v>
      </c>
      <c r="O135" s="151" t="s">
        <v>381</v>
      </c>
      <c r="P135" s="105"/>
      <c r="Q135" s="104"/>
      <c r="R135" s="440">
        <v>1</v>
      </c>
      <c r="T135" s="103"/>
      <c r="U135" s="101" t="str">
        <f>IF(T135="Y","",IF(AND(M135="",K135=""),"",IF(M135="",K135,M135)))</f>
        <v/>
      </c>
      <c r="V135" s="102" t="str">
        <f t="shared" si="59"/>
        <v/>
      </c>
      <c r="W135" s="101" t="str">
        <f>IF(T135="Y","",IF(AND(M135="",K135=""),"",IF(M135="",K135*P135,M135*P135)))</f>
        <v/>
      </c>
      <c r="X135" s="100" t="str">
        <f>IF(AND(O135="",L135=""),"",IF(O135="",L135,O135))</f>
        <v>US$2014/ ha</v>
      </c>
      <c r="Y135" s="89"/>
      <c r="Z135" s="89"/>
      <c r="AB135" s="169"/>
      <c r="AR135" s="152"/>
      <c r="AS135" s="89"/>
      <c r="AT135" s="89"/>
      <c r="AU135" s="99"/>
      <c r="AV135" s="89"/>
      <c r="AW135" s="98" t="e">
        <f>IF($AV$45="region",IF($E135=AW$763,$U135,""),IF($G135=AW$763,$U135,""))</f>
        <v>#REF!</v>
      </c>
      <c r="AX135" s="98" t="e">
        <f>IF($AV$45="Region",IF($E135=AW$763,$V135,""),IF($G135=AW$763,$V135,""))</f>
        <v>#REF!</v>
      </c>
      <c r="AY135" s="89"/>
      <c r="AZ135" s="98" t="e">
        <f>IF($AV$45="region",IF($E135=AZ$763,$U135,""),IF($G135=AZ$763,$U135,""))</f>
        <v>#REF!</v>
      </c>
      <c r="BA135" s="98" t="e">
        <f>IF($AV$45="Region",IF($E135=AZ$763,$V135,""),IF($G135=AZ$763,$V135,""))</f>
        <v>#REF!</v>
      </c>
      <c r="BB135" s="89"/>
      <c r="BC135" s="98" t="e">
        <f>IF($AV$45="region",IF($E135=BC$763,$U135,""),IF($G135=BC$763,$U135,""))</f>
        <v>#REF!</v>
      </c>
      <c r="BD135" s="98" t="e">
        <f>IF($AV$45="Region",IF($E135=BC$763,$V135,""),IF($G135=BC$763,$V135,""))</f>
        <v>#REF!</v>
      </c>
      <c r="BE135" s="89"/>
      <c r="BF135" s="98" t="e">
        <f>IF($AV$45="region",IF($E135=BF$763,$U135,""),IF($G135=BF$763,$U135,""))</f>
        <v>#REF!</v>
      </c>
      <c r="BG135" s="98" t="e">
        <f>IF($AV$45="Region",IF($E135=BF$763,$V135,""),IF($G135=BF$763,$V135,""))</f>
        <v>#REF!</v>
      </c>
      <c r="BH135" s="89"/>
      <c r="BI135" s="98" t="e">
        <f>IF($AV$45="region",IF($E135=BI$763,$U135,""),IF($G135=BI$763,$U135,""))</f>
        <v>#REF!</v>
      </c>
      <c r="BJ135" s="98" t="e">
        <f>IF($AV$45="Region",IF($E135=BI$763,$V135,""),IF($G135=BI$763,$V135,""))</f>
        <v>#REF!</v>
      </c>
      <c r="BK135" s="89"/>
      <c r="BL135" s="98" t="str">
        <f t="shared" si="60"/>
        <v/>
      </c>
      <c r="BM135" s="98" t="str">
        <f t="shared" si="61"/>
        <v/>
      </c>
      <c r="BN135" s="89"/>
      <c r="BO135" s="98" t="str">
        <f t="shared" si="62"/>
        <v/>
      </c>
      <c r="BP135" s="98" t="str">
        <f t="shared" si="63"/>
        <v/>
      </c>
      <c r="BQ135" s="89"/>
      <c r="BR135" s="98" t="str">
        <f t="shared" si="64"/>
        <v/>
      </c>
      <c r="BS135" s="98" t="str">
        <f t="shared" si="65"/>
        <v/>
      </c>
      <c r="BT135" s="89"/>
      <c r="BU135" s="98" t="str">
        <f t="shared" si="66"/>
        <v/>
      </c>
      <c r="BV135" s="98" t="str">
        <f t="shared" si="67"/>
        <v/>
      </c>
      <c r="BW135" s="89"/>
      <c r="BX135" s="152"/>
    </row>
    <row r="136" spans="1:77" s="64" customFormat="1" x14ac:dyDescent="0.25">
      <c r="A136" s="83">
        <v>18</v>
      </c>
      <c r="B136" s="109" t="str">
        <f t="shared" si="58"/>
        <v xml:space="preserve">: </v>
      </c>
      <c r="C136" s="106"/>
      <c r="D136" s="106"/>
      <c r="E136" s="108"/>
      <c r="F136" s="106"/>
      <c r="G136" s="108"/>
      <c r="H136" s="107"/>
      <c r="I136" s="106"/>
      <c r="J136" s="106"/>
      <c r="K136" s="104"/>
      <c r="L136" s="104"/>
      <c r="M136" s="104"/>
      <c r="N136" s="440" t="b">
        <v>0</v>
      </c>
      <c r="O136" s="151" t="s">
        <v>381</v>
      </c>
      <c r="P136" s="105"/>
      <c r="Q136" s="104"/>
      <c r="R136" s="440">
        <v>1</v>
      </c>
      <c r="T136" s="103"/>
      <c r="U136" s="101" t="str">
        <f>IF(T136="Y","",IF(AND(M136="",K136=""),"",IF(M136="",K136,M136)))</f>
        <v/>
      </c>
      <c r="V136" s="102" t="str">
        <f t="shared" si="59"/>
        <v/>
      </c>
      <c r="W136" s="101" t="str">
        <f>IF(T136="Y","",IF(AND(M136="",K136=""),"",IF(M136="",K136*P136,M136*P136)))</f>
        <v/>
      </c>
      <c r="X136" s="100" t="str">
        <f>IF(AND(O136="",L136=""),"",IF(O136="",L136,O136))</f>
        <v>US$2014/ ha</v>
      </c>
      <c r="Y136" s="89"/>
      <c r="Z136" s="89"/>
      <c r="AB136" s="169"/>
      <c r="AR136" s="152"/>
      <c r="AS136" s="89"/>
      <c r="AT136" s="89"/>
      <c r="AU136" s="99"/>
      <c r="AV136" s="89"/>
      <c r="AW136" s="98" t="e">
        <f>IF($AV$45="region",IF($E136=AW$763,$U136,""),IF($G136=AW$763,$U136,""))</f>
        <v>#REF!</v>
      </c>
      <c r="AX136" s="98" t="e">
        <f>IF($AV$45="Region",IF($E136=AW$763,$V136,""),IF($G136=AW$763,$V136,""))</f>
        <v>#REF!</v>
      </c>
      <c r="AY136" s="89"/>
      <c r="AZ136" s="98" t="e">
        <f>IF($AV$45="region",IF($E136=AZ$763,$U136,""),IF($G136=AZ$763,$U136,""))</f>
        <v>#REF!</v>
      </c>
      <c r="BA136" s="98" t="e">
        <f>IF($AV$45="Region",IF($E136=AZ$763,$V136,""),IF($G136=AZ$763,$V136,""))</f>
        <v>#REF!</v>
      </c>
      <c r="BB136" s="89"/>
      <c r="BC136" s="98" t="e">
        <f>IF($AV$45="region",IF($E136=BC$763,$U136,""),IF($G136=BC$763,$U136,""))</f>
        <v>#REF!</v>
      </c>
      <c r="BD136" s="98" t="e">
        <f>IF($AV$45="Region",IF($E136=BC$763,$V136,""),IF($G136=BC$763,$V136,""))</f>
        <v>#REF!</v>
      </c>
      <c r="BE136" s="89"/>
      <c r="BF136" s="98" t="e">
        <f>IF($AV$45="region",IF($E136=BF$763,$U136,""),IF($G136=BF$763,$U136,""))</f>
        <v>#REF!</v>
      </c>
      <c r="BG136" s="98" t="e">
        <f>IF($AV$45="Region",IF($E136=BF$763,$V136,""),IF($G136=BF$763,$V136,""))</f>
        <v>#REF!</v>
      </c>
      <c r="BH136" s="89"/>
      <c r="BI136" s="98" t="e">
        <f>IF($AV$45="region",IF($E136=BI$763,$U136,""),IF($G136=BI$763,$U136,""))</f>
        <v>#REF!</v>
      </c>
      <c r="BJ136" s="98" t="e">
        <f>IF($AV$45="Region",IF($E136=BI$763,$V136,""),IF($G136=BI$763,$V136,""))</f>
        <v>#REF!</v>
      </c>
      <c r="BK136" s="89"/>
      <c r="BL136" s="98" t="str">
        <f t="shared" si="60"/>
        <v/>
      </c>
      <c r="BM136" s="98" t="str">
        <f t="shared" si="61"/>
        <v/>
      </c>
      <c r="BN136" s="89"/>
      <c r="BO136" s="98" t="str">
        <f t="shared" si="62"/>
        <v/>
      </c>
      <c r="BP136" s="98" t="str">
        <f t="shared" si="63"/>
        <v/>
      </c>
      <c r="BQ136" s="89"/>
      <c r="BR136" s="98" t="str">
        <f t="shared" si="64"/>
        <v/>
      </c>
      <c r="BS136" s="98" t="str">
        <f t="shared" si="65"/>
        <v/>
      </c>
      <c r="BT136" s="89"/>
      <c r="BU136" s="98" t="str">
        <f t="shared" si="66"/>
        <v/>
      </c>
      <c r="BV136" s="98" t="str">
        <f t="shared" si="67"/>
        <v/>
      </c>
      <c r="BW136" s="89"/>
      <c r="BX136" s="152"/>
    </row>
    <row r="137" spans="1:77" s="64" customFormat="1" x14ac:dyDescent="0.25">
      <c r="A137" s="83">
        <v>19</v>
      </c>
      <c r="B137" s="109" t="str">
        <f t="shared" si="58"/>
        <v xml:space="preserve">: </v>
      </c>
      <c r="C137" s="106"/>
      <c r="D137" s="106"/>
      <c r="E137" s="108"/>
      <c r="F137" s="106"/>
      <c r="G137" s="108"/>
      <c r="H137" s="107"/>
      <c r="I137" s="106"/>
      <c r="J137" s="106"/>
      <c r="K137" s="104"/>
      <c r="L137" s="104"/>
      <c r="M137" s="104"/>
      <c r="N137" s="440" t="b">
        <v>0</v>
      </c>
      <c r="O137" s="151" t="s">
        <v>381</v>
      </c>
      <c r="P137" s="105"/>
      <c r="Q137" s="104"/>
      <c r="R137" s="440">
        <v>1</v>
      </c>
      <c r="T137" s="103"/>
      <c r="U137" s="101" t="str">
        <f>IF(T137="Y","",IF(AND(M137="",K137=""),"",IF(M137="",K137,M137)))</f>
        <v/>
      </c>
      <c r="V137" s="102" t="str">
        <f t="shared" si="59"/>
        <v/>
      </c>
      <c r="W137" s="101" t="str">
        <f>IF(T137="Y","",IF(AND(M137="",K137=""),"",IF(M137="",K137*P137,M137*P137)))</f>
        <v/>
      </c>
      <c r="X137" s="100" t="str">
        <f>IF(AND(O137="",L137=""),"",IF(O137="",L137,O137))</f>
        <v>US$2014/ ha</v>
      </c>
      <c r="Y137" s="89"/>
      <c r="Z137" s="89"/>
      <c r="AB137" s="169"/>
      <c r="AR137" s="152"/>
      <c r="AS137" s="89"/>
      <c r="AT137" s="89"/>
      <c r="AU137" s="99"/>
      <c r="AV137" s="89"/>
      <c r="AW137" s="98" t="e">
        <f>IF($AV$45="region",IF($E137=AW$763,$U137,""),IF($G137=AW$763,$U137,""))</f>
        <v>#REF!</v>
      </c>
      <c r="AX137" s="98" t="e">
        <f>IF($AV$45="Region",IF($E137=AW$763,$V137,""),IF($G137=AW$763,$V137,""))</f>
        <v>#REF!</v>
      </c>
      <c r="AY137" s="89"/>
      <c r="AZ137" s="98" t="e">
        <f>IF($AV$45="region",IF($E137=AZ$763,$U137,""),IF($G137=AZ$763,$U137,""))</f>
        <v>#REF!</v>
      </c>
      <c r="BA137" s="98" t="e">
        <f>IF($AV$45="Region",IF($E137=AZ$763,$V137,""),IF($G137=AZ$763,$V137,""))</f>
        <v>#REF!</v>
      </c>
      <c r="BB137" s="89"/>
      <c r="BC137" s="98" t="e">
        <f>IF($AV$45="region",IF($E137=BC$763,$U137,""),IF($G137=BC$763,$U137,""))</f>
        <v>#REF!</v>
      </c>
      <c r="BD137" s="98" t="e">
        <f>IF($AV$45="Region",IF($E137=BC$763,$V137,""),IF($G137=BC$763,$V137,""))</f>
        <v>#REF!</v>
      </c>
      <c r="BE137" s="89"/>
      <c r="BF137" s="98" t="e">
        <f>IF($AV$45="region",IF($E137=BF$763,$U137,""),IF($G137=BF$763,$U137,""))</f>
        <v>#REF!</v>
      </c>
      <c r="BG137" s="98" t="e">
        <f>IF($AV$45="Region",IF($E137=BF$763,$V137,""),IF($G137=BF$763,$V137,""))</f>
        <v>#REF!</v>
      </c>
      <c r="BH137" s="89"/>
      <c r="BI137" s="98" t="e">
        <f>IF($AV$45="region",IF($E137=BI$763,$U137,""),IF($G137=BI$763,$U137,""))</f>
        <v>#REF!</v>
      </c>
      <c r="BJ137" s="98" t="e">
        <f>IF($AV$45="Region",IF($E137=BI$763,$V137,""),IF($G137=BI$763,$V137,""))</f>
        <v>#REF!</v>
      </c>
      <c r="BK137" s="89"/>
      <c r="BL137" s="98" t="str">
        <f t="shared" si="60"/>
        <v/>
      </c>
      <c r="BM137" s="98" t="str">
        <f t="shared" si="61"/>
        <v/>
      </c>
      <c r="BN137" s="89"/>
      <c r="BO137" s="98" t="str">
        <f t="shared" si="62"/>
        <v/>
      </c>
      <c r="BP137" s="98" t="str">
        <f t="shared" si="63"/>
        <v/>
      </c>
      <c r="BQ137" s="89"/>
      <c r="BR137" s="98" t="str">
        <f t="shared" si="64"/>
        <v/>
      </c>
      <c r="BS137" s="98" t="str">
        <f t="shared" si="65"/>
        <v/>
      </c>
      <c r="BT137" s="89"/>
      <c r="BU137" s="98" t="str">
        <f t="shared" si="66"/>
        <v/>
      </c>
      <c r="BV137" s="98" t="str">
        <f t="shared" si="67"/>
        <v/>
      </c>
      <c r="BW137" s="89"/>
      <c r="BX137" s="152"/>
    </row>
    <row r="138" spans="1:77" s="64" customFormat="1" x14ac:dyDescent="0.25">
      <c r="A138" s="83">
        <v>20</v>
      </c>
      <c r="B138" s="109" t="str">
        <f t="shared" si="58"/>
        <v xml:space="preserve">: </v>
      </c>
      <c r="C138" s="106"/>
      <c r="D138" s="106"/>
      <c r="E138" s="108"/>
      <c r="F138" s="106"/>
      <c r="G138" s="108"/>
      <c r="H138" s="107"/>
      <c r="I138" s="106"/>
      <c r="J138" s="106"/>
      <c r="K138" s="104"/>
      <c r="L138" s="104"/>
      <c r="M138" s="104"/>
      <c r="N138" s="440" t="b">
        <v>0</v>
      </c>
      <c r="O138" s="151" t="s">
        <v>381</v>
      </c>
      <c r="P138" s="105"/>
      <c r="Q138" s="104"/>
      <c r="R138" s="440">
        <v>1</v>
      </c>
      <c r="T138" s="103"/>
      <c r="U138" s="101" t="str">
        <f>IF(T138="Y","",IF(AND(M138="",K138=""),"",IF(M138="",K138,M138)))</f>
        <v/>
      </c>
      <c r="V138" s="102" t="str">
        <f t="shared" si="59"/>
        <v/>
      </c>
      <c r="W138" s="101" t="str">
        <f>IF(T138="Y","",IF(AND(M138="",K138=""),"",IF(M138="",K138*P138,M138*P138)))</f>
        <v/>
      </c>
      <c r="X138" s="100" t="str">
        <f>IF(AND(O138="",L138=""),"",IF(O138="",L138,O138))</f>
        <v>US$2014/ ha</v>
      </c>
      <c r="Y138" s="89"/>
      <c r="Z138" s="89"/>
      <c r="AB138" s="169"/>
      <c r="AR138" s="152"/>
      <c r="AS138" s="89"/>
      <c r="AT138" s="89"/>
      <c r="AU138" s="99"/>
      <c r="AV138" s="89"/>
      <c r="AW138" s="98" t="e">
        <f>IF($AV$45="region",IF($E138=AW$763,$U138,""),IF($G138=AW$763,$U138,""))</f>
        <v>#REF!</v>
      </c>
      <c r="AX138" s="98" t="e">
        <f>IF($AV$45="Region",IF($E138=AW$763,$V138,""),IF($G138=AW$763,$V138,""))</f>
        <v>#REF!</v>
      </c>
      <c r="AY138" s="89"/>
      <c r="AZ138" s="98" t="e">
        <f>IF($AV$45="region",IF($E138=AZ$763,$U138,""),IF($G138=AZ$763,$U138,""))</f>
        <v>#REF!</v>
      </c>
      <c r="BA138" s="98" t="e">
        <f>IF($AV$45="Region",IF($E138=AZ$763,$V138,""),IF($G138=AZ$763,$V138,""))</f>
        <v>#REF!</v>
      </c>
      <c r="BB138" s="89"/>
      <c r="BC138" s="98" t="e">
        <f>IF($AV$45="region",IF($E138=BC$763,$U138,""),IF($G138=BC$763,$U138,""))</f>
        <v>#REF!</v>
      </c>
      <c r="BD138" s="98" t="e">
        <f>IF($AV$45="Region",IF($E138=BC$763,$V138,""),IF($G138=BC$763,$V138,""))</f>
        <v>#REF!</v>
      </c>
      <c r="BE138" s="89"/>
      <c r="BF138" s="98" t="e">
        <f>IF($AV$45="region",IF($E138=BF$763,$U138,""),IF($G138=BF$763,$U138,""))</f>
        <v>#REF!</v>
      </c>
      <c r="BG138" s="98" t="e">
        <f>IF($AV$45="Region",IF($E138=BF$763,$V138,""),IF($G138=BF$763,$V138,""))</f>
        <v>#REF!</v>
      </c>
      <c r="BH138" s="89"/>
      <c r="BI138" s="98" t="e">
        <f>IF($AV$45="region",IF($E138=BI$763,$U138,""),IF($G138=BI$763,$U138,""))</f>
        <v>#REF!</v>
      </c>
      <c r="BJ138" s="98" t="e">
        <f>IF($AV$45="Region",IF($E138=BI$763,$V138,""),IF($G138=BI$763,$V138,""))</f>
        <v>#REF!</v>
      </c>
      <c r="BK138" s="89"/>
      <c r="BL138" s="98" t="str">
        <f t="shared" si="60"/>
        <v/>
      </c>
      <c r="BM138" s="98" t="str">
        <f t="shared" si="61"/>
        <v/>
      </c>
      <c r="BN138" s="89"/>
      <c r="BO138" s="98" t="str">
        <f t="shared" si="62"/>
        <v/>
      </c>
      <c r="BP138" s="98" t="str">
        <f t="shared" si="63"/>
        <v/>
      </c>
      <c r="BQ138" s="89"/>
      <c r="BR138" s="98" t="str">
        <f t="shared" si="64"/>
        <v/>
      </c>
      <c r="BS138" s="98" t="str">
        <f t="shared" si="65"/>
        <v/>
      </c>
      <c r="BT138" s="89"/>
      <c r="BU138" s="98" t="str">
        <f t="shared" si="66"/>
        <v/>
      </c>
      <c r="BV138" s="98" t="str">
        <f t="shared" si="67"/>
        <v/>
      </c>
      <c r="BW138" s="89"/>
      <c r="BX138" s="152"/>
    </row>
    <row r="139" spans="1:77" s="64" customFormat="1" x14ac:dyDescent="0.25">
      <c r="A139" s="83"/>
      <c r="B139" s="91" t="s">
        <v>64</v>
      </c>
      <c r="C139" s="92"/>
      <c r="D139" s="92"/>
      <c r="E139" s="92"/>
      <c r="F139" s="92"/>
      <c r="G139" s="92"/>
      <c r="I139" s="89"/>
      <c r="J139" s="94"/>
      <c r="M139" s="64" t="s">
        <v>63</v>
      </c>
      <c r="T139" s="94" t="s">
        <v>62</v>
      </c>
      <c r="U139" s="189">
        <f>AVERAGE(U119:U138)</f>
        <v>462.45300593907291</v>
      </c>
      <c r="V139" s="97">
        <f>IF(U147="Y",SUM(V119:V138)/SUM(P119:P138),AVERAGE(V119:V138))</f>
        <v>462.45300593907291</v>
      </c>
      <c r="W139" s="96" t="e">
        <f>SUM(W119:W138)/SUM(P119:P138)</f>
        <v>#DIV/0!</v>
      </c>
      <c r="X139" s="89"/>
      <c r="Y139" s="89"/>
      <c r="Z139" s="89"/>
      <c r="AB139" s="169"/>
      <c r="AR139" s="152"/>
      <c r="AS139" s="89"/>
      <c r="AT139" s="89"/>
      <c r="AU139" s="89"/>
      <c r="AV139" s="94" t="s">
        <v>62</v>
      </c>
      <c r="AW139" s="93" t="e">
        <f>AVERAGE(AW119:AW138)</f>
        <v>#REF!</v>
      </c>
      <c r="AX139" s="93" t="e">
        <f>SUM(AX119:AX138)/COUNTIF(AX119:AX138,"&gt;0")</f>
        <v>#REF!</v>
      </c>
      <c r="AY139" s="89"/>
      <c r="AZ139" s="93" t="e">
        <f>AVERAGE(AZ119:AZ138)</f>
        <v>#REF!</v>
      </c>
      <c r="BA139" s="93" t="e">
        <f>SUM(BA119:BA138)/COUNTIF(BA119:BA138,"&gt;0")</f>
        <v>#REF!</v>
      </c>
      <c r="BB139" s="89"/>
      <c r="BC139" s="93" t="e">
        <f>AVERAGE(BC119:BC138)</f>
        <v>#REF!</v>
      </c>
      <c r="BD139" s="93" t="e">
        <f>SUM(BD119:BD138)/COUNTIF(BD119:BD138,"&gt;0")</f>
        <v>#REF!</v>
      </c>
      <c r="BE139" s="89"/>
      <c r="BF139" s="93" t="e">
        <f>AVERAGE(BF119:BF138)</f>
        <v>#REF!</v>
      </c>
      <c r="BG139" s="93" t="e">
        <f>SUM(BG119:BG138)/COUNTIF(BG119:BG138,"&gt;0")</f>
        <v>#REF!</v>
      </c>
      <c r="BH139" s="89"/>
      <c r="BI139" s="93" t="e">
        <f>AVERAGE(BI119:BI138)</f>
        <v>#REF!</v>
      </c>
      <c r="BJ139" s="93" t="e">
        <f>SUM(BJ119:BJ138)/COUNTIF(BJ119:BJ138,"&gt;0")</f>
        <v>#REF!</v>
      </c>
      <c r="BK139" s="94"/>
      <c r="BL139" s="93" t="e">
        <f>AVERAGE(BL119:BL138)</f>
        <v>#DIV/0!</v>
      </c>
      <c r="BM139" s="93" t="e">
        <f>SUM(BM119:BM138)/COUNTIF(BM119:BM138,"&gt;0")</f>
        <v>#DIV/0!</v>
      </c>
      <c r="BN139" s="89"/>
      <c r="BO139" s="93" t="e">
        <f>AVERAGE(BO119:BO138)</f>
        <v>#DIV/0!</v>
      </c>
      <c r="BP139" s="93" t="e">
        <f>SUM(BP119:BP138)/COUNTIF(BP119:BP138,"&gt;0")</f>
        <v>#DIV/0!</v>
      </c>
      <c r="BQ139" s="89"/>
      <c r="BR139" s="93" t="e">
        <f>AVERAGE(BR119:BR138)</f>
        <v>#DIV/0!</v>
      </c>
      <c r="BS139" s="93" t="e">
        <f>SUM(BS119:BS138)/COUNTIF(BS119:BS138,"&gt;0")</f>
        <v>#DIV/0!</v>
      </c>
      <c r="BT139" s="89"/>
      <c r="BU139" s="93">
        <f>AVERAGE(BU119:BU138)</f>
        <v>339.77019987393999</v>
      </c>
      <c r="BV139" s="93">
        <f>SUM(BV119:BV138)/COUNTIF(BV119:BV138,"&gt;0")</f>
        <v>339.77019987393999</v>
      </c>
      <c r="BW139" s="89"/>
      <c r="BX139" s="152"/>
    </row>
    <row r="140" spans="1:77" s="64" customFormat="1" x14ac:dyDescent="0.25">
      <c r="A140" s="83"/>
      <c r="B140" s="91" t="s">
        <v>61</v>
      </c>
      <c r="C140" s="92" t="s">
        <v>516</v>
      </c>
      <c r="D140" s="398"/>
      <c r="E140" s="399"/>
      <c r="F140" s="399"/>
      <c r="G140" s="399"/>
      <c r="H140" s="399"/>
      <c r="I140" s="399"/>
      <c r="J140" s="399"/>
      <c r="K140" s="400"/>
      <c r="T140" s="77" t="s">
        <v>57</v>
      </c>
      <c r="U140" s="88">
        <f>U139+X140*U143</f>
        <v>713.74365784127986</v>
      </c>
      <c r="V140" s="88">
        <f>V139+X140*V143</f>
        <v>713.74365784127986</v>
      </c>
      <c r="W140" s="88" t="e">
        <f>W139+X140*W143</f>
        <v>#DIV/0!</v>
      </c>
      <c r="X140" s="86">
        <v>1</v>
      </c>
      <c r="Y140" s="64" t="s">
        <v>59</v>
      </c>
      <c r="AA140" s="89"/>
      <c r="AB140" s="89" t="s">
        <v>58</v>
      </c>
      <c r="AC140" s="169"/>
      <c r="AS140" s="152"/>
      <c r="AT140" s="89"/>
      <c r="AU140" s="89"/>
      <c r="AV140" s="89"/>
      <c r="AW140" s="77" t="s">
        <v>57</v>
      </c>
      <c r="AX140" s="76" t="e">
        <f>AW139+(AW145*AW142)</f>
        <v>#REF!</v>
      </c>
      <c r="AY140" s="76" t="e">
        <f>AX139+(AX145*AW142)</f>
        <v>#REF!</v>
      </c>
      <c r="AZ140" s="89"/>
      <c r="BA140" s="76" t="e">
        <f>AZ139+(AZ145*AZ142)</f>
        <v>#REF!</v>
      </c>
      <c r="BB140" s="76" t="e">
        <f>BA139+(BA145*AZ142)</f>
        <v>#REF!</v>
      </c>
      <c r="BC140" s="89"/>
      <c r="BD140" s="76" t="e">
        <f>BC139+(BC145*BC142)</f>
        <v>#REF!</v>
      </c>
      <c r="BE140" s="76" t="e">
        <f>BD139+(BD145*BC142)</f>
        <v>#REF!</v>
      </c>
      <c r="BF140" s="89"/>
      <c r="BG140" s="76" t="e">
        <f>BF139+(BF145*BF142)</f>
        <v>#REF!</v>
      </c>
      <c r="BH140" s="76" t="e">
        <f>BG139+(BG145*BF142)</f>
        <v>#REF!</v>
      </c>
      <c r="BI140" s="89"/>
      <c r="BJ140" s="76" t="e">
        <f>BI139+(BI145*BI142)</f>
        <v>#REF!</v>
      </c>
      <c r="BK140" s="76" t="e">
        <f>BJ139+(BJ145*BI142)</f>
        <v>#REF!</v>
      </c>
      <c r="BL140" s="77"/>
      <c r="BM140" s="76" t="e">
        <f>BL139+(BL145*BL142)</f>
        <v>#DIV/0!</v>
      </c>
      <c r="BN140" s="76" t="e">
        <f>BM139+(BM145*BL142)</f>
        <v>#DIV/0!</v>
      </c>
      <c r="BO140" s="89"/>
      <c r="BP140" s="76" t="e">
        <f>BO139+(BO145*BO142)</f>
        <v>#DIV/0!</v>
      </c>
      <c r="BQ140" s="76" t="e">
        <f>BP139+(BP145*BO142)</f>
        <v>#DIV/0!</v>
      </c>
      <c r="BR140" s="89"/>
      <c r="BS140" s="76" t="e">
        <f>BR139+(BR145*BR142)</f>
        <v>#DIV/0!</v>
      </c>
      <c r="BT140" s="76" t="e">
        <f>BS139+(BS145*BR142)</f>
        <v>#DIV/0!</v>
      </c>
      <c r="BU140" s="89"/>
      <c r="BV140" s="76">
        <f>BU139+(BU145*BU142)</f>
        <v>407.72423984872819</v>
      </c>
      <c r="BW140" s="76">
        <f>BV139+(BV145*BU142)</f>
        <v>407.72423984872819</v>
      </c>
      <c r="BX140" s="89"/>
      <c r="BY140" s="152"/>
    </row>
    <row r="141" spans="1:77" s="64" customFormat="1" x14ac:dyDescent="0.25">
      <c r="A141" s="83"/>
      <c r="B141" s="91" t="s">
        <v>56</v>
      </c>
      <c r="C141" s="83"/>
      <c r="D141" s="401"/>
      <c r="E141" s="402"/>
      <c r="F141" s="402"/>
      <c r="G141" s="402"/>
      <c r="H141" s="402"/>
      <c r="I141" s="402"/>
      <c r="J141" s="402"/>
      <c r="K141" s="403"/>
      <c r="L141" s="89"/>
      <c r="M141" s="89"/>
      <c r="T141" s="77" t="s">
        <v>54</v>
      </c>
      <c r="U141" s="88">
        <f>IF($AB141="Y",MIN(U119:U138),U139-$X141*U143)</f>
        <v>212.96897999999999</v>
      </c>
      <c r="V141" s="88">
        <f>IF($AB141="Y",MIN(V119:V138),V139-$X141*V143)</f>
        <v>212.96897999999999</v>
      </c>
      <c r="W141" s="88">
        <f>IF($AB141="Y",MIN(W119:W138),W139-$X141*W143)</f>
        <v>0</v>
      </c>
      <c r="X141" s="86">
        <v>1</v>
      </c>
      <c r="Y141" s="64" t="s">
        <v>55</v>
      </c>
      <c r="AA141" s="89"/>
      <c r="AB141" s="90" t="s">
        <v>191</v>
      </c>
      <c r="AC141" s="169"/>
      <c r="AS141" s="152"/>
      <c r="AT141" s="89"/>
      <c r="AU141" s="89"/>
      <c r="AV141" s="89"/>
      <c r="AW141" s="77" t="s">
        <v>54</v>
      </c>
      <c r="AX141" s="76" t="e">
        <f>AW139-(AW145*AW143)</f>
        <v>#REF!</v>
      </c>
      <c r="AY141" s="76" t="e">
        <f>AX139-(AX145*AW143)</f>
        <v>#REF!</v>
      </c>
      <c r="AZ141" s="89"/>
      <c r="BA141" s="76" t="e">
        <f>AZ139-(AZ145*AZ143)</f>
        <v>#REF!</v>
      </c>
      <c r="BB141" s="76" t="e">
        <f>BA139-(BA145*AZ143)</f>
        <v>#REF!</v>
      </c>
      <c r="BC141" s="89"/>
      <c r="BD141" s="76" t="e">
        <f>BC139-(BC145*BC143)</f>
        <v>#REF!</v>
      </c>
      <c r="BE141" s="76" t="e">
        <f>BD139-(BD145*BC143)</f>
        <v>#REF!</v>
      </c>
      <c r="BF141" s="89"/>
      <c r="BG141" s="76" t="e">
        <f>BF139-(BF145*BF143)</f>
        <v>#REF!</v>
      </c>
      <c r="BH141" s="76" t="e">
        <f>BG139-(BG145*BF143)</f>
        <v>#REF!</v>
      </c>
      <c r="BI141" s="89"/>
      <c r="BJ141" s="76" t="e">
        <f>BI139-(BI145*BI143)</f>
        <v>#REF!</v>
      </c>
      <c r="BK141" s="76" t="e">
        <f>BJ139-(BJ145*BI143)</f>
        <v>#REF!</v>
      </c>
      <c r="BL141" s="77"/>
      <c r="BM141" s="76" t="e">
        <f>BL139-(BL145*BL143)</f>
        <v>#DIV/0!</v>
      </c>
      <c r="BN141" s="76" t="e">
        <f>BM139-(BM145*BL143)</f>
        <v>#DIV/0!</v>
      </c>
      <c r="BO141" s="89"/>
      <c r="BP141" s="76" t="e">
        <f>BO139-(BO145*BO143)</f>
        <v>#DIV/0!</v>
      </c>
      <c r="BQ141" s="76" t="e">
        <f>BP139-(BP145*BO143)</f>
        <v>#DIV/0!</v>
      </c>
      <c r="BR141" s="89"/>
      <c r="BS141" s="76" t="e">
        <f>BR139-(BR145*BR143)</f>
        <v>#DIV/0!</v>
      </c>
      <c r="BT141" s="76" t="e">
        <f>BS139-(BS145*BR143)</f>
        <v>#DIV/0!</v>
      </c>
      <c r="BU141" s="89"/>
      <c r="BV141" s="76">
        <f>BU139-(BU145*BU143)</f>
        <v>271.81615989915178</v>
      </c>
      <c r="BW141" s="76">
        <f>BV139-(BV145*BU143)</f>
        <v>271.81615989915178</v>
      </c>
      <c r="BX141" s="89"/>
      <c r="BY141" s="152"/>
    </row>
    <row r="142" spans="1:77" s="64" customFormat="1" ht="14.25" x14ac:dyDescent="0.2">
      <c r="A142" s="83"/>
      <c r="B142" s="83"/>
      <c r="C142" s="83"/>
      <c r="D142" s="401"/>
      <c r="E142" s="402"/>
      <c r="F142" s="402"/>
      <c r="G142" s="402"/>
      <c r="H142" s="402"/>
      <c r="I142" s="402"/>
      <c r="J142" s="402"/>
      <c r="K142" s="403"/>
      <c r="T142" s="77" t="s">
        <v>51</v>
      </c>
      <c r="U142" s="88" t="str">
        <f>IF((0.67*U143)&gt;U139,"no","yes")</f>
        <v>yes</v>
      </c>
      <c r="V142" s="88" t="str">
        <f>IF((0.67*V143)&gt;V139,"no","yes")</f>
        <v>yes</v>
      </c>
      <c r="W142" s="88" t="e">
        <f>IF((0.67*W143)&gt;W139,"no","yes")</f>
        <v>#DIV/0!</v>
      </c>
      <c r="AB142" s="152"/>
      <c r="AR142" s="152"/>
      <c r="AU142" s="360" t="s">
        <v>53</v>
      </c>
      <c r="AV142" s="361"/>
      <c r="AW142" s="86">
        <v>1</v>
      </c>
      <c r="AZ142" s="86">
        <v>1</v>
      </c>
      <c r="BC142" s="86">
        <v>1</v>
      </c>
      <c r="BF142" s="86">
        <v>1</v>
      </c>
      <c r="BI142" s="86">
        <v>1</v>
      </c>
      <c r="BK142" s="77"/>
      <c r="BL142" s="86">
        <v>1</v>
      </c>
      <c r="BO142" s="86">
        <v>1</v>
      </c>
      <c r="BR142" s="86">
        <v>1</v>
      </c>
      <c r="BU142" s="86">
        <v>1</v>
      </c>
      <c r="BX142" s="152"/>
    </row>
    <row r="143" spans="1:77" s="64" customFormat="1" ht="14.25" x14ac:dyDescent="0.2">
      <c r="A143" s="75" t="str">
        <f ca="1">HYPERLINK("#"&amp;"'"&amp;A$2&amp;"'!a1","Back to top")</f>
        <v>Back to top</v>
      </c>
      <c r="B143" s="75"/>
      <c r="C143" s="83"/>
      <c r="D143" s="401"/>
      <c r="E143" s="402"/>
      <c r="F143" s="402"/>
      <c r="G143" s="402"/>
      <c r="H143" s="402"/>
      <c r="I143" s="402"/>
      <c r="J143" s="402"/>
      <c r="K143" s="403"/>
      <c r="T143" s="77" t="s">
        <v>50</v>
      </c>
      <c r="U143" s="88">
        <f>_xlfn.STDEV.P(U119:U138)</f>
        <v>251.29065190220697</v>
      </c>
      <c r="V143" s="88">
        <f t="array" ref="V143">IF(U147="Y",SQRT(SUM(IFERROR(P119:P138*(U119:U138-(V139))^2,0))/((COUNTIFS(P119:P138,"&lt;&gt;"&amp;"")-1)/COUNTIFS(P119:P138,"&lt;&gt;"&amp;"")*SUM(P119:P138))),_xlfn.STDEV.P(V119:V138))</f>
        <v>251.29065190220697</v>
      </c>
      <c r="W143" s="88" t="e">
        <f t="array" ref="W143">SQRT(SUM(IFERROR(P119:P138*(U119:U138-(W139))^2,0))/((COUNTIFS(P119:P138,"&lt;&gt;"&amp;"")-1)/COUNTIFS(P119:P138,"&lt;&gt;"&amp;"")*SUM(P119:P138)))</f>
        <v>#DIV/0!</v>
      </c>
      <c r="AB143" s="152"/>
      <c r="AR143" s="152"/>
      <c r="AU143" s="360"/>
      <c r="AV143" s="361"/>
      <c r="AW143" s="86">
        <v>1</v>
      </c>
      <c r="AZ143" s="86">
        <v>1</v>
      </c>
      <c r="BC143" s="86">
        <v>1</v>
      </c>
      <c r="BF143" s="86">
        <v>1</v>
      </c>
      <c r="BI143" s="86">
        <v>1</v>
      </c>
      <c r="BK143" s="77"/>
      <c r="BL143" s="86">
        <v>1</v>
      </c>
      <c r="BO143" s="86">
        <v>1</v>
      </c>
      <c r="BR143" s="86">
        <v>1</v>
      </c>
      <c r="BU143" s="86">
        <v>1</v>
      </c>
      <c r="BX143" s="152"/>
    </row>
    <row r="144" spans="1:77" s="64" customFormat="1" x14ac:dyDescent="0.25">
      <c r="A144" s="83"/>
      <c r="B144" s="83"/>
      <c r="C144" s="83"/>
      <c r="D144" s="401"/>
      <c r="E144" s="402"/>
      <c r="F144" s="402"/>
      <c r="G144" s="402"/>
      <c r="H144" s="402"/>
      <c r="I144" s="402"/>
      <c r="J144" s="402"/>
      <c r="K144" s="403"/>
      <c r="T144" s="73" t="s">
        <v>48</v>
      </c>
      <c r="U144" s="85">
        <f>COUNTIF(U119:U138,"&gt;0")</f>
        <v>11</v>
      </c>
      <c r="V144" s="85">
        <f>COUNTIF(V119:V138,"&gt;0")</f>
        <v>11</v>
      </c>
      <c r="W144" s="81"/>
      <c r="X144" s="84" t="s">
        <v>52</v>
      </c>
      <c r="AB144" s="152"/>
      <c r="AR144" s="152"/>
      <c r="AV144" s="77" t="s">
        <v>51</v>
      </c>
      <c r="AW144" s="76" t="e">
        <f>IF((0.67*AW145)&gt;AW139,"no","yes")</f>
        <v>#REF!</v>
      </c>
      <c r="AX144" s="76" t="e">
        <f>IF((0.67*AX145)&gt;AX139,"no","yes")</f>
        <v>#REF!</v>
      </c>
      <c r="AZ144" s="76" t="e">
        <f>IF((0.67*AZ145)&gt;AZ139,"no","yes")</f>
        <v>#REF!</v>
      </c>
      <c r="BA144" s="76" t="e">
        <f>IF((0.67*BA145)&gt;BA139,"no","yes")</f>
        <v>#REF!</v>
      </c>
      <c r="BC144" s="76" t="e">
        <f>IF((0.67*BC145)&gt;BC139,"no","yes")</f>
        <v>#REF!</v>
      </c>
      <c r="BD144" s="76" t="e">
        <f>IF((0.67*BD145)&gt;BD139,"no","yes")</f>
        <v>#REF!</v>
      </c>
      <c r="BF144" s="76" t="e">
        <f>IF((0.67*BF145)&gt;BF139,"no","yes")</f>
        <v>#REF!</v>
      </c>
      <c r="BG144" s="76" t="e">
        <f>IF((0.67*BG145)&gt;BG139,"no","yes")</f>
        <v>#REF!</v>
      </c>
      <c r="BI144" s="76" t="e">
        <f>IF((0.67*BI145)&gt;BI139,"no","yes")</f>
        <v>#REF!</v>
      </c>
      <c r="BJ144" s="76" t="e">
        <f>IF((0.67*BJ145)&gt;BJ139,"no","yes")</f>
        <v>#REF!</v>
      </c>
      <c r="BK144" s="73"/>
      <c r="BL144" s="76" t="e">
        <f>IF((0.67*BL145)&gt;BL139,"no","yes")</f>
        <v>#DIV/0!</v>
      </c>
      <c r="BM144" s="76" t="e">
        <f>IF((0.67*BM145)&gt;BM139,"no","yes")</f>
        <v>#DIV/0!</v>
      </c>
      <c r="BO144" s="76" t="e">
        <f>IF((0.67*BO145)&gt;BO139,"no","yes")</f>
        <v>#DIV/0!</v>
      </c>
      <c r="BP144" s="76" t="e">
        <f>IF((0.67*BP145)&gt;BP139,"no","yes")</f>
        <v>#DIV/0!</v>
      </c>
      <c r="BR144" s="76" t="e">
        <f>IF((0.67*BR145)&gt;BR139,"no","yes")</f>
        <v>#DIV/0!</v>
      </c>
      <c r="BS144" s="76" t="e">
        <f>IF((0.67*BS145)&gt;BS139,"no","yes")</f>
        <v>#DIV/0!</v>
      </c>
      <c r="BU144" s="76" t="str">
        <f>IF((0.67*BU145)&gt;BU139,"no","yes")</f>
        <v>yes</v>
      </c>
      <c r="BV144" s="76" t="str">
        <f>IF((0.67*BV145)&gt;BV139,"no","yes")</f>
        <v>yes</v>
      </c>
      <c r="BX144" s="152"/>
    </row>
    <row r="145" spans="1:76" s="64" customFormat="1" ht="14.25" x14ac:dyDescent="0.2">
      <c r="C145" s="83"/>
      <c r="D145" s="401"/>
      <c r="E145" s="402"/>
      <c r="F145" s="402"/>
      <c r="G145" s="402"/>
      <c r="H145" s="402"/>
      <c r="I145" s="402"/>
      <c r="J145" s="402"/>
      <c r="K145" s="403"/>
      <c r="X145" s="80"/>
      <c r="Y145" s="79"/>
      <c r="Z145" s="78"/>
      <c r="AB145" s="152"/>
      <c r="AR145" s="152"/>
      <c r="AV145" s="77" t="s">
        <v>50</v>
      </c>
      <c r="AW145" s="76" t="e">
        <f>_xlfn.STDEV.P(AW119:AW138)</f>
        <v>#REF!</v>
      </c>
      <c r="AX145" s="76" t="e">
        <f>_xlfn.STDEV.P(AX119:AX138)</f>
        <v>#REF!</v>
      </c>
      <c r="AZ145" s="76" t="e">
        <f>_xlfn.STDEV.P(AZ119:AZ138)</f>
        <v>#REF!</v>
      </c>
      <c r="BA145" s="76" t="e">
        <f>_xlfn.STDEV.P(BA119:BA138)</f>
        <v>#REF!</v>
      </c>
      <c r="BC145" s="76" t="e">
        <f>_xlfn.STDEV.P(BC119:BC138)</f>
        <v>#REF!</v>
      </c>
      <c r="BD145" s="76" t="e">
        <f>_xlfn.STDEV.P(BD119:BD138)</f>
        <v>#REF!</v>
      </c>
      <c r="BF145" s="76" t="e">
        <f>_xlfn.STDEV.P(BF119:BF138)</f>
        <v>#REF!</v>
      </c>
      <c r="BG145" s="76" t="e">
        <f>_xlfn.STDEV.P(BG119:BG138)</f>
        <v>#REF!</v>
      </c>
      <c r="BI145" s="76" t="e">
        <f>_xlfn.STDEV.P(BI119:BI138)</f>
        <v>#REF!</v>
      </c>
      <c r="BJ145" s="76" t="e">
        <f>_xlfn.STDEV.P(BJ119:BJ138)</f>
        <v>#REF!</v>
      </c>
      <c r="BL145" s="76" t="e">
        <f>_xlfn.STDEV.P(BL119:BL138)</f>
        <v>#DIV/0!</v>
      </c>
      <c r="BM145" s="76" t="e">
        <f>_xlfn.STDEV.P(BM119:BM138)</f>
        <v>#DIV/0!</v>
      </c>
      <c r="BO145" s="76" t="e">
        <f>_xlfn.STDEV.P(BO119:BO138)</f>
        <v>#DIV/0!</v>
      </c>
      <c r="BP145" s="76" t="e">
        <f>_xlfn.STDEV.P(BP119:BP138)</f>
        <v>#DIV/0!</v>
      </c>
      <c r="BR145" s="76" t="e">
        <f>_xlfn.STDEV.P(BR119:BR138)</f>
        <v>#DIV/0!</v>
      </c>
      <c r="BS145" s="76" t="e">
        <f>_xlfn.STDEV.P(BS119:BS138)</f>
        <v>#DIV/0!</v>
      </c>
      <c r="BU145" s="76">
        <f>_xlfn.STDEV.P(BU119:BU138)</f>
        <v>67.95403997478823</v>
      </c>
      <c r="BV145" s="76">
        <f>_xlfn.STDEV.P(BV119:BV138)</f>
        <v>67.95403997478823</v>
      </c>
      <c r="BX145" s="152"/>
    </row>
    <row r="146" spans="1:76" s="64" customFormat="1" x14ac:dyDescent="0.2">
      <c r="A146" s="83"/>
      <c r="B146" s="83"/>
      <c r="D146" s="404"/>
      <c r="E146" s="405"/>
      <c r="F146" s="405"/>
      <c r="G146" s="405"/>
      <c r="H146" s="405"/>
      <c r="I146" s="405"/>
      <c r="J146" s="405"/>
      <c r="K146" s="406"/>
      <c r="U146" s="138" t="s">
        <v>49</v>
      </c>
      <c r="X146" s="70"/>
      <c r="Y146" s="69"/>
      <c r="Z146" s="68"/>
      <c r="AB146" s="152"/>
      <c r="AR146" s="152"/>
      <c r="AV146" s="73" t="s">
        <v>48</v>
      </c>
      <c r="AW146" s="72">
        <f>COUNTIF(AW119:AW138,"&gt;0")</f>
        <v>0</v>
      </c>
      <c r="AX146" s="72">
        <f>COUNTIF(AX119:AX138,"&gt;0")</f>
        <v>0</v>
      </c>
      <c r="AZ146" s="72">
        <f>COUNTIF(AZ119:AZ138,"&gt;0")</f>
        <v>0</v>
      </c>
      <c r="BA146" s="72">
        <f>COUNTIF(BA119:BA138,"&gt;0")</f>
        <v>0</v>
      </c>
      <c r="BC146" s="72">
        <f>COUNTIF(BC119:BC138,"&gt;0")</f>
        <v>0</v>
      </c>
      <c r="BD146" s="72">
        <f>COUNTIF(BD119:BD138,"&gt;0")</f>
        <v>0</v>
      </c>
      <c r="BF146" s="72">
        <f>COUNTIF(BF119:BF138,"&gt;0")</f>
        <v>0</v>
      </c>
      <c r="BG146" s="72">
        <f>COUNTIF(BG119:BG138,"&gt;0")</f>
        <v>0</v>
      </c>
      <c r="BI146" s="72">
        <f>COUNTIF(BI119:BI138,"&gt;0")</f>
        <v>0</v>
      </c>
      <c r="BJ146" s="72">
        <f>COUNTIF(BJ119:BJ138,"&gt;0")</f>
        <v>0</v>
      </c>
      <c r="BL146" s="72">
        <f>COUNTIF(BL119:BL138,"&gt;0")</f>
        <v>0</v>
      </c>
      <c r="BM146" s="72">
        <f>COUNTIF(BM119:BM138,"&gt;0")</f>
        <v>0</v>
      </c>
      <c r="BO146" s="72">
        <f>COUNTIF(BO119:BO138,"&gt;0")</f>
        <v>0</v>
      </c>
      <c r="BP146" s="72">
        <f>COUNTIF(BP119:BP138,"&gt;0")</f>
        <v>0</v>
      </c>
      <c r="BR146" s="72">
        <f>COUNTIF(BR119:BR138,"&gt;0")</f>
        <v>0</v>
      </c>
      <c r="BS146" s="72">
        <f>COUNTIF(BS119:BS138,"&gt;0")</f>
        <v>0</v>
      </c>
      <c r="BU146" s="72">
        <f>COUNTIF(BU119:BU138,"&gt;0")</f>
        <v>2</v>
      </c>
      <c r="BV146" s="72">
        <f>COUNTIF(BV119:BV138,"&gt;0")</f>
        <v>2</v>
      </c>
      <c r="BX146" s="152"/>
    </row>
    <row r="147" spans="1:76" s="64" customFormat="1" ht="14.25" x14ac:dyDescent="0.2">
      <c r="A147" s="83"/>
      <c r="B147" s="83"/>
      <c r="D147" s="135"/>
      <c r="E147" s="135"/>
      <c r="F147" s="135"/>
      <c r="G147" s="135"/>
      <c r="H147" s="135"/>
      <c r="I147" s="135"/>
      <c r="J147" s="135"/>
      <c r="K147" s="135"/>
      <c r="U147" s="137" t="s">
        <v>47</v>
      </c>
      <c r="X147" s="70"/>
      <c r="Y147" s="69"/>
      <c r="Z147" s="68"/>
      <c r="AB147" s="152"/>
      <c r="AR147" s="152"/>
      <c r="AV147" s="73"/>
      <c r="AW147" s="83"/>
      <c r="AX147" s="83"/>
      <c r="AZ147" s="83"/>
      <c r="BA147" s="83"/>
      <c r="BC147" s="83"/>
      <c r="BD147" s="83"/>
      <c r="BF147" s="83"/>
      <c r="BG147" s="83"/>
      <c r="BI147" s="83"/>
      <c r="BJ147" s="83"/>
      <c r="BL147" s="83"/>
      <c r="BM147" s="83"/>
      <c r="BO147" s="83"/>
      <c r="BP147" s="83"/>
      <c r="BR147" s="83"/>
      <c r="BS147" s="83"/>
      <c r="BU147" s="83"/>
      <c r="BV147" s="83"/>
      <c r="BX147" s="152"/>
    </row>
    <row r="148" spans="1:76" s="64" customFormat="1" ht="14.25" x14ac:dyDescent="0.2">
      <c r="A148" s="83"/>
      <c r="B148" s="83"/>
      <c r="D148" s="135"/>
      <c r="E148" s="135"/>
      <c r="F148" s="135"/>
      <c r="G148" s="135"/>
      <c r="H148" s="135"/>
      <c r="I148" s="135"/>
      <c r="J148" s="135"/>
      <c r="K148" s="135"/>
      <c r="X148" s="67"/>
      <c r="Y148" s="66"/>
      <c r="Z148" s="65"/>
      <c r="AB148" s="152"/>
      <c r="AR148" s="152"/>
      <c r="AV148" s="73"/>
      <c r="AW148" s="83"/>
      <c r="AX148" s="83"/>
      <c r="AZ148" s="83"/>
      <c r="BA148" s="83"/>
      <c r="BC148" s="83"/>
      <c r="BD148" s="83"/>
      <c r="BF148" s="83"/>
      <c r="BG148" s="83"/>
      <c r="BI148" s="83"/>
      <c r="BJ148" s="83"/>
      <c r="BL148" s="83"/>
      <c r="BM148" s="83"/>
      <c r="BO148" s="83"/>
      <c r="BP148" s="83"/>
      <c r="BR148" s="83"/>
      <c r="BS148" s="83"/>
      <c r="BU148" s="83"/>
      <c r="BV148" s="83"/>
      <c r="BX148" s="152"/>
    </row>
    <row r="149" spans="1:76" s="64" customFormat="1" ht="18" x14ac:dyDescent="0.25">
      <c r="AB149" s="152"/>
      <c r="AR149" s="60"/>
      <c r="BX149" s="152"/>
    </row>
    <row r="150" spans="1:76" s="64" customFormat="1" ht="14.25" x14ac:dyDescent="0.2">
      <c r="AB150" s="152"/>
      <c r="AR150" s="152"/>
      <c r="BX150" s="152"/>
    </row>
    <row r="151" spans="1:76" s="64" customFormat="1" ht="14.25" customHeight="1" x14ac:dyDescent="0.2">
      <c r="AB151" s="152"/>
      <c r="AR151" s="152"/>
      <c r="BX151" s="152"/>
    </row>
    <row r="152" spans="1:76" s="59" customFormat="1" ht="14.25" x14ac:dyDescent="0.2">
      <c r="AB152" s="63"/>
      <c r="AR152" s="63"/>
      <c r="BX152" s="63"/>
    </row>
    <row r="153" spans="1:76" s="59" customFormat="1" ht="14.25" x14ac:dyDescent="0.2">
      <c r="AB153" s="63"/>
      <c r="AR153" s="63"/>
      <c r="BX153" s="63"/>
    </row>
    <row r="154" spans="1:76" s="152" customFormat="1" ht="18" x14ac:dyDescent="0.25">
      <c r="A154" s="134">
        <f>1+A116</f>
        <v>4</v>
      </c>
      <c r="B154" s="134"/>
      <c r="C154" s="133" t="s">
        <v>380</v>
      </c>
      <c r="D154" s="171"/>
      <c r="E154" s="171"/>
      <c r="F154" s="131"/>
      <c r="G154" s="131"/>
      <c r="H154" s="131"/>
      <c r="I154" s="131"/>
      <c r="J154" s="131"/>
      <c r="K154" s="131"/>
      <c r="L154" s="131"/>
      <c r="M154" s="131"/>
      <c r="N154" s="131"/>
      <c r="AS154" s="143">
        <f>A154</f>
        <v>4</v>
      </c>
      <c r="AT154" s="143" t="str">
        <f>C154</f>
        <v>CONVENTIONAL Operating Cost per Functional Unit per Annum</v>
      </c>
      <c r="AU154" s="60"/>
      <c r="AV154" s="60"/>
      <c r="AW154" s="60"/>
      <c r="AX154" s="60"/>
      <c r="AY154" s="60"/>
      <c r="AZ154" s="60"/>
      <c r="BA154" s="60"/>
      <c r="BB154" s="60"/>
      <c r="BC154" s="60"/>
      <c r="BD154" s="60"/>
      <c r="BE154" s="60"/>
      <c r="BF154" s="60"/>
      <c r="BG154" s="60"/>
      <c r="BH154" s="60"/>
      <c r="BI154" s="60"/>
      <c r="BJ154" s="60"/>
      <c r="BK154" s="60"/>
      <c r="BL154" s="60"/>
      <c r="BM154" s="60"/>
      <c r="BN154" s="60"/>
      <c r="BO154" s="60"/>
      <c r="BP154" s="60"/>
      <c r="BQ154" s="60"/>
      <c r="BR154" s="60"/>
      <c r="BS154" s="60"/>
      <c r="BT154" s="60"/>
      <c r="BU154" s="60"/>
      <c r="BV154" s="60"/>
      <c r="BW154" s="60"/>
    </row>
    <row r="155" spans="1:76" s="64" customFormat="1" x14ac:dyDescent="0.25">
      <c r="A155" s="83"/>
      <c r="B155" s="83"/>
      <c r="C155" s="83"/>
      <c r="D155" s="129"/>
      <c r="E155" s="129"/>
      <c r="F155" s="129"/>
      <c r="G155" s="129"/>
      <c r="H155" s="129"/>
      <c r="K155" s="129"/>
      <c r="L155" s="129"/>
      <c r="AB155" s="152"/>
      <c r="AR155" s="152"/>
      <c r="AS155" s="89"/>
      <c r="AT155" s="89"/>
      <c r="AU155" s="89"/>
      <c r="AV155" s="89"/>
      <c r="AW155" s="128" t="e">
        <f>IF($AV$45="Region",'[1]Advanced Controls'!$A$59,'[1]AEZ Data'!$A$78)</f>
        <v>#REF!</v>
      </c>
      <c r="AX155" s="128"/>
      <c r="AY155" s="89"/>
      <c r="AZ155" s="128" t="e">
        <f>IF($AV$45="Region",'[1]Advanced Controls'!$A$60,'[1]AEZ Data'!$A$80)</f>
        <v>#REF!</v>
      </c>
      <c r="BA155" s="128"/>
      <c r="BB155" s="89"/>
      <c r="BC155" s="128" t="e">
        <f>IF($AV$45="Region",'[1]Advanced Controls'!$A$61,'[1]AEZ Data'!$A$79)</f>
        <v>#REF!</v>
      </c>
      <c r="BD155" s="128"/>
      <c r="BE155" s="89"/>
      <c r="BF155" s="128" t="e">
        <f>IF($AV$45="Region",'[1]Advanced Controls'!$A$62,'[1]AEZ Data'!$A$81)</f>
        <v>#REF!</v>
      </c>
      <c r="BG155" s="128"/>
      <c r="BH155" s="89"/>
      <c r="BI155" s="128" t="e">
        <f>IF($AV$45="Region",'[1]Advanced Controls'!$A$63,'[1]AEZ Data'!$A$82)</f>
        <v>#REF!</v>
      </c>
      <c r="BJ155" s="128"/>
      <c r="BK155" s="89"/>
      <c r="BL155" s="128" t="s">
        <v>90</v>
      </c>
      <c r="BM155" s="128"/>
      <c r="BN155" s="89"/>
      <c r="BO155" s="128" t="s">
        <v>89</v>
      </c>
      <c r="BP155" s="128"/>
      <c r="BQ155" s="89"/>
      <c r="BR155" s="128" t="s">
        <v>88</v>
      </c>
      <c r="BS155" s="128"/>
      <c r="BT155" s="89"/>
      <c r="BU155" s="128" t="s">
        <v>87</v>
      </c>
      <c r="BV155" s="128"/>
      <c r="BW155" s="89"/>
      <c r="BX155" s="152"/>
    </row>
    <row r="156" spans="1:76" s="64" customFormat="1" ht="45.75" thickBot="1" x14ac:dyDescent="0.3">
      <c r="A156" s="92" t="s">
        <v>86</v>
      </c>
      <c r="B156" s="127" t="s">
        <v>85</v>
      </c>
      <c r="C156" s="124" t="s">
        <v>84</v>
      </c>
      <c r="D156" s="126" t="s">
        <v>83</v>
      </c>
      <c r="E156" s="126" t="s">
        <v>82</v>
      </c>
      <c r="F156" s="124" t="s">
        <v>81</v>
      </c>
      <c r="G156" s="125" t="s">
        <v>80</v>
      </c>
      <c r="H156" s="124" t="s">
        <v>79</v>
      </c>
      <c r="I156" s="124" t="s">
        <v>78</v>
      </c>
      <c r="J156" s="124" t="s">
        <v>77</v>
      </c>
      <c r="K156" s="123" t="s">
        <v>76</v>
      </c>
      <c r="L156" s="122" t="s">
        <v>75</v>
      </c>
      <c r="M156" s="142" t="s">
        <v>74</v>
      </c>
      <c r="N156" s="119" t="s">
        <v>73</v>
      </c>
      <c r="O156" s="120" t="s">
        <v>72</v>
      </c>
      <c r="P156" s="120" t="s">
        <v>71</v>
      </c>
      <c r="Q156" s="439"/>
      <c r="R156" s="439"/>
      <c r="S156" s="114"/>
      <c r="T156" s="118" t="s">
        <v>70</v>
      </c>
      <c r="U156" s="117" t="s">
        <v>66</v>
      </c>
      <c r="V156" s="117" t="s">
        <v>65</v>
      </c>
      <c r="W156" s="117" t="s">
        <v>69</v>
      </c>
      <c r="X156" s="116" t="s">
        <v>68</v>
      </c>
      <c r="Y156" s="114"/>
      <c r="Z156" s="114"/>
      <c r="AB156" s="152"/>
      <c r="AR156" s="152"/>
      <c r="AS156" s="114"/>
      <c r="AT156" s="114"/>
      <c r="AU156" s="116" t="s">
        <v>67</v>
      </c>
      <c r="AV156" s="114"/>
      <c r="AW156" s="115" t="s">
        <v>66</v>
      </c>
      <c r="AX156" s="115" t="s">
        <v>65</v>
      </c>
      <c r="AY156" s="114"/>
      <c r="AZ156" s="115" t="s">
        <v>66</v>
      </c>
      <c r="BA156" s="115" t="s">
        <v>65</v>
      </c>
      <c r="BB156" s="114"/>
      <c r="BC156" s="115" t="s">
        <v>66</v>
      </c>
      <c r="BD156" s="115" t="s">
        <v>65</v>
      </c>
      <c r="BE156" s="114"/>
      <c r="BF156" s="115" t="s">
        <v>66</v>
      </c>
      <c r="BG156" s="115" t="s">
        <v>65</v>
      </c>
      <c r="BH156" s="114"/>
      <c r="BI156" s="115" t="s">
        <v>66</v>
      </c>
      <c r="BJ156" s="115" t="s">
        <v>65</v>
      </c>
      <c r="BK156" s="114"/>
      <c r="BL156" s="115" t="s">
        <v>66</v>
      </c>
      <c r="BM156" s="115" t="s">
        <v>65</v>
      </c>
      <c r="BN156" s="114"/>
      <c r="BO156" s="115" t="s">
        <v>66</v>
      </c>
      <c r="BP156" s="115" t="s">
        <v>65</v>
      </c>
      <c r="BQ156" s="114"/>
      <c r="BR156" s="115" t="s">
        <v>66</v>
      </c>
      <c r="BS156" s="115" t="s">
        <v>65</v>
      </c>
      <c r="BT156" s="114"/>
      <c r="BU156" s="115" t="s">
        <v>66</v>
      </c>
      <c r="BV156" s="115" t="s">
        <v>65</v>
      </c>
      <c r="BW156" s="114"/>
      <c r="BX156" s="152"/>
    </row>
    <row r="157" spans="1:76" s="64" customFormat="1" x14ac:dyDescent="0.25">
      <c r="A157" s="83">
        <v>1</v>
      </c>
      <c r="B157" s="109" t="str">
        <f t="shared" ref="B157:B176" si="68">CONCATENATE(E157,": ",C157)</f>
        <v>USA: Metzger 2005</v>
      </c>
      <c r="C157" s="108" t="s">
        <v>354</v>
      </c>
      <c r="D157" s="108" t="s">
        <v>353</v>
      </c>
      <c r="E157" s="108" t="s">
        <v>87</v>
      </c>
      <c r="F157" s="113" t="s">
        <v>352</v>
      </c>
      <c r="G157" s="108"/>
      <c r="H157" s="107" t="s">
        <v>108</v>
      </c>
      <c r="I157" s="106">
        <v>2005</v>
      </c>
      <c r="J157" s="106"/>
      <c r="K157" s="157">
        <v>28.89</v>
      </c>
      <c r="L157" s="110" t="s">
        <v>379</v>
      </c>
      <c r="M157" s="111">
        <f>(K157*$AE$15)</f>
        <v>34.956899999999997</v>
      </c>
      <c r="N157" s="151" t="s">
        <v>316</v>
      </c>
      <c r="O157" s="105">
        <v>1</v>
      </c>
      <c r="P157" s="104" t="s">
        <v>378</v>
      </c>
      <c r="Q157" s="440"/>
      <c r="R157" s="440"/>
      <c r="T157" s="103"/>
      <c r="U157" s="101">
        <f t="shared" ref="U157:U176" si="69">IF(T157="Y","",IF(AND(M157="",K157=""),"",IF(M157="",K157,M157)))</f>
        <v>34.956899999999997</v>
      </c>
      <c r="V157" s="102">
        <f t="shared" ref="V157:V176" si="70">IF(U157="","",IF($U$185="Y",W157,IF(U157&gt;=$U$177-$AD$36*$U$181,IF(U157&lt;=$U$177+$AD$36*$U$181,U157,""),"")))</f>
        <v>34.956899999999997</v>
      </c>
      <c r="W157" s="101">
        <f t="shared" ref="W157:W176" si="71">IF(T157="Y","",IF(AND(M157="",K157=""),"",IF(M157="",K157*O157,M157*O157)))</f>
        <v>34.956899999999997</v>
      </c>
      <c r="X157" s="100" t="str">
        <f t="shared" ref="X157:X176" si="72">IF(AND(N157="",L157=""),"",IF(N157="",L157,N157))</f>
        <v>US$2014/ ha/ yr</v>
      </c>
      <c r="Y157" s="89"/>
      <c r="Z157" s="89"/>
      <c r="AB157" s="152"/>
      <c r="AR157" s="152"/>
      <c r="AS157" s="89"/>
      <c r="AT157" s="89"/>
      <c r="AU157" s="112">
        <f>$W157</f>
        <v>34.956899999999997</v>
      </c>
      <c r="AV157" s="89"/>
      <c r="AW157" s="98" t="e">
        <f>IF($AV$45="region",IF($E157=AW$763,$U157,""),IF($G157=AW$763,$U157,""))</f>
        <v>#REF!</v>
      </c>
      <c r="AX157" s="98" t="e">
        <f>IF($AV$45="Region",IF($E157=AW$763,$V157,""),IF($G157=AW$763,$V157,""))</f>
        <v>#REF!</v>
      </c>
      <c r="AY157" s="89"/>
      <c r="AZ157" s="98" t="e">
        <f>IF($AV$45="region",IF($E157=AZ$763,$U157,""),IF($G157=AZ$763,$U157,""))</f>
        <v>#REF!</v>
      </c>
      <c r="BA157" s="98" t="e">
        <f>IF($AV$45="Region",IF($E157=AZ$763,$V157,""),IF($G157=AZ$763,$V157,""))</f>
        <v>#REF!</v>
      </c>
      <c r="BB157" s="89"/>
      <c r="BC157" s="98" t="e">
        <f>IF($AV$45="region",IF($E157=BC$763,$U157,""),IF($G157=BC$763,$U157,""))</f>
        <v>#REF!</v>
      </c>
      <c r="BD157" s="98" t="e">
        <f>IF($AV$45="Region",IF($E157=BC$763,$V157,""),IF($G157=BC$763,$V157,""))</f>
        <v>#REF!</v>
      </c>
      <c r="BE157" s="89"/>
      <c r="BF157" s="98" t="e">
        <f>IF($AV$45="region",IF($E157=BF$763,$U157,""),IF($G157=BF$763,$U157,""))</f>
        <v>#REF!</v>
      </c>
      <c r="BG157" s="98" t="e">
        <f>IF($AV$45="Region",IF($E157=BF$763,$V157,""),IF($G157=BF$763,$V157,""))</f>
        <v>#REF!</v>
      </c>
      <c r="BH157" s="89"/>
      <c r="BI157" s="98" t="e">
        <f>IF($AV$45="region",IF($E157=BI$763,$U157,""),IF($G157=BI$763,$U157,""))</f>
        <v>#REF!</v>
      </c>
      <c r="BJ157" s="98" t="e">
        <f>IF($AV$45="Region",IF($E157=BI$763,$V157,""),IF($G157=BI$763,$V157,""))</f>
        <v>#REF!</v>
      </c>
      <c r="BK157" s="89"/>
      <c r="BL157" s="98" t="str">
        <f>IF($E157=$BL$48,U157,"")</f>
        <v/>
      </c>
      <c r="BM157" s="98" t="str">
        <f>IF($E157=$BL$48,V157,"")</f>
        <v/>
      </c>
      <c r="BN157" s="89"/>
      <c r="BO157" s="98" t="str">
        <f>IF($E157=$BO$48,U157,"")</f>
        <v/>
      </c>
      <c r="BP157" s="98" t="str">
        <f>IF($E157=$BO$48,V157,"")</f>
        <v/>
      </c>
      <c r="BQ157" s="89"/>
      <c r="BR157" s="98" t="str">
        <f>IF($E157=$BR$48,U157,"")</f>
        <v/>
      </c>
      <c r="BS157" s="98" t="str">
        <f>IF($E157=$BR$48,V157,"")</f>
        <v/>
      </c>
      <c r="BT157" s="89"/>
      <c r="BU157" s="98">
        <f>IF($E157=$BU$48,U157,"")</f>
        <v>34.956899999999997</v>
      </c>
      <c r="BV157" s="98">
        <f>IF($E157=$BU$48,V157,"")</f>
        <v>34.956899999999997</v>
      </c>
      <c r="BW157" s="89"/>
      <c r="BX157" s="152"/>
    </row>
    <row r="158" spans="1:76" s="64" customFormat="1" x14ac:dyDescent="0.25">
      <c r="A158" s="83">
        <v>2</v>
      </c>
      <c r="B158" s="109" t="str">
        <f t="shared" si="68"/>
        <v>OECD90: NSW 2016a</v>
      </c>
      <c r="C158" s="108" t="s">
        <v>349</v>
      </c>
      <c r="D158" s="108" t="s">
        <v>348</v>
      </c>
      <c r="E158" s="108" t="s">
        <v>155</v>
      </c>
      <c r="F158" s="108" t="s">
        <v>323</v>
      </c>
      <c r="G158" s="108"/>
      <c r="H158" s="107" t="s">
        <v>225</v>
      </c>
      <c r="I158" s="106">
        <v>2016</v>
      </c>
      <c r="J158" s="106"/>
      <c r="K158" s="191">
        <f>9379/254</f>
        <v>36.925196850393704</v>
      </c>
      <c r="L158" s="110" t="s">
        <v>369</v>
      </c>
      <c r="M158" s="111">
        <f>(K158*0.77)*$AE$4</f>
        <v>28.059516842500056</v>
      </c>
      <c r="N158" s="151" t="s">
        <v>316</v>
      </c>
      <c r="O158" s="105">
        <v>1</v>
      </c>
      <c r="P158" s="104" t="s">
        <v>377</v>
      </c>
      <c r="Q158" s="440"/>
      <c r="R158" s="440"/>
      <c r="T158" s="103"/>
      <c r="U158" s="101">
        <f t="shared" si="69"/>
        <v>28.059516842500056</v>
      </c>
      <c r="V158" s="102">
        <f t="shared" si="70"/>
        <v>28.059516842500056</v>
      </c>
      <c r="W158" s="101">
        <f t="shared" si="71"/>
        <v>28.059516842500056</v>
      </c>
      <c r="X158" s="100" t="str">
        <f t="shared" si="72"/>
        <v>US$2014/ ha/ yr</v>
      </c>
      <c r="Y158" s="89"/>
      <c r="Z158" s="89"/>
      <c r="AB158" s="152"/>
      <c r="AR158" s="152"/>
      <c r="AS158" s="89"/>
      <c r="AT158" s="89"/>
      <c r="AU158" s="99"/>
      <c r="AV158" s="89"/>
      <c r="AW158" s="98" t="e">
        <f>IF($AV$45="region",IF($E158=AW$763,$U158,""),IF($G158=AW$763,$U158,""))</f>
        <v>#REF!</v>
      </c>
      <c r="AX158" s="98" t="e">
        <f>IF($AV$45="Region",IF($E158=AW$763,$V158,""),IF($G158=AW$763,$V158,""))</f>
        <v>#REF!</v>
      </c>
      <c r="AY158" s="89"/>
      <c r="AZ158" s="98" t="e">
        <f>IF($AV$45="region",IF($E158=AZ$763,$U158,""),IF($G158=AZ$763,$U158,""))</f>
        <v>#REF!</v>
      </c>
      <c r="BA158" s="98" t="e">
        <f>IF($AV$45="Region",IF($E158=AZ$763,$V158,""),IF($G158=AZ$763,$V158,""))</f>
        <v>#REF!</v>
      </c>
      <c r="BB158" s="89"/>
      <c r="BC158" s="98" t="e">
        <f>IF($AV$45="region",IF($E158=BC$763,$U158,""),IF($G158=BC$763,$U158,""))</f>
        <v>#REF!</v>
      </c>
      <c r="BD158" s="98" t="e">
        <f>IF($AV$45="Region",IF($E158=BC$763,$V158,""),IF($G158=BC$763,$V158,""))</f>
        <v>#REF!</v>
      </c>
      <c r="BE158" s="89"/>
      <c r="BF158" s="98" t="e">
        <f>IF($AV$45="region",IF($E158=BF$763,$U158,""),IF($G158=BF$763,$U158,""))</f>
        <v>#REF!</v>
      </c>
      <c r="BG158" s="98" t="e">
        <f>IF($AV$45="Region",IF($E158=BF$763,$V158,""),IF($G158=BF$763,$V158,""))</f>
        <v>#REF!</v>
      </c>
      <c r="BH158" s="89"/>
      <c r="BI158" s="98" t="e">
        <f>IF($AV$45="region",IF($E158=BI$763,$U158,""),IF($G158=BI$763,$U158,""))</f>
        <v>#REF!</v>
      </c>
      <c r="BJ158" s="98" t="e">
        <f>IF($AV$45="Region",IF($E158=BI$763,$V158,""),IF($G158=BI$763,$V158,""))</f>
        <v>#REF!</v>
      </c>
      <c r="BK158" s="89"/>
      <c r="BL158" s="98" t="str">
        <f>IF($E158=$BL$48,U158,"")</f>
        <v/>
      </c>
      <c r="BM158" s="98" t="str">
        <f>IF($E158=$BL$48,V158,"")</f>
        <v/>
      </c>
      <c r="BN158" s="89"/>
      <c r="BO158" s="98" t="str">
        <f>IF($E158=$BO$48,U158,"")</f>
        <v/>
      </c>
      <c r="BP158" s="98" t="str">
        <f>IF($E158=$BO$48,V158,"")</f>
        <v/>
      </c>
      <c r="BQ158" s="89"/>
      <c r="BR158" s="98" t="str">
        <f>IF($E158=$BR$48,U158,"")</f>
        <v/>
      </c>
      <c r="BS158" s="98" t="str">
        <f>IF($E158=$BR$48,V158,"")</f>
        <v/>
      </c>
      <c r="BT158" s="89"/>
      <c r="BU158" s="98" t="str">
        <f>IF($E158=$BU$48,U158,"")</f>
        <v/>
      </c>
      <c r="BV158" s="98" t="str">
        <f>IF($E158=$BU$48,V158,"")</f>
        <v/>
      </c>
      <c r="BW158" s="89"/>
      <c r="BX158" s="152"/>
    </row>
    <row r="159" spans="1:76" s="64" customFormat="1" x14ac:dyDescent="0.25">
      <c r="A159" s="83">
        <v>3</v>
      </c>
      <c r="B159" s="109" t="str">
        <f t="shared" si="68"/>
        <v>OECD90: NSW 2016b</v>
      </c>
      <c r="C159" s="106" t="s">
        <v>346</v>
      </c>
      <c r="D159" s="106" t="s">
        <v>376</v>
      </c>
      <c r="E159" s="108" t="s">
        <v>155</v>
      </c>
      <c r="F159" s="106" t="s">
        <v>323</v>
      </c>
      <c r="G159" s="108"/>
      <c r="H159" s="107" t="s">
        <v>225</v>
      </c>
      <c r="I159" s="106">
        <v>2016</v>
      </c>
      <c r="J159" s="106"/>
      <c r="K159" s="145">
        <f>61103/209</f>
        <v>292.35885167464113</v>
      </c>
      <c r="L159" s="110" t="s">
        <v>369</v>
      </c>
      <c r="M159" s="111">
        <f>(K159*0.77)*$AE$4</f>
        <v>222.16396451062121</v>
      </c>
      <c r="N159" s="151" t="s">
        <v>316</v>
      </c>
      <c r="O159" s="105">
        <v>1</v>
      </c>
      <c r="P159" s="104" t="s">
        <v>375</v>
      </c>
      <c r="Q159" s="440"/>
      <c r="R159" s="440"/>
      <c r="T159" s="103"/>
      <c r="U159" s="101">
        <f t="shared" si="69"/>
        <v>222.16396451062121</v>
      </c>
      <c r="V159" s="102">
        <f t="shared" si="70"/>
        <v>222.16396451062121</v>
      </c>
      <c r="W159" s="101">
        <f t="shared" si="71"/>
        <v>222.16396451062121</v>
      </c>
      <c r="X159" s="100" t="str">
        <f t="shared" si="72"/>
        <v>US$2014/ ha/ yr</v>
      </c>
      <c r="Y159" s="89"/>
      <c r="Z159" s="89"/>
      <c r="AB159" s="152"/>
      <c r="AR159" s="152"/>
      <c r="AS159" s="89"/>
      <c r="AT159" s="89"/>
      <c r="AU159" s="99"/>
      <c r="AV159" s="89"/>
      <c r="AW159" s="98" t="e">
        <f>IF($AV$45="region",IF($E159=AW$763,$U159,""),IF($G159=AW$763,$U159,""))</f>
        <v>#REF!</v>
      </c>
      <c r="AX159" s="98" t="e">
        <f>IF($AV$45="Region",IF($E159=AW$763,$V159,""),IF($G159=AW$763,$V159,""))</f>
        <v>#REF!</v>
      </c>
      <c r="AY159" s="89"/>
      <c r="AZ159" s="98" t="e">
        <f>IF($AV$45="region",IF($E159=AZ$763,$U159,""),IF($G159=AZ$763,$U159,""))</f>
        <v>#REF!</v>
      </c>
      <c r="BA159" s="98" t="e">
        <f>IF($AV$45="Region",IF($E159=AZ$763,$V159,""),IF($G159=AZ$763,$V159,""))</f>
        <v>#REF!</v>
      </c>
      <c r="BB159" s="89"/>
      <c r="BC159" s="98" t="e">
        <f>IF($AV$45="region",IF($E159=BC$763,$U159,""),IF($G159=BC$763,$U159,""))</f>
        <v>#REF!</v>
      </c>
      <c r="BD159" s="98" t="e">
        <f>IF($AV$45="Region",IF($E159=BC$763,$V159,""),IF($G159=BC$763,$V159,""))</f>
        <v>#REF!</v>
      </c>
      <c r="BE159" s="89"/>
      <c r="BF159" s="98" t="e">
        <f>IF($AV$45="region",IF($E159=BF$763,$U159,""),IF($G159=BF$763,$U159,""))</f>
        <v>#REF!</v>
      </c>
      <c r="BG159" s="98" t="e">
        <f>IF($AV$45="Region",IF($E159=BF$763,$V159,""),IF($G159=BF$763,$V159,""))</f>
        <v>#REF!</v>
      </c>
      <c r="BH159" s="89"/>
      <c r="BI159" s="98" t="e">
        <f>IF($AV$45="region",IF($E159=BI$763,$U159,""),IF($G159=BI$763,$U159,""))</f>
        <v>#REF!</v>
      </c>
      <c r="BJ159" s="98" t="e">
        <f>IF($AV$45="Region",IF($E159=BI$763,$V159,""),IF($G159=BI$763,$V159,""))</f>
        <v>#REF!</v>
      </c>
      <c r="BK159" s="89"/>
      <c r="BL159" s="98" t="str">
        <f>IF($E159=$BL$48,U159,"")</f>
        <v/>
      </c>
      <c r="BM159" s="98" t="str">
        <f>IF($E159=$BL$48,V159,"")</f>
        <v/>
      </c>
      <c r="BN159" s="89"/>
      <c r="BO159" s="98" t="str">
        <f>IF($E159=$BO$48,U159,"")</f>
        <v/>
      </c>
      <c r="BP159" s="98" t="str">
        <f>IF($E159=$BO$48,V159,"")</f>
        <v/>
      </c>
      <c r="BQ159" s="89"/>
      <c r="BR159" s="98" t="str">
        <f>IF($E159=$BR$48,U159,"")</f>
        <v/>
      </c>
      <c r="BS159" s="98" t="str">
        <f>IF($E159=$BR$48,V159,"")</f>
        <v/>
      </c>
      <c r="BT159" s="89"/>
      <c r="BU159" s="98" t="str">
        <f>IF($E159=$BU$48,U159,"")</f>
        <v/>
      </c>
      <c r="BV159" s="98" t="str">
        <f>IF($E159=$BU$48,V159,"")</f>
        <v/>
      </c>
      <c r="BW159" s="89"/>
      <c r="BX159" s="152"/>
    </row>
    <row r="160" spans="1:76" s="64" customFormat="1" x14ac:dyDescent="0.25">
      <c r="A160" s="83">
        <v>4</v>
      </c>
      <c r="B160" s="109" t="str">
        <f t="shared" si="68"/>
        <v>USA: Lyle Holmgren and Dillon Feuz 2016</v>
      </c>
      <c r="C160" s="106" t="s">
        <v>374</v>
      </c>
      <c r="D160" s="106" t="s">
        <v>342</v>
      </c>
      <c r="E160" s="108" t="s">
        <v>87</v>
      </c>
      <c r="F160" s="106" t="s">
        <v>333</v>
      </c>
      <c r="G160" s="108"/>
      <c r="H160" s="107" t="s">
        <v>108</v>
      </c>
      <c r="I160" s="106">
        <v>2015</v>
      </c>
      <c r="J160" s="106"/>
      <c r="K160" s="145">
        <v>653.84</v>
      </c>
      <c r="L160" s="110" t="s">
        <v>337</v>
      </c>
      <c r="M160" s="111">
        <f>K160*$AE$5</f>
        <v>653.06193040000005</v>
      </c>
      <c r="N160" s="151" t="s">
        <v>316</v>
      </c>
      <c r="O160" s="105">
        <v>1</v>
      </c>
      <c r="P160" s="104" t="s">
        <v>373</v>
      </c>
      <c r="Q160" s="440"/>
      <c r="R160" s="440"/>
      <c r="T160" s="103"/>
      <c r="U160" s="101">
        <f t="shared" si="69"/>
        <v>653.06193040000005</v>
      </c>
      <c r="V160" s="102">
        <f t="shared" si="70"/>
        <v>653.06193040000005</v>
      </c>
      <c r="W160" s="101">
        <f t="shared" si="71"/>
        <v>653.06193040000005</v>
      </c>
      <c r="X160" s="100" t="str">
        <f t="shared" si="72"/>
        <v>US$2014/ ha/ yr</v>
      </c>
      <c r="Y160" s="89"/>
      <c r="Z160" s="89"/>
      <c r="AB160" s="152"/>
      <c r="AR160" s="152"/>
      <c r="AS160" s="89"/>
      <c r="AT160" s="89"/>
      <c r="AU160" s="99"/>
      <c r="AV160" s="89"/>
      <c r="AW160" s="98" t="e">
        <f>IF($AV$45="region",IF($E160=AW$763,$U160,""),IF($G160=AW$763,$U160,""))</f>
        <v>#REF!</v>
      </c>
      <c r="AX160" s="98" t="e">
        <f>IF($AV$45="Region",IF($E160=AW$763,$V160,""),IF($G160=AW$763,$V160,""))</f>
        <v>#REF!</v>
      </c>
      <c r="AY160" s="89"/>
      <c r="AZ160" s="98" t="e">
        <f>IF($AV$45="region",IF($E160=AZ$763,$U160,""),IF($G160=AZ$763,$U160,""))</f>
        <v>#REF!</v>
      </c>
      <c r="BA160" s="98" t="e">
        <f>IF($AV$45="Region",IF($E160=AZ$763,$V160,""),IF($G160=AZ$763,$V160,""))</f>
        <v>#REF!</v>
      </c>
      <c r="BB160" s="89"/>
      <c r="BC160" s="98" t="e">
        <f>IF($AV$45="region",IF($E160=BC$763,$U160,""),IF($G160=BC$763,$U160,""))</f>
        <v>#REF!</v>
      </c>
      <c r="BD160" s="98" t="e">
        <f>IF($AV$45="Region",IF($E160=BC$763,$V160,""),IF($G160=BC$763,$V160,""))</f>
        <v>#REF!</v>
      </c>
      <c r="BE160" s="89"/>
      <c r="BF160" s="98" t="e">
        <f>IF($AV$45="region",IF($E160=BF$763,$U160,""),IF($G160=BF$763,$U160,""))</f>
        <v>#REF!</v>
      </c>
      <c r="BG160" s="98" t="e">
        <f>IF($AV$45="Region",IF($E160=BF$763,$V160,""),IF($G160=BF$763,$V160,""))</f>
        <v>#REF!</v>
      </c>
      <c r="BH160" s="89"/>
      <c r="BI160" s="98" t="e">
        <f>IF($AV$45="region",IF($E160=BI$763,$U160,""),IF($G160=BI$763,$U160,""))</f>
        <v>#REF!</v>
      </c>
      <c r="BJ160" s="98" t="e">
        <f>IF($AV$45="Region",IF($E160=BI$763,$V160,""),IF($G160=BI$763,$V160,""))</f>
        <v>#REF!</v>
      </c>
      <c r="BK160" s="89"/>
      <c r="BL160" s="98" t="str">
        <f>IF($E160=$BL$48,U160,"")</f>
        <v/>
      </c>
      <c r="BM160" s="98" t="str">
        <f>IF($E160=$BL$48,V160,"")</f>
        <v/>
      </c>
      <c r="BN160" s="89"/>
      <c r="BO160" s="98" t="str">
        <f>IF($E160=$BO$48,U160,"")</f>
        <v/>
      </c>
      <c r="BP160" s="98" t="str">
        <f>IF($E160=$BO$48,V160,"")</f>
        <v/>
      </c>
      <c r="BQ160" s="89"/>
      <c r="BR160" s="98" t="str">
        <f>IF($E160=$BR$48,U160,"")</f>
        <v/>
      </c>
      <c r="BS160" s="98" t="str">
        <f>IF($E160=$BR$48,V160,"")</f>
        <v/>
      </c>
      <c r="BT160" s="89"/>
      <c r="BU160" s="98">
        <f>IF($E160=$BU$48,U160,"")</f>
        <v>653.06193040000005</v>
      </c>
      <c r="BV160" s="98">
        <f>IF($E160=$BU$48,V160,"")</f>
        <v>653.06193040000005</v>
      </c>
      <c r="BW160" s="89"/>
      <c r="BX160" s="152"/>
    </row>
    <row r="161" spans="1:76" s="64" customFormat="1" x14ac:dyDescent="0.25">
      <c r="A161" s="83">
        <v>5</v>
      </c>
      <c r="B161" s="109" t="str">
        <f t="shared" si="68"/>
        <v>USA: Griffith 2015</v>
      </c>
      <c r="C161" s="106" t="s">
        <v>340</v>
      </c>
      <c r="D161" s="106" t="s">
        <v>339</v>
      </c>
      <c r="E161" s="108" t="s">
        <v>87</v>
      </c>
      <c r="F161" s="106" t="s">
        <v>338</v>
      </c>
      <c r="G161" s="108"/>
      <c r="H161" s="107" t="s">
        <v>108</v>
      </c>
      <c r="I161" s="106">
        <v>2015</v>
      </c>
      <c r="J161" s="106"/>
      <c r="K161" s="145">
        <f>(128.14+197.58)/2.9</f>
        <v>112.31724137931036</v>
      </c>
      <c r="L161" s="110" t="s">
        <v>372</v>
      </c>
      <c r="M161" s="111">
        <f>(K161*$AE$5)*$AO$7</f>
        <v>277.21191790101881</v>
      </c>
      <c r="N161" s="151" t="s">
        <v>316</v>
      </c>
      <c r="O161" s="105">
        <v>1</v>
      </c>
      <c r="P161" s="104" t="s">
        <v>371</v>
      </c>
      <c r="Q161" s="440"/>
      <c r="R161" s="440"/>
      <c r="T161" s="103"/>
      <c r="U161" s="101">
        <f t="shared" si="69"/>
        <v>277.21191790101881</v>
      </c>
      <c r="V161" s="102">
        <f t="shared" si="70"/>
        <v>277.21191790101881</v>
      </c>
      <c r="W161" s="101">
        <f t="shared" si="71"/>
        <v>277.21191790101881</v>
      </c>
      <c r="X161" s="100" t="str">
        <f t="shared" si="72"/>
        <v>US$2014/ ha/ yr</v>
      </c>
      <c r="Y161" s="89"/>
      <c r="Z161" s="89"/>
      <c r="AB161" s="152"/>
      <c r="AR161" s="152"/>
      <c r="AS161" s="89"/>
      <c r="AT161" s="89"/>
      <c r="AU161" s="99"/>
      <c r="AV161" s="89"/>
      <c r="AW161" s="98"/>
      <c r="AX161" s="98"/>
      <c r="AY161" s="89"/>
      <c r="AZ161" s="98"/>
      <c r="BA161" s="98"/>
      <c r="BB161" s="89"/>
      <c r="BC161" s="98"/>
      <c r="BD161" s="98"/>
      <c r="BE161" s="89"/>
      <c r="BF161" s="98"/>
      <c r="BG161" s="98"/>
      <c r="BH161" s="89"/>
      <c r="BI161" s="98"/>
      <c r="BJ161" s="98"/>
      <c r="BK161" s="89"/>
      <c r="BL161" s="98"/>
      <c r="BM161" s="98"/>
      <c r="BN161" s="89"/>
      <c r="BO161" s="98"/>
      <c r="BP161" s="98"/>
      <c r="BQ161" s="89"/>
      <c r="BR161" s="98"/>
      <c r="BS161" s="98"/>
      <c r="BT161" s="89"/>
      <c r="BU161" s="98"/>
      <c r="BV161" s="98"/>
      <c r="BW161" s="89"/>
      <c r="BX161" s="152"/>
    </row>
    <row r="162" spans="1:76" s="64" customFormat="1" x14ac:dyDescent="0.25">
      <c r="A162" s="83">
        <v>6</v>
      </c>
      <c r="B162" s="109" t="str">
        <f t="shared" si="68"/>
        <v>USA: Holmgren 2013</v>
      </c>
      <c r="C162" s="106" t="s">
        <v>335</v>
      </c>
      <c r="D162" s="106" t="s">
        <v>334</v>
      </c>
      <c r="E162" s="108" t="s">
        <v>87</v>
      </c>
      <c r="F162" s="106" t="s">
        <v>333</v>
      </c>
      <c r="G162" s="108"/>
      <c r="H162" s="107" t="s">
        <v>108</v>
      </c>
      <c r="I162" s="106">
        <v>2013</v>
      </c>
      <c r="J162" s="106"/>
      <c r="K162" s="145">
        <v>61.97</v>
      </c>
      <c r="L162" s="110" t="s">
        <v>370</v>
      </c>
      <c r="M162" s="111">
        <f>K162*$AE$7</f>
        <v>63.209400000000002</v>
      </c>
      <c r="N162" s="151" t="s">
        <v>316</v>
      </c>
      <c r="O162" s="105">
        <v>1</v>
      </c>
      <c r="P162" s="104" t="s">
        <v>331</v>
      </c>
      <c r="Q162" s="440"/>
      <c r="R162" s="440"/>
      <c r="T162" s="103"/>
      <c r="U162" s="101">
        <f t="shared" si="69"/>
        <v>63.209400000000002</v>
      </c>
      <c r="V162" s="102">
        <f t="shared" si="70"/>
        <v>63.209400000000002</v>
      </c>
      <c r="W162" s="101">
        <f t="shared" si="71"/>
        <v>63.209400000000002</v>
      </c>
      <c r="X162" s="100" t="str">
        <f t="shared" si="72"/>
        <v>US$2014/ ha/ yr</v>
      </c>
      <c r="Y162" s="89"/>
      <c r="Z162" s="89"/>
      <c r="AB162" s="152"/>
      <c r="AR162" s="152"/>
      <c r="AS162" s="89"/>
      <c r="AT162" s="89"/>
      <c r="AU162" s="99"/>
      <c r="AV162" s="89"/>
      <c r="AW162" s="98" t="e">
        <f t="shared" ref="AW162:AW176" si="73">IF($AV$45="region",IF($E162=AW$763,$U162,""),IF($G162=AW$763,$U162,""))</f>
        <v>#REF!</v>
      </c>
      <c r="AX162" s="98" t="e">
        <f t="shared" ref="AX162:AX176" si="74">IF($AV$45="Region",IF($E162=AW$763,$V162,""),IF($G162=AW$763,$V162,""))</f>
        <v>#REF!</v>
      </c>
      <c r="AY162" s="89"/>
      <c r="AZ162" s="98" t="e">
        <f t="shared" ref="AZ162:AZ176" si="75">IF($AV$45="region",IF($E162=AZ$763,$U162,""),IF($G162=AZ$763,$U162,""))</f>
        <v>#REF!</v>
      </c>
      <c r="BA162" s="98" t="e">
        <f t="shared" ref="BA162:BA176" si="76">IF($AV$45="Region",IF($E162=AZ$763,$V162,""),IF($G162=AZ$763,$V162,""))</f>
        <v>#REF!</v>
      </c>
      <c r="BB162" s="89"/>
      <c r="BC162" s="98" t="e">
        <f t="shared" ref="BC162:BC176" si="77">IF($AV$45="region",IF($E162=BC$763,$U162,""),IF($G162=BC$763,$U162,""))</f>
        <v>#REF!</v>
      </c>
      <c r="BD162" s="98" t="e">
        <f t="shared" ref="BD162:BD176" si="78">IF($AV$45="Region",IF($E162=BC$763,$V162,""),IF($G162=BC$763,$V162,""))</f>
        <v>#REF!</v>
      </c>
      <c r="BE162" s="89"/>
      <c r="BF162" s="98" t="e">
        <f t="shared" ref="BF162:BF176" si="79">IF($AV$45="region",IF($E162=BF$763,$U162,""),IF($G162=BF$763,$U162,""))</f>
        <v>#REF!</v>
      </c>
      <c r="BG162" s="98" t="e">
        <f t="shared" ref="BG162:BG176" si="80">IF($AV$45="Region",IF($E162=BF$763,$V162,""),IF($G162=BF$763,$V162,""))</f>
        <v>#REF!</v>
      </c>
      <c r="BH162" s="89"/>
      <c r="BI162" s="98" t="e">
        <f t="shared" ref="BI162:BI176" si="81">IF($AV$45="region",IF($E162=BI$763,$U162,""),IF($G162=BI$763,$U162,""))</f>
        <v>#REF!</v>
      </c>
      <c r="BJ162" s="98" t="e">
        <f t="shared" ref="BJ162:BJ176" si="82">IF($AV$45="Region",IF($E162=BI$763,$V162,""),IF($G162=BI$763,$V162,""))</f>
        <v>#REF!</v>
      </c>
      <c r="BK162" s="89"/>
      <c r="BL162" s="98" t="str">
        <f t="shared" ref="BL162:BL176" si="83">IF($E162=$BL$48,U162,"")</f>
        <v/>
      </c>
      <c r="BM162" s="98" t="str">
        <f t="shared" ref="BM162:BM176" si="84">IF($E162=$BL$48,V162,"")</f>
        <v/>
      </c>
      <c r="BN162" s="89"/>
      <c r="BO162" s="98" t="str">
        <f t="shared" ref="BO162:BO176" si="85">IF($E162=$BO$48,U162,"")</f>
        <v/>
      </c>
      <c r="BP162" s="98" t="str">
        <f t="shared" ref="BP162:BP176" si="86">IF($E162=$BO$48,V162,"")</f>
        <v/>
      </c>
      <c r="BQ162" s="89"/>
      <c r="BR162" s="98" t="str">
        <f t="shared" ref="BR162:BR176" si="87">IF($E162=$BR$48,U162,"")</f>
        <v/>
      </c>
      <c r="BS162" s="98" t="str">
        <f t="shared" ref="BS162:BS176" si="88">IF($E162=$BR$48,V162,"")</f>
        <v/>
      </c>
      <c r="BT162" s="89"/>
      <c r="BU162" s="98">
        <f t="shared" ref="BU162:BU176" si="89">IF($E162=$BU$48,U162,"")</f>
        <v>63.209400000000002</v>
      </c>
      <c r="BV162" s="98">
        <f t="shared" ref="BV162:BV176" si="90">IF($E162=$BU$48,V162,"")</f>
        <v>63.209400000000002</v>
      </c>
      <c r="BW162" s="89"/>
      <c r="BX162" s="152"/>
    </row>
    <row r="163" spans="1:76" s="64" customFormat="1" ht="15.75" x14ac:dyDescent="0.25">
      <c r="A163" s="83">
        <v>7</v>
      </c>
      <c r="B163" s="109" t="str">
        <f t="shared" si="68"/>
        <v>OECD90: NSW 2016c</v>
      </c>
      <c r="C163" s="106" t="s">
        <v>330</v>
      </c>
      <c r="D163" s="188" t="s">
        <v>329</v>
      </c>
      <c r="E163" s="108" t="s">
        <v>155</v>
      </c>
      <c r="F163" s="106" t="s">
        <v>323</v>
      </c>
      <c r="G163" s="108"/>
      <c r="H163" s="107" t="s">
        <v>225</v>
      </c>
      <c r="I163" s="106">
        <v>2016</v>
      </c>
      <c r="J163" s="106"/>
      <c r="K163" s="145">
        <f>20544/(80+306)</f>
        <v>53.222797927461137</v>
      </c>
      <c r="L163" s="110" t="s">
        <v>369</v>
      </c>
      <c r="M163" s="111">
        <f>(K163*0.77)*$AE$4</f>
        <v>40.444090275300731</v>
      </c>
      <c r="N163" s="151" t="s">
        <v>316</v>
      </c>
      <c r="O163" s="105">
        <v>1</v>
      </c>
      <c r="P163" s="104" t="s">
        <v>368</v>
      </c>
      <c r="Q163" s="440"/>
      <c r="R163" s="440"/>
      <c r="T163" s="103"/>
      <c r="U163" s="101">
        <f t="shared" si="69"/>
        <v>40.444090275300731</v>
      </c>
      <c r="V163" s="102">
        <f t="shared" si="70"/>
        <v>40.444090275300731</v>
      </c>
      <c r="W163" s="101">
        <f t="shared" si="71"/>
        <v>40.444090275300731</v>
      </c>
      <c r="X163" s="100" t="str">
        <f t="shared" si="72"/>
        <v>US$2014/ ha/ yr</v>
      </c>
      <c r="Y163" s="89"/>
      <c r="Z163" s="89"/>
      <c r="AB163" s="152"/>
      <c r="AR163" s="152"/>
      <c r="AS163" s="89"/>
      <c r="AT163" s="89"/>
      <c r="AU163" s="99"/>
      <c r="AV163" s="89"/>
      <c r="AW163" s="98" t="e">
        <f t="shared" si="73"/>
        <v>#REF!</v>
      </c>
      <c r="AX163" s="98" t="e">
        <f t="shared" si="74"/>
        <v>#REF!</v>
      </c>
      <c r="AY163" s="89"/>
      <c r="AZ163" s="98" t="e">
        <f t="shared" si="75"/>
        <v>#REF!</v>
      </c>
      <c r="BA163" s="98" t="e">
        <f t="shared" si="76"/>
        <v>#REF!</v>
      </c>
      <c r="BB163" s="89"/>
      <c r="BC163" s="98" t="e">
        <f t="shared" si="77"/>
        <v>#REF!</v>
      </c>
      <c r="BD163" s="98" t="e">
        <f t="shared" si="78"/>
        <v>#REF!</v>
      </c>
      <c r="BE163" s="89"/>
      <c r="BF163" s="98" t="e">
        <f t="shared" si="79"/>
        <v>#REF!</v>
      </c>
      <c r="BG163" s="98" t="e">
        <f t="shared" si="80"/>
        <v>#REF!</v>
      </c>
      <c r="BH163" s="89"/>
      <c r="BI163" s="98" t="e">
        <f t="shared" si="81"/>
        <v>#REF!</v>
      </c>
      <c r="BJ163" s="98" t="e">
        <f t="shared" si="82"/>
        <v>#REF!</v>
      </c>
      <c r="BK163" s="89"/>
      <c r="BL163" s="98" t="str">
        <f t="shared" si="83"/>
        <v/>
      </c>
      <c r="BM163" s="98" t="str">
        <f t="shared" si="84"/>
        <v/>
      </c>
      <c r="BN163" s="89"/>
      <c r="BO163" s="98" t="str">
        <f t="shared" si="85"/>
        <v/>
      </c>
      <c r="BP163" s="98" t="str">
        <f t="shared" si="86"/>
        <v/>
      </c>
      <c r="BQ163" s="89"/>
      <c r="BR163" s="98" t="str">
        <f t="shared" si="87"/>
        <v/>
      </c>
      <c r="BS163" s="98" t="str">
        <f t="shared" si="88"/>
        <v/>
      </c>
      <c r="BT163" s="89"/>
      <c r="BU163" s="98" t="str">
        <f t="shared" si="89"/>
        <v/>
      </c>
      <c r="BV163" s="98" t="str">
        <f t="shared" si="90"/>
        <v/>
      </c>
      <c r="BW163" s="89"/>
      <c r="BX163" s="152"/>
    </row>
    <row r="164" spans="1:76" s="64" customFormat="1" x14ac:dyDescent="0.25">
      <c r="A164" s="83">
        <v>8</v>
      </c>
      <c r="B164" s="109" t="str">
        <f t="shared" si="68"/>
        <v>Latin America: Guevara 2012</v>
      </c>
      <c r="C164" s="106" t="s">
        <v>320</v>
      </c>
      <c r="D164" s="106" t="s">
        <v>319</v>
      </c>
      <c r="E164" s="108" t="s">
        <v>112</v>
      </c>
      <c r="F164" s="106" t="s">
        <v>318</v>
      </c>
      <c r="G164" s="108"/>
      <c r="H164" s="107" t="s">
        <v>108</v>
      </c>
      <c r="I164" s="106">
        <v>2010</v>
      </c>
      <c r="J164" s="106"/>
      <c r="K164" s="145">
        <v>451.5</v>
      </c>
      <c r="L164" s="110" t="s">
        <v>367</v>
      </c>
      <c r="M164" s="111">
        <f>K164*$AE$10</f>
        <v>492.13500000000005</v>
      </c>
      <c r="N164" s="151" t="s">
        <v>316</v>
      </c>
      <c r="O164" s="105">
        <v>1</v>
      </c>
      <c r="P164" s="104" t="s">
        <v>366</v>
      </c>
      <c r="Q164" s="440"/>
      <c r="R164" s="440"/>
      <c r="T164" s="103"/>
      <c r="U164" s="101">
        <f t="shared" si="69"/>
        <v>492.13500000000005</v>
      </c>
      <c r="V164" s="102">
        <f t="shared" si="70"/>
        <v>492.13500000000005</v>
      </c>
      <c r="W164" s="101">
        <f t="shared" si="71"/>
        <v>492.13500000000005</v>
      </c>
      <c r="X164" s="100" t="str">
        <f t="shared" si="72"/>
        <v>US$2014/ ha/ yr</v>
      </c>
      <c r="Y164" s="89"/>
      <c r="Z164" s="89"/>
      <c r="AB164" s="152"/>
      <c r="AR164" s="152"/>
      <c r="AS164" s="89"/>
      <c r="AT164" s="89"/>
      <c r="AU164" s="99"/>
      <c r="AV164" s="89"/>
      <c r="AW164" s="98" t="e">
        <f t="shared" si="73"/>
        <v>#REF!</v>
      </c>
      <c r="AX164" s="98" t="e">
        <f t="shared" si="74"/>
        <v>#REF!</v>
      </c>
      <c r="AY164" s="89"/>
      <c r="AZ164" s="98" t="e">
        <f t="shared" si="75"/>
        <v>#REF!</v>
      </c>
      <c r="BA164" s="98" t="e">
        <f t="shared" si="76"/>
        <v>#REF!</v>
      </c>
      <c r="BB164" s="89"/>
      <c r="BC164" s="98" t="e">
        <f t="shared" si="77"/>
        <v>#REF!</v>
      </c>
      <c r="BD164" s="98" t="e">
        <f t="shared" si="78"/>
        <v>#REF!</v>
      </c>
      <c r="BE164" s="89"/>
      <c r="BF164" s="98" t="e">
        <f t="shared" si="79"/>
        <v>#REF!</v>
      </c>
      <c r="BG164" s="98" t="e">
        <f t="shared" si="80"/>
        <v>#REF!</v>
      </c>
      <c r="BH164" s="89"/>
      <c r="BI164" s="98" t="e">
        <f t="shared" si="81"/>
        <v>#REF!</v>
      </c>
      <c r="BJ164" s="98" t="e">
        <f t="shared" si="82"/>
        <v>#REF!</v>
      </c>
      <c r="BK164" s="89"/>
      <c r="BL164" s="98" t="str">
        <f t="shared" si="83"/>
        <v/>
      </c>
      <c r="BM164" s="98" t="str">
        <f t="shared" si="84"/>
        <v/>
      </c>
      <c r="BN164" s="89"/>
      <c r="BO164" s="98" t="str">
        <f t="shared" si="85"/>
        <v/>
      </c>
      <c r="BP164" s="98" t="str">
        <f t="shared" si="86"/>
        <v/>
      </c>
      <c r="BQ164" s="89"/>
      <c r="BR164" s="98" t="str">
        <f t="shared" si="87"/>
        <v/>
      </c>
      <c r="BS164" s="98" t="str">
        <f t="shared" si="88"/>
        <v/>
      </c>
      <c r="BT164" s="89"/>
      <c r="BU164" s="98" t="str">
        <f t="shared" si="89"/>
        <v/>
      </c>
      <c r="BV164" s="98" t="str">
        <f t="shared" si="90"/>
        <v/>
      </c>
      <c r="BW164" s="89"/>
      <c r="BX164" s="152"/>
    </row>
    <row r="165" spans="1:76" s="64" customFormat="1" x14ac:dyDescent="0.25">
      <c r="A165" s="83">
        <v>9</v>
      </c>
      <c r="B165" s="109" t="str">
        <f t="shared" si="68"/>
        <v>Latin America: Guevara 2012</v>
      </c>
      <c r="C165" s="106" t="s">
        <v>320</v>
      </c>
      <c r="D165" s="106" t="s">
        <v>319</v>
      </c>
      <c r="E165" s="108" t="s">
        <v>112</v>
      </c>
      <c r="F165" s="106" t="s">
        <v>318</v>
      </c>
      <c r="G165" s="108"/>
      <c r="H165" s="107" t="s">
        <v>108</v>
      </c>
      <c r="I165" s="106">
        <v>2010</v>
      </c>
      <c r="J165" s="106"/>
      <c r="K165" s="104">
        <v>1050</v>
      </c>
      <c r="L165" s="110" t="s">
        <v>367</v>
      </c>
      <c r="M165" s="111">
        <f>K165*$AE$10</f>
        <v>1144.5</v>
      </c>
      <c r="N165" s="151" t="s">
        <v>316</v>
      </c>
      <c r="O165" s="105">
        <v>1</v>
      </c>
      <c r="P165" s="104" t="s">
        <v>366</v>
      </c>
      <c r="Q165" s="440"/>
      <c r="R165" s="440"/>
      <c r="T165" s="103"/>
      <c r="U165" s="101">
        <f t="shared" si="69"/>
        <v>1144.5</v>
      </c>
      <c r="V165" s="102">
        <f t="shared" si="70"/>
        <v>1144.5</v>
      </c>
      <c r="W165" s="101">
        <f t="shared" si="71"/>
        <v>1144.5</v>
      </c>
      <c r="X165" s="100" t="str">
        <f t="shared" si="72"/>
        <v>US$2014/ ha/ yr</v>
      </c>
      <c r="Y165" s="89"/>
      <c r="Z165" s="89"/>
      <c r="AB165" s="152"/>
      <c r="AR165" s="152"/>
      <c r="AS165" s="89"/>
      <c r="AT165" s="89"/>
      <c r="AU165" s="99"/>
      <c r="AV165" s="89"/>
      <c r="AW165" s="98" t="e">
        <f t="shared" si="73"/>
        <v>#REF!</v>
      </c>
      <c r="AX165" s="98" t="e">
        <f t="shared" si="74"/>
        <v>#REF!</v>
      </c>
      <c r="AY165" s="89"/>
      <c r="AZ165" s="98" t="e">
        <f t="shared" si="75"/>
        <v>#REF!</v>
      </c>
      <c r="BA165" s="98" t="e">
        <f t="shared" si="76"/>
        <v>#REF!</v>
      </c>
      <c r="BB165" s="89"/>
      <c r="BC165" s="98" t="e">
        <f t="shared" si="77"/>
        <v>#REF!</v>
      </c>
      <c r="BD165" s="98" t="e">
        <f t="shared" si="78"/>
        <v>#REF!</v>
      </c>
      <c r="BE165" s="89"/>
      <c r="BF165" s="98" t="e">
        <f t="shared" si="79"/>
        <v>#REF!</v>
      </c>
      <c r="BG165" s="98" t="e">
        <f t="shared" si="80"/>
        <v>#REF!</v>
      </c>
      <c r="BH165" s="89"/>
      <c r="BI165" s="98" t="e">
        <f t="shared" si="81"/>
        <v>#REF!</v>
      </c>
      <c r="BJ165" s="98" t="e">
        <f t="shared" si="82"/>
        <v>#REF!</v>
      </c>
      <c r="BK165" s="89"/>
      <c r="BL165" s="98" t="str">
        <f t="shared" si="83"/>
        <v/>
      </c>
      <c r="BM165" s="98" t="str">
        <f t="shared" si="84"/>
        <v/>
      </c>
      <c r="BN165" s="89"/>
      <c r="BO165" s="98" t="str">
        <f t="shared" si="85"/>
        <v/>
      </c>
      <c r="BP165" s="98" t="str">
        <f t="shared" si="86"/>
        <v/>
      </c>
      <c r="BQ165" s="89"/>
      <c r="BR165" s="98" t="str">
        <f t="shared" si="87"/>
        <v/>
      </c>
      <c r="BS165" s="98" t="str">
        <f t="shared" si="88"/>
        <v/>
      </c>
      <c r="BT165" s="89"/>
      <c r="BU165" s="98" t="str">
        <f t="shared" si="89"/>
        <v/>
      </c>
      <c r="BV165" s="98" t="str">
        <f t="shared" si="90"/>
        <v/>
      </c>
      <c r="BW165" s="89"/>
      <c r="BX165" s="152"/>
    </row>
    <row r="166" spans="1:76" s="64" customFormat="1" x14ac:dyDescent="0.25">
      <c r="A166" s="83">
        <v>10</v>
      </c>
      <c r="B166" s="109" t="str">
        <f t="shared" si="68"/>
        <v xml:space="preserve">: </v>
      </c>
      <c r="C166" s="106"/>
      <c r="D166" s="106"/>
      <c r="E166" s="108"/>
      <c r="F166" s="106"/>
      <c r="G166" s="108"/>
      <c r="H166" s="107"/>
      <c r="I166" s="106"/>
      <c r="J166" s="106"/>
      <c r="K166" s="145"/>
      <c r="L166" s="110"/>
      <c r="M166" s="111"/>
      <c r="N166" s="151" t="s">
        <v>316</v>
      </c>
      <c r="O166" s="105"/>
      <c r="P166" s="104"/>
      <c r="Q166" s="440"/>
      <c r="R166" s="440"/>
      <c r="T166" s="103"/>
      <c r="U166" s="101" t="str">
        <f t="shared" si="69"/>
        <v/>
      </c>
      <c r="V166" s="102" t="str">
        <f t="shared" si="70"/>
        <v/>
      </c>
      <c r="W166" s="101" t="str">
        <f t="shared" si="71"/>
        <v/>
      </c>
      <c r="X166" s="100" t="str">
        <f t="shared" si="72"/>
        <v>US$2014/ ha/ yr</v>
      </c>
      <c r="Y166" s="89"/>
      <c r="Z166" s="89"/>
      <c r="AB166" s="152"/>
      <c r="AR166" s="152"/>
      <c r="AS166" s="89"/>
      <c r="AT166" s="89"/>
      <c r="AU166" s="99"/>
      <c r="AV166" s="89"/>
      <c r="AW166" s="98" t="e">
        <f t="shared" si="73"/>
        <v>#REF!</v>
      </c>
      <c r="AX166" s="98" t="e">
        <f t="shared" si="74"/>
        <v>#REF!</v>
      </c>
      <c r="AY166" s="89"/>
      <c r="AZ166" s="98" t="e">
        <f t="shared" si="75"/>
        <v>#REF!</v>
      </c>
      <c r="BA166" s="98" t="e">
        <f t="shared" si="76"/>
        <v>#REF!</v>
      </c>
      <c r="BB166" s="89"/>
      <c r="BC166" s="98" t="e">
        <f t="shared" si="77"/>
        <v>#REF!</v>
      </c>
      <c r="BD166" s="98" t="e">
        <f t="shared" si="78"/>
        <v>#REF!</v>
      </c>
      <c r="BE166" s="89"/>
      <c r="BF166" s="98" t="e">
        <f t="shared" si="79"/>
        <v>#REF!</v>
      </c>
      <c r="BG166" s="98" t="e">
        <f t="shared" si="80"/>
        <v>#REF!</v>
      </c>
      <c r="BH166" s="89"/>
      <c r="BI166" s="98" t="e">
        <f t="shared" si="81"/>
        <v>#REF!</v>
      </c>
      <c r="BJ166" s="98" t="e">
        <f t="shared" si="82"/>
        <v>#REF!</v>
      </c>
      <c r="BK166" s="89"/>
      <c r="BL166" s="98" t="str">
        <f t="shared" si="83"/>
        <v/>
      </c>
      <c r="BM166" s="98" t="str">
        <f t="shared" si="84"/>
        <v/>
      </c>
      <c r="BN166" s="89"/>
      <c r="BO166" s="98" t="str">
        <f t="shared" si="85"/>
        <v/>
      </c>
      <c r="BP166" s="98" t="str">
        <f t="shared" si="86"/>
        <v/>
      </c>
      <c r="BQ166" s="89"/>
      <c r="BR166" s="98" t="str">
        <f t="shared" si="87"/>
        <v/>
      </c>
      <c r="BS166" s="98" t="str">
        <f t="shared" si="88"/>
        <v/>
      </c>
      <c r="BT166" s="89"/>
      <c r="BU166" s="98" t="str">
        <f t="shared" si="89"/>
        <v/>
      </c>
      <c r="BV166" s="98" t="str">
        <f t="shared" si="90"/>
        <v/>
      </c>
      <c r="BW166" s="89"/>
      <c r="BX166" s="152"/>
    </row>
    <row r="167" spans="1:76" s="64" customFormat="1" x14ac:dyDescent="0.25">
      <c r="A167" s="83">
        <v>11</v>
      </c>
      <c r="B167" s="109" t="str">
        <f t="shared" si="68"/>
        <v xml:space="preserve">: </v>
      </c>
      <c r="C167" s="106"/>
      <c r="D167" s="106"/>
      <c r="E167" s="108"/>
      <c r="F167" s="106"/>
      <c r="G167" s="108"/>
      <c r="H167" s="107"/>
      <c r="I167" s="106"/>
      <c r="J167" s="106"/>
      <c r="K167" s="104"/>
      <c r="L167" s="110"/>
      <c r="M167" s="111"/>
      <c r="N167" s="151" t="s">
        <v>316</v>
      </c>
      <c r="O167" s="105"/>
      <c r="P167" s="104"/>
      <c r="Q167" s="440"/>
      <c r="R167" s="440"/>
      <c r="T167" s="103"/>
      <c r="U167" s="101" t="str">
        <f t="shared" si="69"/>
        <v/>
      </c>
      <c r="V167" s="102" t="str">
        <f t="shared" si="70"/>
        <v/>
      </c>
      <c r="W167" s="101" t="str">
        <f t="shared" si="71"/>
        <v/>
      </c>
      <c r="X167" s="100" t="str">
        <f t="shared" si="72"/>
        <v>US$2014/ ha/ yr</v>
      </c>
      <c r="Y167" s="89"/>
      <c r="Z167" s="89"/>
      <c r="AB167" s="152"/>
      <c r="AR167" s="152"/>
      <c r="AS167" s="89"/>
      <c r="AT167" s="89"/>
      <c r="AU167" s="99"/>
      <c r="AV167" s="89"/>
      <c r="AW167" s="98" t="e">
        <f t="shared" si="73"/>
        <v>#REF!</v>
      </c>
      <c r="AX167" s="98" t="e">
        <f t="shared" si="74"/>
        <v>#REF!</v>
      </c>
      <c r="AY167" s="89"/>
      <c r="AZ167" s="98" t="e">
        <f t="shared" si="75"/>
        <v>#REF!</v>
      </c>
      <c r="BA167" s="98" t="e">
        <f t="shared" si="76"/>
        <v>#REF!</v>
      </c>
      <c r="BB167" s="89"/>
      <c r="BC167" s="98" t="e">
        <f t="shared" si="77"/>
        <v>#REF!</v>
      </c>
      <c r="BD167" s="98" t="e">
        <f t="shared" si="78"/>
        <v>#REF!</v>
      </c>
      <c r="BE167" s="89"/>
      <c r="BF167" s="98" t="e">
        <f t="shared" si="79"/>
        <v>#REF!</v>
      </c>
      <c r="BG167" s="98" t="e">
        <f t="shared" si="80"/>
        <v>#REF!</v>
      </c>
      <c r="BH167" s="89"/>
      <c r="BI167" s="98" t="e">
        <f t="shared" si="81"/>
        <v>#REF!</v>
      </c>
      <c r="BJ167" s="98" t="e">
        <f t="shared" si="82"/>
        <v>#REF!</v>
      </c>
      <c r="BK167" s="89"/>
      <c r="BL167" s="98" t="str">
        <f t="shared" si="83"/>
        <v/>
      </c>
      <c r="BM167" s="98" t="str">
        <f t="shared" si="84"/>
        <v/>
      </c>
      <c r="BN167" s="89"/>
      <c r="BO167" s="98" t="str">
        <f t="shared" si="85"/>
        <v/>
      </c>
      <c r="BP167" s="98" t="str">
        <f t="shared" si="86"/>
        <v/>
      </c>
      <c r="BQ167" s="89"/>
      <c r="BR167" s="98" t="str">
        <f t="shared" si="87"/>
        <v/>
      </c>
      <c r="BS167" s="98" t="str">
        <f t="shared" si="88"/>
        <v/>
      </c>
      <c r="BT167" s="89"/>
      <c r="BU167" s="98" t="str">
        <f t="shared" si="89"/>
        <v/>
      </c>
      <c r="BV167" s="98" t="str">
        <f t="shared" si="90"/>
        <v/>
      </c>
      <c r="BW167" s="89"/>
      <c r="BX167" s="152"/>
    </row>
    <row r="168" spans="1:76" s="64" customFormat="1" x14ac:dyDescent="0.25">
      <c r="A168" s="83">
        <v>12</v>
      </c>
      <c r="B168" s="109" t="str">
        <f t="shared" si="68"/>
        <v xml:space="preserve">: </v>
      </c>
      <c r="C168" s="106"/>
      <c r="D168" s="106"/>
      <c r="E168" s="108"/>
      <c r="F168" s="106"/>
      <c r="G168" s="108"/>
      <c r="H168" s="107"/>
      <c r="I168" s="106"/>
      <c r="J168" s="106"/>
      <c r="K168" s="104"/>
      <c r="L168" s="110"/>
      <c r="M168" s="111"/>
      <c r="N168" s="151" t="s">
        <v>316</v>
      </c>
      <c r="O168" s="105"/>
      <c r="P168" s="104"/>
      <c r="Q168" s="440"/>
      <c r="R168" s="440"/>
      <c r="T168" s="103"/>
      <c r="U168" s="101" t="str">
        <f t="shared" si="69"/>
        <v/>
      </c>
      <c r="V168" s="102" t="str">
        <f t="shared" si="70"/>
        <v/>
      </c>
      <c r="W168" s="101" t="str">
        <f t="shared" si="71"/>
        <v/>
      </c>
      <c r="X168" s="100" t="str">
        <f t="shared" si="72"/>
        <v>US$2014/ ha/ yr</v>
      </c>
      <c r="Y168" s="89"/>
      <c r="Z168" s="89"/>
      <c r="AB168" s="152"/>
      <c r="AR168" s="152"/>
      <c r="AS168" s="89"/>
      <c r="AT168" s="89"/>
      <c r="AU168" s="99"/>
      <c r="AV168" s="89"/>
      <c r="AW168" s="98" t="e">
        <f t="shared" si="73"/>
        <v>#REF!</v>
      </c>
      <c r="AX168" s="98" t="e">
        <f t="shared" si="74"/>
        <v>#REF!</v>
      </c>
      <c r="AY168" s="89"/>
      <c r="AZ168" s="98" t="e">
        <f t="shared" si="75"/>
        <v>#REF!</v>
      </c>
      <c r="BA168" s="98" t="e">
        <f t="shared" si="76"/>
        <v>#REF!</v>
      </c>
      <c r="BB168" s="89"/>
      <c r="BC168" s="98" t="e">
        <f t="shared" si="77"/>
        <v>#REF!</v>
      </c>
      <c r="BD168" s="98" t="e">
        <f t="shared" si="78"/>
        <v>#REF!</v>
      </c>
      <c r="BE168" s="89"/>
      <c r="BF168" s="98" t="e">
        <f t="shared" si="79"/>
        <v>#REF!</v>
      </c>
      <c r="BG168" s="98" t="e">
        <f t="shared" si="80"/>
        <v>#REF!</v>
      </c>
      <c r="BH168" s="89"/>
      <c r="BI168" s="98" t="e">
        <f t="shared" si="81"/>
        <v>#REF!</v>
      </c>
      <c r="BJ168" s="98" t="e">
        <f t="shared" si="82"/>
        <v>#REF!</v>
      </c>
      <c r="BK168" s="89"/>
      <c r="BL168" s="98" t="str">
        <f t="shared" si="83"/>
        <v/>
      </c>
      <c r="BM168" s="98" t="str">
        <f t="shared" si="84"/>
        <v/>
      </c>
      <c r="BN168" s="89"/>
      <c r="BO168" s="98" t="str">
        <f t="shared" si="85"/>
        <v/>
      </c>
      <c r="BP168" s="98" t="str">
        <f t="shared" si="86"/>
        <v/>
      </c>
      <c r="BQ168" s="89"/>
      <c r="BR168" s="98" t="str">
        <f t="shared" si="87"/>
        <v/>
      </c>
      <c r="BS168" s="98" t="str">
        <f t="shared" si="88"/>
        <v/>
      </c>
      <c r="BT168" s="89"/>
      <c r="BU168" s="98" t="str">
        <f t="shared" si="89"/>
        <v/>
      </c>
      <c r="BV168" s="98" t="str">
        <f t="shared" si="90"/>
        <v/>
      </c>
      <c r="BW168" s="89"/>
      <c r="BX168" s="152"/>
    </row>
    <row r="169" spans="1:76" s="64" customFormat="1" x14ac:dyDescent="0.25">
      <c r="A169" s="83">
        <v>13</v>
      </c>
      <c r="B169" s="109" t="str">
        <f t="shared" si="68"/>
        <v xml:space="preserve">: </v>
      </c>
      <c r="C169" s="106"/>
      <c r="D169" s="106"/>
      <c r="E169" s="108"/>
      <c r="F169" s="106"/>
      <c r="G169" s="108"/>
      <c r="H169" s="107"/>
      <c r="I169" s="106"/>
      <c r="J169" s="106"/>
      <c r="K169" s="104"/>
      <c r="L169" s="110"/>
      <c r="M169" s="111"/>
      <c r="N169" s="151" t="s">
        <v>316</v>
      </c>
      <c r="O169" s="105"/>
      <c r="P169" s="104"/>
      <c r="Q169" s="440"/>
      <c r="R169" s="440"/>
      <c r="T169" s="103"/>
      <c r="U169" s="101" t="str">
        <f t="shared" si="69"/>
        <v/>
      </c>
      <c r="V169" s="102" t="str">
        <f t="shared" si="70"/>
        <v/>
      </c>
      <c r="W169" s="101" t="str">
        <f t="shared" si="71"/>
        <v/>
      </c>
      <c r="X169" s="100" t="str">
        <f t="shared" si="72"/>
        <v>US$2014/ ha/ yr</v>
      </c>
      <c r="Y169" s="89"/>
      <c r="Z169" s="89"/>
      <c r="AB169" s="152"/>
      <c r="AR169" s="152"/>
      <c r="AS169" s="89"/>
      <c r="AT169" s="89"/>
      <c r="AU169" s="99"/>
      <c r="AV169" s="89"/>
      <c r="AW169" s="98" t="e">
        <f t="shared" si="73"/>
        <v>#REF!</v>
      </c>
      <c r="AX169" s="98" t="e">
        <f t="shared" si="74"/>
        <v>#REF!</v>
      </c>
      <c r="AY169" s="89"/>
      <c r="AZ169" s="98" t="e">
        <f t="shared" si="75"/>
        <v>#REF!</v>
      </c>
      <c r="BA169" s="98" t="e">
        <f t="shared" si="76"/>
        <v>#REF!</v>
      </c>
      <c r="BB169" s="89"/>
      <c r="BC169" s="98" t="e">
        <f t="shared" si="77"/>
        <v>#REF!</v>
      </c>
      <c r="BD169" s="98" t="e">
        <f t="shared" si="78"/>
        <v>#REF!</v>
      </c>
      <c r="BE169" s="89"/>
      <c r="BF169" s="98" t="e">
        <f t="shared" si="79"/>
        <v>#REF!</v>
      </c>
      <c r="BG169" s="98" t="e">
        <f t="shared" si="80"/>
        <v>#REF!</v>
      </c>
      <c r="BH169" s="89"/>
      <c r="BI169" s="98" t="e">
        <f t="shared" si="81"/>
        <v>#REF!</v>
      </c>
      <c r="BJ169" s="98" t="e">
        <f t="shared" si="82"/>
        <v>#REF!</v>
      </c>
      <c r="BK169" s="89"/>
      <c r="BL169" s="98" t="str">
        <f t="shared" si="83"/>
        <v/>
      </c>
      <c r="BM169" s="98" t="str">
        <f t="shared" si="84"/>
        <v/>
      </c>
      <c r="BN169" s="89"/>
      <c r="BO169" s="98" t="str">
        <f t="shared" si="85"/>
        <v/>
      </c>
      <c r="BP169" s="98" t="str">
        <f t="shared" si="86"/>
        <v/>
      </c>
      <c r="BQ169" s="89"/>
      <c r="BR169" s="98" t="str">
        <f t="shared" si="87"/>
        <v/>
      </c>
      <c r="BS169" s="98" t="str">
        <f t="shared" si="88"/>
        <v/>
      </c>
      <c r="BT169" s="89"/>
      <c r="BU169" s="98" t="str">
        <f t="shared" si="89"/>
        <v/>
      </c>
      <c r="BV169" s="98" t="str">
        <f t="shared" si="90"/>
        <v/>
      </c>
      <c r="BW169" s="89"/>
      <c r="BX169" s="152"/>
    </row>
    <row r="170" spans="1:76" s="64" customFormat="1" x14ac:dyDescent="0.25">
      <c r="A170" s="83">
        <v>14</v>
      </c>
      <c r="B170" s="109" t="str">
        <f t="shared" si="68"/>
        <v xml:space="preserve">: </v>
      </c>
      <c r="C170" s="106"/>
      <c r="D170" s="106"/>
      <c r="E170" s="108"/>
      <c r="F170" s="106"/>
      <c r="G170" s="108"/>
      <c r="H170" s="107"/>
      <c r="I170" s="106"/>
      <c r="J170" s="106"/>
      <c r="K170" s="104"/>
      <c r="L170" s="110"/>
      <c r="M170" s="111"/>
      <c r="N170" s="151" t="s">
        <v>316</v>
      </c>
      <c r="O170" s="105"/>
      <c r="P170" s="104"/>
      <c r="Q170" s="440"/>
      <c r="R170" s="440"/>
      <c r="T170" s="103"/>
      <c r="U170" s="101" t="str">
        <f t="shared" si="69"/>
        <v/>
      </c>
      <c r="V170" s="102" t="str">
        <f t="shared" si="70"/>
        <v/>
      </c>
      <c r="W170" s="101" t="str">
        <f t="shared" si="71"/>
        <v/>
      </c>
      <c r="X170" s="100" t="str">
        <f t="shared" si="72"/>
        <v>US$2014/ ha/ yr</v>
      </c>
      <c r="Y170" s="89"/>
      <c r="Z170" s="89"/>
      <c r="AB170" s="152"/>
      <c r="AR170" s="152"/>
      <c r="AS170" s="89"/>
      <c r="AT170" s="89"/>
      <c r="AU170" s="99"/>
      <c r="AV170" s="89"/>
      <c r="AW170" s="98" t="e">
        <f t="shared" si="73"/>
        <v>#REF!</v>
      </c>
      <c r="AX170" s="98" t="e">
        <f t="shared" si="74"/>
        <v>#REF!</v>
      </c>
      <c r="AY170" s="89"/>
      <c r="AZ170" s="98" t="e">
        <f t="shared" si="75"/>
        <v>#REF!</v>
      </c>
      <c r="BA170" s="98" t="e">
        <f t="shared" si="76"/>
        <v>#REF!</v>
      </c>
      <c r="BB170" s="89"/>
      <c r="BC170" s="98" t="e">
        <f t="shared" si="77"/>
        <v>#REF!</v>
      </c>
      <c r="BD170" s="98" t="e">
        <f t="shared" si="78"/>
        <v>#REF!</v>
      </c>
      <c r="BE170" s="89"/>
      <c r="BF170" s="98" t="e">
        <f t="shared" si="79"/>
        <v>#REF!</v>
      </c>
      <c r="BG170" s="98" t="e">
        <f t="shared" si="80"/>
        <v>#REF!</v>
      </c>
      <c r="BH170" s="89"/>
      <c r="BI170" s="98" t="e">
        <f t="shared" si="81"/>
        <v>#REF!</v>
      </c>
      <c r="BJ170" s="98" t="e">
        <f t="shared" si="82"/>
        <v>#REF!</v>
      </c>
      <c r="BK170" s="89"/>
      <c r="BL170" s="98" t="str">
        <f t="shared" si="83"/>
        <v/>
      </c>
      <c r="BM170" s="98" t="str">
        <f t="shared" si="84"/>
        <v/>
      </c>
      <c r="BN170" s="89"/>
      <c r="BO170" s="98" t="str">
        <f t="shared" si="85"/>
        <v/>
      </c>
      <c r="BP170" s="98" t="str">
        <f t="shared" si="86"/>
        <v/>
      </c>
      <c r="BQ170" s="89"/>
      <c r="BR170" s="98" t="str">
        <f t="shared" si="87"/>
        <v/>
      </c>
      <c r="BS170" s="98" t="str">
        <f t="shared" si="88"/>
        <v/>
      </c>
      <c r="BT170" s="89"/>
      <c r="BU170" s="98" t="str">
        <f t="shared" si="89"/>
        <v/>
      </c>
      <c r="BV170" s="98" t="str">
        <f t="shared" si="90"/>
        <v/>
      </c>
      <c r="BW170" s="89"/>
      <c r="BX170" s="152"/>
    </row>
    <row r="171" spans="1:76" s="64" customFormat="1" x14ac:dyDescent="0.25">
      <c r="A171" s="83">
        <v>15</v>
      </c>
      <c r="B171" s="109" t="str">
        <f t="shared" si="68"/>
        <v xml:space="preserve">: </v>
      </c>
      <c r="C171" s="106"/>
      <c r="D171" s="106"/>
      <c r="E171" s="108"/>
      <c r="F171" s="106"/>
      <c r="G171" s="108"/>
      <c r="H171" s="107"/>
      <c r="I171" s="106"/>
      <c r="J171" s="106"/>
      <c r="K171" s="104"/>
      <c r="L171" s="110"/>
      <c r="M171" s="111"/>
      <c r="N171" s="151" t="s">
        <v>316</v>
      </c>
      <c r="O171" s="105"/>
      <c r="P171" s="104"/>
      <c r="Q171" s="440"/>
      <c r="R171" s="440"/>
      <c r="T171" s="103"/>
      <c r="U171" s="101" t="str">
        <f t="shared" si="69"/>
        <v/>
      </c>
      <c r="V171" s="102" t="str">
        <f t="shared" si="70"/>
        <v/>
      </c>
      <c r="W171" s="101" t="str">
        <f t="shared" si="71"/>
        <v/>
      </c>
      <c r="X171" s="100" t="str">
        <f t="shared" si="72"/>
        <v>US$2014/ ha/ yr</v>
      </c>
      <c r="Y171" s="89"/>
      <c r="Z171" s="89"/>
      <c r="AB171" s="152"/>
      <c r="AR171" s="152"/>
      <c r="AS171" s="89"/>
      <c r="AT171" s="89"/>
      <c r="AU171" s="99"/>
      <c r="AV171" s="89"/>
      <c r="AW171" s="98" t="e">
        <f t="shared" si="73"/>
        <v>#REF!</v>
      </c>
      <c r="AX171" s="98" t="e">
        <f t="shared" si="74"/>
        <v>#REF!</v>
      </c>
      <c r="AY171" s="89"/>
      <c r="AZ171" s="98" t="e">
        <f t="shared" si="75"/>
        <v>#REF!</v>
      </c>
      <c r="BA171" s="98" t="e">
        <f t="shared" si="76"/>
        <v>#REF!</v>
      </c>
      <c r="BB171" s="89"/>
      <c r="BC171" s="98" t="e">
        <f t="shared" si="77"/>
        <v>#REF!</v>
      </c>
      <c r="BD171" s="98" t="e">
        <f t="shared" si="78"/>
        <v>#REF!</v>
      </c>
      <c r="BE171" s="89"/>
      <c r="BF171" s="98" t="e">
        <f t="shared" si="79"/>
        <v>#REF!</v>
      </c>
      <c r="BG171" s="98" t="e">
        <f t="shared" si="80"/>
        <v>#REF!</v>
      </c>
      <c r="BH171" s="89"/>
      <c r="BI171" s="98" t="e">
        <f t="shared" si="81"/>
        <v>#REF!</v>
      </c>
      <c r="BJ171" s="98" t="e">
        <f t="shared" si="82"/>
        <v>#REF!</v>
      </c>
      <c r="BK171" s="89"/>
      <c r="BL171" s="98" t="str">
        <f t="shared" si="83"/>
        <v/>
      </c>
      <c r="BM171" s="98" t="str">
        <f t="shared" si="84"/>
        <v/>
      </c>
      <c r="BN171" s="89"/>
      <c r="BO171" s="98" t="str">
        <f t="shared" si="85"/>
        <v/>
      </c>
      <c r="BP171" s="98" t="str">
        <f t="shared" si="86"/>
        <v/>
      </c>
      <c r="BQ171" s="89"/>
      <c r="BR171" s="98" t="str">
        <f t="shared" si="87"/>
        <v/>
      </c>
      <c r="BS171" s="98" t="str">
        <f t="shared" si="88"/>
        <v/>
      </c>
      <c r="BT171" s="89"/>
      <c r="BU171" s="98" t="str">
        <f t="shared" si="89"/>
        <v/>
      </c>
      <c r="BV171" s="98" t="str">
        <f t="shared" si="90"/>
        <v/>
      </c>
      <c r="BW171" s="89"/>
      <c r="BX171" s="152"/>
    </row>
    <row r="172" spans="1:76" s="64" customFormat="1" x14ac:dyDescent="0.25">
      <c r="A172" s="83">
        <v>16</v>
      </c>
      <c r="B172" s="109" t="str">
        <f t="shared" si="68"/>
        <v xml:space="preserve">: </v>
      </c>
      <c r="C172" s="106"/>
      <c r="D172" s="106"/>
      <c r="E172" s="108"/>
      <c r="F172" s="106"/>
      <c r="G172" s="108"/>
      <c r="H172" s="107"/>
      <c r="I172" s="106"/>
      <c r="J172" s="106"/>
      <c r="K172" s="104"/>
      <c r="L172" s="110"/>
      <c r="M172" s="111"/>
      <c r="N172" s="151" t="s">
        <v>316</v>
      </c>
      <c r="O172" s="105"/>
      <c r="P172" s="104"/>
      <c r="Q172" s="440"/>
      <c r="R172" s="440"/>
      <c r="T172" s="103"/>
      <c r="U172" s="101" t="str">
        <f t="shared" si="69"/>
        <v/>
      </c>
      <c r="V172" s="102" t="str">
        <f t="shared" si="70"/>
        <v/>
      </c>
      <c r="W172" s="101" t="str">
        <f t="shared" si="71"/>
        <v/>
      </c>
      <c r="X172" s="100" t="str">
        <f t="shared" si="72"/>
        <v>US$2014/ ha/ yr</v>
      </c>
      <c r="Y172" s="89"/>
      <c r="Z172" s="89"/>
      <c r="AB172" s="152"/>
      <c r="AR172" s="152"/>
      <c r="AS172" s="89"/>
      <c r="AT172" s="89"/>
      <c r="AU172" s="99"/>
      <c r="AV172" s="89"/>
      <c r="AW172" s="98" t="e">
        <f t="shared" si="73"/>
        <v>#REF!</v>
      </c>
      <c r="AX172" s="98" t="e">
        <f t="shared" si="74"/>
        <v>#REF!</v>
      </c>
      <c r="AY172" s="89"/>
      <c r="AZ172" s="98" t="e">
        <f t="shared" si="75"/>
        <v>#REF!</v>
      </c>
      <c r="BA172" s="98" t="e">
        <f t="shared" si="76"/>
        <v>#REF!</v>
      </c>
      <c r="BB172" s="89"/>
      <c r="BC172" s="98" t="e">
        <f t="shared" si="77"/>
        <v>#REF!</v>
      </c>
      <c r="BD172" s="98" t="e">
        <f t="shared" si="78"/>
        <v>#REF!</v>
      </c>
      <c r="BE172" s="89"/>
      <c r="BF172" s="98" t="e">
        <f t="shared" si="79"/>
        <v>#REF!</v>
      </c>
      <c r="BG172" s="98" t="e">
        <f t="shared" si="80"/>
        <v>#REF!</v>
      </c>
      <c r="BH172" s="89"/>
      <c r="BI172" s="98" t="e">
        <f t="shared" si="81"/>
        <v>#REF!</v>
      </c>
      <c r="BJ172" s="98" t="e">
        <f t="shared" si="82"/>
        <v>#REF!</v>
      </c>
      <c r="BK172" s="89"/>
      <c r="BL172" s="98" t="str">
        <f t="shared" si="83"/>
        <v/>
      </c>
      <c r="BM172" s="98" t="str">
        <f t="shared" si="84"/>
        <v/>
      </c>
      <c r="BN172" s="89"/>
      <c r="BO172" s="98" t="str">
        <f t="shared" si="85"/>
        <v/>
      </c>
      <c r="BP172" s="98" t="str">
        <f t="shared" si="86"/>
        <v/>
      </c>
      <c r="BQ172" s="89"/>
      <c r="BR172" s="98" t="str">
        <f t="shared" si="87"/>
        <v/>
      </c>
      <c r="BS172" s="98" t="str">
        <f t="shared" si="88"/>
        <v/>
      </c>
      <c r="BT172" s="89"/>
      <c r="BU172" s="98" t="str">
        <f t="shared" si="89"/>
        <v/>
      </c>
      <c r="BV172" s="98" t="str">
        <f t="shared" si="90"/>
        <v/>
      </c>
      <c r="BW172" s="89"/>
      <c r="BX172" s="152"/>
    </row>
    <row r="173" spans="1:76" s="64" customFormat="1" x14ac:dyDescent="0.25">
      <c r="A173" s="83">
        <v>17</v>
      </c>
      <c r="B173" s="109" t="str">
        <f t="shared" si="68"/>
        <v xml:space="preserve">: </v>
      </c>
      <c r="C173" s="106"/>
      <c r="D173" s="106"/>
      <c r="E173" s="108"/>
      <c r="F173" s="106"/>
      <c r="G173" s="108"/>
      <c r="H173" s="107"/>
      <c r="I173" s="106"/>
      <c r="J173" s="106"/>
      <c r="K173" s="104"/>
      <c r="L173" s="110"/>
      <c r="M173" s="111"/>
      <c r="N173" s="151" t="s">
        <v>316</v>
      </c>
      <c r="O173" s="105"/>
      <c r="P173" s="104"/>
      <c r="Q173" s="440"/>
      <c r="R173" s="440"/>
      <c r="T173" s="103"/>
      <c r="U173" s="101" t="str">
        <f t="shared" si="69"/>
        <v/>
      </c>
      <c r="V173" s="102" t="str">
        <f t="shared" si="70"/>
        <v/>
      </c>
      <c r="W173" s="101" t="str">
        <f t="shared" si="71"/>
        <v/>
      </c>
      <c r="X173" s="100" t="str">
        <f t="shared" si="72"/>
        <v>US$2014/ ha/ yr</v>
      </c>
      <c r="Y173" s="89"/>
      <c r="Z173" s="89"/>
      <c r="AB173" s="152"/>
      <c r="AR173" s="152"/>
      <c r="AS173" s="89"/>
      <c r="AT173" s="89"/>
      <c r="AU173" s="99"/>
      <c r="AV173" s="89"/>
      <c r="AW173" s="98" t="e">
        <f t="shared" si="73"/>
        <v>#REF!</v>
      </c>
      <c r="AX173" s="98" t="e">
        <f t="shared" si="74"/>
        <v>#REF!</v>
      </c>
      <c r="AY173" s="89"/>
      <c r="AZ173" s="98" t="e">
        <f t="shared" si="75"/>
        <v>#REF!</v>
      </c>
      <c r="BA173" s="98" t="e">
        <f t="shared" si="76"/>
        <v>#REF!</v>
      </c>
      <c r="BB173" s="89"/>
      <c r="BC173" s="98" t="e">
        <f t="shared" si="77"/>
        <v>#REF!</v>
      </c>
      <c r="BD173" s="98" t="e">
        <f t="shared" si="78"/>
        <v>#REF!</v>
      </c>
      <c r="BE173" s="89"/>
      <c r="BF173" s="98" t="e">
        <f t="shared" si="79"/>
        <v>#REF!</v>
      </c>
      <c r="BG173" s="98" t="e">
        <f t="shared" si="80"/>
        <v>#REF!</v>
      </c>
      <c r="BH173" s="89"/>
      <c r="BI173" s="98" t="e">
        <f t="shared" si="81"/>
        <v>#REF!</v>
      </c>
      <c r="BJ173" s="98" t="e">
        <f t="shared" si="82"/>
        <v>#REF!</v>
      </c>
      <c r="BK173" s="89"/>
      <c r="BL173" s="98" t="str">
        <f t="shared" si="83"/>
        <v/>
      </c>
      <c r="BM173" s="98" t="str">
        <f t="shared" si="84"/>
        <v/>
      </c>
      <c r="BN173" s="89"/>
      <c r="BO173" s="98" t="str">
        <f t="shared" si="85"/>
        <v/>
      </c>
      <c r="BP173" s="98" t="str">
        <f t="shared" si="86"/>
        <v/>
      </c>
      <c r="BQ173" s="89"/>
      <c r="BR173" s="98" t="str">
        <f t="shared" si="87"/>
        <v/>
      </c>
      <c r="BS173" s="98" t="str">
        <f t="shared" si="88"/>
        <v/>
      </c>
      <c r="BT173" s="89"/>
      <c r="BU173" s="98" t="str">
        <f t="shared" si="89"/>
        <v/>
      </c>
      <c r="BV173" s="98" t="str">
        <f t="shared" si="90"/>
        <v/>
      </c>
      <c r="BW173" s="89"/>
      <c r="BX173" s="152"/>
    </row>
    <row r="174" spans="1:76" s="64" customFormat="1" x14ac:dyDescent="0.25">
      <c r="A174" s="83">
        <v>18</v>
      </c>
      <c r="B174" s="109" t="str">
        <f t="shared" si="68"/>
        <v xml:space="preserve">: </v>
      </c>
      <c r="C174" s="106"/>
      <c r="D174" s="106"/>
      <c r="E174" s="108"/>
      <c r="F174" s="106"/>
      <c r="G174" s="108"/>
      <c r="H174" s="107"/>
      <c r="I174" s="106"/>
      <c r="J174" s="106"/>
      <c r="K174" s="104"/>
      <c r="L174" s="104"/>
      <c r="M174" s="104"/>
      <c r="N174" s="151" t="s">
        <v>316</v>
      </c>
      <c r="O174" s="105"/>
      <c r="P174" s="104"/>
      <c r="Q174" s="440"/>
      <c r="R174" s="440"/>
      <c r="T174" s="103"/>
      <c r="U174" s="101" t="str">
        <f t="shared" si="69"/>
        <v/>
      </c>
      <c r="V174" s="102" t="str">
        <f t="shared" si="70"/>
        <v/>
      </c>
      <c r="W174" s="101" t="str">
        <f t="shared" si="71"/>
        <v/>
      </c>
      <c r="X174" s="100" t="str">
        <f t="shared" si="72"/>
        <v>US$2014/ ha/ yr</v>
      </c>
      <c r="Y174" s="89"/>
      <c r="Z174" s="89"/>
      <c r="AB174" s="152"/>
      <c r="AR174" s="152"/>
      <c r="AS174" s="89"/>
      <c r="AT174" s="89"/>
      <c r="AU174" s="99"/>
      <c r="AV174" s="89"/>
      <c r="AW174" s="98" t="e">
        <f t="shared" si="73"/>
        <v>#REF!</v>
      </c>
      <c r="AX174" s="98" t="e">
        <f t="shared" si="74"/>
        <v>#REF!</v>
      </c>
      <c r="AY174" s="89"/>
      <c r="AZ174" s="98" t="e">
        <f t="shared" si="75"/>
        <v>#REF!</v>
      </c>
      <c r="BA174" s="98" t="e">
        <f t="shared" si="76"/>
        <v>#REF!</v>
      </c>
      <c r="BB174" s="89"/>
      <c r="BC174" s="98" t="e">
        <f t="shared" si="77"/>
        <v>#REF!</v>
      </c>
      <c r="BD174" s="98" t="e">
        <f t="shared" si="78"/>
        <v>#REF!</v>
      </c>
      <c r="BE174" s="89"/>
      <c r="BF174" s="98" t="e">
        <f t="shared" si="79"/>
        <v>#REF!</v>
      </c>
      <c r="BG174" s="98" t="e">
        <f t="shared" si="80"/>
        <v>#REF!</v>
      </c>
      <c r="BH174" s="89"/>
      <c r="BI174" s="98" t="e">
        <f t="shared" si="81"/>
        <v>#REF!</v>
      </c>
      <c r="BJ174" s="98" t="e">
        <f t="shared" si="82"/>
        <v>#REF!</v>
      </c>
      <c r="BK174" s="89"/>
      <c r="BL174" s="98" t="str">
        <f t="shared" si="83"/>
        <v/>
      </c>
      <c r="BM174" s="98" t="str">
        <f t="shared" si="84"/>
        <v/>
      </c>
      <c r="BN174" s="89"/>
      <c r="BO174" s="98" t="str">
        <f t="shared" si="85"/>
        <v/>
      </c>
      <c r="BP174" s="98" t="str">
        <f t="shared" si="86"/>
        <v/>
      </c>
      <c r="BQ174" s="89"/>
      <c r="BR174" s="98" t="str">
        <f t="shared" si="87"/>
        <v/>
      </c>
      <c r="BS174" s="98" t="str">
        <f t="shared" si="88"/>
        <v/>
      </c>
      <c r="BT174" s="89"/>
      <c r="BU174" s="98" t="str">
        <f t="shared" si="89"/>
        <v/>
      </c>
      <c r="BV174" s="98" t="str">
        <f t="shared" si="90"/>
        <v/>
      </c>
      <c r="BW174" s="89"/>
      <c r="BX174" s="152"/>
    </row>
    <row r="175" spans="1:76" s="64" customFormat="1" x14ac:dyDescent="0.25">
      <c r="A175" s="83">
        <v>19</v>
      </c>
      <c r="B175" s="109" t="str">
        <f t="shared" si="68"/>
        <v xml:space="preserve">: </v>
      </c>
      <c r="C175" s="106"/>
      <c r="D175" s="106"/>
      <c r="E175" s="108"/>
      <c r="F175" s="106"/>
      <c r="G175" s="108"/>
      <c r="H175" s="107"/>
      <c r="I175" s="106"/>
      <c r="J175" s="106"/>
      <c r="K175" s="104"/>
      <c r="L175" s="104"/>
      <c r="M175" s="104"/>
      <c r="N175" s="151" t="s">
        <v>316</v>
      </c>
      <c r="O175" s="105"/>
      <c r="P175" s="104"/>
      <c r="Q175" s="440"/>
      <c r="R175" s="440"/>
      <c r="T175" s="103"/>
      <c r="U175" s="101" t="str">
        <f t="shared" si="69"/>
        <v/>
      </c>
      <c r="V175" s="102" t="str">
        <f t="shared" si="70"/>
        <v/>
      </c>
      <c r="W175" s="101" t="str">
        <f t="shared" si="71"/>
        <v/>
      </c>
      <c r="X175" s="100" t="str">
        <f t="shared" si="72"/>
        <v>US$2014/ ha/ yr</v>
      </c>
      <c r="Y175" s="89"/>
      <c r="Z175" s="89"/>
      <c r="AB175" s="152"/>
      <c r="AR175" s="152"/>
      <c r="AS175" s="89"/>
      <c r="AT175" s="89"/>
      <c r="AU175" s="99"/>
      <c r="AV175" s="89"/>
      <c r="AW175" s="98" t="e">
        <f t="shared" si="73"/>
        <v>#REF!</v>
      </c>
      <c r="AX175" s="98" t="e">
        <f t="shared" si="74"/>
        <v>#REF!</v>
      </c>
      <c r="AY175" s="89"/>
      <c r="AZ175" s="98" t="e">
        <f t="shared" si="75"/>
        <v>#REF!</v>
      </c>
      <c r="BA175" s="98" t="e">
        <f t="shared" si="76"/>
        <v>#REF!</v>
      </c>
      <c r="BB175" s="89"/>
      <c r="BC175" s="98" t="e">
        <f t="shared" si="77"/>
        <v>#REF!</v>
      </c>
      <c r="BD175" s="98" t="e">
        <f t="shared" si="78"/>
        <v>#REF!</v>
      </c>
      <c r="BE175" s="89"/>
      <c r="BF175" s="98" t="e">
        <f t="shared" si="79"/>
        <v>#REF!</v>
      </c>
      <c r="BG175" s="98" t="e">
        <f t="shared" si="80"/>
        <v>#REF!</v>
      </c>
      <c r="BH175" s="89"/>
      <c r="BI175" s="98" t="e">
        <f t="shared" si="81"/>
        <v>#REF!</v>
      </c>
      <c r="BJ175" s="98" t="e">
        <f t="shared" si="82"/>
        <v>#REF!</v>
      </c>
      <c r="BK175" s="89"/>
      <c r="BL175" s="98" t="str">
        <f t="shared" si="83"/>
        <v/>
      </c>
      <c r="BM175" s="98" t="str">
        <f t="shared" si="84"/>
        <v/>
      </c>
      <c r="BN175" s="89"/>
      <c r="BO175" s="98" t="str">
        <f t="shared" si="85"/>
        <v/>
      </c>
      <c r="BP175" s="98" t="str">
        <f t="shared" si="86"/>
        <v/>
      </c>
      <c r="BQ175" s="89"/>
      <c r="BR175" s="98" t="str">
        <f t="shared" si="87"/>
        <v/>
      </c>
      <c r="BS175" s="98" t="str">
        <f t="shared" si="88"/>
        <v/>
      </c>
      <c r="BT175" s="89"/>
      <c r="BU175" s="98" t="str">
        <f t="shared" si="89"/>
        <v/>
      </c>
      <c r="BV175" s="98" t="str">
        <f t="shared" si="90"/>
        <v/>
      </c>
      <c r="BW175" s="89"/>
      <c r="BX175" s="152"/>
    </row>
    <row r="176" spans="1:76" s="64" customFormat="1" x14ac:dyDescent="0.25">
      <c r="A176" s="83">
        <v>20</v>
      </c>
      <c r="B176" s="109" t="str">
        <f t="shared" si="68"/>
        <v xml:space="preserve">: </v>
      </c>
      <c r="C176" s="106"/>
      <c r="D176" s="106"/>
      <c r="E176" s="108"/>
      <c r="F176" s="106"/>
      <c r="G176" s="108"/>
      <c r="H176" s="107"/>
      <c r="I176" s="106"/>
      <c r="J176" s="106"/>
      <c r="K176" s="104"/>
      <c r="L176" s="104"/>
      <c r="M176" s="104"/>
      <c r="N176" s="151" t="s">
        <v>316</v>
      </c>
      <c r="O176" s="105"/>
      <c r="P176" s="104"/>
      <c r="Q176" s="440"/>
      <c r="R176" s="440"/>
      <c r="T176" s="103"/>
      <c r="U176" s="101" t="str">
        <f t="shared" si="69"/>
        <v/>
      </c>
      <c r="V176" s="102" t="str">
        <f t="shared" si="70"/>
        <v/>
      </c>
      <c r="W176" s="101" t="str">
        <f t="shared" si="71"/>
        <v/>
      </c>
      <c r="X176" s="100" t="str">
        <f t="shared" si="72"/>
        <v>US$2014/ ha/ yr</v>
      </c>
      <c r="Y176" s="89"/>
      <c r="Z176" s="89"/>
      <c r="AB176" s="152"/>
      <c r="AR176" s="152"/>
      <c r="AS176" s="89"/>
      <c r="AT176" s="89"/>
      <c r="AU176" s="99"/>
      <c r="AV176" s="89"/>
      <c r="AW176" s="98" t="e">
        <f t="shared" si="73"/>
        <v>#REF!</v>
      </c>
      <c r="AX176" s="98" t="e">
        <f t="shared" si="74"/>
        <v>#REF!</v>
      </c>
      <c r="AY176" s="89"/>
      <c r="AZ176" s="98" t="e">
        <f t="shared" si="75"/>
        <v>#REF!</v>
      </c>
      <c r="BA176" s="98" t="e">
        <f t="shared" si="76"/>
        <v>#REF!</v>
      </c>
      <c r="BB176" s="89"/>
      <c r="BC176" s="98" t="e">
        <f t="shared" si="77"/>
        <v>#REF!</v>
      </c>
      <c r="BD176" s="98" t="e">
        <f t="shared" si="78"/>
        <v>#REF!</v>
      </c>
      <c r="BE176" s="89"/>
      <c r="BF176" s="98" t="e">
        <f t="shared" si="79"/>
        <v>#REF!</v>
      </c>
      <c r="BG176" s="98" t="e">
        <f t="shared" si="80"/>
        <v>#REF!</v>
      </c>
      <c r="BH176" s="89"/>
      <c r="BI176" s="98" t="e">
        <f t="shared" si="81"/>
        <v>#REF!</v>
      </c>
      <c r="BJ176" s="98" t="e">
        <f t="shared" si="82"/>
        <v>#REF!</v>
      </c>
      <c r="BK176" s="89"/>
      <c r="BL176" s="98" t="str">
        <f t="shared" si="83"/>
        <v/>
      </c>
      <c r="BM176" s="98" t="str">
        <f t="shared" si="84"/>
        <v/>
      </c>
      <c r="BN176" s="89"/>
      <c r="BO176" s="98" t="str">
        <f t="shared" si="85"/>
        <v/>
      </c>
      <c r="BP176" s="98" t="str">
        <f t="shared" si="86"/>
        <v/>
      </c>
      <c r="BQ176" s="89"/>
      <c r="BR176" s="98" t="str">
        <f t="shared" si="87"/>
        <v/>
      </c>
      <c r="BS176" s="98" t="str">
        <f t="shared" si="88"/>
        <v/>
      </c>
      <c r="BT176" s="89"/>
      <c r="BU176" s="98" t="str">
        <f t="shared" si="89"/>
        <v/>
      </c>
      <c r="BV176" s="98" t="str">
        <f t="shared" si="90"/>
        <v/>
      </c>
      <c r="BW176" s="89"/>
      <c r="BX176" s="152"/>
    </row>
    <row r="177" spans="1:76" s="64" customFormat="1" x14ac:dyDescent="0.25">
      <c r="A177" s="83"/>
      <c r="B177" s="91" t="s">
        <v>64</v>
      </c>
      <c r="C177" s="92"/>
      <c r="D177" s="92"/>
      <c r="E177" s="92"/>
      <c r="F177" s="92"/>
      <c r="G177" s="92"/>
      <c r="I177" s="89"/>
      <c r="J177" s="94"/>
      <c r="M177" s="64" t="s">
        <v>63</v>
      </c>
      <c r="T177" s="94" t="s">
        <v>62</v>
      </c>
      <c r="U177" s="97">
        <f>AVERAGE(U157:U176)</f>
        <v>328.41585776993787</v>
      </c>
      <c r="V177" s="97">
        <f>IF(U185="Y",SUM(V157:V176)/SUM(O157:O176),AVERAGE(V157:V176))</f>
        <v>328.41585776993787</v>
      </c>
      <c r="W177" s="96">
        <f>SUM(W157:W176)/SUM(O157:O176)</f>
        <v>328.41585776993787</v>
      </c>
      <c r="X177" s="89"/>
      <c r="Y177" s="89"/>
      <c r="Z177" s="89"/>
      <c r="AB177" s="95"/>
      <c r="AR177" s="152"/>
      <c r="AS177" s="89"/>
      <c r="AT177" s="89"/>
      <c r="AU177" s="89"/>
      <c r="AV177" s="94" t="s">
        <v>62</v>
      </c>
      <c r="AW177" s="93" t="e">
        <f>AVERAGE(AW157:AW176)</f>
        <v>#REF!</v>
      </c>
      <c r="AX177" s="93" t="e">
        <f>SUM(AX157:AX176)/COUNTIF(AX157:AX176,"&gt;0")</f>
        <v>#REF!</v>
      </c>
      <c r="AY177" s="89"/>
      <c r="AZ177" s="93" t="e">
        <f>AVERAGE(AZ157:AZ176)</f>
        <v>#REF!</v>
      </c>
      <c r="BA177" s="93" t="e">
        <f>SUM(BA157:BA176)/COUNTIF(BA157:BA176,"&gt;0")</f>
        <v>#REF!</v>
      </c>
      <c r="BB177" s="89"/>
      <c r="BC177" s="93" t="e">
        <f>AVERAGE(BC157:BC176)</f>
        <v>#REF!</v>
      </c>
      <c r="BD177" s="93" t="e">
        <f>SUM(BD157:BD176)/COUNTIF(BD157:BD176,"&gt;0")</f>
        <v>#REF!</v>
      </c>
      <c r="BE177" s="89"/>
      <c r="BF177" s="93" t="e">
        <f>AVERAGE(BF157:BF176)</f>
        <v>#REF!</v>
      </c>
      <c r="BG177" s="93" t="e">
        <f>SUM(BG157:BG176)/COUNTIF(BG157:BG176,"&gt;0")</f>
        <v>#REF!</v>
      </c>
      <c r="BH177" s="89"/>
      <c r="BI177" s="93" t="e">
        <f>AVERAGE(BI157:BI176)</f>
        <v>#REF!</v>
      </c>
      <c r="BJ177" s="93" t="e">
        <f>SUM(BJ157:BJ176)/COUNTIF(BJ157:BJ176,"&gt;0")</f>
        <v>#REF!</v>
      </c>
      <c r="BK177" s="94"/>
      <c r="BL177" s="93" t="e">
        <f>AVERAGE(BL157:BL176)</f>
        <v>#DIV/0!</v>
      </c>
      <c r="BM177" s="93" t="e">
        <f>SUM(BM157:BM176)/COUNTIF(BM157:BM176,"&gt;0")</f>
        <v>#DIV/0!</v>
      </c>
      <c r="BN177" s="89"/>
      <c r="BO177" s="93" t="e">
        <f>AVERAGE(BO157:BO176)</f>
        <v>#DIV/0!</v>
      </c>
      <c r="BP177" s="93" t="e">
        <f>SUM(BP157:BP176)/COUNTIF(BP157:BP176,"&gt;0")</f>
        <v>#DIV/0!</v>
      </c>
      <c r="BQ177" s="89"/>
      <c r="BR177" s="93" t="e">
        <f>AVERAGE(BR157:BR176)</f>
        <v>#DIV/0!</v>
      </c>
      <c r="BS177" s="93" t="e">
        <f>SUM(BS157:BS176)/COUNTIF(BS157:BS176,"&gt;0")</f>
        <v>#DIV/0!</v>
      </c>
      <c r="BT177" s="89"/>
      <c r="BU177" s="93">
        <f>AVERAGE(BU157:BU176)</f>
        <v>250.40941013333335</v>
      </c>
      <c r="BV177" s="93">
        <f>SUM(BV157:BV176)/COUNTIF(BV157:BV176,"&gt;0")</f>
        <v>250.40941013333335</v>
      </c>
      <c r="BW177" s="89"/>
      <c r="BX177" s="152"/>
    </row>
    <row r="178" spans="1:76" s="64" customFormat="1" ht="14.1" customHeight="1" x14ac:dyDescent="0.25">
      <c r="A178" s="83"/>
      <c r="B178" s="91" t="s">
        <v>61</v>
      </c>
      <c r="C178" s="92" t="s">
        <v>60</v>
      </c>
      <c r="D178" s="372" t="s">
        <v>314</v>
      </c>
      <c r="E178" s="373"/>
      <c r="F178" s="373"/>
      <c r="G178" s="373"/>
      <c r="H178" s="373"/>
      <c r="I178" s="373"/>
      <c r="J178" s="373"/>
      <c r="K178" s="374"/>
      <c r="T178" s="77" t="s">
        <v>57</v>
      </c>
      <c r="U178" s="88">
        <f>U177+X178*U181</f>
        <v>684.58341525329388</v>
      </c>
      <c r="V178" s="88">
        <f>V177+X178*V181</f>
        <v>706.18860047263354</v>
      </c>
      <c r="W178" s="88">
        <f>W177+X178*W181</f>
        <v>706.18860047263354</v>
      </c>
      <c r="X178" s="86">
        <v>1</v>
      </c>
      <c r="Y178" s="64" t="s">
        <v>59</v>
      </c>
      <c r="Z178" s="89"/>
      <c r="AA178" s="89" t="s">
        <v>58</v>
      </c>
      <c r="AB178" s="87"/>
      <c r="AR178" s="152"/>
      <c r="AS178" s="89"/>
      <c r="AT178" s="89"/>
      <c r="AU178" s="89"/>
      <c r="AV178" s="77" t="s">
        <v>57</v>
      </c>
      <c r="AW178" s="76" t="e">
        <f>AW177+(AW183*AW180)</f>
        <v>#REF!</v>
      </c>
      <c r="AX178" s="76" t="e">
        <f>AX177+(AX183*AW180)</f>
        <v>#REF!</v>
      </c>
      <c r="AY178" s="89"/>
      <c r="AZ178" s="76" t="e">
        <f>AZ177+(AZ183*AZ180)</f>
        <v>#REF!</v>
      </c>
      <c r="BA178" s="76" t="e">
        <f>BA177+(BA183*AZ180)</f>
        <v>#REF!</v>
      </c>
      <c r="BB178" s="89"/>
      <c r="BC178" s="76" t="e">
        <f>BC177+(BC183*BC180)</f>
        <v>#REF!</v>
      </c>
      <c r="BD178" s="76" t="e">
        <f>BD177+(BD183*BC180)</f>
        <v>#REF!</v>
      </c>
      <c r="BE178" s="89"/>
      <c r="BF178" s="76" t="e">
        <f>BF177+(BF183*BF180)</f>
        <v>#REF!</v>
      </c>
      <c r="BG178" s="76" t="e">
        <f>BG177+(BG183*BF180)</f>
        <v>#REF!</v>
      </c>
      <c r="BH178" s="89"/>
      <c r="BI178" s="76" t="e">
        <f>BI177+(BI183*BI180)</f>
        <v>#REF!</v>
      </c>
      <c r="BJ178" s="76" t="e">
        <f>BJ177+(BJ183*BI180)</f>
        <v>#REF!</v>
      </c>
      <c r="BK178" s="77"/>
      <c r="BL178" s="76" t="e">
        <f>BL177+(BL183*BL180)</f>
        <v>#DIV/0!</v>
      </c>
      <c r="BM178" s="76" t="e">
        <f>BM177+(BM183*BL180)</f>
        <v>#DIV/0!</v>
      </c>
      <c r="BN178" s="89"/>
      <c r="BO178" s="76" t="e">
        <f>BO177+(BO183*BO180)</f>
        <v>#DIV/0!</v>
      </c>
      <c r="BP178" s="76" t="e">
        <f>BP177+(BP183*BO180)</f>
        <v>#DIV/0!</v>
      </c>
      <c r="BQ178" s="89"/>
      <c r="BR178" s="76" t="e">
        <f>BR177+(BR183*BR180)</f>
        <v>#DIV/0!</v>
      </c>
      <c r="BS178" s="76" t="e">
        <f>BS177+(BS183*BR180)</f>
        <v>#DIV/0!</v>
      </c>
      <c r="BT178" s="89"/>
      <c r="BU178" s="76">
        <f>BU177+(BU183*BU180)</f>
        <v>535.361265712349</v>
      </c>
      <c r="BV178" s="76">
        <f>BV177+(BV183*BU180)</f>
        <v>535.361265712349</v>
      </c>
      <c r="BW178" s="89"/>
      <c r="BX178" s="152"/>
    </row>
    <row r="179" spans="1:76" s="64" customFormat="1" ht="14.1" customHeight="1" x14ac:dyDescent="0.25">
      <c r="A179" s="83"/>
      <c r="B179" s="91" t="s">
        <v>56</v>
      </c>
      <c r="C179" s="83"/>
      <c r="D179" s="375"/>
      <c r="E179" s="376"/>
      <c r="F179" s="376"/>
      <c r="G179" s="376"/>
      <c r="H179" s="376"/>
      <c r="I179" s="376"/>
      <c r="J179" s="376"/>
      <c r="K179" s="377"/>
      <c r="L179" s="89"/>
      <c r="M179" s="89"/>
      <c r="T179" s="77" t="s">
        <v>54</v>
      </c>
      <c r="U179" s="88">
        <f>IF($AA179="Y",MIN(U157:U176),U177-$X179*U181)</f>
        <v>-27.751699713418134</v>
      </c>
      <c r="V179" s="88">
        <f>IF($AA179="Y",MIN(V157:V176),V177-$X179*V181)</f>
        <v>-49.356884932757794</v>
      </c>
      <c r="W179" s="88">
        <f>IF($AA179="Y",MIN(W157:W176),W177-$X179*W181)</f>
        <v>-49.356884932757794</v>
      </c>
      <c r="X179" s="86">
        <v>1</v>
      </c>
      <c r="Y179" s="64" t="s">
        <v>55</v>
      </c>
      <c r="Z179" s="89"/>
      <c r="AA179" s="90" t="s">
        <v>47</v>
      </c>
      <c r="AB179" s="87"/>
      <c r="AR179" s="152"/>
      <c r="AS179" s="89"/>
      <c r="AT179" s="89"/>
      <c r="AU179" s="89"/>
      <c r="AV179" s="77" t="s">
        <v>54</v>
      </c>
      <c r="AW179" s="76" t="e">
        <f>AW177-(AW183*AW181)</f>
        <v>#REF!</v>
      </c>
      <c r="AX179" s="76" t="e">
        <f>AX177-(AX183*AW181)</f>
        <v>#REF!</v>
      </c>
      <c r="AY179" s="89"/>
      <c r="AZ179" s="76" t="e">
        <f>AZ177-(AZ183*AZ181)</f>
        <v>#REF!</v>
      </c>
      <c r="BA179" s="76" t="e">
        <f>BA177-(BA183*AZ181)</f>
        <v>#REF!</v>
      </c>
      <c r="BB179" s="89"/>
      <c r="BC179" s="76" t="e">
        <f>BC177-(BC183*BC181)</f>
        <v>#REF!</v>
      </c>
      <c r="BD179" s="76" t="e">
        <f>BD177-(BD183*BC181)</f>
        <v>#REF!</v>
      </c>
      <c r="BE179" s="89"/>
      <c r="BF179" s="76" t="e">
        <f>BF177-(BF183*BF181)</f>
        <v>#REF!</v>
      </c>
      <c r="BG179" s="76" t="e">
        <f>BG177-(BG183*BF181)</f>
        <v>#REF!</v>
      </c>
      <c r="BH179" s="89"/>
      <c r="BI179" s="76" t="e">
        <f>BI177-(BI183*BI181)</f>
        <v>#REF!</v>
      </c>
      <c r="BJ179" s="76" t="e">
        <f>BJ177-(BJ183*BI181)</f>
        <v>#REF!</v>
      </c>
      <c r="BK179" s="77"/>
      <c r="BL179" s="76" t="e">
        <f>BL177-(BL183*BL181)</f>
        <v>#DIV/0!</v>
      </c>
      <c r="BM179" s="76" t="e">
        <f>BM177-(BM183*BL181)</f>
        <v>#DIV/0!</v>
      </c>
      <c r="BN179" s="89"/>
      <c r="BO179" s="76" t="e">
        <f>BO177-(BO183*BO181)</f>
        <v>#DIV/0!</v>
      </c>
      <c r="BP179" s="76" t="e">
        <f>BP177-(BP183*BO181)</f>
        <v>#DIV/0!</v>
      </c>
      <c r="BQ179" s="89"/>
      <c r="BR179" s="76" t="e">
        <f>BR177-(BR183*BR181)</f>
        <v>#DIV/0!</v>
      </c>
      <c r="BS179" s="76" t="e">
        <f>BS177-(BS183*BR181)</f>
        <v>#DIV/0!</v>
      </c>
      <c r="BT179" s="89"/>
      <c r="BU179" s="76">
        <f>BU177-(BU183*BU181)</f>
        <v>-34.542445445682318</v>
      </c>
      <c r="BV179" s="76">
        <f>BV177-(BV183*BU181)</f>
        <v>-34.542445445682318</v>
      </c>
      <c r="BW179" s="89"/>
      <c r="BX179" s="152"/>
    </row>
    <row r="180" spans="1:76" s="64" customFormat="1" ht="13.7" customHeight="1" x14ac:dyDescent="0.2">
      <c r="A180" s="83"/>
      <c r="B180" s="83"/>
      <c r="C180" s="83"/>
      <c r="D180" s="375"/>
      <c r="E180" s="376"/>
      <c r="F180" s="376"/>
      <c r="G180" s="376"/>
      <c r="H180" s="376"/>
      <c r="I180" s="376"/>
      <c r="J180" s="376"/>
      <c r="K180" s="377"/>
      <c r="T180" s="77" t="s">
        <v>51</v>
      </c>
      <c r="U180" s="88" t="str">
        <f>IF((0.67*U181)&gt;U177,"no","yes")</f>
        <v>yes</v>
      </c>
      <c r="V180" s="88" t="str">
        <f>IF((0.67*V181)&gt;V177,"no","yes")</f>
        <v>yes</v>
      </c>
      <c r="W180" s="88" t="str">
        <f>IF((0.67*W181)&gt;W177,"no","yes")</f>
        <v>yes</v>
      </c>
      <c r="AB180" s="87"/>
      <c r="AR180" s="152"/>
      <c r="AU180" s="360" t="s">
        <v>53</v>
      </c>
      <c r="AV180" s="361"/>
      <c r="AW180" s="86">
        <v>1</v>
      </c>
      <c r="AZ180" s="86">
        <v>1</v>
      </c>
      <c r="BC180" s="86">
        <v>1</v>
      </c>
      <c r="BF180" s="86">
        <v>1</v>
      </c>
      <c r="BI180" s="86">
        <v>1</v>
      </c>
      <c r="BK180" s="77"/>
      <c r="BL180" s="86">
        <v>1</v>
      </c>
      <c r="BO180" s="86">
        <v>1</v>
      </c>
      <c r="BR180" s="86">
        <v>1</v>
      </c>
      <c r="BU180" s="86">
        <v>1</v>
      </c>
      <c r="BX180" s="152"/>
    </row>
    <row r="181" spans="1:76" s="64" customFormat="1" ht="13.7" customHeight="1" x14ac:dyDescent="0.2">
      <c r="A181" s="75" t="str">
        <f ca="1">HYPERLINK("#"&amp;"'"&amp;A$2&amp;"'!a1","Back to top")</f>
        <v>Back to top</v>
      </c>
      <c r="B181" s="75"/>
      <c r="C181" s="83"/>
      <c r="D181" s="375"/>
      <c r="E181" s="376"/>
      <c r="F181" s="376"/>
      <c r="G181" s="376"/>
      <c r="H181" s="376"/>
      <c r="I181" s="376"/>
      <c r="J181" s="376"/>
      <c r="K181" s="377"/>
      <c r="T181" s="77" t="s">
        <v>50</v>
      </c>
      <c r="U181" s="88">
        <f>_xlfn.STDEV.P(U157:U176)</f>
        <v>356.16755748335601</v>
      </c>
      <c r="V181" s="88">
        <f t="array" ref="V181">IF(U185="Y",SQRT(SUM(IFERROR(O157:O176*(U157:U176-(V177))^2,0))/((COUNTIFS(O157:O176,"&lt;&gt;"&amp;"")-1)/COUNTIFS(O157:O176,"&lt;&gt;"&amp;"")*SUM(O157:O176))),_xlfn.STDEV.P(V157:V176))</f>
        <v>377.77274270269567</v>
      </c>
      <c r="W181" s="88">
        <f t="array" ref="W181">SQRT(SUM(IFERROR(O157:O176*(U157:U176-(W177))^2,0))/((COUNTIFS(O157:O176,"&lt;&gt;"&amp;"")-1)/COUNTIFS(O157:O176,"&lt;&gt;"&amp;"")*SUM(O157:O176)))</f>
        <v>377.77274270269567</v>
      </c>
      <c r="AB181" s="87"/>
      <c r="AR181" s="152"/>
      <c r="AU181" s="360"/>
      <c r="AV181" s="361"/>
      <c r="AW181" s="86">
        <v>1</v>
      </c>
      <c r="AZ181" s="86">
        <v>1</v>
      </c>
      <c r="BC181" s="86">
        <v>1</v>
      </c>
      <c r="BF181" s="86">
        <v>1</v>
      </c>
      <c r="BI181" s="86">
        <v>1</v>
      </c>
      <c r="BK181" s="77"/>
      <c r="BL181" s="86">
        <v>1</v>
      </c>
      <c r="BO181" s="86">
        <v>1</v>
      </c>
      <c r="BR181" s="86">
        <v>1</v>
      </c>
      <c r="BU181" s="86">
        <v>1</v>
      </c>
      <c r="BX181" s="152"/>
    </row>
    <row r="182" spans="1:76" s="64" customFormat="1" ht="14.1" customHeight="1" x14ac:dyDescent="0.25">
      <c r="A182" s="83"/>
      <c r="B182" s="83"/>
      <c r="C182" s="83"/>
      <c r="D182" s="375"/>
      <c r="E182" s="376"/>
      <c r="F182" s="376"/>
      <c r="G182" s="376"/>
      <c r="H182" s="376"/>
      <c r="I182" s="376"/>
      <c r="J182" s="376"/>
      <c r="K182" s="377"/>
      <c r="T182" s="73" t="s">
        <v>48</v>
      </c>
      <c r="U182" s="85">
        <f>COUNTIF(U157:U176,"&gt;0")</f>
        <v>9</v>
      </c>
      <c r="V182" s="85">
        <f>COUNTIF(V157:V176,"&gt;0")</f>
        <v>9</v>
      </c>
      <c r="W182" s="81"/>
      <c r="X182" s="84" t="s">
        <v>52</v>
      </c>
      <c r="AB182" s="152"/>
      <c r="AR182" s="152"/>
      <c r="AV182" s="77" t="s">
        <v>51</v>
      </c>
      <c r="AW182" s="76" t="e">
        <f>IF((0.67*AW183)&gt;AW177,"no","yes")</f>
        <v>#REF!</v>
      </c>
      <c r="AX182" s="76" t="e">
        <f>IF((0.67*AX183)&gt;AX177,"no","yes")</f>
        <v>#REF!</v>
      </c>
      <c r="AZ182" s="76" t="e">
        <f>IF((0.67*AZ183)&gt;AZ177,"no","yes")</f>
        <v>#REF!</v>
      </c>
      <c r="BA182" s="76" t="e">
        <f>IF((0.67*BA183)&gt;BA177,"no","yes")</f>
        <v>#REF!</v>
      </c>
      <c r="BC182" s="76" t="e">
        <f>IF((0.67*BC183)&gt;BC177,"no","yes")</f>
        <v>#REF!</v>
      </c>
      <c r="BD182" s="76" t="e">
        <f>IF((0.67*BD183)&gt;BD177,"no","yes")</f>
        <v>#REF!</v>
      </c>
      <c r="BF182" s="76" t="e">
        <f>IF((0.67*BF183)&gt;BF177,"no","yes")</f>
        <v>#REF!</v>
      </c>
      <c r="BG182" s="76" t="e">
        <f>IF((0.67*BG183)&gt;BG177,"no","yes")</f>
        <v>#REF!</v>
      </c>
      <c r="BI182" s="76" t="e">
        <f>IF((0.67*BI183)&gt;BI177,"no","yes")</f>
        <v>#REF!</v>
      </c>
      <c r="BJ182" s="76" t="e">
        <f>IF((0.67*BJ183)&gt;BJ177,"no","yes")</f>
        <v>#REF!</v>
      </c>
      <c r="BK182" s="73"/>
      <c r="BL182" s="76" t="e">
        <f>IF((0.67*BL183)&gt;BL177,"no","yes")</f>
        <v>#DIV/0!</v>
      </c>
      <c r="BM182" s="76" t="e">
        <f>IF((0.67*BM183)&gt;BM177,"no","yes")</f>
        <v>#DIV/0!</v>
      </c>
      <c r="BO182" s="76" t="e">
        <f>IF((0.67*BO183)&gt;BO177,"no","yes")</f>
        <v>#DIV/0!</v>
      </c>
      <c r="BP182" s="76" t="e">
        <f>IF((0.67*BP183)&gt;BP177,"no","yes")</f>
        <v>#DIV/0!</v>
      </c>
      <c r="BR182" s="76" t="e">
        <f>IF((0.67*BR183)&gt;BR177,"no","yes")</f>
        <v>#DIV/0!</v>
      </c>
      <c r="BS182" s="76" t="e">
        <f>IF((0.67*BS183)&gt;BS177,"no","yes")</f>
        <v>#DIV/0!</v>
      </c>
      <c r="BU182" s="76" t="str">
        <f>IF((0.67*BU183)&gt;BU177,"no","yes")</f>
        <v>yes</v>
      </c>
      <c r="BV182" s="76" t="str">
        <f>IF((0.67*BV183)&gt;BV177,"no","yes")</f>
        <v>yes</v>
      </c>
      <c r="BX182" s="152"/>
    </row>
    <row r="183" spans="1:76" s="64" customFormat="1" ht="13.7" customHeight="1" x14ac:dyDescent="0.2">
      <c r="A183" s="83"/>
      <c r="B183" s="83"/>
      <c r="C183" s="83"/>
      <c r="D183" s="375"/>
      <c r="E183" s="376"/>
      <c r="F183" s="376"/>
      <c r="G183" s="376"/>
      <c r="H183" s="376"/>
      <c r="I183" s="376"/>
      <c r="J183" s="376"/>
      <c r="K183" s="377"/>
      <c r="U183" s="81"/>
      <c r="V183" s="81"/>
      <c r="W183" s="81"/>
      <c r="X183" s="80"/>
      <c r="Y183" s="79"/>
      <c r="Z183" s="78"/>
      <c r="AB183" s="152"/>
      <c r="AR183" s="152"/>
      <c r="AV183" s="77" t="s">
        <v>50</v>
      </c>
      <c r="AW183" s="76" t="e">
        <f>_xlfn.STDEV.P(AW157:AW176)</f>
        <v>#REF!</v>
      </c>
      <c r="AX183" s="76" t="e">
        <f>_xlfn.STDEV.P(AX157:AX176)</f>
        <v>#REF!</v>
      </c>
      <c r="AZ183" s="76" t="e">
        <f>_xlfn.STDEV.P(AZ157:AZ176)</f>
        <v>#REF!</v>
      </c>
      <c r="BA183" s="76" t="e">
        <f>_xlfn.STDEV.P(BA157:BA176)</f>
        <v>#REF!</v>
      </c>
      <c r="BC183" s="76" t="e">
        <f>_xlfn.STDEV.P(BC157:BC176)</f>
        <v>#REF!</v>
      </c>
      <c r="BD183" s="76" t="e">
        <f>_xlfn.STDEV.P(BD157:BD176)</f>
        <v>#REF!</v>
      </c>
      <c r="BF183" s="76" t="e">
        <f>_xlfn.STDEV.P(BF157:BF176)</f>
        <v>#REF!</v>
      </c>
      <c r="BG183" s="76" t="e">
        <f>_xlfn.STDEV.P(BG157:BG176)</f>
        <v>#REF!</v>
      </c>
      <c r="BI183" s="76" t="e">
        <f>_xlfn.STDEV.P(BI157:BI176)</f>
        <v>#REF!</v>
      </c>
      <c r="BJ183" s="76" t="e">
        <f>_xlfn.STDEV.P(BJ157:BJ176)</f>
        <v>#REF!</v>
      </c>
      <c r="BL183" s="76" t="e">
        <f>_xlfn.STDEV.P(BL157:BL176)</f>
        <v>#DIV/0!</v>
      </c>
      <c r="BM183" s="76" t="e">
        <f>_xlfn.STDEV.P(BM157:BM176)</f>
        <v>#DIV/0!</v>
      </c>
      <c r="BO183" s="76" t="e">
        <f>_xlfn.STDEV.P(BO157:BO176)</f>
        <v>#DIV/0!</v>
      </c>
      <c r="BP183" s="76" t="e">
        <f>_xlfn.STDEV.P(BP157:BP176)</f>
        <v>#DIV/0!</v>
      </c>
      <c r="BR183" s="76" t="e">
        <f>_xlfn.STDEV.P(BR157:BR176)</f>
        <v>#DIV/0!</v>
      </c>
      <c r="BS183" s="76" t="e">
        <f>_xlfn.STDEV.P(BS157:BS176)</f>
        <v>#DIV/0!</v>
      </c>
      <c r="BU183" s="76">
        <f>_xlfn.STDEV.P(BU157:BU176)</f>
        <v>284.95185557901567</v>
      </c>
      <c r="BV183" s="76">
        <f>_xlfn.STDEV.P(BV157:BV176)</f>
        <v>284.95185557901567</v>
      </c>
      <c r="BW183" s="59"/>
      <c r="BX183" s="152"/>
    </row>
    <row r="184" spans="1:76" s="64" customFormat="1" ht="14.1" customHeight="1" x14ac:dyDescent="0.2">
      <c r="A184" s="83"/>
      <c r="B184" s="83"/>
      <c r="C184" s="83"/>
      <c r="D184" s="375"/>
      <c r="E184" s="376"/>
      <c r="F184" s="376"/>
      <c r="G184" s="376"/>
      <c r="H184" s="376"/>
      <c r="I184" s="376"/>
      <c r="J184" s="376"/>
      <c r="K184" s="377"/>
      <c r="U184" s="138" t="s">
        <v>516</v>
      </c>
      <c r="X184" s="70"/>
      <c r="Y184" s="69"/>
      <c r="Z184" s="68"/>
      <c r="AB184" s="152"/>
      <c r="AR184" s="152"/>
      <c r="AV184" s="73" t="s">
        <v>48</v>
      </c>
      <c r="AW184" s="72">
        <f>COUNTIF(AW157:AW176,"&gt;0")</f>
        <v>0</v>
      </c>
      <c r="AX184" s="72">
        <f>COUNTIF(AX157:AX176,"&gt;0")</f>
        <v>0</v>
      </c>
      <c r="AZ184" s="72">
        <f>COUNTIF(AZ157:AZ176,"&gt;0")</f>
        <v>0</v>
      </c>
      <c r="BA184" s="72">
        <f>COUNTIF(BA157:BA176,"&gt;0")</f>
        <v>0</v>
      </c>
      <c r="BC184" s="72">
        <f>COUNTIF(BC157:BC176,"&gt;0")</f>
        <v>0</v>
      </c>
      <c r="BD184" s="72">
        <f>COUNTIF(BD157:BD176,"&gt;0")</f>
        <v>0</v>
      </c>
      <c r="BF184" s="72">
        <f>COUNTIF(BF157:BF176,"&gt;0")</f>
        <v>0</v>
      </c>
      <c r="BG184" s="72">
        <f>COUNTIF(BG157:BG176,"&gt;0")</f>
        <v>0</v>
      </c>
      <c r="BI184" s="72">
        <f>COUNTIF(BI157:BI176,"&gt;0")</f>
        <v>0</v>
      </c>
      <c r="BJ184" s="72">
        <f>COUNTIF(BJ157:BJ176,"&gt;0")</f>
        <v>0</v>
      </c>
      <c r="BL184" s="72">
        <f>COUNTIF(BL157:BL176,"&gt;0")</f>
        <v>0</v>
      </c>
      <c r="BM184" s="72">
        <f>COUNTIF(BM157:BM176,"&gt;0")</f>
        <v>0</v>
      </c>
      <c r="BO184" s="72">
        <f>COUNTIF(BO157:BO176,"&gt;0")</f>
        <v>0</v>
      </c>
      <c r="BP184" s="72">
        <f>COUNTIF(BP157:BP176,"&gt;0")</f>
        <v>0</v>
      </c>
      <c r="BR184" s="72">
        <f>COUNTIF(BR157:BR176,"&gt;0")</f>
        <v>0</v>
      </c>
      <c r="BS184" s="72">
        <f>COUNTIF(BS157:BS176,"&gt;0")</f>
        <v>0</v>
      </c>
      <c r="BU184" s="72">
        <f>COUNTIF(BU157:BU176,"&gt;0")</f>
        <v>3</v>
      </c>
      <c r="BV184" s="72">
        <f>COUNTIF(BV157:BV176,"&gt;0")</f>
        <v>3</v>
      </c>
      <c r="BW184" s="59"/>
      <c r="BX184" s="152"/>
    </row>
    <row r="185" spans="1:76" s="64" customFormat="1" ht="13.7" customHeight="1" x14ac:dyDescent="0.2">
      <c r="A185" s="83"/>
      <c r="B185" s="83"/>
      <c r="C185" s="83"/>
      <c r="D185" s="375"/>
      <c r="E185" s="376"/>
      <c r="F185" s="376"/>
      <c r="G185" s="376"/>
      <c r="H185" s="376"/>
      <c r="I185" s="376"/>
      <c r="J185" s="376"/>
      <c r="K185" s="377"/>
      <c r="U185" s="137" t="s">
        <v>191</v>
      </c>
      <c r="X185" s="70"/>
      <c r="Y185" s="69"/>
      <c r="Z185" s="68"/>
      <c r="AB185" s="152"/>
      <c r="AR185" s="152"/>
      <c r="AV185" s="83"/>
      <c r="BX185" s="152"/>
    </row>
    <row r="186" spans="1:76" s="64" customFormat="1" ht="13.7" customHeight="1" x14ac:dyDescent="0.2">
      <c r="A186" s="83"/>
      <c r="B186" s="83"/>
      <c r="C186" s="83"/>
      <c r="D186" s="375"/>
      <c r="E186" s="376"/>
      <c r="F186" s="376"/>
      <c r="G186" s="376"/>
      <c r="H186" s="376"/>
      <c r="I186" s="376"/>
      <c r="J186" s="376"/>
      <c r="K186" s="377"/>
      <c r="X186" s="67"/>
      <c r="Y186" s="66"/>
      <c r="Z186" s="65"/>
      <c r="AB186" s="152"/>
      <c r="AR186" s="152"/>
      <c r="AV186" s="83"/>
      <c r="BX186" s="152"/>
    </row>
    <row r="187" spans="1:76" s="59" customFormat="1" ht="18" x14ac:dyDescent="0.25">
      <c r="C187" s="64"/>
      <c r="D187" s="378"/>
      <c r="E187" s="379"/>
      <c r="F187" s="379"/>
      <c r="G187" s="379"/>
      <c r="H187" s="379"/>
      <c r="I187" s="379"/>
      <c r="J187" s="379"/>
      <c r="K187" s="380"/>
      <c r="W187" s="64"/>
      <c r="X187" s="64"/>
      <c r="Y187" s="64"/>
      <c r="Z187" s="64"/>
      <c r="AB187" s="63"/>
      <c r="AR187" s="60"/>
      <c r="BX187" s="60"/>
    </row>
    <row r="188" spans="1:76" s="59" customFormat="1" ht="14.25" x14ac:dyDescent="0.2">
      <c r="AB188" s="63"/>
      <c r="AR188" s="63"/>
      <c r="BX188" s="63"/>
    </row>
    <row r="189" spans="1:76" s="59" customFormat="1" ht="14.25" x14ac:dyDescent="0.2">
      <c r="AB189" s="63"/>
      <c r="AR189" s="63"/>
      <c r="BX189" s="63"/>
    </row>
    <row r="190" spans="1:76" s="152" customFormat="1" ht="18" x14ac:dyDescent="0.25">
      <c r="A190" s="134">
        <f>1+A154</f>
        <v>5</v>
      </c>
      <c r="B190" s="134"/>
      <c r="C190" s="133" t="s">
        <v>365</v>
      </c>
      <c r="D190" s="132"/>
      <c r="E190" s="132"/>
      <c r="F190" s="131"/>
      <c r="G190" s="131"/>
      <c r="H190" s="131"/>
      <c r="I190" s="131"/>
      <c r="J190" s="131"/>
      <c r="K190" s="131"/>
      <c r="L190" s="131"/>
      <c r="M190" s="131"/>
      <c r="N190" s="131"/>
      <c r="O190" s="131"/>
      <c r="P190" s="131"/>
      <c r="Q190" s="131"/>
      <c r="R190" s="131"/>
      <c r="S190" s="131"/>
      <c r="T190" s="131"/>
      <c r="U190" s="131"/>
      <c r="V190" s="131"/>
      <c r="W190" s="131"/>
      <c r="X190" s="131"/>
      <c r="Y190" s="131"/>
      <c r="Z190" s="131"/>
      <c r="AS190" s="143">
        <f>A190</f>
        <v>5</v>
      </c>
      <c r="AT190" s="143" t="str">
        <f>C190</f>
        <v>SOLUTION Operating Cost per Functional Unit per Annum</v>
      </c>
      <c r="AU190" s="60"/>
      <c r="AV190" s="60"/>
      <c r="AW190" s="60"/>
      <c r="AX190" s="60"/>
      <c r="AY190" s="60"/>
      <c r="AZ190" s="60"/>
      <c r="BA190" s="60"/>
      <c r="BB190" s="60"/>
      <c r="BC190" s="60"/>
      <c r="BD190" s="60"/>
      <c r="BE190" s="60"/>
      <c r="BF190" s="60"/>
      <c r="BG190" s="60"/>
      <c r="BH190" s="60"/>
      <c r="BI190" s="60"/>
      <c r="BJ190" s="60"/>
      <c r="BK190" s="60"/>
      <c r="BL190" s="60"/>
      <c r="BM190" s="60"/>
      <c r="BN190" s="60"/>
      <c r="BO190" s="60"/>
      <c r="BP190" s="60"/>
      <c r="BQ190" s="60"/>
      <c r="BR190" s="60"/>
      <c r="BS190" s="60"/>
      <c r="BT190" s="60"/>
      <c r="BU190" s="60"/>
      <c r="BV190" s="60"/>
      <c r="BW190" s="60"/>
    </row>
    <row r="191" spans="1:76" s="64" customFormat="1" x14ac:dyDescent="0.25">
      <c r="A191" s="83"/>
      <c r="B191" s="83"/>
      <c r="C191" s="83"/>
      <c r="D191" s="129"/>
      <c r="E191" s="129"/>
      <c r="F191" s="129"/>
      <c r="G191" s="129"/>
      <c r="H191" s="129"/>
      <c r="K191" s="129"/>
      <c r="L191" s="129"/>
      <c r="AB191" s="152"/>
      <c r="AR191" s="152"/>
      <c r="AS191" s="89"/>
      <c r="AT191" s="89"/>
      <c r="AU191" s="89"/>
      <c r="AV191" s="89"/>
      <c r="AW191" s="128" t="e">
        <f>IF($AV$45="Region",'[1]Advanced Controls'!$A$59,'[1]AEZ Data'!$A$78)</f>
        <v>#REF!</v>
      </c>
      <c r="AX191" s="128"/>
      <c r="AY191" s="89"/>
      <c r="AZ191" s="128" t="e">
        <f>IF($AV$45="Region",'[1]Advanced Controls'!$A$60,'[1]AEZ Data'!$A$80)</f>
        <v>#REF!</v>
      </c>
      <c r="BA191" s="128"/>
      <c r="BB191" s="89"/>
      <c r="BC191" s="128" t="e">
        <f>IF($AV$45="Region",'[1]Advanced Controls'!$A$61,'[1]AEZ Data'!$A$79)</f>
        <v>#REF!</v>
      </c>
      <c r="BD191" s="128"/>
      <c r="BE191" s="89"/>
      <c r="BF191" s="128" t="e">
        <f>IF($AV$45="Region",'[1]Advanced Controls'!$A$62,'[1]AEZ Data'!$A$81)</f>
        <v>#REF!</v>
      </c>
      <c r="BG191" s="128"/>
      <c r="BH191" s="89"/>
      <c r="BI191" s="128" t="e">
        <f>IF($AV$45="Region",'[1]Advanced Controls'!$A$63,'[1]AEZ Data'!$A$82)</f>
        <v>#REF!</v>
      </c>
      <c r="BJ191" s="128"/>
      <c r="BK191" s="89"/>
      <c r="BL191" s="128" t="s">
        <v>90</v>
      </c>
      <c r="BM191" s="128"/>
      <c r="BN191" s="89"/>
      <c r="BO191" s="128" t="s">
        <v>89</v>
      </c>
      <c r="BP191" s="128"/>
      <c r="BQ191" s="89"/>
      <c r="BR191" s="128" t="s">
        <v>88</v>
      </c>
      <c r="BS191" s="128"/>
      <c r="BT191" s="89"/>
      <c r="BU191" s="128" t="s">
        <v>87</v>
      </c>
      <c r="BV191" s="128"/>
      <c r="BW191" s="89"/>
      <c r="BX191" s="152"/>
    </row>
    <row r="192" spans="1:76" s="64" customFormat="1" ht="45.75" thickBot="1" x14ac:dyDescent="0.3">
      <c r="A192" s="92" t="s">
        <v>86</v>
      </c>
      <c r="B192" s="127" t="s">
        <v>85</v>
      </c>
      <c r="C192" s="124" t="s">
        <v>84</v>
      </c>
      <c r="D192" s="126" t="s">
        <v>83</v>
      </c>
      <c r="E192" s="126" t="s">
        <v>82</v>
      </c>
      <c r="F192" s="124" t="s">
        <v>81</v>
      </c>
      <c r="G192" s="125" t="s">
        <v>80</v>
      </c>
      <c r="H192" s="124" t="s">
        <v>79</v>
      </c>
      <c r="I192" s="124" t="s">
        <v>78</v>
      </c>
      <c r="J192" s="124" t="s">
        <v>77</v>
      </c>
      <c r="K192" s="123" t="s">
        <v>76</v>
      </c>
      <c r="L192" s="122" t="s">
        <v>75</v>
      </c>
      <c r="M192" s="142" t="s">
        <v>74</v>
      </c>
      <c r="N192" s="119" t="s">
        <v>73</v>
      </c>
      <c r="O192" s="120" t="s">
        <v>72</v>
      </c>
      <c r="P192" s="120" t="s">
        <v>71</v>
      </c>
      <c r="Q192" s="439"/>
      <c r="R192" s="439"/>
      <c r="S192" s="114"/>
      <c r="T192" s="118" t="s">
        <v>70</v>
      </c>
      <c r="U192" s="117" t="s">
        <v>66</v>
      </c>
      <c r="V192" s="117" t="s">
        <v>65</v>
      </c>
      <c r="W192" s="117" t="s">
        <v>69</v>
      </c>
      <c r="X192" s="116" t="s">
        <v>68</v>
      </c>
      <c r="Y192" s="114"/>
      <c r="Z192" s="114"/>
      <c r="AB192" s="152"/>
      <c r="AR192" s="152"/>
      <c r="AS192" s="114"/>
      <c r="AT192" s="114"/>
      <c r="AU192" s="116" t="s">
        <v>67</v>
      </c>
      <c r="AV192" s="114"/>
      <c r="AW192" s="115" t="s">
        <v>66</v>
      </c>
      <c r="AX192" s="115" t="s">
        <v>65</v>
      </c>
      <c r="AY192" s="114"/>
      <c r="AZ192" s="115" t="s">
        <v>66</v>
      </c>
      <c r="BA192" s="115" t="s">
        <v>65</v>
      </c>
      <c r="BB192" s="114"/>
      <c r="BC192" s="115" t="s">
        <v>66</v>
      </c>
      <c r="BD192" s="115" t="s">
        <v>65</v>
      </c>
      <c r="BE192" s="114"/>
      <c r="BF192" s="115" t="s">
        <v>66</v>
      </c>
      <c r="BG192" s="115" t="s">
        <v>65</v>
      </c>
      <c r="BH192" s="114"/>
      <c r="BI192" s="115" t="s">
        <v>66</v>
      </c>
      <c r="BJ192" s="115" t="s">
        <v>65</v>
      </c>
      <c r="BK192" s="114"/>
      <c r="BL192" s="115" t="s">
        <v>66</v>
      </c>
      <c r="BM192" s="115" t="s">
        <v>65</v>
      </c>
      <c r="BN192" s="114"/>
      <c r="BO192" s="115" t="s">
        <v>66</v>
      </c>
      <c r="BP192" s="115" t="s">
        <v>65</v>
      </c>
      <c r="BQ192" s="114"/>
      <c r="BR192" s="115" t="s">
        <v>66</v>
      </c>
      <c r="BS192" s="115" t="s">
        <v>65</v>
      </c>
      <c r="BT192" s="114"/>
      <c r="BU192" s="115" t="s">
        <v>66</v>
      </c>
      <c r="BV192" s="115" t="s">
        <v>65</v>
      </c>
      <c r="BW192" s="114"/>
      <c r="BX192" s="152"/>
    </row>
    <row r="193" spans="1:76" s="64" customFormat="1" ht="15.75" x14ac:dyDescent="0.25">
      <c r="A193" s="83">
        <v>1</v>
      </c>
      <c r="B193" s="109" t="str">
        <f t="shared" ref="B193:B212" si="91">CONCATENATE(E193,": ",C193)</f>
        <v xml:space="preserve">OECD90: Oviedo et al 2013 </v>
      </c>
      <c r="C193" s="108" t="s">
        <v>305</v>
      </c>
      <c r="D193" s="187" t="s">
        <v>312</v>
      </c>
      <c r="E193" s="108" t="s">
        <v>155</v>
      </c>
      <c r="F193" s="113" t="s">
        <v>309</v>
      </c>
      <c r="G193" s="108" t="s">
        <v>153</v>
      </c>
      <c r="H193" s="107" t="s">
        <v>108</v>
      </c>
      <c r="I193" s="106">
        <v>2013</v>
      </c>
      <c r="J193" s="106" t="s">
        <v>268</v>
      </c>
      <c r="K193" s="157">
        <v>1148.72</v>
      </c>
      <c r="L193" s="110" t="s">
        <v>308</v>
      </c>
      <c r="M193" s="111">
        <f>K193*$AE$8</f>
        <v>1183.1816000000001</v>
      </c>
      <c r="N193" s="151" t="s">
        <v>316</v>
      </c>
      <c r="O193" s="105"/>
      <c r="P193" s="104" t="s">
        <v>364</v>
      </c>
      <c r="Q193" s="440"/>
      <c r="R193" s="440"/>
      <c r="T193" s="103"/>
      <c r="U193" s="101">
        <f t="shared" ref="U193:U212" si="92">IF(T193="Y","",IF(AND(M193="",K193=""),"",IF(M193="",K193,M193)))</f>
        <v>1183.1816000000001</v>
      </c>
      <c r="V193" s="102">
        <f t="shared" ref="V193:V212" si="93">IF(U193="","",IF($U$221="Y",W193,IF(U193&gt;=$U$213-$AD$36*$U$217,IF(U193&lt;=$U$213+$AD$36*$U$217,U193,""),"")))</f>
        <v>1183.1816000000001</v>
      </c>
      <c r="W193" s="101">
        <f t="shared" ref="W193:W212" si="94">IF(T193="Y","",IF(AND(M193="",K193=""),"",IF(M193="",K193*O193,M193*O193)))</f>
        <v>0</v>
      </c>
      <c r="X193" s="100" t="str">
        <f t="shared" ref="X193:X212" si="95">IF(AND(N193="",L193=""),"",IF(N193="",L193,N193))</f>
        <v>US$2014/ ha/ yr</v>
      </c>
      <c r="Y193" s="89"/>
      <c r="Z193" s="89"/>
      <c r="AB193" s="152"/>
      <c r="AR193" s="152"/>
      <c r="AS193" s="89"/>
      <c r="AT193" s="89"/>
      <c r="AU193" s="112">
        <f>$W193</f>
        <v>0</v>
      </c>
      <c r="AV193" s="89"/>
      <c r="AW193" s="98" t="e">
        <f t="shared" ref="AW193:AW203" si="96">IF($AV$45="region",IF($E193=AW$763,$U193,""),IF($G193=AW$763,$U193,""))</f>
        <v>#REF!</v>
      </c>
      <c r="AX193" s="98" t="e">
        <f t="shared" ref="AX193:AX203" si="97">IF($AV$45="Region",IF($E193=AW$763,$V193,""),IF($G193=AW$763,$V193,""))</f>
        <v>#REF!</v>
      </c>
      <c r="AY193" s="89"/>
      <c r="AZ193" s="98" t="e">
        <f t="shared" ref="AZ193:AZ203" si="98">IF($AV$45="region",IF($E193=AZ$763,$U193,""),IF($G193=AZ$763,$U193,""))</f>
        <v>#REF!</v>
      </c>
      <c r="BA193" s="98" t="e">
        <f t="shared" ref="BA193:BA203" si="99">IF($AV$45="Region",IF($E193=AZ$763,$V193,""),IF($G193=AZ$763,$V193,""))</f>
        <v>#REF!</v>
      </c>
      <c r="BB193" s="89"/>
      <c r="BC193" s="98" t="e">
        <f t="shared" ref="BC193:BC203" si="100">IF($AV$45="region",IF($E193=BC$763,$U193,""),IF($G193=BC$763,$U193,""))</f>
        <v>#REF!</v>
      </c>
      <c r="BD193" s="98" t="e">
        <f t="shared" ref="BD193:BD203" si="101">IF($AV$45="Region",IF($E193=BC$763,$V193,""),IF($G193=BC$763,$V193,""))</f>
        <v>#REF!</v>
      </c>
      <c r="BE193" s="89"/>
      <c r="BF193" s="98" t="e">
        <f t="shared" ref="BF193:BF203" si="102">IF($AV$45="region",IF($E193=BF$763,$U193,""),IF($G193=BF$763,$U193,""))</f>
        <v>#REF!</v>
      </c>
      <c r="BG193" s="98" t="e">
        <f t="shared" ref="BG193:BG203" si="103">IF($AV$45="Region",IF($E193=BF$763,$V193,""),IF($G193=BF$763,$V193,""))</f>
        <v>#REF!</v>
      </c>
      <c r="BH193" s="89"/>
      <c r="BI193" s="98" t="e">
        <f t="shared" ref="BI193:BI203" si="104">IF($AV$45="region",IF($E193=BI$763,$U193,""),IF($G193=BI$763,$U193,""))</f>
        <v>#REF!</v>
      </c>
      <c r="BJ193" s="98" t="e">
        <f t="shared" ref="BJ193:BJ203" si="105">IF($AV$45="Region",IF($E193=BI$763,$V193,""),IF($G193=BI$763,$V193,""))</f>
        <v>#REF!</v>
      </c>
      <c r="BK193" s="89"/>
      <c r="BL193" s="98" t="str">
        <f t="shared" ref="BL193:BL203" si="106">IF($E193=$BL$48,U193,"")</f>
        <v/>
      </c>
      <c r="BM193" s="98" t="str">
        <f t="shared" ref="BM193:BM203" si="107">IF($E193=$BL$48,V193,"")</f>
        <v/>
      </c>
      <c r="BN193" s="89"/>
      <c r="BO193" s="98" t="str">
        <f t="shared" ref="BO193:BO203" si="108">IF($E193=$BO$48,U193,"")</f>
        <v/>
      </c>
      <c r="BP193" s="98" t="str">
        <f t="shared" ref="BP193:BP203" si="109">IF($E193=$BO$48,V193,"")</f>
        <v/>
      </c>
      <c r="BQ193" s="89"/>
      <c r="BR193" s="98" t="str">
        <f t="shared" ref="BR193:BR203" si="110">IF($E193=$BR$48,U193,"")</f>
        <v/>
      </c>
      <c r="BS193" s="98" t="str">
        <f t="shared" ref="BS193:BS203" si="111">IF($E193=$BR$48,V193,"")</f>
        <v/>
      </c>
      <c r="BT193" s="89"/>
      <c r="BU193" s="98" t="str">
        <f t="shared" ref="BU193:BU203" si="112">IF($E193=$BU$48,U193,"")</f>
        <v/>
      </c>
      <c r="BV193" s="98" t="str">
        <f t="shared" ref="BV193:BV203" si="113">IF($E193=$BU$48,V193,"")</f>
        <v/>
      </c>
      <c r="BW193" s="89"/>
      <c r="BX193" s="152"/>
    </row>
    <row r="194" spans="1:76" s="64" customFormat="1" x14ac:dyDescent="0.25">
      <c r="A194" s="83">
        <v>2</v>
      </c>
      <c r="B194" s="109" t="str">
        <f t="shared" si="91"/>
        <v xml:space="preserve">OECD90: Oviedo et al 2013 </v>
      </c>
      <c r="C194" s="108" t="s">
        <v>305</v>
      </c>
      <c r="D194" s="108" t="s">
        <v>311</v>
      </c>
      <c r="E194" s="108" t="s">
        <v>155</v>
      </c>
      <c r="F194" s="108" t="s">
        <v>309</v>
      </c>
      <c r="G194" s="108" t="s">
        <v>153</v>
      </c>
      <c r="H194" s="107" t="s">
        <v>108</v>
      </c>
      <c r="I194" s="106">
        <v>2013</v>
      </c>
      <c r="J194" s="106" t="s">
        <v>268</v>
      </c>
      <c r="K194" s="191">
        <v>853.46</v>
      </c>
      <c r="L194" s="110" t="s">
        <v>308</v>
      </c>
      <c r="M194" s="111">
        <f>K194*$AE$8</f>
        <v>879.06380000000001</v>
      </c>
      <c r="N194" s="151" t="s">
        <v>316</v>
      </c>
      <c r="O194" s="105"/>
      <c r="P194" s="104" t="s">
        <v>364</v>
      </c>
      <c r="Q194" s="440"/>
      <c r="R194" s="440"/>
      <c r="T194" s="103"/>
      <c r="U194" s="101">
        <f t="shared" si="92"/>
        <v>879.06380000000001</v>
      </c>
      <c r="V194" s="102">
        <f t="shared" si="93"/>
        <v>879.06380000000001</v>
      </c>
      <c r="W194" s="101">
        <f t="shared" si="94"/>
        <v>0</v>
      </c>
      <c r="X194" s="100" t="str">
        <f t="shared" si="95"/>
        <v>US$2014/ ha/ yr</v>
      </c>
      <c r="Y194" s="89"/>
      <c r="Z194" s="89"/>
      <c r="AB194" s="152"/>
      <c r="AR194" s="152"/>
      <c r="AS194" s="89"/>
      <c r="AT194" s="89"/>
      <c r="AU194" s="99"/>
      <c r="AV194" s="89"/>
      <c r="AW194" s="98" t="e">
        <f t="shared" si="96"/>
        <v>#REF!</v>
      </c>
      <c r="AX194" s="98" t="e">
        <f t="shared" si="97"/>
        <v>#REF!</v>
      </c>
      <c r="AY194" s="89"/>
      <c r="AZ194" s="98" t="e">
        <f t="shared" si="98"/>
        <v>#REF!</v>
      </c>
      <c r="BA194" s="98" t="e">
        <f t="shared" si="99"/>
        <v>#REF!</v>
      </c>
      <c r="BB194" s="89"/>
      <c r="BC194" s="98" t="e">
        <f t="shared" si="100"/>
        <v>#REF!</v>
      </c>
      <c r="BD194" s="98" t="e">
        <f t="shared" si="101"/>
        <v>#REF!</v>
      </c>
      <c r="BE194" s="89"/>
      <c r="BF194" s="98" t="e">
        <f t="shared" si="102"/>
        <v>#REF!</v>
      </c>
      <c r="BG194" s="98" t="e">
        <f t="shared" si="103"/>
        <v>#REF!</v>
      </c>
      <c r="BH194" s="89"/>
      <c r="BI194" s="98" t="e">
        <f t="shared" si="104"/>
        <v>#REF!</v>
      </c>
      <c r="BJ194" s="98" t="e">
        <f t="shared" si="105"/>
        <v>#REF!</v>
      </c>
      <c r="BK194" s="89"/>
      <c r="BL194" s="98" t="str">
        <f t="shared" si="106"/>
        <v/>
      </c>
      <c r="BM194" s="98" t="str">
        <f t="shared" si="107"/>
        <v/>
      </c>
      <c r="BN194" s="89"/>
      <c r="BO194" s="98" t="str">
        <f t="shared" si="108"/>
        <v/>
      </c>
      <c r="BP194" s="98" t="str">
        <f t="shared" si="109"/>
        <v/>
      </c>
      <c r="BQ194" s="89"/>
      <c r="BR194" s="98" t="str">
        <f t="shared" si="110"/>
        <v/>
      </c>
      <c r="BS194" s="98" t="str">
        <f t="shared" si="111"/>
        <v/>
      </c>
      <c r="BT194" s="89"/>
      <c r="BU194" s="98" t="str">
        <f t="shared" si="112"/>
        <v/>
      </c>
      <c r="BV194" s="98" t="str">
        <f t="shared" si="113"/>
        <v/>
      </c>
      <c r="BW194" s="89"/>
      <c r="BX194" s="152"/>
    </row>
    <row r="195" spans="1:76" s="64" customFormat="1" x14ac:dyDescent="0.25">
      <c r="A195" s="83">
        <v>3</v>
      </c>
      <c r="B195" s="109" t="str">
        <f t="shared" si="91"/>
        <v xml:space="preserve">OECD90: Oviedo et al 2013 </v>
      </c>
      <c r="C195" s="106" t="s">
        <v>305</v>
      </c>
      <c r="D195" s="106" t="s">
        <v>310</v>
      </c>
      <c r="E195" s="108" t="s">
        <v>155</v>
      </c>
      <c r="F195" s="106" t="s">
        <v>309</v>
      </c>
      <c r="G195" s="108" t="s">
        <v>153</v>
      </c>
      <c r="H195" s="107" t="s">
        <v>108</v>
      </c>
      <c r="I195" s="106">
        <v>2013</v>
      </c>
      <c r="J195" s="106" t="s">
        <v>268</v>
      </c>
      <c r="K195" s="145">
        <v>196.68</v>
      </c>
      <c r="L195" s="110" t="s">
        <v>308</v>
      </c>
      <c r="M195" s="111">
        <f>K195*$AE$8</f>
        <v>202.58040000000003</v>
      </c>
      <c r="N195" s="151" t="s">
        <v>316</v>
      </c>
      <c r="O195" s="105"/>
      <c r="P195" s="104" t="s">
        <v>364</v>
      </c>
      <c r="Q195" s="440"/>
      <c r="R195" s="440"/>
      <c r="T195" s="103"/>
      <c r="U195" s="101">
        <f t="shared" si="92"/>
        <v>202.58040000000003</v>
      </c>
      <c r="V195" s="102">
        <f t="shared" si="93"/>
        <v>202.58040000000003</v>
      </c>
      <c r="W195" s="101">
        <f t="shared" si="94"/>
        <v>0</v>
      </c>
      <c r="X195" s="100" t="str">
        <f t="shared" si="95"/>
        <v>US$2014/ ha/ yr</v>
      </c>
      <c r="Y195" s="89"/>
      <c r="Z195" s="89"/>
      <c r="AB195" s="152"/>
      <c r="AR195" s="152"/>
      <c r="AS195" s="89"/>
      <c r="AT195" s="89"/>
      <c r="AU195" s="99"/>
      <c r="AV195" s="89"/>
      <c r="AW195" s="98" t="e">
        <f t="shared" si="96"/>
        <v>#REF!</v>
      </c>
      <c r="AX195" s="98" t="e">
        <f t="shared" si="97"/>
        <v>#REF!</v>
      </c>
      <c r="AY195" s="89"/>
      <c r="AZ195" s="98" t="e">
        <f t="shared" si="98"/>
        <v>#REF!</v>
      </c>
      <c r="BA195" s="98" t="e">
        <f t="shared" si="99"/>
        <v>#REF!</v>
      </c>
      <c r="BB195" s="89"/>
      <c r="BC195" s="98" t="e">
        <f t="shared" si="100"/>
        <v>#REF!</v>
      </c>
      <c r="BD195" s="98" t="e">
        <f t="shared" si="101"/>
        <v>#REF!</v>
      </c>
      <c r="BE195" s="89"/>
      <c r="BF195" s="98" t="e">
        <f t="shared" si="102"/>
        <v>#REF!</v>
      </c>
      <c r="BG195" s="98" t="e">
        <f t="shared" si="103"/>
        <v>#REF!</v>
      </c>
      <c r="BH195" s="89"/>
      <c r="BI195" s="98" t="e">
        <f t="shared" si="104"/>
        <v>#REF!</v>
      </c>
      <c r="BJ195" s="98" t="e">
        <f t="shared" si="105"/>
        <v>#REF!</v>
      </c>
      <c r="BK195" s="89"/>
      <c r="BL195" s="98" t="str">
        <f t="shared" si="106"/>
        <v/>
      </c>
      <c r="BM195" s="98" t="str">
        <f t="shared" si="107"/>
        <v/>
      </c>
      <c r="BN195" s="89"/>
      <c r="BO195" s="98" t="str">
        <f t="shared" si="108"/>
        <v/>
      </c>
      <c r="BP195" s="98" t="str">
        <f t="shared" si="109"/>
        <v/>
      </c>
      <c r="BQ195" s="89"/>
      <c r="BR195" s="98" t="str">
        <f t="shared" si="110"/>
        <v/>
      </c>
      <c r="BS195" s="98" t="str">
        <f t="shared" si="111"/>
        <v/>
      </c>
      <c r="BT195" s="89"/>
      <c r="BU195" s="98" t="str">
        <f t="shared" si="112"/>
        <v/>
      </c>
      <c r="BV195" s="98" t="str">
        <f t="shared" si="113"/>
        <v/>
      </c>
      <c r="BW195" s="89"/>
      <c r="BX195" s="152"/>
    </row>
    <row r="196" spans="1:76" s="64" customFormat="1" x14ac:dyDescent="0.25">
      <c r="A196" s="83">
        <v>4</v>
      </c>
      <c r="B196" s="109" t="str">
        <f t="shared" si="91"/>
        <v xml:space="preserve">OECD90: Oviedo et al 2013 </v>
      </c>
      <c r="C196" s="106" t="s">
        <v>305</v>
      </c>
      <c r="D196" s="106" t="s">
        <v>306</v>
      </c>
      <c r="E196" s="108" t="s">
        <v>155</v>
      </c>
      <c r="F196" s="106" t="s">
        <v>303</v>
      </c>
      <c r="G196" s="108" t="s">
        <v>153</v>
      </c>
      <c r="H196" s="107" t="s">
        <v>108</v>
      </c>
      <c r="I196" s="106">
        <v>2013</v>
      </c>
      <c r="J196" s="106" t="s">
        <v>268</v>
      </c>
      <c r="K196" s="145">
        <v>869.65</v>
      </c>
      <c r="L196" s="110" t="s">
        <v>308</v>
      </c>
      <c r="M196" s="111">
        <f>K196*$AE$8</f>
        <v>895.73950000000002</v>
      </c>
      <c r="N196" s="151" t="s">
        <v>316</v>
      </c>
      <c r="O196" s="105"/>
      <c r="P196" s="104" t="s">
        <v>363</v>
      </c>
      <c r="Q196" s="440"/>
      <c r="R196" s="440"/>
      <c r="T196" s="103"/>
      <c r="U196" s="101">
        <f t="shared" si="92"/>
        <v>895.73950000000002</v>
      </c>
      <c r="V196" s="102">
        <f t="shared" si="93"/>
        <v>895.73950000000002</v>
      </c>
      <c r="W196" s="101">
        <f t="shared" si="94"/>
        <v>0</v>
      </c>
      <c r="X196" s="100" t="str">
        <f t="shared" si="95"/>
        <v>US$2014/ ha/ yr</v>
      </c>
      <c r="Y196" s="89"/>
      <c r="Z196" s="89"/>
      <c r="AB196" s="152"/>
      <c r="AR196" s="152"/>
      <c r="AS196" s="89"/>
      <c r="AT196" s="89"/>
      <c r="AU196" s="99"/>
      <c r="AV196" s="89"/>
      <c r="AW196" s="98" t="e">
        <f t="shared" si="96"/>
        <v>#REF!</v>
      </c>
      <c r="AX196" s="98" t="e">
        <f t="shared" si="97"/>
        <v>#REF!</v>
      </c>
      <c r="AY196" s="89"/>
      <c r="AZ196" s="98" t="e">
        <f t="shared" si="98"/>
        <v>#REF!</v>
      </c>
      <c r="BA196" s="98" t="e">
        <f t="shared" si="99"/>
        <v>#REF!</v>
      </c>
      <c r="BB196" s="89"/>
      <c r="BC196" s="98" t="e">
        <f t="shared" si="100"/>
        <v>#REF!</v>
      </c>
      <c r="BD196" s="98" t="e">
        <f t="shared" si="101"/>
        <v>#REF!</v>
      </c>
      <c r="BE196" s="89"/>
      <c r="BF196" s="98" t="e">
        <f t="shared" si="102"/>
        <v>#REF!</v>
      </c>
      <c r="BG196" s="98" t="e">
        <f t="shared" si="103"/>
        <v>#REF!</v>
      </c>
      <c r="BH196" s="89"/>
      <c r="BI196" s="98" t="e">
        <f t="shared" si="104"/>
        <v>#REF!</v>
      </c>
      <c r="BJ196" s="98" t="e">
        <f t="shared" si="105"/>
        <v>#REF!</v>
      </c>
      <c r="BK196" s="89"/>
      <c r="BL196" s="98" t="str">
        <f t="shared" si="106"/>
        <v/>
      </c>
      <c r="BM196" s="98" t="str">
        <f t="shared" si="107"/>
        <v/>
      </c>
      <c r="BN196" s="89"/>
      <c r="BO196" s="98" t="str">
        <f t="shared" si="108"/>
        <v/>
      </c>
      <c r="BP196" s="98" t="str">
        <f t="shared" si="109"/>
        <v/>
      </c>
      <c r="BQ196" s="89"/>
      <c r="BR196" s="98" t="str">
        <f t="shared" si="110"/>
        <v/>
      </c>
      <c r="BS196" s="98" t="str">
        <f t="shared" si="111"/>
        <v/>
      </c>
      <c r="BT196" s="89"/>
      <c r="BU196" s="98" t="str">
        <f t="shared" si="112"/>
        <v/>
      </c>
      <c r="BV196" s="98" t="str">
        <f t="shared" si="113"/>
        <v/>
      </c>
      <c r="BW196" s="89"/>
      <c r="BX196" s="152"/>
    </row>
    <row r="197" spans="1:76" s="64" customFormat="1" x14ac:dyDescent="0.25">
      <c r="A197" s="83">
        <v>5</v>
      </c>
      <c r="B197" s="109" t="str">
        <f t="shared" si="91"/>
        <v xml:space="preserve">OECD90: Oviedo et al 2013 </v>
      </c>
      <c r="C197" s="106" t="s">
        <v>305</v>
      </c>
      <c r="D197" s="106" t="s">
        <v>304</v>
      </c>
      <c r="E197" s="108" t="s">
        <v>155</v>
      </c>
      <c r="F197" s="106" t="s">
        <v>303</v>
      </c>
      <c r="G197" s="108" t="s">
        <v>153</v>
      </c>
      <c r="H197" s="107" t="s">
        <v>108</v>
      </c>
      <c r="I197" s="106">
        <v>2013</v>
      </c>
      <c r="J197" s="106" t="s">
        <v>268</v>
      </c>
      <c r="K197" s="145">
        <v>99.54</v>
      </c>
      <c r="L197" s="110" t="s">
        <v>308</v>
      </c>
      <c r="M197" s="111">
        <f>K197*$AE$8</f>
        <v>102.5262</v>
      </c>
      <c r="N197" s="151" t="s">
        <v>316</v>
      </c>
      <c r="O197" s="105"/>
      <c r="P197" s="104" t="s">
        <v>363</v>
      </c>
      <c r="Q197" s="440"/>
      <c r="R197" s="440"/>
      <c r="T197" s="103"/>
      <c r="U197" s="101">
        <f t="shared" si="92"/>
        <v>102.5262</v>
      </c>
      <c r="V197" s="102">
        <f t="shared" si="93"/>
        <v>102.5262</v>
      </c>
      <c r="W197" s="101">
        <f t="shared" si="94"/>
        <v>0</v>
      </c>
      <c r="X197" s="100" t="str">
        <f t="shared" si="95"/>
        <v>US$2014/ ha/ yr</v>
      </c>
      <c r="Y197" s="89"/>
      <c r="Z197" s="89"/>
      <c r="AB197" s="152"/>
      <c r="AR197" s="152"/>
      <c r="AS197" s="89"/>
      <c r="AT197" s="89"/>
      <c r="AU197" s="99"/>
      <c r="AV197" s="89"/>
      <c r="AW197" s="98" t="e">
        <f t="shared" si="96"/>
        <v>#REF!</v>
      </c>
      <c r="AX197" s="98" t="e">
        <f t="shared" si="97"/>
        <v>#REF!</v>
      </c>
      <c r="AY197" s="89"/>
      <c r="AZ197" s="98" t="e">
        <f t="shared" si="98"/>
        <v>#REF!</v>
      </c>
      <c r="BA197" s="98" t="e">
        <f t="shared" si="99"/>
        <v>#REF!</v>
      </c>
      <c r="BB197" s="89"/>
      <c r="BC197" s="98" t="e">
        <f t="shared" si="100"/>
        <v>#REF!</v>
      </c>
      <c r="BD197" s="98" t="e">
        <f t="shared" si="101"/>
        <v>#REF!</v>
      </c>
      <c r="BE197" s="89"/>
      <c r="BF197" s="98" t="e">
        <f t="shared" si="102"/>
        <v>#REF!</v>
      </c>
      <c r="BG197" s="98" t="e">
        <f t="shared" si="103"/>
        <v>#REF!</v>
      </c>
      <c r="BH197" s="89"/>
      <c r="BI197" s="98" t="e">
        <f t="shared" si="104"/>
        <v>#REF!</v>
      </c>
      <c r="BJ197" s="98" t="e">
        <f t="shared" si="105"/>
        <v>#REF!</v>
      </c>
      <c r="BK197" s="89"/>
      <c r="BL197" s="98" t="str">
        <f t="shared" si="106"/>
        <v/>
      </c>
      <c r="BM197" s="98" t="str">
        <f t="shared" si="107"/>
        <v/>
      </c>
      <c r="BN197" s="89"/>
      <c r="BO197" s="98" t="str">
        <f t="shared" si="108"/>
        <v/>
      </c>
      <c r="BP197" s="98" t="str">
        <f t="shared" si="109"/>
        <v/>
      </c>
      <c r="BQ197" s="89"/>
      <c r="BR197" s="98" t="str">
        <f t="shared" si="110"/>
        <v/>
      </c>
      <c r="BS197" s="98" t="str">
        <f t="shared" si="111"/>
        <v/>
      </c>
      <c r="BT197" s="89"/>
      <c r="BU197" s="98" t="str">
        <f t="shared" si="112"/>
        <v/>
      </c>
      <c r="BV197" s="98" t="str">
        <f t="shared" si="113"/>
        <v/>
      </c>
      <c r="BW197" s="89"/>
      <c r="BX197" s="152"/>
    </row>
    <row r="198" spans="1:76" s="64" customFormat="1" ht="15.75" x14ac:dyDescent="0.25">
      <c r="A198" s="83">
        <v>6</v>
      </c>
      <c r="B198" s="109" t="str">
        <f t="shared" si="91"/>
        <v xml:space="preserve">OECD90: Clason 1995 </v>
      </c>
      <c r="C198" s="106" t="s">
        <v>300</v>
      </c>
      <c r="D198" s="188" t="s">
        <v>299</v>
      </c>
      <c r="E198" s="108" t="s">
        <v>155</v>
      </c>
      <c r="F198" s="106" t="s">
        <v>298</v>
      </c>
      <c r="G198" s="108" t="s">
        <v>148</v>
      </c>
      <c r="H198" s="107" t="s">
        <v>108</v>
      </c>
      <c r="I198" s="106">
        <v>1995</v>
      </c>
      <c r="J198" s="106" t="s">
        <v>268</v>
      </c>
      <c r="K198" s="190">
        <v>416</v>
      </c>
      <c r="L198" s="110" t="s">
        <v>297</v>
      </c>
      <c r="M198" s="111">
        <f>K198*1.44</f>
        <v>599.04</v>
      </c>
      <c r="N198" s="151" t="s">
        <v>316</v>
      </c>
      <c r="O198" s="105"/>
      <c r="P198" s="104" t="s">
        <v>296</v>
      </c>
      <c r="Q198" s="440"/>
      <c r="R198" s="440"/>
      <c r="T198" s="103"/>
      <c r="U198" s="101">
        <f t="shared" si="92"/>
        <v>599.04</v>
      </c>
      <c r="V198" s="102">
        <f t="shared" si="93"/>
        <v>599.04</v>
      </c>
      <c r="W198" s="101">
        <f t="shared" si="94"/>
        <v>0</v>
      </c>
      <c r="X198" s="100" t="str">
        <f t="shared" si="95"/>
        <v>US$2014/ ha/ yr</v>
      </c>
      <c r="Y198" s="89"/>
      <c r="Z198" s="89"/>
      <c r="AB198" s="152"/>
      <c r="AR198" s="152"/>
      <c r="AS198" s="89"/>
      <c r="AT198" s="89"/>
      <c r="AU198" s="99"/>
      <c r="AV198" s="89"/>
      <c r="AW198" s="98" t="e">
        <f t="shared" si="96"/>
        <v>#REF!</v>
      </c>
      <c r="AX198" s="98" t="e">
        <f t="shared" si="97"/>
        <v>#REF!</v>
      </c>
      <c r="AY198" s="89"/>
      <c r="AZ198" s="98" t="e">
        <f t="shared" si="98"/>
        <v>#REF!</v>
      </c>
      <c r="BA198" s="98" t="e">
        <f t="shared" si="99"/>
        <v>#REF!</v>
      </c>
      <c r="BB198" s="89"/>
      <c r="BC198" s="98" t="e">
        <f t="shared" si="100"/>
        <v>#REF!</v>
      </c>
      <c r="BD198" s="98" t="e">
        <f t="shared" si="101"/>
        <v>#REF!</v>
      </c>
      <c r="BE198" s="89"/>
      <c r="BF198" s="98" t="e">
        <f t="shared" si="102"/>
        <v>#REF!</v>
      </c>
      <c r="BG198" s="98" t="e">
        <f t="shared" si="103"/>
        <v>#REF!</v>
      </c>
      <c r="BH198" s="89"/>
      <c r="BI198" s="98" t="e">
        <f t="shared" si="104"/>
        <v>#REF!</v>
      </c>
      <c r="BJ198" s="98" t="e">
        <f t="shared" si="105"/>
        <v>#REF!</v>
      </c>
      <c r="BK198" s="89"/>
      <c r="BL198" s="98" t="str">
        <f t="shared" si="106"/>
        <v/>
      </c>
      <c r="BM198" s="98" t="str">
        <f t="shared" si="107"/>
        <v/>
      </c>
      <c r="BN198" s="89"/>
      <c r="BO198" s="98" t="str">
        <f t="shared" si="108"/>
        <v/>
      </c>
      <c r="BP198" s="98" t="str">
        <f t="shared" si="109"/>
        <v/>
      </c>
      <c r="BQ198" s="89"/>
      <c r="BR198" s="98" t="str">
        <f t="shared" si="110"/>
        <v/>
      </c>
      <c r="BS198" s="98" t="str">
        <f t="shared" si="111"/>
        <v/>
      </c>
      <c r="BT198" s="89"/>
      <c r="BU198" s="98" t="str">
        <f t="shared" si="112"/>
        <v/>
      </c>
      <c r="BV198" s="98" t="str">
        <f t="shared" si="113"/>
        <v/>
      </c>
      <c r="BW198" s="89"/>
      <c r="BX198" s="152"/>
    </row>
    <row r="199" spans="1:76" s="64" customFormat="1" ht="15.75" x14ac:dyDescent="0.25">
      <c r="A199" s="83">
        <v>7</v>
      </c>
      <c r="B199" s="109" t="str">
        <f t="shared" si="91"/>
        <v xml:space="preserve">OECD90: Grado et al 2001 </v>
      </c>
      <c r="C199" s="106" t="s">
        <v>294</v>
      </c>
      <c r="D199" s="188" t="s">
        <v>293</v>
      </c>
      <c r="E199" s="108" t="s">
        <v>155</v>
      </c>
      <c r="F199" s="106" t="s">
        <v>292</v>
      </c>
      <c r="G199" s="108" t="s">
        <v>148</v>
      </c>
      <c r="H199" s="107" t="s">
        <v>108</v>
      </c>
      <c r="I199" s="106">
        <v>2001</v>
      </c>
      <c r="J199" s="106" t="s">
        <v>268</v>
      </c>
      <c r="K199" s="145">
        <f>13369.62/(1996-1989)</f>
        <v>1909.9457142857143</v>
      </c>
      <c r="L199" s="110" t="s">
        <v>291</v>
      </c>
      <c r="M199" s="111">
        <f>K199*1.47</f>
        <v>2807.6201999999998</v>
      </c>
      <c r="N199" s="151" t="s">
        <v>316</v>
      </c>
      <c r="O199" s="105"/>
      <c r="P199" s="104" t="s">
        <v>362</v>
      </c>
      <c r="Q199" s="440"/>
      <c r="R199" s="440"/>
      <c r="T199" s="103"/>
      <c r="U199" s="101">
        <f t="shared" si="92"/>
        <v>2807.6201999999998</v>
      </c>
      <c r="V199" s="102">
        <f t="shared" si="93"/>
        <v>2807.6201999999998</v>
      </c>
      <c r="W199" s="101">
        <f t="shared" si="94"/>
        <v>0</v>
      </c>
      <c r="X199" s="100" t="str">
        <f t="shared" si="95"/>
        <v>US$2014/ ha/ yr</v>
      </c>
      <c r="Y199" s="89"/>
      <c r="Z199" s="89"/>
      <c r="AB199" s="152"/>
      <c r="AR199" s="152"/>
      <c r="AS199" s="89"/>
      <c r="AT199" s="89"/>
      <c r="AU199" s="99"/>
      <c r="AV199" s="89"/>
      <c r="AW199" s="98" t="e">
        <f t="shared" si="96"/>
        <v>#REF!</v>
      </c>
      <c r="AX199" s="98" t="e">
        <f t="shared" si="97"/>
        <v>#REF!</v>
      </c>
      <c r="AY199" s="89"/>
      <c r="AZ199" s="98" t="e">
        <f t="shared" si="98"/>
        <v>#REF!</v>
      </c>
      <c r="BA199" s="98" t="e">
        <f t="shared" si="99"/>
        <v>#REF!</v>
      </c>
      <c r="BB199" s="89"/>
      <c r="BC199" s="98" t="e">
        <f t="shared" si="100"/>
        <v>#REF!</v>
      </c>
      <c r="BD199" s="98" t="e">
        <f t="shared" si="101"/>
        <v>#REF!</v>
      </c>
      <c r="BE199" s="89"/>
      <c r="BF199" s="98" t="e">
        <f t="shared" si="102"/>
        <v>#REF!</v>
      </c>
      <c r="BG199" s="98" t="e">
        <f t="shared" si="103"/>
        <v>#REF!</v>
      </c>
      <c r="BH199" s="89"/>
      <c r="BI199" s="98" t="e">
        <f t="shared" si="104"/>
        <v>#REF!</v>
      </c>
      <c r="BJ199" s="98" t="e">
        <f t="shared" si="105"/>
        <v>#REF!</v>
      </c>
      <c r="BK199" s="89"/>
      <c r="BL199" s="98" t="str">
        <f t="shared" si="106"/>
        <v/>
      </c>
      <c r="BM199" s="98" t="str">
        <f t="shared" si="107"/>
        <v/>
      </c>
      <c r="BN199" s="89"/>
      <c r="BO199" s="98" t="str">
        <f t="shared" si="108"/>
        <v/>
      </c>
      <c r="BP199" s="98" t="str">
        <f t="shared" si="109"/>
        <v/>
      </c>
      <c r="BQ199" s="89"/>
      <c r="BR199" s="98" t="str">
        <f t="shared" si="110"/>
        <v/>
      </c>
      <c r="BS199" s="98" t="str">
        <f t="shared" si="111"/>
        <v/>
      </c>
      <c r="BT199" s="89"/>
      <c r="BU199" s="98" t="str">
        <f t="shared" si="112"/>
        <v/>
      </c>
      <c r="BV199" s="98" t="str">
        <f t="shared" si="113"/>
        <v/>
      </c>
      <c r="BW199" s="89"/>
      <c r="BX199" s="152"/>
    </row>
    <row r="200" spans="1:76" s="64" customFormat="1" x14ac:dyDescent="0.25">
      <c r="A200" s="83">
        <v>8</v>
      </c>
      <c r="B200" s="109" t="str">
        <f t="shared" si="91"/>
        <v xml:space="preserve">OECD90: Grado et al 2001 </v>
      </c>
      <c r="C200" s="106" t="s">
        <v>294</v>
      </c>
      <c r="D200" s="106" t="s">
        <v>293</v>
      </c>
      <c r="E200" s="108" t="s">
        <v>155</v>
      </c>
      <c r="F200" s="106" t="s">
        <v>292</v>
      </c>
      <c r="G200" s="108" t="s">
        <v>148</v>
      </c>
      <c r="H200" s="107" t="s">
        <v>108</v>
      </c>
      <c r="I200" s="106">
        <v>2001</v>
      </c>
      <c r="J200" s="106" t="s">
        <v>268</v>
      </c>
      <c r="K200" s="145">
        <f>9999.32/(1996-1989)</f>
        <v>1428.4742857142858</v>
      </c>
      <c r="L200" s="110" t="s">
        <v>291</v>
      </c>
      <c r="M200" s="111">
        <f>K200*1.47</f>
        <v>2099.8571999999999</v>
      </c>
      <c r="N200" s="151" t="s">
        <v>316</v>
      </c>
      <c r="O200" s="105"/>
      <c r="P200" s="104" t="s">
        <v>361</v>
      </c>
      <c r="Q200" s="440"/>
      <c r="R200" s="440"/>
      <c r="T200" s="103"/>
      <c r="U200" s="101">
        <f t="shared" si="92"/>
        <v>2099.8571999999999</v>
      </c>
      <c r="V200" s="102">
        <f t="shared" si="93"/>
        <v>2099.8571999999999</v>
      </c>
      <c r="W200" s="101">
        <f t="shared" si="94"/>
        <v>0</v>
      </c>
      <c r="X200" s="100" t="str">
        <f t="shared" si="95"/>
        <v>US$2014/ ha/ yr</v>
      </c>
      <c r="Y200" s="89"/>
      <c r="Z200" s="89"/>
      <c r="AB200" s="152"/>
      <c r="AR200" s="152"/>
      <c r="AS200" s="89"/>
      <c r="AT200" s="89"/>
      <c r="AU200" s="99"/>
      <c r="AV200" s="89"/>
      <c r="AW200" s="98" t="e">
        <f t="shared" si="96"/>
        <v>#REF!</v>
      </c>
      <c r="AX200" s="98" t="e">
        <f t="shared" si="97"/>
        <v>#REF!</v>
      </c>
      <c r="AY200" s="89"/>
      <c r="AZ200" s="98" t="e">
        <f t="shared" si="98"/>
        <v>#REF!</v>
      </c>
      <c r="BA200" s="98" t="e">
        <f t="shared" si="99"/>
        <v>#REF!</v>
      </c>
      <c r="BB200" s="89"/>
      <c r="BC200" s="98" t="e">
        <f t="shared" si="100"/>
        <v>#REF!</v>
      </c>
      <c r="BD200" s="98" t="e">
        <f t="shared" si="101"/>
        <v>#REF!</v>
      </c>
      <c r="BE200" s="89"/>
      <c r="BF200" s="98" t="e">
        <f t="shared" si="102"/>
        <v>#REF!</v>
      </c>
      <c r="BG200" s="98" t="e">
        <f t="shared" si="103"/>
        <v>#REF!</v>
      </c>
      <c r="BH200" s="89"/>
      <c r="BI200" s="98" t="e">
        <f t="shared" si="104"/>
        <v>#REF!</v>
      </c>
      <c r="BJ200" s="98" t="e">
        <f t="shared" si="105"/>
        <v>#REF!</v>
      </c>
      <c r="BK200" s="89"/>
      <c r="BL200" s="98" t="str">
        <f t="shared" si="106"/>
        <v/>
      </c>
      <c r="BM200" s="98" t="str">
        <f t="shared" si="107"/>
        <v/>
      </c>
      <c r="BN200" s="89"/>
      <c r="BO200" s="98" t="str">
        <f t="shared" si="108"/>
        <v/>
      </c>
      <c r="BP200" s="98" t="str">
        <f t="shared" si="109"/>
        <v/>
      </c>
      <c r="BQ200" s="89"/>
      <c r="BR200" s="98" t="str">
        <f t="shared" si="110"/>
        <v/>
      </c>
      <c r="BS200" s="98" t="str">
        <f t="shared" si="111"/>
        <v/>
      </c>
      <c r="BT200" s="89"/>
      <c r="BU200" s="98" t="str">
        <f t="shared" si="112"/>
        <v/>
      </c>
      <c r="BV200" s="98" t="str">
        <f t="shared" si="113"/>
        <v/>
      </c>
      <c r="BW200" s="89"/>
      <c r="BX200" s="152"/>
    </row>
    <row r="201" spans="1:76" s="64" customFormat="1" ht="15.75" x14ac:dyDescent="0.25">
      <c r="A201" s="83">
        <v>9</v>
      </c>
      <c r="B201" s="109" t="str">
        <f t="shared" si="91"/>
        <v xml:space="preserve">Latin America: Frey et al 2012 </v>
      </c>
      <c r="C201" s="106" t="s">
        <v>289</v>
      </c>
      <c r="D201" s="188" t="s">
        <v>359</v>
      </c>
      <c r="E201" s="108" t="s">
        <v>112</v>
      </c>
      <c r="F201" s="106" t="s">
        <v>287</v>
      </c>
      <c r="G201" s="108" t="s">
        <v>153</v>
      </c>
      <c r="H201" s="107" t="s">
        <v>108</v>
      </c>
      <c r="I201" s="106">
        <v>2012</v>
      </c>
      <c r="J201" s="106" t="s">
        <v>268</v>
      </c>
      <c r="K201" s="190">
        <v>1640</v>
      </c>
      <c r="L201" s="110" t="s">
        <v>286</v>
      </c>
      <c r="M201" s="111">
        <f>K201*$AE$8*0.054</f>
        <v>91.216800000000006</v>
      </c>
      <c r="N201" s="151" t="s">
        <v>316</v>
      </c>
      <c r="O201" s="105"/>
      <c r="P201" s="104" t="s">
        <v>360</v>
      </c>
      <c r="Q201" s="440"/>
      <c r="R201" s="440"/>
      <c r="T201" s="103"/>
      <c r="U201" s="101">
        <f t="shared" si="92"/>
        <v>91.216800000000006</v>
      </c>
      <c r="V201" s="102">
        <f t="shared" si="93"/>
        <v>91.216800000000006</v>
      </c>
      <c r="W201" s="101">
        <f t="shared" si="94"/>
        <v>0</v>
      </c>
      <c r="X201" s="100" t="str">
        <f t="shared" si="95"/>
        <v>US$2014/ ha/ yr</v>
      </c>
      <c r="Y201" s="89"/>
      <c r="Z201" s="89"/>
      <c r="AB201" s="152"/>
      <c r="AR201" s="152"/>
      <c r="AS201" s="89"/>
      <c r="AT201" s="89"/>
      <c r="AU201" s="99"/>
      <c r="AV201" s="89"/>
      <c r="AW201" s="98" t="e">
        <f t="shared" si="96"/>
        <v>#REF!</v>
      </c>
      <c r="AX201" s="98" t="e">
        <f t="shared" si="97"/>
        <v>#REF!</v>
      </c>
      <c r="AY201" s="89"/>
      <c r="AZ201" s="98" t="e">
        <f t="shared" si="98"/>
        <v>#REF!</v>
      </c>
      <c r="BA201" s="98" t="e">
        <f t="shared" si="99"/>
        <v>#REF!</v>
      </c>
      <c r="BB201" s="89"/>
      <c r="BC201" s="98" t="e">
        <f t="shared" si="100"/>
        <v>#REF!</v>
      </c>
      <c r="BD201" s="98" t="e">
        <f t="shared" si="101"/>
        <v>#REF!</v>
      </c>
      <c r="BE201" s="89"/>
      <c r="BF201" s="98" t="e">
        <f t="shared" si="102"/>
        <v>#REF!</v>
      </c>
      <c r="BG201" s="98" t="e">
        <f t="shared" si="103"/>
        <v>#REF!</v>
      </c>
      <c r="BH201" s="89"/>
      <c r="BI201" s="98" t="e">
        <f t="shared" si="104"/>
        <v>#REF!</v>
      </c>
      <c r="BJ201" s="98" t="e">
        <f t="shared" si="105"/>
        <v>#REF!</v>
      </c>
      <c r="BK201" s="89"/>
      <c r="BL201" s="98" t="str">
        <f t="shared" si="106"/>
        <v/>
      </c>
      <c r="BM201" s="98" t="str">
        <f t="shared" si="107"/>
        <v/>
      </c>
      <c r="BN201" s="89"/>
      <c r="BO201" s="98" t="str">
        <f t="shared" si="108"/>
        <v/>
      </c>
      <c r="BP201" s="98" t="str">
        <f t="shared" si="109"/>
        <v/>
      </c>
      <c r="BQ201" s="89"/>
      <c r="BR201" s="98" t="str">
        <f t="shared" si="110"/>
        <v/>
      </c>
      <c r="BS201" s="98" t="str">
        <f t="shared" si="111"/>
        <v/>
      </c>
      <c r="BT201" s="89"/>
      <c r="BU201" s="98" t="str">
        <f t="shared" si="112"/>
        <v/>
      </c>
      <c r="BV201" s="98" t="str">
        <f t="shared" si="113"/>
        <v/>
      </c>
      <c r="BW201" s="89"/>
      <c r="BX201" s="152"/>
    </row>
    <row r="202" spans="1:76" s="64" customFormat="1" x14ac:dyDescent="0.25">
      <c r="A202" s="83">
        <v>10</v>
      </c>
      <c r="B202" s="109" t="str">
        <f t="shared" si="91"/>
        <v xml:space="preserve">Latin America: Frey et al 2012 </v>
      </c>
      <c r="C202" s="106" t="s">
        <v>289</v>
      </c>
      <c r="D202" s="106" t="s">
        <v>359</v>
      </c>
      <c r="E202" s="108" t="s">
        <v>112</v>
      </c>
      <c r="F202" s="106" t="s">
        <v>287</v>
      </c>
      <c r="G202" s="108" t="s">
        <v>153</v>
      </c>
      <c r="H202" s="107" t="s">
        <v>108</v>
      </c>
      <c r="I202" s="106">
        <v>2012</v>
      </c>
      <c r="J202" s="106" t="s">
        <v>268</v>
      </c>
      <c r="K202" s="190">
        <v>377</v>
      </c>
      <c r="L202" s="110" t="s">
        <v>286</v>
      </c>
      <c r="M202" s="111">
        <f>K202*$AE$8*0.054</f>
        <v>20.96874</v>
      </c>
      <c r="N202" s="151" t="s">
        <v>316</v>
      </c>
      <c r="O202" s="105"/>
      <c r="P202" s="104" t="s">
        <v>358</v>
      </c>
      <c r="Q202" s="440"/>
      <c r="R202" s="440"/>
      <c r="T202" s="103"/>
      <c r="U202" s="101">
        <f t="shared" si="92"/>
        <v>20.96874</v>
      </c>
      <c r="V202" s="102">
        <f t="shared" si="93"/>
        <v>20.96874</v>
      </c>
      <c r="W202" s="101">
        <f t="shared" si="94"/>
        <v>0</v>
      </c>
      <c r="X202" s="100" t="str">
        <f t="shared" si="95"/>
        <v>US$2014/ ha/ yr</v>
      </c>
      <c r="Y202" s="89"/>
      <c r="Z202" s="89"/>
      <c r="AB202" s="152"/>
      <c r="AR202" s="152"/>
      <c r="AS202" s="89"/>
      <c r="AT202" s="89"/>
      <c r="AU202" s="99"/>
      <c r="AV202" s="89"/>
      <c r="AW202" s="98" t="e">
        <f t="shared" si="96"/>
        <v>#REF!</v>
      </c>
      <c r="AX202" s="98" t="e">
        <f t="shared" si="97"/>
        <v>#REF!</v>
      </c>
      <c r="AY202" s="89"/>
      <c r="AZ202" s="98" t="e">
        <f t="shared" si="98"/>
        <v>#REF!</v>
      </c>
      <c r="BA202" s="98" t="e">
        <f t="shared" si="99"/>
        <v>#REF!</v>
      </c>
      <c r="BB202" s="89"/>
      <c r="BC202" s="98" t="e">
        <f t="shared" si="100"/>
        <v>#REF!</v>
      </c>
      <c r="BD202" s="98" t="e">
        <f t="shared" si="101"/>
        <v>#REF!</v>
      </c>
      <c r="BE202" s="89"/>
      <c r="BF202" s="98" t="e">
        <f t="shared" si="102"/>
        <v>#REF!</v>
      </c>
      <c r="BG202" s="98" t="e">
        <f t="shared" si="103"/>
        <v>#REF!</v>
      </c>
      <c r="BH202" s="89"/>
      <c r="BI202" s="98" t="e">
        <f t="shared" si="104"/>
        <v>#REF!</v>
      </c>
      <c r="BJ202" s="98" t="e">
        <f t="shared" si="105"/>
        <v>#REF!</v>
      </c>
      <c r="BK202" s="89"/>
      <c r="BL202" s="98" t="str">
        <f t="shared" si="106"/>
        <v/>
      </c>
      <c r="BM202" s="98" t="str">
        <f t="shared" si="107"/>
        <v/>
      </c>
      <c r="BN202" s="89"/>
      <c r="BO202" s="98" t="str">
        <f t="shared" si="108"/>
        <v/>
      </c>
      <c r="BP202" s="98" t="str">
        <f t="shared" si="109"/>
        <v/>
      </c>
      <c r="BQ202" s="89"/>
      <c r="BR202" s="98" t="str">
        <f t="shared" si="110"/>
        <v/>
      </c>
      <c r="BS202" s="98" t="str">
        <f t="shared" si="111"/>
        <v/>
      </c>
      <c r="BT202" s="89"/>
      <c r="BU202" s="98" t="str">
        <f t="shared" si="112"/>
        <v/>
      </c>
      <c r="BV202" s="98" t="str">
        <f t="shared" si="113"/>
        <v/>
      </c>
      <c r="BW202" s="89"/>
      <c r="BX202" s="152"/>
    </row>
    <row r="203" spans="1:76" s="64" customFormat="1" ht="15.75" x14ac:dyDescent="0.25">
      <c r="A203" s="83">
        <v>11</v>
      </c>
      <c r="B203" s="109" t="str">
        <f t="shared" si="91"/>
        <v xml:space="preserve">OECD90: Ares et al 2006 </v>
      </c>
      <c r="C203" s="106" t="s">
        <v>283</v>
      </c>
      <c r="D203" s="188" t="s">
        <v>282</v>
      </c>
      <c r="E203" s="108" t="s">
        <v>155</v>
      </c>
      <c r="F203" s="106" t="s">
        <v>281</v>
      </c>
      <c r="G203" s="108" t="s">
        <v>153</v>
      </c>
      <c r="H203" s="107" t="s">
        <v>108</v>
      </c>
      <c r="I203" s="106">
        <v>2006</v>
      </c>
      <c r="J203" s="106" t="s">
        <v>268</v>
      </c>
      <c r="K203" s="145">
        <v>284</v>
      </c>
      <c r="L203" s="110" t="s">
        <v>357</v>
      </c>
      <c r="M203" s="111">
        <f>K203*$AE$14</f>
        <v>332.28</v>
      </c>
      <c r="N203" s="151" t="s">
        <v>316</v>
      </c>
      <c r="O203" s="105"/>
      <c r="P203" s="104" t="s">
        <v>356</v>
      </c>
      <c r="Q203" s="440"/>
      <c r="R203" s="440"/>
      <c r="T203" s="103"/>
      <c r="U203" s="101">
        <f t="shared" si="92"/>
        <v>332.28</v>
      </c>
      <c r="V203" s="102">
        <f t="shared" si="93"/>
        <v>332.28</v>
      </c>
      <c r="W203" s="101">
        <f t="shared" si="94"/>
        <v>0</v>
      </c>
      <c r="X203" s="100" t="str">
        <f t="shared" si="95"/>
        <v>US$2014/ ha/ yr</v>
      </c>
      <c r="Y203" s="89"/>
      <c r="Z203" s="89"/>
      <c r="AB203" s="152"/>
      <c r="AR203" s="152"/>
      <c r="AS203" s="89"/>
      <c r="AT203" s="89"/>
      <c r="AU203" s="99"/>
      <c r="AV203" s="89"/>
      <c r="AW203" s="98" t="e">
        <f t="shared" si="96"/>
        <v>#REF!</v>
      </c>
      <c r="AX203" s="98" t="e">
        <f t="shared" si="97"/>
        <v>#REF!</v>
      </c>
      <c r="AY203" s="89"/>
      <c r="AZ203" s="98" t="e">
        <f t="shared" si="98"/>
        <v>#REF!</v>
      </c>
      <c r="BA203" s="98" t="e">
        <f t="shared" si="99"/>
        <v>#REF!</v>
      </c>
      <c r="BB203" s="89"/>
      <c r="BC203" s="98" t="e">
        <f t="shared" si="100"/>
        <v>#REF!</v>
      </c>
      <c r="BD203" s="98" t="e">
        <f t="shared" si="101"/>
        <v>#REF!</v>
      </c>
      <c r="BE203" s="89"/>
      <c r="BF203" s="98" t="e">
        <f t="shared" si="102"/>
        <v>#REF!</v>
      </c>
      <c r="BG203" s="98" t="e">
        <f t="shared" si="103"/>
        <v>#REF!</v>
      </c>
      <c r="BH203" s="89"/>
      <c r="BI203" s="98" t="e">
        <f t="shared" si="104"/>
        <v>#REF!</v>
      </c>
      <c r="BJ203" s="98" t="e">
        <f t="shared" si="105"/>
        <v>#REF!</v>
      </c>
      <c r="BK203" s="89"/>
      <c r="BL203" s="98" t="str">
        <f t="shared" si="106"/>
        <v/>
      </c>
      <c r="BM203" s="98" t="str">
        <f t="shared" si="107"/>
        <v/>
      </c>
      <c r="BN203" s="89"/>
      <c r="BO203" s="98" t="str">
        <f t="shared" si="108"/>
        <v/>
      </c>
      <c r="BP203" s="98" t="str">
        <f t="shared" si="109"/>
        <v/>
      </c>
      <c r="BQ203" s="89"/>
      <c r="BR203" s="98" t="str">
        <f t="shared" si="110"/>
        <v/>
      </c>
      <c r="BS203" s="98" t="str">
        <f t="shared" si="111"/>
        <v/>
      </c>
      <c r="BT203" s="89"/>
      <c r="BU203" s="98" t="str">
        <f t="shared" si="112"/>
        <v/>
      </c>
      <c r="BV203" s="98" t="str">
        <f t="shared" si="113"/>
        <v/>
      </c>
      <c r="BW203" s="89"/>
      <c r="BX203" s="152"/>
    </row>
    <row r="204" spans="1:76" s="64" customFormat="1" x14ac:dyDescent="0.25">
      <c r="A204" s="83">
        <v>12</v>
      </c>
      <c r="B204" s="109" t="str">
        <f t="shared" si="91"/>
        <v xml:space="preserve">: </v>
      </c>
      <c r="C204" s="106"/>
      <c r="D204" s="106"/>
      <c r="E204" s="108"/>
      <c r="F204" s="106"/>
      <c r="G204" s="108"/>
      <c r="H204" s="107"/>
      <c r="I204" s="106"/>
      <c r="J204" s="106"/>
      <c r="K204" s="145"/>
      <c r="L204" s="110"/>
      <c r="M204" s="111"/>
      <c r="N204" s="151" t="s">
        <v>316</v>
      </c>
      <c r="O204" s="105"/>
      <c r="P204" s="104"/>
      <c r="Q204" s="440"/>
      <c r="R204" s="440"/>
      <c r="T204" s="103"/>
      <c r="U204" s="101" t="str">
        <f t="shared" si="92"/>
        <v/>
      </c>
      <c r="V204" s="102" t="str">
        <f t="shared" si="93"/>
        <v/>
      </c>
      <c r="W204" s="101" t="str">
        <f t="shared" si="94"/>
        <v/>
      </c>
      <c r="X204" s="100" t="str">
        <f t="shared" si="95"/>
        <v>US$2014/ ha/ yr</v>
      </c>
      <c r="Y204" s="89"/>
      <c r="Z204" s="89"/>
      <c r="AB204" s="152"/>
      <c r="AR204" s="152"/>
      <c r="AS204" s="89"/>
      <c r="AT204" s="89"/>
      <c r="AU204" s="99"/>
      <c r="AV204" s="89"/>
      <c r="AW204" s="98"/>
      <c r="AX204" s="98"/>
      <c r="AY204" s="89"/>
      <c r="AZ204" s="98"/>
      <c r="BA204" s="98"/>
      <c r="BB204" s="89"/>
      <c r="BC204" s="98"/>
      <c r="BD204" s="98"/>
      <c r="BE204" s="89"/>
      <c r="BF204" s="98"/>
      <c r="BG204" s="98"/>
      <c r="BH204" s="89"/>
      <c r="BI204" s="98"/>
      <c r="BJ204" s="98"/>
      <c r="BK204" s="89"/>
      <c r="BL204" s="98"/>
      <c r="BM204" s="98"/>
      <c r="BN204" s="89"/>
      <c r="BO204" s="98"/>
      <c r="BP204" s="98"/>
      <c r="BQ204" s="89"/>
      <c r="BR204" s="98"/>
      <c r="BS204" s="98"/>
      <c r="BT204" s="89"/>
      <c r="BU204" s="98"/>
      <c r="BV204" s="98"/>
      <c r="BW204" s="89"/>
      <c r="BX204" s="152"/>
    </row>
    <row r="205" spans="1:76" s="64" customFormat="1" x14ac:dyDescent="0.25">
      <c r="A205" s="83">
        <v>13</v>
      </c>
      <c r="B205" s="109" t="str">
        <f t="shared" si="91"/>
        <v xml:space="preserve">: </v>
      </c>
      <c r="C205" s="106"/>
      <c r="D205" s="106"/>
      <c r="E205" s="108"/>
      <c r="F205" s="106"/>
      <c r="G205" s="108"/>
      <c r="H205" s="107"/>
      <c r="I205" s="106"/>
      <c r="J205" s="106"/>
      <c r="K205" s="145"/>
      <c r="L205" s="110"/>
      <c r="M205" s="111"/>
      <c r="N205" s="151" t="s">
        <v>316</v>
      </c>
      <c r="O205" s="105"/>
      <c r="P205" s="104"/>
      <c r="Q205" s="440"/>
      <c r="R205" s="440"/>
      <c r="T205" s="103"/>
      <c r="U205" s="101" t="str">
        <f t="shared" si="92"/>
        <v/>
      </c>
      <c r="V205" s="102" t="str">
        <f t="shared" si="93"/>
        <v/>
      </c>
      <c r="W205" s="101" t="str">
        <f t="shared" si="94"/>
        <v/>
      </c>
      <c r="X205" s="100" t="str">
        <f t="shared" si="95"/>
        <v>US$2014/ ha/ yr</v>
      </c>
      <c r="Y205" s="89"/>
      <c r="Z205" s="89"/>
      <c r="AB205" s="152"/>
      <c r="AR205" s="152"/>
      <c r="AS205" s="89"/>
      <c r="AT205" s="89"/>
      <c r="AU205" s="99"/>
      <c r="AV205" s="89"/>
      <c r="AW205" s="98"/>
      <c r="AX205" s="98"/>
      <c r="AY205" s="89"/>
      <c r="AZ205" s="98"/>
      <c r="BA205" s="98"/>
      <c r="BB205" s="89"/>
      <c r="BC205" s="98"/>
      <c r="BD205" s="98"/>
      <c r="BE205" s="89"/>
      <c r="BF205" s="98"/>
      <c r="BG205" s="98"/>
      <c r="BH205" s="89"/>
      <c r="BI205" s="98"/>
      <c r="BJ205" s="98"/>
      <c r="BK205" s="89"/>
      <c r="BL205" s="98"/>
      <c r="BM205" s="98"/>
      <c r="BN205" s="89"/>
      <c r="BO205" s="98"/>
      <c r="BP205" s="98"/>
      <c r="BQ205" s="89"/>
      <c r="BR205" s="98"/>
      <c r="BS205" s="98"/>
      <c r="BT205" s="89"/>
      <c r="BU205" s="98"/>
      <c r="BV205" s="98"/>
      <c r="BW205" s="89"/>
      <c r="BX205" s="152"/>
    </row>
    <row r="206" spans="1:76" s="64" customFormat="1" x14ac:dyDescent="0.25">
      <c r="A206" s="83">
        <v>14</v>
      </c>
      <c r="B206" s="109" t="str">
        <f t="shared" si="91"/>
        <v xml:space="preserve">: </v>
      </c>
      <c r="C206" s="106"/>
      <c r="D206" s="106"/>
      <c r="E206" s="108"/>
      <c r="F206" s="106"/>
      <c r="G206" s="108"/>
      <c r="H206" s="107"/>
      <c r="I206" s="106"/>
      <c r="J206" s="106"/>
      <c r="K206" s="145"/>
      <c r="L206" s="110"/>
      <c r="M206" s="111"/>
      <c r="N206" s="151" t="s">
        <v>316</v>
      </c>
      <c r="O206" s="105"/>
      <c r="P206" s="104"/>
      <c r="Q206" s="440"/>
      <c r="R206" s="440"/>
      <c r="T206" s="103"/>
      <c r="U206" s="101" t="str">
        <f t="shared" si="92"/>
        <v/>
      </c>
      <c r="V206" s="102" t="str">
        <f t="shared" si="93"/>
        <v/>
      </c>
      <c r="W206" s="101" t="str">
        <f t="shared" si="94"/>
        <v/>
      </c>
      <c r="X206" s="100" t="str">
        <f t="shared" si="95"/>
        <v>US$2014/ ha/ yr</v>
      </c>
      <c r="Y206" s="89"/>
      <c r="Z206" s="89"/>
      <c r="AB206" s="152"/>
      <c r="AR206" s="152"/>
      <c r="AS206" s="89"/>
      <c r="AT206" s="89"/>
      <c r="AU206" s="99"/>
      <c r="AV206" s="89"/>
      <c r="AW206" s="98"/>
      <c r="AX206" s="98"/>
      <c r="AY206" s="89"/>
      <c r="AZ206" s="98"/>
      <c r="BA206" s="98"/>
      <c r="BB206" s="89"/>
      <c r="BC206" s="98"/>
      <c r="BD206" s="98"/>
      <c r="BE206" s="89"/>
      <c r="BF206" s="98"/>
      <c r="BG206" s="98"/>
      <c r="BH206" s="89"/>
      <c r="BI206" s="98"/>
      <c r="BJ206" s="98"/>
      <c r="BK206" s="89"/>
      <c r="BL206" s="98"/>
      <c r="BM206" s="98"/>
      <c r="BN206" s="89"/>
      <c r="BO206" s="98"/>
      <c r="BP206" s="98"/>
      <c r="BQ206" s="89"/>
      <c r="BR206" s="98"/>
      <c r="BS206" s="98"/>
      <c r="BT206" s="89"/>
      <c r="BU206" s="98"/>
      <c r="BV206" s="98"/>
      <c r="BW206" s="89"/>
      <c r="BX206" s="152"/>
    </row>
    <row r="207" spans="1:76" s="64" customFormat="1" x14ac:dyDescent="0.25">
      <c r="A207" s="83">
        <v>15</v>
      </c>
      <c r="B207" s="109" t="str">
        <f t="shared" si="91"/>
        <v xml:space="preserve">: </v>
      </c>
      <c r="C207" s="106"/>
      <c r="D207" s="106"/>
      <c r="E207" s="108"/>
      <c r="F207" s="106"/>
      <c r="G207" s="108"/>
      <c r="H207" s="107"/>
      <c r="I207" s="106"/>
      <c r="J207" s="106"/>
      <c r="K207" s="104"/>
      <c r="L207" s="110"/>
      <c r="M207" s="111"/>
      <c r="N207" s="151" t="s">
        <v>316</v>
      </c>
      <c r="O207" s="105"/>
      <c r="P207" s="104"/>
      <c r="Q207" s="440"/>
      <c r="R207" s="440"/>
      <c r="T207" s="103"/>
      <c r="U207" s="101" t="str">
        <f t="shared" si="92"/>
        <v/>
      </c>
      <c r="V207" s="102" t="str">
        <f t="shared" si="93"/>
        <v/>
      </c>
      <c r="W207" s="101" t="str">
        <f t="shared" si="94"/>
        <v/>
      </c>
      <c r="X207" s="100" t="str">
        <f t="shared" si="95"/>
        <v>US$2014/ ha/ yr</v>
      </c>
      <c r="Y207" s="89"/>
      <c r="Z207" s="89"/>
      <c r="AB207" s="152"/>
      <c r="AR207" s="152"/>
      <c r="AS207" s="89"/>
      <c r="AT207" s="89"/>
      <c r="AU207" s="99"/>
      <c r="AV207" s="89"/>
      <c r="AW207" s="98" t="e">
        <f t="shared" ref="AW207:AW212" si="114">IF($AV$45="region",IF($E207=AW$763,$U207,""),IF($G207=AW$763,$U207,""))</f>
        <v>#REF!</v>
      </c>
      <c r="AX207" s="98" t="e">
        <f t="shared" ref="AX207:AX212" si="115">IF($AV$45="Region",IF($E207=AW$763,$V207,""),IF($G207=AW$763,$V207,""))</f>
        <v>#REF!</v>
      </c>
      <c r="AY207" s="89"/>
      <c r="AZ207" s="98" t="e">
        <f t="shared" ref="AZ207:AZ212" si="116">IF($AV$45="region",IF($E207=AZ$763,$U207,""),IF($G207=AZ$763,$U207,""))</f>
        <v>#REF!</v>
      </c>
      <c r="BA207" s="98" t="e">
        <f t="shared" ref="BA207:BA212" si="117">IF($AV$45="Region",IF($E207=AZ$763,$V207,""),IF($G207=AZ$763,$V207,""))</f>
        <v>#REF!</v>
      </c>
      <c r="BB207" s="89"/>
      <c r="BC207" s="98" t="e">
        <f t="shared" ref="BC207:BC212" si="118">IF($AV$45="region",IF($E207=BC$763,$U207,""),IF($G207=BC$763,$U207,""))</f>
        <v>#REF!</v>
      </c>
      <c r="BD207" s="98" t="e">
        <f t="shared" ref="BD207:BD212" si="119">IF($AV$45="Region",IF($E207=BC$763,$V207,""),IF($G207=BC$763,$V207,""))</f>
        <v>#REF!</v>
      </c>
      <c r="BE207" s="89"/>
      <c r="BF207" s="98" t="e">
        <f t="shared" ref="BF207:BF212" si="120">IF($AV$45="region",IF($E207=BF$763,$U207,""),IF($G207=BF$763,$U207,""))</f>
        <v>#REF!</v>
      </c>
      <c r="BG207" s="98" t="e">
        <f t="shared" ref="BG207:BG212" si="121">IF($AV$45="Region",IF($E207=BF$763,$V207,""),IF($G207=BF$763,$V207,""))</f>
        <v>#REF!</v>
      </c>
      <c r="BH207" s="89"/>
      <c r="BI207" s="98" t="e">
        <f t="shared" ref="BI207:BI212" si="122">IF($AV$45="region",IF($E207=BI$763,$U207,""),IF($G207=BI$763,$U207,""))</f>
        <v>#REF!</v>
      </c>
      <c r="BJ207" s="98" t="e">
        <f t="shared" ref="BJ207:BJ212" si="123">IF($AV$45="Region",IF($E207=BI$763,$V207,""),IF($G207=BI$763,$V207,""))</f>
        <v>#REF!</v>
      </c>
      <c r="BK207" s="89"/>
      <c r="BL207" s="98" t="str">
        <f>IF($E207=$BL$48,U207,"")</f>
        <v/>
      </c>
      <c r="BM207" s="98" t="str">
        <f>IF($E207=$BL$48,V207,"")</f>
        <v/>
      </c>
      <c r="BN207" s="89"/>
      <c r="BO207" s="98" t="str">
        <f>IF($E207=$BO$48,U207,"")</f>
        <v/>
      </c>
      <c r="BP207" s="98" t="str">
        <f>IF($E207=$BO$48,V207,"")</f>
        <v/>
      </c>
      <c r="BQ207" s="89"/>
      <c r="BR207" s="98" t="str">
        <f>IF($E207=$BR$48,U207,"")</f>
        <v/>
      </c>
      <c r="BS207" s="98" t="str">
        <f>IF($E207=$BR$48,V207,"")</f>
        <v/>
      </c>
      <c r="BT207" s="89"/>
      <c r="BU207" s="98" t="str">
        <f>IF($E207=$BU$48,U207,"")</f>
        <v/>
      </c>
      <c r="BV207" s="98" t="str">
        <f>IF($E207=$BU$48,V207,"")</f>
        <v/>
      </c>
      <c r="BW207" s="89"/>
      <c r="BX207" s="152"/>
    </row>
    <row r="208" spans="1:76" s="64" customFormat="1" x14ac:dyDescent="0.25">
      <c r="A208" s="83">
        <v>16</v>
      </c>
      <c r="B208" s="109" t="str">
        <f t="shared" si="91"/>
        <v xml:space="preserve">: </v>
      </c>
      <c r="C208" s="106"/>
      <c r="D208" s="106"/>
      <c r="E208" s="108"/>
      <c r="F208" s="106"/>
      <c r="G208" s="108"/>
      <c r="H208" s="107"/>
      <c r="I208" s="106"/>
      <c r="J208" s="106"/>
      <c r="K208" s="104"/>
      <c r="L208" s="110"/>
      <c r="M208" s="111"/>
      <c r="N208" s="151" t="s">
        <v>316</v>
      </c>
      <c r="O208" s="105"/>
      <c r="P208" s="104"/>
      <c r="Q208" s="440"/>
      <c r="R208" s="440"/>
      <c r="T208" s="103"/>
      <c r="U208" s="101" t="str">
        <f t="shared" si="92"/>
        <v/>
      </c>
      <c r="V208" s="102" t="str">
        <f t="shared" si="93"/>
        <v/>
      </c>
      <c r="W208" s="101" t="str">
        <f t="shared" si="94"/>
        <v/>
      </c>
      <c r="X208" s="100" t="str">
        <f t="shared" si="95"/>
        <v>US$2014/ ha/ yr</v>
      </c>
      <c r="Y208" s="89"/>
      <c r="Z208" s="89"/>
      <c r="AB208" s="152"/>
      <c r="AR208" s="152"/>
      <c r="AS208" s="89"/>
      <c r="AT208" s="89"/>
      <c r="AU208" s="99"/>
      <c r="AV208" s="89"/>
      <c r="AW208" s="98" t="e">
        <f t="shared" si="114"/>
        <v>#REF!</v>
      </c>
      <c r="AX208" s="98" t="e">
        <f t="shared" si="115"/>
        <v>#REF!</v>
      </c>
      <c r="AY208" s="89"/>
      <c r="AZ208" s="98" t="e">
        <f t="shared" si="116"/>
        <v>#REF!</v>
      </c>
      <c r="BA208" s="98" t="e">
        <f t="shared" si="117"/>
        <v>#REF!</v>
      </c>
      <c r="BB208" s="89"/>
      <c r="BC208" s="98" t="e">
        <f t="shared" si="118"/>
        <v>#REF!</v>
      </c>
      <c r="BD208" s="98" t="e">
        <f t="shared" si="119"/>
        <v>#REF!</v>
      </c>
      <c r="BE208" s="89"/>
      <c r="BF208" s="98" t="e">
        <f t="shared" si="120"/>
        <v>#REF!</v>
      </c>
      <c r="BG208" s="98" t="e">
        <f t="shared" si="121"/>
        <v>#REF!</v>
      </c>
      <c r="BH208" s="89"/>
      <c r="BI208" s="98" t="e">
        <f t="shared" si="122"/>
        <v>#REF!</v>
      </c>
      <c r="BJ208" s="98" t="e">
        <f t="shared" si="123"/>
        <v>#REF!</v>
      </c>
      <c r="BK208" s="89"/>
      <c r="BL208" s="98" t="str">
        <f>IF($E208=$BL$48,U208,"")</f>
        <v/>
      </c>
      <c r="BM208" s="98" t="str">
        <f>IF($E208=$BL$48,V208,"")</f>
        <v/>
      </c>
      <c r="BN208" s="89"/>
      <c r="BO208" s="98" t="str">
        <f>IF($E208=$BO$48,U208,"")</f>
        <v/>
      </c>
      <c r="BP208" s="98" t="str">
        <f>IF($E208=$BO$48,V208,"")</f>
        <v/>
      </c>
      <c r="BQ208" s="89"/>
      <c r="BR208" s="98" t="str">
        <f>IF($E208=$BR$48,U208,"")</f>
        <v/>
      </c>
      <c r="BS208" s="98" t="str">
        <f>IF($E208=$BR$48,V208,"")</f>
        <v/>
      </c>
      <c r="BT208" s="89"/>
      <c r="BU208" s="98" t="str">
        <f>IF($E208=$BU$48,U208,"")</f>
        <v/>
      </c>
      <c r="BV208" s="98" t="str">
        <f>IF($E208=$BU$48,V208,"")</f>
        <v/>
      </c>
      <c r="BW208" s="89"/>
      <c r="BX208" s="152"/>
    </row>
    <row r="209" spans="1:76" s="64" customFormat="1" x14ac:dyDescent="0.25">
      <c r="A209" s="83">
        <v>17</v>
      </c>
      <c r="B209" s="109" t="str">
        <f t="shared" si="91"/>
        <v xml:space="preserve">: </v>
      </c>
      <c r="C209" s="106"/>
      <c r="D209" s="106"/>
      <c r="E209" s="108"/>
      <c r="F209" s="106"/>
      <c r="G209" s="108"/>
      <c r="H209" s="107"/>
      <c r="I209" s="106"/>
      <c r="J209" s="106"/>
      <c r="K209" s="104"/>
      <c r="L209" s="110"/>
      <c r="M209" s="111"/>
      <c r="N209" s="151" t="s">
        <v>316</v>
      </c>
      <c r="O209" s="105"/>
      <c r="P209" s="104"/>
      <c r="Q209" s="440"/>
      <c r="R209" s="440"/>
      <c r="T209" s="103"/>
      <c r="U209" s="101" t="str">
        <f t="shared" si="92"/>
        <v/>
      </c>
      <c r="V209" s="102" t="str">
        <f t="shared" si="93"/>
        <v/>
      </c>
      <c r="W209" s="101" t="str">
        <f t="shared" si="94"/>
        <v/>
      </c>
      <c r="X209" s="100" t="str">
        <f t="shared" si="95"/>
        <v>US$2014/ ha/ yr</v>
      </c>
      <c r="Y209" s="89"/>
      <c r="Z209" s="89"/>
      <c r="AB209" s="152"/>
      <c r="AR209" s="152"/>
      <c r="AS209" s="89"/>
      <c r="AT209" s="89"/>
      <c r="AU209" s="99"/>
      <c r="AV209" s="89"/>
      <c r="AW209" s="98" t="e">
        <f t="shared" si="114"/>
        <v>#REF!</v>
      </c>
      <c r="AX209" s="98" t="e">
        <f t="shared" si="115"/>
        <v>#REF!</v>
      </c>
      <c r="AY209" s="89"/>
      <c r="AZ209" s="98" t="e">
        <f t="shared" si="116"/>
        <v>#REF!</v>
      </c>
      <c r="BA209" s="98" t="e">
        <f t="shared" si="117"/>
        <v>#REF!</v>
      </c>
      <c r="BB209" s="89"/>
      <c r="BC209" s="98" t="e">
        <f t="shared" si="118"/>
        <v>#REF!</v>
      </c>
      <c r="BD209" s="98" t="e">
        <f t="shared" si="119"/>
        <v>#REF!</v>
      </c>
      <c r="BE209" s="89"/>
      <c r="BF209" s="98" t="e">
        <f t="shared" si="120"/>
        <v>#REF!</v>
      </c>
      <c r="BG209" s="98" t="e">
        <f t="shared" si="121"/>
        <v>#REF!</v>
      </c>
      <c r="BH209" s="89"/>
      <c r="BI209" s="98" t="e">
        <f t="shared" si="122"/>
        <v>#REF!</v>
      </c>
      <c r="BJ209" s="98" t="e">
        <f t="shared" si="123"/>
        <v>#REF!</v>
      </c>
      <c r="BK209" s="89"/>
      <c r="BL209" s="98" t="str">
        <f>IF($E209=$BL$48,U209,"")</f>
        <v/>
      </c>
      <c r="BM209" s="98" t="str">
        <f>IF($E209=$BL$48,V209,"")</f>
        <v/>
      </c>
      <c r="BN209" s="89"/>
      <c r="BO209" s="98" t="str">
        <f>IF($E209=$BO$48,U209,"")</f>
        <v/>
      </c>
      <c r="BP209" s="98" t="str">
        <f>IF($E209=$BO$48,V209,"")</f>
        <v/>
      </c>
      <c r="BQ209" s="89"/>
      <c r="BR209" s="98" t="str">
        <f>IF($E209=$BR$48,U209,"")</f>
        <v/>
      </c>
      <c r="BS209" s="98" t="str">
        <f>IF($E209=$BR$48,V209,"")</f>
        <v/>
      </c>
      <c r="BT209" s="89"/>
      <c r="BU209" s="98" t="str">
        <f>IF($E209=$BU$48,U209,"")</f>
        <v/>
      </c>
      <c r="BV209" s="98" t="str">
        <f>IF($E209=$BU$48,V209,"")</f>
        <v/>
      </c>
      <c r="BW209" s="89"/>
      <c r="BX209" s="152"/>
    </row>
    <row r="210" spans="1:76" s="64" customFormat="1" x14ac:dyDescent="0.25">
      <c r="A210" s="83">
        <v>18</v>
      </c>
      <c r="B210" s="109" t="str">
        <f t="shared" si="91"/>
        <v xml:space="preserve">: </v>
      </c>
      <c r="C210" s="106"/>
      <c r="D210" s="106"/>
      <c r="E210" s="108"/>
      <c r="F210" s="106"/>
      <c r="G210" s="108"/>
      <c r="H210" s="107"/>
      <c r="I210" s="106"/>
      <c r="J210" s="106"/>
      <c r="K210" s="104"/>
      <c r="L210" s="104"/>
      <c r="M210" s="104"/>
      <c r="N210" s="151" t="s">
        <v>316</v>
      </c>
      <c r="O210" s="105"/>
      <c r="P210" s="104"/>
      <c r="Q210" s="440"/>
      <c r="R210" s="440"/>
      <c r="T210" s="103"/>
      <c r="U210" s="101" t="str">
        <f t="shared" si="92"/>
        <v/>
      </c>
      <c r="V210" s="102" t="str">
        <f t="shared" si="93"/>
        <v/>
      </c>
      <c r="W210" s="101" t="str">
        <f t="shared" si="94"/>
        <v/>
      </c>
      <c r="X210" s="100" t="str">
        <f t="shared" si="95"/>
        <v>US$2014/ ha/ yr</v>
      </c>
      <c r="Y210" s="89"/>
      <c r="Z210" s="89"/>
      <c r="AB210" s="152"/>
      <c r="AR210" s="152"/>
      <c r="AS210" s="89"/>
      <c r="AT210" s="89"/>
      <c r="AU210" s="99"/>
      <c r="AV210" s="89"/>
      <c r="AW210" s="98" t="e">
        <f t="shared" si="114"/>
        <v>#REF!</v>
      </c>
      <c r="AX210" s="98" t="e">
        <f t="shared" si="115"/>
        <v>#REF!</v>
      </c>
      <c r="AY210" s="89"/>
      <c r="AZ210" s="98" t="e">
        <f t="shared" si="116"/>
        <v>#REF!</v>
      </c>
      <c r="BA210" s="98" t="e">
        <f t="shared" si="117"/>
        <v>#REF!</v>
      </c>
      <c r="BB210" s="89"/>
      <c r="BC210" s="98" t="e">
        <f t="shared" si="118"/>
        <v>#REF!</v>
      </c>
      <c r="BD210" s="98" t="e">
        <f t="shared" si="119"/>
        <v>#REF!</v>
      </c>
      <c r="BE210" s="89"/>
      <c r="BF210" s="98" t="e">
        <f t="shared" si="120"/>
        <v>#REF!</v>
      </c>
      <c r="BG210" s="98" t="e">
        <f t="shared" si="121"/>
        <v>#REF!</v>
      </c>
      <c r="BH210" s="89"/>
      <c r="BI210" s="98" t="e">
        <f t="shared" si="122"/>
        <v>#REF!</v>
      </c>
      <c r="BJ210" s="98" t="e">
        <f t="shared" si="123"/>
        <v>#REF!</v>
      </c>
      <c r="BK210" s="89"/>
      <c r="BL210" s="98" t="str">
        <f>IF($E210=$BL$48,U210,"")</f>
        <v/>
      </c>
      <c r="BM210" s="98" t="str">
        <f>IF($E210=$BL$48,V210,"")</f>
        <v/>
      </c>
      <c r="BN210" s="89"/>
      <c r="BO210" s="98" t="str">
        <f>IF($E210=$BO$48,U210,"")</f>
        <v/>
      </c>
      <c r="BP210" s="98" t="str">
        <f>IF($E210=$BO$48,V210,"")</f>
        <v/>
      </c>
      <c r="BQ210" s="89"/>
      <c r="BR210" s="98" t="str">
        <f>IF($E210=$BR$48,U210,"")</f>
        <v/>
      </c>
      <c r="BS210" s="98" t="str">
        <f>IF($E210=$BR$48,V210,"")</f>
        <v/>
      </c>
      <c r="BT210" s="89"/>
      <c r="BU210" s="98" t="str">
        <f>IF($E210=$BU$48,U210,"")</f>
        <v/>
      </c>
      <c r="BV210" s="98" t="str">
        <f>IF($E210=$BU$48,V210,"")</f>
        <v/>
      </c>
      <c r="BW210" s="89"/>
      <c r="BX210" s="152"/>
    </row>
    <row r="211" spans="1:76" s="64" customFormat="1" x14ac:dyDescent="0.25">
      <c r="A211" s="83">
        <v>19</v>
      </c>
      <c r="B211" s="109" t="str">
        <f t="shared" si="91"/>
        <v xml:space="preserve">: </v>
      </c>
      <c r="C211" s="106"/>
      <c r="D211" s="106"/>
      <c r="E211" s="108"/>
      <c r="F211" s="106"/>
      <c r="G211" s="108"/>
      <c r="H211" s="107"/>
      <c r="I211" s="106"/>
      <c r="J211" s="106"/>
      <c r="K211" s="104"/>
      <c r="L211" s="104"/>
      <c r="M211" s="104"/>
      <c r="N211" s="151" t="s">
        <v>316</v>
      </c>
      <c r="O211" s="105"/>
      <c r="P211" s="104"/>
      <c r="Q211" s="440"/>
      <c r="R211" s="440"/>
      <c r="T211" s="103"/>
      <c r="U211" s="101" t="str">
        <f t="shared" si="92"/>
        <v/>
      </c>
      <c r="V211" s="102" t="str">
        <f t="shared" si="93"/>
        <v/>
      </c>
      <c r="W211" s="101" t="str">
        <f t="shared" si="94"/>
        <v/>
      </c>
      <c r="X211" s="100" t="str">
        <f t="shared" si="95"/>
        <v>US$2014/ ha/ yr</v>
      </c>
      <c r="Y211" s="89"/>
      <c r="Z211" s="89"/>
      <c r="AB211" s="152"/>
      <c r="AR211" s="152"/>
      <c r="AS211" s="89"/>
      <c r="AT211" s="89"/>
      <c r="AU211" s="99"/>
      <c r="AV211" s="89"/>
      <c r="AW211" s="98" t="e">
        <f t="shared" si="114"/>
        <v>#REF!</v>
      </c>
      <c r="AX211" s="98" t="e">
        <f t="shared" si="115"/>
        <v>#REF!</v>
      </c>
      <c r="AY211" s="89"/>
      <c r="AZ211" s="98" t="e">
        <f t="shared" si="116"/>
        <v>#REF!</v>
      </c>
      <c r="BA211" s="98" t="e">
        <f t="shared" si="117"/>
        <v>#REF!</v>
      </c>
      <c r="BB211" s="89"/>
      <c r="BC211" s="98" t="e">
        <f t="shared" si="118"/>
        <v>#REF!</v>
      </c>
      <c r="BD211" s="98" t="e">
        <f t="shared" si="119"/>
        <v>#REF!</v>
      </c>
      <c r="BE211" s="89"/>
      <c r="BF211" s="98" t="e">
        <f t="shared" si="120"/>
        <v>#REF!</v>
      </c>
      <c r="BG211" s="98" t="e">
        <f t="shared" si="121"/>
        <v>#REF!</v>
      </c>
      <c r="BH211" s="89"/>
      <c r="BI211" s="98" t="e">
        <f t="shared" si="122"/>
        <v>#REF!</v>
      </c>
      <c r="BJ211" s="98" t="e">
        <f t="shared" si="123"/>
        <v>#REF!</v>
      </c>
      <c r="BK211" s="89"/>
      <c r="BL211" s="98" t="str">
        <f>IF($E211=$BL$48,U211,"")</f>
        <v/>
      </c>
      <c r="BM211" s="98" t="str">
        <f>IF($E211=$BL$48,V211,"")</f>
        <v/>
      </c>
      <c r="BN211" s="89"/>
      <c r="BO211" s="98" t="str">
        <f>IF($E211=$BO$48,U211,"")</f>
        <v/>
      </c>
      <c r="BP211" s="98" t="str">
        <f>IF($E211=$BO$48,V211,"")</f>
        <v/>
      </c>
      <c r="BQ211" s="89"/>
      <c r="BR211" s="98" t="str">
        <f>IF($E211=$BR$48,U211,"")</f>
        <v/>
      </c>
      <c r="BS211" s="98" t="str">
        <f>IF($E211=$BR$48,V211,"")</f>
        <v/>
      </c>
      <c r="BT211" s="89"/>
      <c r="BU211" s="98" t="str">
        <f>IF($E211=$BU$48,U211,"")</f>
        <v/>
      </c>
      <c r="BV211" s="98" t="str">
        <f>IF($E211=$BU$48,V211,"")</f>
        <v/>
      </c>
      <c r="BW211" s="89"/>
      <c r="BX211" s="152"/>
    </row>
    <row r="212" spans="1:76" s="64" customFormat="1" x14ac:dyDescent="0.25">
      <c r="A212" s="83">
        <v>20</v>
      </c>
      <c r="B212" s="109" t="str">
        <f t="shared" si="91"/>
        <v xml:space="preserve">: </v>
      </c>
      <c r="C212" s="106"/>
      <c r="D212" s="106"/>
      <c r="E212" s="108"/>
      <c r="F212" s="106"/>
      <c r="G212" s="108"/>
      <c r="H212" s="107"/>
      <c r="I212" s="106"/>
      <c r="J212" s="106"/>
      <c r="K212" s="104"/>
      <c r="L212" s="104"/>
      <c r="M212" s="104"/>
      <c r="N212" s="151" t="s">
        <v>316</v>
      </c>
      <c r="O212" s="105"/>
      <c r="P212" s="104"/>
      <c r="Q212" s="440"/>
      <c r="R212" s="440"/>
      <c r="T212" s="103"/>
      <c r="U212" s="101" t="str">
        <f t="shared" si="92"/>
        <v/>
      </c>
      <c r="V212" s="102" t="str">
        <f t="shared" si="93"/>
        <v/>
      </c>
      <c r="W212" s="101" t="str">
        <f t="shared" si="94"/>
        <v/>
      </c>
      <c r="X212" s="100" t="str">
        <f t="shared" si="95"/>
        <v>US$2014/ ha/ yr</v>
      </c>
      <c r="Y212" s="89"/>
      <c r="Z212" s="89"/>
      <c r="AB212" s="152"/>
      <c r="AR212" s="152"/>
      <c r="AS212" s="89"/>
      <c r="AT212" s="89"/>
      <c r="AU212" s="99"/>
      <c r="AV212" s="89"/>
      <c r="AW212" s="98" t="e">
        <f t="shared" si="114"/>
        <v>#REF!</v>
      </c>
      <c r="AX212" s="98" t="e">
        <f t="shared" si="115"/>
        <v>#REF!</v>
      </c>
      <c r="AY212" s="89"/>
      <c r="AZ212" s="98" t="e">
        <f t="shared" si="116"/>
        <v>#REF!</v>
      </c>
      <c r="BA212" s="98" t="e">
        <f t="shared" si="117"/>
        <v>#REF!</v>
      </c>
      <c r="BB212" s="89"/>
      <c r="BC212" s="98" t="e">
        <f t="shared" si="118"/>
        <v>#REF!</v>
      </c>
      <c r="BD212" s="98" t="e">
        <f t="shared" si="119"/>
        <v>#REF!</v>
      </c>
      <c r="BE212" s="89"/>
      <c r="BF212" s="98" t="e">
        <f t="shared" si="120"/>
        <v>#REF!</v>
      </c>
      <c r="BG212" s="98" t="e">
        <f t="shared" si="121"/>
        <v>#REF!</v>
      </c>
      <c r="BH212" s="89"/>
      <c r="BI212" s="98" t="e">
        <f t="shared" si="122"/>
        <v>#REF!</v>
      </c>
      <c r="BJ212" s="98" t="e">
        <f t="shared" si="123"/>
        <v>#REF!</v>
      </c>
      <c r="BK212" s="89"/>
      <c r="BL212" s="98" t="str">
        <f>IF($E212=$BL$48,U212,"")</f>
        <v/>
      </c>
      <c r="BM212" s="98" t="str">
        <f>IF($E212=$BL$48,V212,"")</f>
        <v/>
      </c>
      <c r="BN212" s="89"/>
      <c r="BO212" s="98" t="str">
        <f>IF($E212=$BO$48,U212,"")</f>
        <v/>
      </c>
      <c r="BP212" s="98" t="str">
        <f>IF($E212=$BO$48,V212,"")</f>
        <v/>
      </c>
      <c r="BQ212" s="89"/>
      <c r="BR212" s="98" t="str">
        <f>IF($E212=$BR$48,U212,"")</f>
        <v/>
      </c>
      <c r="BS212" s="98" t="str">
        <f>IF($E212=$BR$48,V212,"")</f>
        <v/>
      </c>
      <c r="BT212" s="89"/>
      <c r="BU212" s="98" t="str">
        <f>IF($E212=$BU$48,U212,"")</f>
        <v/>
      </c>
      <c r="BV212" s="98" t="str">
        <f>IF($E212=$BU$48,V212,"")</f>
        <v/>
      </c>
      <c r="BW212" s="89"/>
      <c r="BX212" s="152"/>
    </row>
    <row r="213" spans="1:76" s="64" customFormat="1" x14ac:dyDescent="0.25">
      <c r="A213" s="83"/>
      <c r="B213" s="91" t="s">
        <v>64</v>
      </c>
      <c r="C213" s="92"/>
      <c r="D213" s="92"/>
      <c r="E213" s="92"/>
      <c r="F213" s="92"/>
      <c r="G213" s="92"/>
      <c r="I213" s="89"/>
      <c r="J213" s="94"/>
      <c r="M213" s="64" t="s">
        <v>63</v>
      </c>
      <c r="T213" s="94" t="s">
        <v>62</v>
      </c>
      <c r="U213" s="189">
        <f>AVERAGE(U193:U212)</f>
        <v>837.64313090909093</v>
      </c>
      <c r="V213" s="97">
        <f>IF(U221="Y",SUM(V193:V212)/SUM(O193:O212),AVERAGE(V193:V212))</f>
        <v>837.64313090909093</v>
      </c>
      <c r="W213" s="96" t="e">
        <f>SUM(W193:W212)/SUM(O193:O212)</f>
        <v>#DIV/0!</v>
      </c>
      <c r="X213" s="89"/>
      <c r="Y213" s="89"/>
      <c r="Z213" s="89"/>
      <c r="AB213" s="95"/>
      <c r="AR213" s="152"/>
      <c r="AS213" s="89"/>
      <c r="AT213" s="89"/>
      <c r="AU213" s="89"/>
      <c r="AV213" s="94" t="s">
        <v>62</v>
      </c>
      <c r="AW213" s="93" t="e">
        <f>AVERAGE(AW193:AW212)</f>
        <v>#REF!</v>
      </c>
      <c r="AX213" s="93" t="e">
        <f>SUM(AX193:AX212)/COUNTIF(AX193:AX212,"&gt;0")</f>
        <v>#REF!</v>
      </c>
      <c r="AY213" s="89"/>
      <c r="AZ213" s="93" t="e">
        <f>AVERAGE(AZ193:AZ212)</f>
        <v>#REF!</v>
      </c>
      <c r="BA213" s="93" t="e">
        <f>SUM(BA193:BA212)/COUNTIF(BA193:BA212,"&gt;0")</f>
        <v>#REF!</v>
      </c>
      <c r="BB213" s="89"/>
      <c r="BC213" s="93" t="e">
        <f>AVERAGE(BC193:BC212)</f>
        <v>#REF!</v>
      </c>
      <c r="BD213" s="93" t="e">
        <f>SUM(BD193:BD212)/COUNTIF(BD193:BD212,"&gt;0")</f>
        <v>#REF!</v>
      </c>
      <c r="BE213" s="89"/>
      <c r="BF213" s="93" t="e">
        <f>AVERAGE(BF193:BF212)</f>
        <v>#REF!</v>
      </c>
      <c r="BG213" s="93" t="e">
        <f>SUM(BG193:BG212)/COUNTIF(BG193:BG212,"&gt;0")</f>
        <v>#REF!</v>
      </c>
      <c r="BH213" s="89"/>
      <c r="BI213" s="93" t="e">
        <f>AVERAGE(BI193:BI212)</f>
        <v>#REF!</v>
      </c>
      <c r="BJ213" s="93" t="e">
        <f>SUM(BJ193:BJ212)/COUNTIF(BJ193:BJ212,"&gt;0")</f>
        <v>#REF!</v>
      </c>
      <c r="BK213" s="94"/>
      <c r="BL213" s="93" t="e">
        <f>AVERAGE(BL193:BL212)</f>
        <v>#DIV/0!</v>
      </c>
      <c r="BM213" s="93" t="e">
        <f>SUM(BM193:BM212)/COUNTIF(BM193:BM212,"&gt;0")</f>
        <v>#DIV/0!</v>
      </c>
      <c r="BN213" s="89"/>
      <c r="BO213" s="93" t="e">
        <f>AVERAGE(BO193:BO212)</f>
        <v>#DIV/0!</v>
      </c>
      <c r="BP213" s="93" t="e">
        <f>SUM(BP193:BP212)/COUNTIF(BP193:BP212,"&gt;0")</f>
        <v>#DIV/0!</v>
      </c>
      <c r="BQ213" s="89"/>
      <c r="BR213" s="93" t="e">
        <f>AVERAGE(BR193:BR212)</f>
        <v>#DIV/0!</v>
      </c>
      <c r="BS213" s="93" t="e">
        <f>SUM(BS193:BS212)/COUNTIF(BS193:BS212,"&gt;0")</f>
        <v>#DIV/0!</v>
      </c>
      <c r="BT213" s="89"/>
      <c r="BU213" s="93" t="e">
        <f>AVERAGE(BU193:BU212)</f>
        <v>#DIV/0!</v>
      </c>
      <c r="BV213" s="93" t="e">
        <f>SUM(BV193:BV212)/COUNTIF(BV193:BV212,"&gt;0")</f>
        <v>#DIV/0!</v>
      </c>
      <c r="BW213" s="89"/>
      <c r="BX213" s="152"/>
    </row>
    <row r="214" spans="1:76" s="64" customFormat="1" x14ac:dyDescent="0.25">
      <c r="A214" s="83"/>
      <c r="B214" s="91" t="s">
        <v>61</v>
      </c>
      <c r="C214" s="92" t="s">
        <v>60</v>
      </c>
      <c r="D214" s="398"/>
      <c r="E214" s="399"/>
      <c r="F214" s="399"/>
      <c r="G214" s="399"/>
      <c r="H214" s="399"/>
      <c r="I214" s="399"/>
      <c r="J214" s="399"/>
      <c r="K214" s="400"/>
      <c r="T214" s="77" t="s">
        <v>57</v>
      </c>
      <c r="U214" s="88">
        <f>U213+X214*U217</f>
        <v>1694.6259966128516</v>
      </c>
      <c r="V214" s="88">
        <f>V213+X214*V217</f>
        <v>1694.6259966128516</v>
      </c>
      <c r="W214" s="88" t="e">
        <f>W213+X214*W217</f>
        <v>#DIV/0!</v>
      </c>
      <c r="X214" s="86">
        <v>1</v>
      </c>
      <c r="Y214" s="64" t="s">
        <v>59</v>
      </c>
      <c r="Z214" s="89"/>
      <c r="AA214" s="89" t="s">
        <v>58</v>
      </c>
      <c r="AB214" s="87"/>
      <c r="AR214" s="152"/>
      <c r="AS214" s="89"/>
      <c r="AT214" s="89"/>
      <c r="AU214" s="89"/>
      <c r="AV214" s="77" t="s">
        <v>57</v>
      </c>
      <c r="AW214" s="76" t="e">
        <f>AW213+(AW219*AW216)</f>
        <v>#REF!</v>
      </c>
      <c r="AX214" s="76" t="e">
        <f>AX213+(AX219*AW216)</f>
        <v>#REF!</v>
      </c>
      <c r="AY214" s="89"/>
      <c r="AZ214" s="76" t="e">
        <f>AZ213+(AZ219*AZ216)</f>
        <v>#REF!</v>
      </c>
      <c r="BA214" s="76" t="e">
        <f>BA213+(BA219*AZ216)</f>
        <v>#REF!</v>
      </c>
      <c r="BB214" s="89"/>
      <c r="BC214" s="76" t="e">
        <f>BC213+(BC219*BC216)</f>
        <v>#REF!</v>
      </c>
      <c r="BD214" s="76" t="e">
        <f>BD213+(BD219*BC216)</f>
        <v>#REF!</v>
      </c>
      <c r="BE214" s="89"/>
      <c r="BF214" s="76" t="e">
        <f>BF213+(BF219*BF216)</f>
        <v>#REF!</v>
      </c>
      <c r="BG214" s="76" t="e">
        <f>BG213+(BG219*BF216)</f>
        <v>#REF!</v>
      </c>
      <c r="BH214" s="89"/>
      <c r="BI214" s="76" t="e">
        <f>BI213+(BI219*BI216)</f>
        <v>#REF!</v>
      </c>
      <c r="BJ214" s="76" t="e">
        <f>BJ213+(BJ219*BI216)</f>
        <v>#REF!</v>
      </c>
      <c r="BK214" s="77"/>
      <c r="BL214" s="76" t="e">
        <f>BL213+(BL219*BL216)</f>
        <v>#DIV/0!</v>
      </c>
      <c r="BM214" s="76" t="e">
        <f>BM213+(BM219*BL216)</f>
        <v>#DIV/0!</v>
      </c>
      <c r="BN214" s="89"/>
      <c r="BO214" s="76" t="e">
        <f>BO213+(BO219*BO216)</f>
        <v>#DIV/0!</v>
      </c>
      <c r="BP214" s="76" t="e">
        <f>BP213+(BP219*BO216)</f>
        <v>#DIV/0!</v>
      </c>
      <c r="BQ214" s="89"/>
      <c r="BR214" s="76" t="e">
        <f>BR213+(BR219*BR216)</f>
        <v>#DIV/0!</v>
      </c>
      <c r="BS214" s="76" t="e">
        <f>BS213+(BS219*BR216)</f>
        <v>#DIV/0!</v>
      </c>
      <c r="BT214" s="89"/>
      <c r="BU214" s="76" t="e">
        <f>BU213+(BU219*BU216)</f>
        <v>#DIV/0!</v>
      </c>
      <c r="BV214" s="76" t="e">
        <f>BV213+(BV219*BU216)</f>
        <v>#DIV/0!</v>
      </c>
      <c r="BW214" s="89"/>
      <c r="BX214" s="152"/>
    </row>
    <row r="215" spans="1:76" s="64" customFormat="1" x14ac:dyDescent="0.25">
      <c r="A215" s="83"/>
      <c r="B215" s="91" t="s">
        <v>56</v>
      </c>
      <c r="C215" s="83"/>
      <c r="D215" s="401"/>
      <c r="E215" s="402"/>
      <c r="F215" s="402"/>
      <c r="G215" s="402"/>
      <c r="H215" s="402"/>
      <c r="I215" s="402"/>
      <c r="J215" s="402"/>
      <c r="K215" s="403"/>
      <c r="L215" s="89"/>
      <c r="M215" s="89"/>
      <c r="T215" s="77" t="s">
        <v>54</v>
      </c>
      <c r="U215" s="88">
        <f>IF($AA215="Y",MIN(U193:U212),U213-$X215*U217)</f>
        <v>-19.339734794669766</v>
      </c>
      <c r="V215" s="88">
        <f>IF($AA215="Y",MIN(V193:V212),V213-$X215*V217)</f>
        <v>-19.339734794669766</v>
      </c>
      <c r="W215" s="88" t="e">
        <f>IF($AA215="Y",MIN(W193:W212),W213-$X215*W217)</f>
        <v>#DIV/0!</v>
      </c>
      <c r="X215" s="86">
        <v>1</v>
      </c>
      <c r="Y215" s="64" t="s">
        <v>55</v>
      </c>
      <c r="Z215" s="89"/>
      <c r="AA215" s="90" t="s">
        <v>47</v>
      </c>
      <c r="AB215" s="87"/>
      <c r="AR215" s="152"/>
      <c r="AS215" s="89"/>
      <c r="AT215" s="89"/>
      <c r="AU215" s="89"/>
      <c r="AV215" s="77" t="s">
        <v>54</v>
      </c>
      <c r="AW215" s="76" t="e">
        <f>AW213-(AW219*AW217)</f>
        <v>#REF!</v>
      </c>
      <c r="AX215" s="76" t="e">
        <f>AX213-(AX219*AW217)</f>
        <v>#REF!</v>
      </c>
      <c r="AY215" s="89"/>
      <c r="AZ215" s="76" t="e">
        <f>AZ213-(AZ219*AZ217)</f>
        <v>#REF!</v>
      </c>
      <c r="BA215" s="76" t="e">
        <f>BA213-(BA219*AZ217)</f>
        <v>#REF!</v>
      </c>
      <c r="BB215" s="89"/>
      <c r="BC215" s="76" t="e">
        <f>BC213-(BC219*BC217)</f>
        <v>#REF!</v>
      </c>
      <c r="BD215" s="76" t="e">
        <f>BD213-(BD219*BC217)</f>
        <v>#REF!</v>
      </c>
      <c r="BE215" s="89"/>
      <c r="BF215" s="76" t="e">
        <f>BF213-(BF219*BF217)</f>
        <v>#REF!</v>
      </c>
      <c r="BG215" s="76" t="e">
        <f>BG213-(BG219*BF217)</f>
        <v>#REF!</v>
      </c>
      <c r="BH215" s="89"/>
      <c r="BI215" s="76" t="e">
        <f>BI213-(BI219*BI217)</f>
        <v>#REF!</v>
      </c>
      <c r="BJ215" s="76" t="e">
        <f>BJ213-(BJ219*BI217)</f>
        <v>#REF!</v>
      </c>
      <c r="BK215" s="77"/>
      <c r="BL215" s="76" t="e">
        <f>BL213-(BL219*BL217)</f>
        <v>#DIV/0!</v>
      </c>
      <c r="BM215" s="76" t="e">
        <f>BM213-(BM219*BL217)</f>
        <v>#DIV/0!</v>
      </c>
      <c r="BN215" s="89"/>
      <c r="BO215" s="76" t="e">
        <f>BO213-(BO219*BO217)</f>
        <v>#DIV/0!</v>
      </c>
      <c r="BP215" s="76" t="e">
        <f>BP213-(BP219*BO217)</f>
        <v>#DIV/0!</v>
      </c>
      <c r="BQ215" s="89"/>
      <c r="BR215" s="76" t="e">
        <f>BR213-(BR219*BR217)</f>
        <v>#DIV/0!</v>
      </c>
      <c r="BS215" s="76" t="e">
        <f>BS213-(BS219*BR217)</f>
        <v>#DIV/0!</v>
      </c>
      <c r="BT215" s="89"/>
      <c r="BU215" s="76" t="e">
        <f>BU213-(BU219*BU217)</f>
        <v>#DIV/0!</v>
      </c>
      <c r="BV215" s="76" t="e">
        <f>BV213-(BV219*BU217)</f>
        <v>#DIV/0!</v>
      </c>
      <c r="BW215" s="89"/>
      <c r="BX215" s="152"/>
    </row>
    <row r="216" spans="1:76" s="64" customFormat="1" ht="14.25" x14ac:dyDescent="0.2">
      <c r="A216" s="83"/>
      <c r="B216" s="83"/>
      <c r="C216" s="83"/>
      <c r="D216" s="401"/>
      <c r="E216" s="402"/>
      <c r="F216" s="402"/>
      <c r="G216" s="402"/>
      <c r="H216" s="402"/>
      <c r="I216" s="402"/>
      <c r="J216" s="402"/>
      <c r="K216" s="403"/>
      <c r="T216" s="77" t="s">
        <v>51</v>
      </c>
      <c r="U216" s="88" t="str">
        <f>IF((0.67*U217)&gt;U213,"no","yes")</f>
        <v>yes</v>
      </c>
      <c r="V216" s="88" t="str">
        <f>IF((0.67*V217)&gt;V213,"no","yes")</f>
        <v>yes</v>
      </c>
      <c r="W216" s="88" t="e">
        <f>IF((0.67*W217)&gt;W213,"no","yes")</f>
        <v>#DIV/0!</v>
      </c>
      <c r="AB216" s="87"/>
      <c r="AR216" s="152"/>
      <c r="AU216" s="360" t="s">
        <v>53</v>
      </c>
      <c r="AV216" s="361"/>
      <c r="AW216" s="86">
        <v>1</v>
      </c>
      <c r="AZ216" s="86">
        <v>1</v>
      </c>
      <c r="BC216" s="86">
        <v>1</v>
      </c>
      <c r="BF216" s="86">
        <v>1</v>
      </c>
      <c r="BI216" s="86">
        <v>1</v>
      </c>
      <c r="BK216" s="77"/>
      <c r="BL216" s="86">
        <v>1</v>
      </c>
      <c r="BO216" s="86">
        <v>1</v>
      </c>
      <c r="BR216" s="86">
        <v>1</v>
      </c>
      <c r="BU216" s="86">
        <v>1</v>
      </c>
      <c r="BX216" s="152"/>
    </row>
    <row r="217" spans="1:76" s="64" customFormat="1" ht="14.25" x14ac:dyDescent="0.2">
      <c r="A217" s="75" t="str">
        <f ca="1">HYPERLINK("#"&amp;"'"&amp;A$2&amp;"'!a1","Back to top")</f>
        <v>Back to top</v>
      </c>
      <c r="B217" s="75"/>
      <c r="C217" s="83"/>
      <c r="D217" s="401"/>
      <c r="E217" s="402"/>
      <c r="F217" s="402"/>
      <c r="G217" s="402"/>
      <c r="H217" s="402"/>
      <c r="I217" s="402"/>
      <c r="J217" s="402"/>
      <c r="K217" s="403"/>
      <c r="T217" s="77" t="s">
        <v>50</v>
      </c>
      <c r="U217" s="88">
        <f>_xlfn.STDEV.P(U193:U212)</f>
        <v>856.98286570376069</v>
      </c>
      <c r="V217" s="88">
        <f t="array" ref="V217">IF(U221="Y",SQRT(SUM(IFERROR(O193:O212*(U193:U212-(V213))^2,0))/((COUNTIFS(O193:O212,"&lt;&gt;"&amp;"")-1)/COUNTIFS(O193:O212,"&lt;&gt;"&amp;"")*SUM(O193:O212))),_xlfn.STDEV.P(V193:V212))</f>
        <v>856.98286570376069</v>
      </c>
      <c r="W217" s="88" t="e">
        <f t="array" ref="W217">SQRT(SUM(IFERROR(O193:O212*(U193:U212-(W213))^2,0))/((COUNTIFS(O193:O212,"&lt;&gt;"&amp;"")-1)/COUNTIFS(O193:O212,"&lt;&gt;"&amp;"")*SUM(O193:O212)))</f>
        <v>#DIV/0!</v>
      </c>
      <c r="AB217" s="87"/>
      <c r="AR217" s="152"/>
      <c r="AU217" s="360"/>
      <c r="AV217" s="361"/>
      <c r="AW217" s="86">
        <v>1</v>
      </c>
      <c r="AZ217" s="86">
        <v>1</v>
      </c>
      <c r="BC217" s="86">
        <v>1</v>
      </c>
      <c r="BF217" s="86">
        <v>1</v>
      </c>
      <c r="BI217" s="86">
        <v>1</v>
      </c>
      <c r="BK217" s="77"/>
      <c r="BL217" s="86">
        <v>1</v>
      </c>
      <c r="BO217" s="86">
        <v>1</v>
      </c>
      <c r="BR217" s="86">
        <v>1</v>
      </c>
      <c r="BU217" s="86">
        <v>1</v>
      </c>
      <c r="BX217" s="152"/>
    </row>
    <row r="218" spans="1:76" s="64" customFormat="1" x14ac:dyDescent="0.25">
      <c r="A218" s="83"/>
      <c r="B218" s="83"/>
      <c r="C218" s="83"/>
      <c r="D218" s="401"/>
      <c r="E218" s="402"/>
      <c r="F218" s="402"/>
      <c r="G218" s="402"/>
      <c r="H218" s="402"/>
      <c r="I218" s="402"/>
      <c r="J218" s="402"/>
      <c r="K218" s="403"/>
      <c r="T218" s="73" t="s">
        <v>48</v>
      </c>
      <c r="U218" s="85">
        <f>COUNTIF(U193:U212,"&gt;0")</f>
        <v>11</v>
      </c>
      <c r="V218" s="85">
        <f>COUNTIF(V193:V212,"&gt;0")</f>
        <v>11</v>
      </c>
      <c r="W218" s="81"/>
      <c r="X218" s="84" t="s">
        <v>52</v>
      </c>
      <c r="AB218" s="152"/>
      <c r="AR218" s="152"/>
      <c r="AV218" s="77" t="s">
        <v>51</v>
      </c>
      <c r="AW218" s="76" t="e">
        <f>IF((0.67*AW219)&gt;AW213,"no","yes")</f>
        <v>#REF!</v>
      </c>
      <c r="AX218" s="76" t="e">
        <f>IF((0.67*AX219)&gt;AX213,"no","yes")</f>
        <v>#REF!</v>
      </c>
      <c r="AZ218" s="76" t="e">
        <f>IF((0.67*AZ219)&gt;AZ213,"no","yes")</f>
        <v>#REF!</v>
      </c>
      <c r="BA218" s="76" t="e">
        <f>IF((0.67*BA219)&gt;BA213,"no","yes")</f>
        <v>#REF!</v>
      </c>
      <c r="BC218" s="76" t="e">
        <f>IF((0.67*BC219)&gt;BC213,"no","yes")</f>
        <v>#REF!</v>
      </c>
      <c r="BD218" s="76" t="e">
        <f>IF((0.67*BD219)&gt;BD213,"no","yes")</f>
        <v>#REF!</v>
      </c>
      <c r="BF218" s="76" t="e">
        <f>IF((0.67*BF219)&gt;BF213,"no","yes")</f>
        <v>#REF!</v>
      </c>
      <c r="BG218" s="76" t="e">
        <f>IF((0.67*BG219)&gt;BG213,"no","yes")</f>
        <v>#REF!</v>
      </c>
      <c r="BI218" s="76" t="e">
        <f>IF((0.67*BI219)&gt;BI213,"no","yes")</f>
        <v>#REF!</v>
      </c>
      <c r="BJ218" s="76" t="e">
        <f>IF((0.67*BJ219)&gt;BJ213,"no","yes")</f>
        <v>#REF!</v>
      </c>
      <c r="BK218" s="73"/>
      <c r="BL218" s="76" t="e">
        <f>IF((0.67*BL219)&gt;BL213,"no","yes")</f>
        <v>#DIV/0!</v>
      </c>
      <c r="BM218" s="76" t="e">
        <f>IF((0.67*BM219)&gt;BM213,"no","yes")</f>
        <v>#DIV/0!</v>
      </c>
      <c r="BO218" s="76" t="e">
        <f>IF((0.67*BO219)&gt;BO213,"no","yes")</f>
        <v>#DIV/0!</v>
      </c>
      <c r="BP218" s="76" t="e">
        <f>IF((0.67*BP219)&gt;BP213,"no","yes")</f>
        <v>#DIV/0!</v>
      </c>
      <c r="BR218" s="76" t="e">
        <f>IF((0.67*BR219)&gt;BR213,"no","yes")</f>
        <v>#DIV/0!</v>
      </c>
      <c r="BS218" s="76" t="e">
        <f>IF((0.67*BS219)&gt;BS213,"no","yes")</f>
        <v>#DIV/0!</v>
      </c>
      <c r="BU218" s="76" t="e">
        <f>IF((0.67*BU219)&gt;BU213,"no","yes")</f>
        <v>#DIV/0!</v>
      </c>
      <c r="BV218" s="76" t="e">
        <f>IF((0.67*BV219)&gt;BV213,"no","yes")</f>
        <v>#DIV/0!</v>
      </c>
      <c r="BX218" s="152"/>
    </row>
    <row r="219" spans="1:76" s="64" customFormat="1" ht="14.25" x14ac:dyDescent="0.2">
      <c r="A219" s="83"/>
      <c r="B219" s="83"/>
      <c r="C219" s="83"/>
      <c r="D219" s="401"/>
      <c r="E219" s="402"/>
      <c r="F219" s="402"/>
      <c r="G219" s="402"/>
      <c r="H219" s="402"/>
      <c r="I219" s="402"/>
      <c r="J219" s="402"/>
      <c r="K219" s="403"/>
      <c r="X219" s="80"/>
      <c r="Y219" s="79"/>
      <c r="Z219" s="78"/>
      <c r="AB219" s="152"/>
      <c r="AR219" s="152"/>
      <c r="AV219" s="77" t="s">
        <v>50</v>
      </c>
      <c r="AW219" s="76" t="e">
        <f>_xlfn.STDEV.P(AW193:AW212)</f>
        <v>#REF!</v>
      </c>
      <c r="AX219" s="76" t="e">
        <f>_xlfn.STDEV.P(AX193:AX212)</f>
        <v>#REF!</v>
      </c>
      <c r="AZ219" s="76" t="e">
        <f>_xlfn.STDEV.P(AZ193:AZ212)</f>
        <v>#REF!</v>
      </c>
      <c r="BA219" s="76" t="e">
        <f>_xlfn.STDEV.P(BA193:BA212)</f>
        <v>#REF!</v>
      </c>
      <c r="BC219" s="76" t="e">
        <f>_xlfn.STDEV.P(BC193:BC212)</f>
        <v>#REF!</v>
      </c>
      <c r="BD219" s="76" t="e">
        <f>_xlfn.STDEV.P(BD193:BD212)</f>
        <v>#REF!</v>
      </c>
      <c r="BF219" s="76" t="e">
        <f>_xlfn.STDEV.P(BF193:BF212)</f>
        <v>#REF!</v>
      </c>
      <c r="BG219" s="76" t="e">
        <f>_xlfn.STDEV.P(BG193:BG212)</f>
        <v>#REF!</v>
      </c>
      <c r="BI219" s="76" t="e">
        <f>_xlfn.STDEV.P(BI193:BI212)</f>
        <v>#REF!</v>
      </c>
      <c r="BJ219" s="76" t="e">
        <f>_xlfn.STDEV.P(BJ193:BJ212)</f>
        <v>#REF!</v>
      </c>
      <c r="BL219" s="76" t="e">
        <f>_xlfn.STDEV.P(BL193:BL212)</f>
        <v>#DIV/0!</v>
      </c>
      <c r="BM219" s="76" t="e">
        <f>_xlfn.STDEV.P(BM193:BM212)</f>
        <v>#DIV/0!</v>
      </c>
      <c r="BO219" s="76" t="e">
        <f>_xlfn.STDEV.P(BO193:BO212)</f>
        <v>#DIV/0!</v>
      </c>
      <c r="BP219" s="76" t="e">
        <f>_xlfn.STDEV.P(BP193:BP212)</f>
        <v>#DIV/0!</v>
      </c>
      <c r="BR219" s="76" t="e">
        <f>_xlfn.STDEV.P(BR193:BR212)</f>
        <v>#DIV/0!</v>
      </c>
      <c r="BS219" s="76" t="e">
        <f>_xlfn.STDEV.P(BS193:BS212)</f>
        <v>#DIV/0!</v>
      </c>
      <c r="BU219" s="76" t="e">
        <f>_xlfn.STDEV.P(BU193:BU212)</f>
        <v>#DIV/0!</v>
      </c>
      <c r="BV219" s="76" t="e">
        <f>_xlfn.STDEV.P(BV193:BV212)</f>
        <v>#DIV/0!</v>
      </c>
      <c r="BW219" s="59"/>
      <c r="BX219" s="152"/>
    </row>
    <row r="220" spans="1:76" s="64" customFormat="1" x14ac:dyDescent="0.2">
      <c r="A220" s="83"/>
      <c r="B220" s="83"/>
      <c r="C220" s="83"/>
      <c r="D220" s="401"/>
      <c r="E220" s="402"/>
      <c r="F220" s="402"/>
      <c r="G220" s="402"/>
      <c r="H220" s="402"/>
      <c r="I220" s="402"/>
      <c r="J220" s="402"/>
      <c r="K220" s="403"/>
      <c r="U220" s="138" t="s">
        <v>49</v>
      </c>
      <c r="X220" s="70"/>
      <c r="Y220" s="69"/>
      <c r="Z220" s="68"/>
      <c r="AB220" s="152"/>
      <c r="AR220" s="152"/>
      <c r="AV220" s="73" t="s">
        <v>48</v>
      </c>
      <c r="AW220" s="72">
        <f>COUNTIF(AW193:AW212,"&gt;0")</f>
        <v>0</v>
      </c>
      <c r="AX220" s="72">
        <f>COUNTIF(AX193:AX212,"&gt;0")</f>
        <v>0</v>
      </c>
      <c r="AZ220" s="72">
        <f>COUNTIF(AZ193:AZ212,"&gt;0")</f>
        <v>0</v>
      </c>
      <c r="BA220" s="72">
        <f>COUNTIF(BA193:BA212,"&gt;0")</f>
        <v>0</v>
      </c>
      <c r="BC220" s="72">
        <f>COUNTIF(BC193:BC212,"&gt;0")</f>
        <v>0</v>
      </c>
      <c r="BD220" s="72">
        <f>COUNTIF(BD193:BD212,"&gt;0")</f>
        <v>0</v>
      </c>
      <c r="BF220" s="72">
        <f>COUNTIF(BF193:BF212,"&gt;0")</f>
        <v>0</v>
      </c>
      <c r="BG220" s="72">
        <f>COUNTIF(BG193:BG212,"&gt;0")</f>
        <v>0</v>
      </c>
      <c r="BI220" s="72">
        <f>COUNTIF(BI193:BI212,"&gt;0")</f>
        <v>0</v>
      </c>
      <c r="BJ220" s="72">
        <f>COUNTIF(BJ193:BJ212,"&gt;0")</f>
        <v>0</v>
      </c>
      <c r="BL220" s="72">
        <f>COUNTIF(BL193:BL212,"&gt;0")</f>
        <v>0</v>
      </c>
      <c r="BM220" s="72">
        <f>COUNTIF(BM193:BM212,"&gt;0")</f>
        <v>0</v>
      </c>
      <c r="BO220" s="72">
        <f>COUNTIF(BO193:BO212,"&gt;0")</f>
        <v>0</v>
      </c>
      <c r="BP220" s="72">
        <f>COUNTIF(BP193:BP212,"&gt;0")</f>
        <v>0</v>
      </c>
      <c r="BR220" s="72">
        <f>COUNTIF(BR193:BR212,"&gt;0")</f>
        <v>0</v>
      </c>
      <c r="BS220" s="72">
        <f>COUNTIF(BS193:BS212,"&gt;0")</f>
        <v>0</v>
      </c>
      <c r="BU220" s="72">
        <f>COUNTIF(BU193:BU212,"&gt;0")</f>
        <v>0</v>
      </c>
      <c r="BV220" s="72">
        <f>COUNTIF(BV193:BV212,"&gt;0")</f>
        <v>0</v>
      </c>
      <c r="BW220" s="59"/>
      <c r="BX220" s="152"/>
    </row>
    <row r="221" spans="1:76" s="64" customFormat="1" ht="14.25" x14ac:dyDescent="0.2">
      <c r="A221" s="83"/>
      <c r="B221" s="83"/>
      <c r="C221" s="83"/>
      <c r="D221" s="401"/>
      <c r="E221" s="402"/>
      <c r="F221" s="402"/>
      <c r="G221" s="402"/>
      <c r="H221" s="402"/>
      <c r="I221" s="402"/>
      <c r="J221" s="402"/>
      <c r="K221" s="403"/>
      <c r="U221" s="137" t="s">
        <v>47</v>
      </c>
      <c r="X221" s="70"/>
      <c r="Y221" s="69"/>
      <c r="Z221" s="68"/>
      <c r="AB221" s="152"/>
      <c r="AR221" s="152"/>
      <c r="AV221" s="83"/>
      <c r="BX221" s="152"/>
    </row>
    <row r="222" spans="1:76" s="64" customFormat="1" ht="14.25" x14ac:dyDescent="0.2">
      <c r="A222" s="83"/>
      <c r="B222" s="83"/>
      <c r="C222" s="83"/>
      <c r="D222" s="401"/>
      <c r="E222" s="402"/>
      <c r="F222" s="402"/>
      <c r="G222" s="402"/>
      <c r="H222" s="402"/>
      <c r="I222" s="402"/>
      <c r="J222" s="402"/>
      <c r="K222" s="403"/>
      <c r="X222" s="67"/>
      <c r="Y222" s="66"/>
      <c r="Z222" s="65"/>
      <c r="AB222" s="152"/>
      <c r="AR222" s="152"/>
      <c r="AV222" s="83"/>
      <c r="BX222" s="152"/>
    </row>
    <row r="223" spans="1:76" s="59" customFormat="1" ht="18" x14ac:dyDescent="0.25">
      <c r="C223" s="64"/>
      <c r="D223" s="404"/>
      <c r="E223" s="405"/>
      <c r="F223" s="405"/>
      <c r="G223" s="405"/>
      <c r="H223" s="405"/>
      <c r="I223" s="405"/>
      <c r="J223" s="405"/>
      <c r="K223" s="406"/>
      <c r="W223" s="64"/>
      <c r="X223" s="64"/>
      <c r="Y223" s="64"/>
      <c r="Z223" s="64"/>
      <c r="AB223" s="63"/>
      <c r="AR223" s="60"/>
      <c r="AS223" s="62"/>
      <c r="AT223" s="62"/>
      <c r="AU223" s="61"/>
      <c r="AV223" s="61"/>
      <c r="AW223" s="61"/>
      <c r="AX223" s="61"/>
      <c r="AY223" s="61"/>
      <c r="AZ223" s="61"/>
      <c r="BA223" s="61"/>
      <c r="BB223" s="61"/>
      <c r="BC223" s="61"/>
      <c r="BD223" s="61"/>
      <c r="BE223" s="61"/>
      <c r="BF223" s="61"/>
      <c r="BG223" s="61"/>
      <c r="BH223" s="61"/>
      <c r="BI223" s="61"/>
      <c r="BJ223" s="61"/>
      <c r="BK223" s="61"/>
      <c r="BL223" s="61"/>
      <c r="BM223" s="61"/>
      <c r="BN223" s="61"/>
      <c r="BO223" s="61"/>
      <c r="BP223" s="61"/>
      <c r="BQ223" s="61"/>
      <c r="BR223" s="61"/>
      <c r="BS223" s="61"/>
      <c r="BT223" s="61"/>
      <c r="BU223" s="61"/>
      <c r="BV223" s="61"/>
      <c r="BW223" s="61"/>
      <c r="BX223" s="60"/>
    </row>
    <row r="224" spans="1:76" s="59" customFormat="1" ht="14.25" x14ac:dyDescent="0.2">
      <c r="AB224" s="63"/>
      <c r="AR224" s="63"/>
      <c r="BX224" s="63"/>
    </row>
    <row r="225" spans="1:76" s="59" customFormat="1" ht="14.25" x14ac:dyDescent="0.2">
      <c r="AB225" s="63"/>
      <c r="AR225" s="63"/>
      <c r="BX225" s="63"/>
    </row>
    <row r="226" spans="1:76" s="2" customFormat="1" ht="15.75" x14ac:dyDescent="0.25">
      <c r="A226" s="134">
        <f>1+A190</f>
        <v>6</v>
      </c>
      <c r="B226" s="134"/>
      <c r="C226" s="133" t="s">
        <v>355</v>
      </c>
      <c r="D226" s="132"/>
      <c r="E226" s="132"/>
      <c r="F226" s="132"/>
      <c r="G226" s="132"/>
      <c r="H226" s="132"/>
      <c r="K226" s="132"/>
      <c r="L226" s="132"/>
      <c r="M226" s="131"/>
      <c r="N226" s="131"/>
      <c r="O226" s="131"/>
      <c r="AS226" s="130">
        <f>A226</f>
        <v>6</v>
      </c>
      <c r="AT226" s="130" t="str">
        <f>C226</f>
        <v>CONVENTIONAL Net Profit Margin per Functional Unit per Annum</v>
      </c>
    </row>
    <row r="227" spans="1:76" s="59" customFormat="1" x14ac:dyDescent="0.25">
      <c r="A227" s="83"/>
      <c r="B227" s="83"/>
      <c r="C227" s="83"/>
      <c r="D227" s="129"/>
      <c r="E227" s="129"/>
      <c r="F227" s="129"/>
      <c r="G227" s="129"/>
      <c r="H227" s="129"/>
      <c r="K227" s="129"/>
      <c r="L227" s="129"/>
      <c r="M227" s="64"/>
      <c r="N227" s="64"/>
      <c r="O227" s="64"/>
      <c r="AB227" s="63"/>
      <c r="AR227" s="63"/>
      <c r="AS227" s="89"/>
      <c r="AT227" s="89"/>
      <c r="AU227" s="89"/>
      <c r="AV227" s="89"/>
      <c r="AW227" s="128" t="e">
        <f>IF($AV$45="Region",'[1]Advanced Controls'!$A$59,'[1]AEZ Data'!$A$78)</f>
        <v>#REF!</v>
      </c>
      <c r="AX227" s="128"/>
      <c r="AY227" s="89"/>
      <c r="AZ227" s="128" t="e">
        <f>IF($AV$45="Region",'[1]Advanced Controls'!$A$60,'[1]AEZ Data'!$A$80)</f>
        <v>#REF!</v>
      </c>
      <c r="BA227" s="128"/>
      <c r="BB227" s="89"/>
      <c r="BC227" s="128" t="e">
        <f>IF($AV$45="Region",'[1]Advanced Controls'!$A$61,'[1]AEZ Data'!$A$79)</f>
        <v>#REF!</v>
      </c>
      <c r="BD227" s="128"/>
      <c r="BE227" s="89"/>
      <c r="BF227" s="128" t="e">
        <f>IF($AV$45="Region",'[1]Advanced Controls'!$A$62,'[1]AEZ Data'!$A$81)</f>
        <v>#REF!</v>
      </c>
      <c r="BG227" s="128"/>
      <c r="BH227" s="89"/>
      <c r="BI227" s="128" t="e">
        <f>IF($AV$45="Region",'[1]Advanced Controls'!$A$63,'[1]AEZ Data'!$A$82)</f>
        <v>#REF!</v>
      </c>
      <c r="BJ227" s="128"/>
      <c r="BK227" s="89"/>
      <c r="BL227" s="128" t="s">
        <v>90</v>
      </c>
      <c r="BM227" s="128"/>
      <c r="BN227" s="89"/>
      <c r="BO227" s="128" t="s">
        <v>89</v>
      </c>
      <c r="BP227" s="128"/>
      <c r="BQ227" s="89"/>
      <c r="BR227" s="128" t="s">
        <v>88</v>
      </c>
      <c r="BS227" s="128"/>
      <c r="BT227" s="89"/>
      <c r="BU227" s="128" t="s">
        <v>87</v>
      </c>
      <c r="BV227" s="128"/>
      <c r="BW227" s="89"/>
      <c r="BX227" s="63"/>
    </row>
    <row r="228" spans="1:76" s="59" customFormat="1" ht="45.75" thickBot="1" x14ac:dyDescent="0.3">
      <c r="A228" s="92" t="s">
        <v>86</v>
      </c>
      <c r="B228" s="127" t="s">
        <v>85</v>
      </c>
      <c r="C228" s="124" t="s">
        <v>84</v>
      </c>
      <c r="D228" s="126" t="s">
        <v>83</v>
      </c>
      <c r="E228" s="126" t="s">
        <v>82</v>
      </c>
      <c r="F228" s="124" t="s">
        <v>81</v>
      </c>
      <c r="G228" s="125" t="s">
        <v>80</v>
      </c>
      <c r="H228" s="124" t="s">
        <v>79</v>
      </c>
      <c r="I228" s="124" t="s">
        <v>78</v>
      </c>
      <c r="J228" s="124" t="s">
        <v>77</v>
      </c>
      <c r="K228" s="123" t="s">
        <v>76</v>
      </c>
      <c r="L228" s="122" t="s">
        <v>75</v>
      </c>
      <c r="M228" s="121" t="s">
        <v>74</v>
      </c>
      <c r="N228" s="119" t="s">
        <v>73</v>
      </c>
      <c r="O228" s="120" t="s">
        <v>72</v>
      </c>
      <c r="P228" s="119" t="s">
        <v>71</v>
      </c>
      <c r="Q228" s="441"/>
      <c r="R228" s="441"/>
      <c r="S228" s="114"/>
      <c r="T228" s="118" t="s">
        <v>70</v>
      </c>
      <c r="U228" s="117" t="s">
        <v>66</v>
      </c>
      <c r="V228" s="117" t="s">
        <v>65</v>
      </c>
      <c r="W228" s="117" t="s">
        <v>69</v>
      </c>
      <c r="X228" s="116" t="s">
        <v>68</v>
      </c>
      <c r="Y228" s="114"/>
      <c r="Z228" s="114"/>
      <c r="AB228" s="63"/>
      <c r="AR228" s="63"/>
      <c r="AS228" s="114"/>
      <c r="AT228" s="114"/>
      <c r="AU228" s="116" t="s">
        <v>67</v>
      </c>
      <c r="AV228" s="114"/>
      <c r="AW228" s="115" t="s">
        <v>66</v>
      </c>
      <c r="AX228" s="115" t="s">
        <v>65</v>
      </c>
      <c r="AY228" s="114"/>
      <c r="AZ228" s="115" t="s">
        <v>66</v>
      </c>
      <c r="BA228" s="115" t="s">
        <v>65</v>
      </c>
      <c r="BB228" s="114"/>
      <c r="BC228" s="115" t="s">
        <v>66</v>
      </c>
      <c r="BD228" s="115" t="s">
        <v>65</v>
      </c>
      <c r="BE228" s="114"/>
      <c r="BF228" s="115" t="s">
        <v>66</v>
      </c>
      <c r="BG228" s="115" t="s">
        <v>65</v>
      </c>
      <c r="BH228" s="114"/>
      <c r="BI228" s="115" t="s">
        <v>66</v>
      </c>
      <c r="BJ228" s="115" t="s">
        <v>65</v>
      </c>
      <c r="BK228" s="114"/>
      <c r="BL228" s="115" t="s">
        <v>66</v>
      </c>
      <c r="BM228" s="115" t="s">
        <v>65</v>
      </c>
      <c r="BN228" s="114"/>
      <c r="BO228" s="115" t="s">
        <v>66</v>
      </c>
      <c r="BP228" s="115" t="s">
        <v>65</v>
      </c>
      <c r="BQ228" s="114"/>
      <c r="BR228" s="115" t="s">
        <v>66</v>
      </c>
      <c r="BS228" s="115" t="s">
        <v>65</v>
      </c>
      <c r="BT228" s="114"/>
      <c r="BU228" s="115" t="s">
        <v>66</v>
      </c>
      <c r="BV228" s="115" t="s">
        <v>65</v>
      </c>
      <c r="BW228" s="114"/>
      <c r="BX228" s="63"/>
    </row>
    <row r="229" spans="1:76" s="59" customFormat="1" ht="15.75" x14ac:dyDescent="0.25">
      <c r="A229" s="83">
        <v>1</v>
      </c>
      <c r="B229" s="109" t="str">
        <f t="shared" ref="B229:B248" si="124">CONCATENATE(E229,": ",C229)</f>
        <v>USA: Metzger 2005</v>
      </c>
      <c r="C229" s="108" t="s">
        <v>354</v>
      </c>
      <c r="D229" s="187" t="s">
        <v>353</v>
      </c>
      <c r="E229" s="108" t="s">
        <v>87</v>
      </c>
      <c r="F229" s="113" t="s">
        <v>352</v>
      </c>
      <c r="G229" s="108"/>
      <c r="H229" s="107" t="s">
        <v>108</v>
      </c>
      <c r="I229" s="106">
        <v>2005</v>
      </c>
      <c r="J229" s="106"/>
      <c r="K229" s="110">
        <v>10.47</v>
      </c>
      <c r="L229" s="110" t="s">
        <v>351</v>
      </c>
      <c r="M229" s="111">
        <f>K229*$AE$15</f>
        <v>12.668700000000001</v>
      </c>
      <c r="N229" s="151" t="s">
        <v>316</v>
      </c>
      <c r="O229" s="105"/>
      <c r="P229" s="104" t="s">
        <v>350</v>
      </c>
      <c r="Q229" s="440"/>
      <c r="R229" s="440"/>
      <c r="S229" s="64"/>
      <c r="T229" s="103"/>
      <c r="U229" s="101">
        <f t="shared" ref="U229:U248" si="125">IF(T229="Y","",IF(AND(M229="",K229=""),"",IF(M229="",K229,M229)))</f>
        <v>12.668700000000001</v>
      </c>
      <c r="V229" s="102">
        <f t="shared" ref="V229:V248" si="126">IF(U229="","",IF($U$257="Y",W229,IF(U229&gt;=$U$249-$AD$36*$U$253,IF(U229&lt;=$U$249+$AD$36*$U$253,U229,""),"")))</f>
        <v>12.668700000000001</v>
      </c>
      <c r="W229" s="101">
        <f t="shared" ref="W229:W248" si="127">IF(T229="Y","",IF(AND(M229="",K229=""),"",IF(M229="",K229*O229,M229*O229)))</f>
        <v>0</v>
      </c>
      <c r="X229" s="100" t="str">
        <f t="shared" ref="X229:X248" si="128">IF(AND(N229="",L229=""),"",IF(N229="",L229,N229))</f>
        <v>US$2014/ ha/ yr</v>
      </c>
      <c r="Y229" s="89"/>
      <c r="Z229" s="89"/>
      <c r="AB229" s="63"/>
      <c r="AR229" s="63"/>
      <c r="AS229" s="89"/>
      <c r="AT229" s="89"/>
      <c r="AU229" s="112">
        <f>$W229</f>
        <v>0</v>
      </c>
      <c r="AV229" s="89"/>
      <c r="AW229" s="98" t="e">
        <f t="shared" ref="AW229:AW248" si="129">IF($AV$45="region",IF($E229=AW$763,$U229,""),IF($G229=AW$763,$U229,""))</f>
        <v>#REF!</v>
      </c>
      <c r="AX229" s="98" t="e">
        <f t="shared" ref="AX229:AX248" si="130">IF($AV$45="Region",IF($E229=AW$763,$V229,""),IF($G229=AW$763,$V229,""))</f>
        <v>#REF!</v>
      </c>
      <c r="AY229" s="89"/>
      <c r="AZ229" s="98" t="e">
        <f t="shared" ref="AZ229:AZ248" si="131">IF($AV$45="region",IF($E229=AZ$763,$U229,""),IF($G229=AZ$763,$U229,""))</f>
        <v>#REF!</v>
      </c>
      <c r="BA229" s="98" t="e">
        <f t="shared" ref="BA229:BA248" si="132">IF($AV$45="Region",IF($E229=AZ$763,$V229,""),IF($G229=AZ$763,$V229,""))</f>
        <v>#REF!</v>
      </c>
      <c r="BB229" s="89"/>
      <c r="BC229" s="98" t="e">
        <f t="shared" ref="BC229:BC248" si="133">IF($AV$45="region",IF($E229=BC$763,$U229,""),IF($G229=BC$763,$U229,""))</f>
        <v>#REF!</v>
      </c>
      <c r="BD229" s="98" t="e">
        <f t="shared" ref="BD229:BD248" si="134">IF($AV$45="Region",IF($E229=BC$763,$V229,""),IF($G229=BC$763,$V229,""))</f>
        <v>#REF!</v>
      </c>
      <c r="BE229" s="89"/>
      <c r="BF229" s="98" t="e">
        <f t="shared" ref="BF229:BF248" si="135">IF($AV$45="region",IF($E229=BF$763,$U229,""),IF($G229=BF$763,$U229,""))</f>
        <v>#REF!</v>
      </c>
      <c r="BG229" s="98" t="e">
        <f t="shared" ref="BG229:BG248" si="136">IF($AV$45="Region",IF($E229=BF$763,$V229,""),IF($G229=BF$763,$V229,""))</f>
        <v>#REF!</v>
      </c>
      <c r="BH229" s="89"/>
      <c r="BI229" s="98" t="e">
        <f t="shared" ref="BI229:BI248" si="137">IF($AV$45="region",IF($E229=BI$763,$U229,""),IF($G229=BI$763,$U229,""))</f>
        <v>#REF!</v>
      </c>
      <c r="BJ229" s="98" t="e">
        <f t="shared" ref="BJ229:BJ248" si="138">IF($AV$45="Region",IF($E229=BI$763,$V229,""),IF($G229=BI$763,$V229,""))</f>
        <v>#REF!</v>
      </c>
      <c r="BK229" s="89"/>
      <c r="BL229" s="98" t="str">
        <f t="shared" ref="BL229:BL248" si="139">IF($E229=$BL$48,U229,"")</f>
        <v/>
      </c>
      <c r="BM229" s="98" t="str">
        <f t="shared" ref="BM229:BM248" si="140">IF($E229=$BL$48,V229,"")</f>
        <v/>
      </c>
      <c r="BN229" s="89"/>
      <c r="BO229" s="98" t="str">
        <f t="shared" ref="BO229:BO248" si="141">IF($E229=$BO$48,U229,"")</f>
        <v/>
      </c>
      <c r="BP229" s="98" t="str">
        <f t="shared" ref="BP229:BP248" si="142">IF($E229=$BO$48,V229,"")</f>
        <v/>
      </c>
      <c r="BQ229" s="89"/>
      <c r="BR229" s="98" t="str">
        <f t="shared" ref="BR229:BR248" si="143">IF($E229=$BR$48,U229,"")</f>
        <v/>
      </c>
      <c r="BS229" s="98" t="str">
        <f t="shared" ref="BS229:BS248" si="144">IF($E229=$BR$48,V229,"")</f>
        <v/>
      </c>
      <c r="BT229" s="89"/>
      <c r="BU229" s="98">
        <f t="shared" ref="BU229:BU248" si="145">IF($E229=$BU$48,U229,"")</f>
        <v>12.668700000000001</v>
      </c>
      <c r="BV229" s="98">
        <f t="shared" ref="BV229:BV248" si="146">IF($E229=$BU$48,V229,"")</f>
        <v>12.668700000000001</v>
      </c>
      <c r="BW229" s="89"/>
      <c r="BX229" s="63"/>
    </row>
    <row r="230" spans="1:76" s="59" customFormat="1" ht="15.75" x14ac:dyDescent="0.25">
      <c r="A230" s="83">
        <v>2</v>
      </c>
      <c r="B230" s="109" t="str">
        <f t="shared" si="124"/>
        <v>OECD90: NSW 2016a</v>
      </c>
      <c r="C230" s="108" t="s">
        <v>349</v>
      </c>
      <c r="D230" s="187" t="s">
        <v>348</v>
      </c>
      <c r="E230" s="108" t="s">
        <v>155</v>
      </c>
      <c r="F230" s="108" t="s">
        <v>323</v>
      </c>
      <c r="G230" s="108"/>
      <c r="H230" s="107" t="s">
        <v>225</v>
      </c>
      <c r="I230" s="106">
        <v>2016</v>
      </c>
      <c r="J230" s="106"/>
      <c r="K230" s="105">
        <v>134.80000000000001</v>
      </c>
      <c r="L230" s="110" t="s">
        <v>328</v>
      </c>
      <c r="M230" s="111">
        <f>(K230*0.77)*$AE$4</f>
        <v>102.43473814625524</v>
      </c>
      <c r="N230" s="151" t="s">
        <v>316</v>
      </c>
      <c r="O230" s="105"/>
      <c r="P230" s="104" t="s">
        <v>347</v>
      </c>
      <c r="Q230" s="440"/>
      <c r="R230" s="440"/>
      <c r="S230" s="64"/>
      <c r="T230" s="103"/>
      <c r="U230" s="101">
        <f t="shared" si="125"/>
        <v>102.43473814625524</v>
      </c>
      <c r="V230" s="102">
        <f t="shared" si="126"/>
        <v>102.43473814625524</v>
      </c>
      <c r="W230" s="101">
        <f t="shared" si="127"/>
        <v>0</v>
      </c>
      <c r="X230" s="100" t="str">
        <f t="shared" si="128"/>
        <v>US$2014/ ha/ yr</v>
      </c>
      <c r="Y230" s="89"/>
      <c r="Z230" s="89"/>
      <c r="AB230" s="63"/>
      <c r="AR230" s="63"/>
      <c r="AS230" s="89"/>
      <c r="AT230" s="89"/>
      <c r="AU230" s="99"/>
      <c r="AV230" s="89"/>
      <c r="AW230" s="98" t="e">
        <f t="shared" si="129"/>
        <v>#REF!</v>
      </c>
      <c r="AX230" s="98" t="e">
        <f t="shared" si="130"/>
        <v>#REF!</v>
      </c>
      <c r="AY230" s="89"/>
      <c r="AZ230" s="98" t="e">
        <f t="shared" si="131"/>
        <v>#REF!</v>
      </c>
      <c r="BA230" s="98" t="e">
        <f t="shared" si="132"/>
        <v>#REF!</v>
      </c>
      <c r="BB230" s="89"/>
      <c r="BC230" s="98" t="e">
        <f t="shared" si="133"/>
        <v>#REF!</v>
      </c>
      <c r="BD230" s="98" t="e">
        <f t="shared" si="134"/>
        <v>#REF!</v>
      </c>
      <c r="BE230" s="89"/>
      <c r="BF230" s="98" t="e">
        <f t="shared" si="135"/>
        <v>#REF!</v>
      </c>
      <c r="BG230" s="98" t="e">
        <f t="shared" si="136"/>
        <v>#REF!</v>
      </c>
      <c r="BH230" s="89"/>
      <c r="BI230" s="98" t="e">
        <f t="shared" si="137"/>
        <v>#REF!</v>
      </c>
      <c r="BJ230" s="98" t="e">
        <f t="shared" si="138"/>
        <v>#REF!</v>
      </c>
      <c r="BK230" s="89"/>
      <c r="BL230" s="98" t="str">
        <f t="shared" si="139"/>
        <v/>
      </c>
      <c r="BM230" s="98" t="str">
        <f t="shared" si="140"/>
        <v/>
      </c>
      <c r="BN230" s="89"/>
      <c r="BO230" s="98" t="str">
        <f t="shared" si="141"/>
        <v/>
      </c>
      <c r="BP230" s="98" t="str">
        <f t="shared" si="142"/>
        <v/>
      </c>
      <c r="BQ230" s="89"/>
      <c r="BR230" s="98" t="str">
        <f t="shared" si="143"/>
        <v/>
      </c>
      <c r="BS230" s="98" t="str">
        <f t="shared" si="144"/>
        <v/>
      </c>
      <c r="BT230" s="89"/>
      <c r="BU230" s="98" t="str">
        <f t="shared" si="145"/>
        <v/>
      </c>
      <c r="BV230" s="98" t="str">
        <f t="shared" si="146"/>
        <v/>
      </c>
      <c r="BW230" s="89"/>
      <c r="BX230" s="63"/>
    </row>
    <row r="231" spans="1:76" s="59" customFormat="1" ht="15.75" x14ac:dyDescent="0.25">
      <c r="A231" s="83">
        <v>3</v>
      </c>
      <c r="B231" s="109" t="str">
        <f t="shared" si="124"/>
        <v>OECD90: NSW 2016b</v>
      </c>
      <c r="C231" s="106" t="s">
        <v>346</v>
      </c>
      <c r="D231" s="188" t="s">
        <v>345</v>
      </c>
      <c r="E231" s="108" t="s">
        <v>155</v>
      </c>
      <c r="F231" s="106" t="s">
        <v>323</v>
      </c>
      <c r="G231" s="108"/>
      <c r="H231" s="107" t="s">
        <v>225</v>
      </c>
      <c r="I231" s="106">
        <v>2016</v>
      </c>
      <c r="J231" s="106"/>
      <c r="K231" s="104">
        <v>230.98</v>
      </c>
      <c r="L231" s="110" t="s">
        <v>328</v>
      </c>
      <c r="M231" s="111">
        <f>(K231*0.77)*$AE$4</f>
        <v>175.522075793932</v>
      </c>
      <c r="N231" s="151" t="s">
        <v>316</v>
      </c>
      <c r="O231" s="105"/>
      <c r="P231" s="104" t="s">
        <v>344</v>
      </c>
      <c r="Q231" s="440"/>
      <c r="R231" s="440"/>
      <c r="S231" s="64"/>
      <c r="T231" s="103"/>
      <c r="U231" s="101">
        <f t="shared" si="125"/>
        <v>175.522075793932</v>
      </c>
      <c r="V231" s="102">
        <f t="shared" si="126"/>
        <v>175.522075793932</v>
      </c>
      <c r="W231" s="101">
        <f t="shared" si="127"/>
        <v>0</v>
      </c>
      <c r="X231" s="100" t="str">
        <f t="shared" si="128"/>
        <v>US$2014/ ha/ yr</v>
      </c>
      <c r="Y231" s="89"/>
      <c r="Z231" s="89"/>
      <c r="AB231" s="63"/>
      <c r="AR231" s="63"/>
      <c r="AS231" s="89"/>
      <c r="AT231" s="89"/>
      <c r="AU231" s="64"/>
      <c r="AV231" s="89"/>
      <c r="AW231" s="98" t="e">
        <f t="shared" si="129"/>
        <v>#REF!</v>
      </c>
      <c r="AX231" s="98" t="e">
        <f t="shared" si="130"/>
        <v>#REF!</v>
      </c>
      <c r="AY231" s="89"/>
      <c r="AZ231" s="98" t="e">
        <f t="shared" si="131"/>
        <v>#REF!</v>
      </c>
      <c r="BA231" s="98" t="e">
        <f t="shared" si="132"/>
        <v>#REF!</v>
      </c>
      <c r="BB231" s="89"/>
      <c r="BC231" s="98" t="e">
        <f t="shared" si="133"/>
        <v>#REF!</v>
      </c>
      <c r="BD231" s="98" t="e">
        <f t="shared" si="134"/>
        <v>#REF!</v>
      </c>
      <c r="BE231" s="89"/>
      <c r="BF231" s="98" t="e">
        <f t="shared" si="135"/>
        <v>#REF!</v>
      </c>
      <c r="BG231" s="98" t="e">
        <f t="shared" si="136"/>
        <v>#REF!</v>
      </c>
      <c r="BH231" s="89"/>
      <c r="BI231" s="98" t="e">
        <f t="shared" si="137"/>
        <v>#REF!</v>
      </c>
      <c r="BJ231" s="98" t="e">
        <f t="shared" si="138"/>
        <v>#REF!</v>
      </c>
      <c r="BK231" s="89"/>
      <c r="BL231" s="98" t="str">
        <f t="shared" si="139"/>
        <v/>
      </c>
      <c r="BM231" s="98" t="str">
        <f t="shared" si="140"/>
        <v/>
      </c>
      <c r="BN231" s="89"/>
      <c r="BO231" s="98" t="str">
        <f t="shared" si="141"/>
        <v/>
      </c>
      <c r="BP231" s="98" t="str">
        <f t="shared" si="142"/>
        <v/>
      </c>
      <c r="BQ231" s="89"/>
      <c r="BR231" s="98" t="str">
        <f t="shared" si="143"/>
        <v/>
      </c>
      <c r="BS231" s="98" t="str">
        <f t="shared" si="144"/>
        <v/>
      </c>
      <c r="BT231" s="89"/>
      <c r="BU231" s="98" t="str">
        <f t="shared" si="145"/>
        <v/>
      </c>
      <c r="BV231" s="98" t="str">
        <f t="shared" si="146"/>
        <v/>
      </c>
      <c r="BW231" s="89"/>
      <c r="BX231" s="63"/>
    </row>
    <row r="232" spans="1:76" s="59" customFormat="1" ht="15.75" x14ac:dyDescent="0.25">
      <c r="A232" s="83">
        <v>4</v>
      </c>
      <c r="B232" s="109" t="str">
        <f t="shared" si="124"/>
        <v>USA: Holmgren 2015</v>
      </c>
      <c r="C232" s="106" t="s">
        <v>343</v>
      </c>
      <c r="D232" s="188" t="s">
        <v>342</v>
      </c>
      <c r="E232" s="108" t="s">
        <v>87</v>
      </c>
      <c r="F232" s="106" t="s">
        <v>333</v>
      </c>
      <c r="G232" s="108"/>
      <c r="H232" s="107" t="s">
        <v>108</v>
      </c>
      <c r="I232" s="106">
        <v>2015</v>
      </c>
      <c r="J232" s="106"/>
      <c r="K232" s="104">
        <v>325.41000000000003</v>
      </c>
      <c r="L232" s="110" t="s">
        <v>337</v>
      </c>
      <c r="M232" s="111">
        <f>K232*$AE$5</f>
        <v>325.02276210000002</v>
      </c>
      <c r="N232" s="151" t="s">
        <v>316</v>
      </c>
      <c r="O232" s="105"/>
      <c r="P232" s="104" t="s">
        <v>341</v>
      </c>
      <c r="Q232" s="440"/>
      <c r="R232" s="440"/>
      <c r="S232" s="64"/>
      <c r="T232" s="103"/>
      <c r="U232" s="101">
        <f t="shared" si="125"/>
        <v>325.02276210000002</v>
      </c>
      <c r="V232" s="102">
        <f t="shared" si="126"/>
        <v>325.02276210000002</v>
      </c>
      <c r="W232" s="101">
        <f t="shared" si="127"/>
        <v>0</v>
      </c>
      <c r="X232" s="100" t="str">
        <f t="shared" si="128"/>
        <v>US$2014/ ha/ yr</v>
      </c>
      <c r="Y232" s="89"/>
      <c r="Z232" s="89"/>
      <c r="AB232" s="63"/>
      <c r="AR232" s="63"/>
      <c r="AS232" s="89"/>
      <c r="AT232" s="89"/>
      <c r="AU232" s="99"/>
      <c r="AV232" s="89"/>
      <c r="AW232" s="98" t="e">
        <f t="shared" si="129"/>
        <v>#REF!</v>
      </c>
      <c r="AX232" s="98" t="e">
        <f t="shared" si="130"/>
        <v>#REF!</v>
      </c>
      <c r="AY232" s="89"/>
      <c r="AZ232" s="98" t="e">
        <f t="shared" si="131"/>
        <v>#REF!</v>
      </c>
      <c r="BA232" s="98" t="e">
        <f t="shared" si="132"/>
        <v>#REF!</v>
      </c>
      <c r="BB232" s="89"/>
      <c r="BC232" s="98" t="e">
        <f t="shared" si="133"/>
        <v>#REF!</v>
      </c>
      <c r="BD232" s="98" t="e">
        <f t="shared" si="134"/>
        <v>#REF!</v>
      </c>
      <c r="BE232" s="89"/>
      <c r="BF232" s="98" t="e">
        <f t="shared" si="135"/>
        <v>#REF!</v>
      </c>
      <c r="BG232" s="98" t="e">
        <f t="shared" si="136"/>
        <v>#REF!</v>
      </c>
      <c r="BH232" s="89"/>
      <c r="BI232" s="98" t="e">
        <f t="shared" si="137"/>
        <v>#REF!</v>
      </c>
      <c r="BJ232" s="98" t="e">
        <f t="shared" si="138"/>
        <v>#REF!</v>
      </c>
      <c r="BK232" s="89"/>
      <c r="BL232" s="98" t="str">
        <f t="shared" si="139"/>
        <v/>
      </c>
      <c r="BM232" s="98" t="str">
        <f t="shared" si="140"/>
        <v/>
      </c>
      <c r="BN232" s="89"/>
      <c r="BO232" s="98" t="str">
        <f t="shared" si="141"/>
        <v/>
      </c>
      <c r="BP232" s="98" t="str">
        <f t="shared" si="142"/>
        <v/>
      </c>
      <c r="BQ232" s="89"/>
      <c r="BR232" s="98" t="str">
        <f t="shared" si="143"/>
        <v/>
      </c>
      <c r="BS232" s="98" t="str">
        <f t="shared" si="144"/>
        <v/>
      </c>
      <c r="BT232" s="89"/>
      <c r="BU232" s="98">
        <f t="shared" si="145"/>
        <v>325.02276210000002</v>
      </c>
      <c r="BV232" s="98">
        <f t="shared" si="146"/>
        <v>325.02276210000002</v>
      </c>
      <c r="BW232" s="89"/>
      <c r="BX232" s="63"/>
    </row>
    <row r="233" spans="1:76" s="59" customFormat="1" ht="15.75" x14ac:dyDescent="0.25">
      <c r="A233" s="83">
        <v>5</v>
      </c>
      <c r="B233" s="109" t="str">
        <f t="shared" si="124"/>
        <v>USA: Griffith 2015</v>
      </c>
      <c r="C233" s="106" t="s">
        <v>340</v>
      </c>
      <c r="D233" s="188" t="s">
        <v>339</v>
      </c>
      <c r="E233" s="108" t="s">
        <v>87</v>
      </c>
      <c r="F233" s="106" t="s">
        <v>338</v>
      </c>
      <c r="G233" s="108"/>
      <c r="H233" s="107" t="s">
        <v>108</v>
      </c>
      <c r="I233" s="106">
        <v>2015</v>
      </c>
      <c r="J233" s="106"/>
      <c r="K233" s="104">
        <v>89.52</v>
      </c>
      <c r="L233" s="110" t="s">
        <v>337</v>
      </c>
      <c r="M233" s="111">
        <f>K233*$AE$5</f>
        <v>89.413471199999989</v>
      </c>
      <c r="N233" s="151" t="s">
        <v>316</v>
      </c>
      <c r="O233" s="105"/>
      <c r="P233" s="104" t="s">
        <v>336</v>
      </c>
      <c r="Q233" s="440"/>
      <c r="R233" s="440"/>
      <c r="S233" s="64"/>
      <c r="T233" s="103"/>
      <c r="U233" s="101">
        <f t="shared" si="125"/>
        <v>89.413471199999989</v>
      </c>
      <c r="V233" s="102">
        <f t="shared" si="126"/>
        <v>89.413471199999989</v>
      </c>
      <c r="W233" s="101">
        <f t="shared" si="127"/>
        <v>0</v>
      </c>
      <c r="X233" s="100" t="str">
        <f t="shared" si="128"/>
        <v>US$2014/ ha/ yr</v>
      </c>
      <c r="Y233" s="89"/>
      <c r="Z233" s="89"/>
      <c r="AB233" s="63"/>
      <c r="AR233" s="63"/>
      <c r="AS233" s="89"/>
      <c r="AT233" s="89"/>
      <c r="AU233" s="99"/>
      <c r="AV233" s="89"/>
      <c r="AW233" s="98" t="e">
        <f t="shared" si="129"/>
        <v>#REF!</v>
      </c>
      <c r="AX233" s="98" t="e">
        <f t="shared" si="130"/>
        <v>#REF!</v>
      </c>
      <c r="AY233" s="89"/>
      <c r="AZ233" s="98" t="e">
        <f t="shared" si="131"/>
        <v>#REF!</v>
      </c>
      <c r="BA233" s="98" t="e">
        <f t="shared" si="132"/>
        <v>#REF!</v>
      </c>
      <c r="BB233" s="89"/>
      <c r="BC233" s="98" t="e">
        <f t="shared" si="133"/>
        <v>#REF!</v>
      </c>
      <c r="BD233" s="98" t="e">
        <f t="shared" si="134"/>
        <v>#REF!</v>
      </c>
      <c r="BE233" s="89"/>
      <c r="BF233" s="98" t="e">
        <f t="shared" si="135"/>
        <v>#REF!</v>
      </c>
      <c r="BG233" s="98" t="e">
        <f t="shared" si="136"/>
        <v>#REF!</v>
      </c>
      <c r="BH233" s="89"/>
      <c r="BI233" s="98" t="e">
        <f t="shared" si="137"/>
        <v>#REF!</v>
      </c>
      <c r="BJ233" s="98" t="e">
        <f t="shared" si="138"/>
        <v>#REF!</v>
      </c>
      <c r="BK233" s="89"/>
      <c r="BL233" s="98" t="str">
        <f t="shared" si="139"/>
        <v/>
      </c>
      <c r="BM233" s="98" t="str">
        <f t="shared" si="140"/>
        <v/>
      </c>
      <c r="BN233" s="89"/>
      <c r="BO233" s="98" t="str">
        <f t="shared" si="141"/>
        <v/>
      </c>
      <c r="BP233" s="98" t="str">
        <f t="shared" si="142"/>
        <v/>
      </c>
      <c r="BQ233" s="89"/>
      <c r="BR233" s="98" t="str">
        <f t="shared" si="143"/>
        <v/>
      </c>
      <c r="BS233" s="98" t="str">
        <f t="shared" si="144"/>
        <v/>
      </c>
      <c r="BT233" s="89"/>
      <c r="BU233" s="98">
        <f t="shared" si="145"/>
        <v>89.413471199999989</v>
      </c>
      <c r="BV233" s="98">
        <f t="shared" si="146"/>
        <v>89.413471199999989</v>
      </c>
      <c r="BW233" s="89"/>
      <c r="BX233" s="63"/>
    </row>
    <row r="234" spans="1:76" s="59" customFormat="1" ht="15.75" x14ac:dyDescent="0.25">
      <c r="A234" s="83">
        <v>6</v>
      </c>
      <c r="B234" s="109" t="str">
        <f t="shared" si="124"/>
        <v>USA: Holmgren 2013</v>
      </c>
      <c r="C234" s="106" t="s">
        <v>335</v>
      </c>
      <c r="D234" s="188" t="s">
        <v>334</v>
      </c>
      <c r="E234" s="108" t="s">
        <v>87</v>
      </c>
      <c r="F234" s="106" t="s">
        <v>333</v>
      </c>
      <c r="G234" s="108"/>
      <c r="H234" s="107" t="s">
        <v>108</v>
      </c>
      <c r="I234" s="106">
        <v>2013</v>
      </c>
      <c r="J234" s="106"/>
      <c r="K234" s="104">
        <v>245.42</v>
      </c>
      <c r="L234" s="110" t="s">
        <v>332</v>
      </c>
      <c r="M234" s="111">
        <f>K234*$AE$7</f>
        <v>250.32839999999999</v>
      </c>
      <c r="N234" s="151" t="s">
        <v>316</v>
      </c>
      <c r="O234" s="105"/>
      <c r="P234" s="104" t="s">
        <v>331</v>
      </c>
      <c r="Q234" s="440"/>
      <c r="R234" s="440"/>
      <c r="S234" s="64"/>
      <c r="T234" s="103"/>
      <c r="U234" s="101">
        <f t="shared" si="125"/>
        <v>250.32839999999999</v>
      </c>
      <c r="V234" s="102">
        <f t="shared" si="126"/>
        <v>250.32839999999999</v>
      </c>
      <c r="W234" s="101">
        <f t="shared" si="127"/>
        <v>0</v>
      </c>
      <c r="X234" s="100" t="str">
        <f t="shared" si="128"/>
        <v>US$2014/ ha/ yr</v>
      </c>
      <c r="Y234" s="89"/>
      <c r="Z234" s="89"/>
      <c r="AB234" s="63"/>
      <c r="AR234" s="63"/>
      <c r="AS234" s="89"/>
      <c r="AT234" s="89"/>
      <c r="AU234" s="99"/>
      <c r="AV234" s="89"/>
      <c r="AW234" s="98" t="e">
        <f t="shared" si="129"/>
        <v>#REF!</v>
      </c>
      <c r="AX234" s="98" t="e">
        <f t="shared" si="130"/>
        <v>#REF!</v>
      </c>
      <c r="AY234" s="89"/>
      <c r="AZ234" s="98" t="e">
        <f t="shared" si="131"/>
        <v>#REF!</v>
      </c>
      <c r="BA234" s="98" t="e">
        <f t="shared" si="132"/>
        <v>#REF!</v>
      </c>
      <c r="BB234" s="89"/>
      <c r="BC234" s="98" t="e">
        <f t="shared" si="133"/>
        <v>#REF!</v>
      </c>
      <c r="BD234" s="98" t="e">
        <f t="shared" si="134"/>
        <v>#REF!</v>
      </c>
      <c r="BE234" s="89"/>
      <c r="BF234" s="98" t="e">
        <f t="shared" si="135"/>
        <v>#REF!</v>
      </c>
      <c r="BG234" s="98" t="e">
        <f t="shared" si="136"/>
        <v>#REF!</v>
      </c>
      <c r="BH234" s="89"/>
      <c r="BI234" s="98" t="e">
        <f t="shared" si="137"/>
        <v>#REF!</v>
      </c>
      <c r="BJ234" s="98" t="e">
        <f t="shared" si="138"/>
        <v>#REF!</v>
      </c>
      <c r="BK234" s="89"/>
      <c r="BL234" s="98" t="str">
        <f t="shared" si="139"/>
        <v/>
      </c>
      <c r="BM234" s="98" t="str">
        <f t="shared" si="140"/>
        <v/>
      </c>
      <c r="BN234" s="89"/>
      <c r="BO234" s="98" t="str">
        <f t="shared" si="141"/>
        <v/>
      </c>
      <c r="BP234" s="98" t="str">
        <f t="shared" si="142"/>
        <v/>
      </c>
      <c r="BQ234" s="89"/>
      <c r="BR234" s="98" t="str">
        <f t="shared" si="143"/>
        <v/>
      </c>
      <c r="BS234" s="98" t="str">
        <f t="shared" si="144"/>
        <v/>
      </c>
      <c r="BT234" s="89"/>
      <c r="BU234" s="98">
        <f t="shared" si="145"/>
        <v>250.32839999999999</v>
      </c>
      <c r="BV234" s="98">
        <f t="shared" si="146"/>
        <v>250.32839999999999</v>
      </c>
      <c r="BW234" s="89"/>
      <c r="BX234" s="63"/>
    </row>
    <row r="235" spans="1:76" s="59" customFormat="1" x14ac:dyDescent="0.25">
      <c r="A235" s="83">
        <v>7</v>
      </c>
      <c r="B235" s="109" t="str">
        <f t="shared" si="124"/>
        <v>OECD90: NSW 2016c</v>
      </c>
      <c r="C235" s="106" t="s">
        <v>330</v>
      </c>
      <c r="D235" s="106" t="s">
        <v>329</v>
      </c>
      <c r="E235" s="108" t="s">
        <v>155</v>
      </c>
      <c r="F235" s="106" t="s">
        <v>323</v>
      </c>
      <c r="G235" s="108"/>
      <c r="H235" s="107" t="s">
        <v>225</v>
      </c>
      <c r="I235" s="106">
        <v>2016</v>
      </c>
      <c r="J235" s="106"/>
      <c r="K235" s="104">
        <v>205.96</v>
      </c>
      <c r="L235" s="110" t="s">
        <v>328</v>
      </c>
      <c r="M235" s="111">
        <f>(K235*0.77)*$AE$4</f>
        <v>156.50933730417455</v>
      </c>
      <c r="N235" s="151" t="s">
        <v>316</v>
      </c>
      <c r="O235" s="105"/>
      <c r="P235" s="104" t="s">
        <v>327</v>
      </c>
      <c r="Q235" s="440"/>
      <c r="R235" s="440"/>
      <c r="S235" s="64"/>
      <c r="T235" s="103"/>
      <c r="U235" s="101">
        <f t="shared" si="125"/>
        <v>156.50933730417455</v>
      </c>
      <c r="V235" s="102">
        <f t="shared" si="126"/>
        <v>156.50933730417455</v>
      </c>
      <c r="W235" s="101">
        <f t="shared" si="127"/>
        <v>0</v>
      </c>
      <c r="X235" s="100" t="str">
        <f t="shared" si="128"/>
        <v>US$2014/ ha/ yr</v>
      </c>
      <c r="Y235" s="89"/>
      <c r="Z235" s="89"/>
      <c r="AB235" s="63"/>
      <c r="AR235" s="63"/>
      <c r="AS235" s="89"/>
      <c r="AT235" s="89"/>
      <c r="AU235" s="99"/>
      <c r="AV235" s="89"/>
      <c r="AW235" s="98" t="e">
        <f t="shared" si="129"/>
        <v>#REF!</v>
      </c>
      <c r="AX235" s="98" t="e">
        <f t="shared" si="130"/>
        <v>#REF!</v>
      </c>
      <c r="AY235" s="89"/>
      <c r="AZ235" s="98" t="e">
        <f t="shared" si="131"/>
        <v>#REF!</v>
      </c>
      <c r="BA235" s="98" t="e">
        <f t="shared" si="132"/>
        <v>#REF!</v>
      </c>
      <c r="BB235" s="89"/>
      <c r="BC235" s="98" t="e">
        <f t="shared" si="133"/>
        <v>#REF!</v>
      </c>
      <c r="BD235" s="98" t="e">
        <f t="shared" si="134"/>
        <v>#REF!</v>
      </c>
      <c r="BE235" s="89"/>
      <c r="BF235" s="98" t="e">
        <f t="shared" si="135"/>
        <v>#REF!</v>
      </c>
      <c r="BG235" s="98" t="e">
        <f t="shared" si="136"/>
        <v>#REF!</v>
      </c>
      <c r="BH235" s="89"/>
      <c r="BI235" s="98" t="e">
        <f t="shared" si="137"/>
        <v>#REF!</v>
      </c>
      <c r="BJ235" s="98" t="e">
        <f t="shared" si="138"/>
        <v>#REF!</v>
      </c>
      <c r="BK235" s="89"/>
      <c r="BL235" s="98" t="str">
        <f t="shared" si="139"/>
        <v/>
      </c>
      <c r="BM235" s="98" t="str">
        <f t="shared" si="140"/>
        <v/>
      </c>
      <c r="BN235" s="89"/>
      <c r="BO235" s="98" t="str">
        <f t="shared" si="141"/>
        <v/>
      </c>
      <c r="BP235" s="98" t="str">
        <f t="shared" si="142"/>
        <v/>
      </c>
      <c r="BQ235" s="89"/>
      <c r="BR235" s="98" t="str">
        <f t="shared" si="143"/>
        <v/>
      </c>
      <c r="BS235" s="98" t="str">
        <f t="shared" si="144"/>
        <v/>
      </c>
      <c r="BT235" s="89"/>
      <c r="BU235" s="98" t="str">
        <f t="shared" si="145"/>
        <v/>
      </c>
      <c r="BV235" s="98" t="str">
        <f t="shared" si="146"/>
        <v/>
      </c>
      <c r="BW235" s="89"/>
      <c r="BX235" s="63"/>
    </row>
    <row r="236" spans="1:76" s="59" customFormat="1" ht="15.75" x14ac:dyDescent="0.25">
      <c r="A236" s="83">
        <v>8</v>
      </c>
      <c r="B236" s="109" t="str">
        <f t="shared" si="124"/>
        <v>OECD90: Browne 2012</v>
      </c>
      <c r="C236" s="106" t="s">
        <v>325</v>
      </c>
      <c r="D236" s="188" t="s">
        <v>324</v>
      </c>
      <c r="E236" s="108" t="s">
        <v>155</v>
      </c>
      <c r="F236" s="106" t="s">
        <v>323</v>
      </c>
      <c r="G236" s="108"/>
      <c r="H236" s="107" t="s">
        <v>108</v>
      </c>
      <c r="I236" s="106">
        <v>2012</v>
      </c>
      <c r="J236" s="106"/>
      <c r="K236" s="104">
        <v>211</v>
      </c>
      <c r="L236" s="110" t="s">
        <v>322</v>
      </c>
      <c r="M236" s="111">
        <f>(K236*0.77)*$AE$8</f>
        <v>167.3441</v>
      </c>
      <c r="N236" s="151" t="s">
        <v>316</v>
      </c>
      <c r="O236" s="105"/>
      <c r="P236" s="104" t="s">
        <v>326</v>
      </c>
      <c r="Q236" s="440"/>
      <c r="R236" s="440"/>
      <c r="S236" s="64"/>
      <c r="T236" s="103"/>
      <c r="U236" s="101">
        <f t="shared" si="125"/>
        <v>167.3441</v>
      </c>
      <c r="V236" s="102">
        <f t="shared" si="126"/>
        <v>167.3441</v>
      </c>
      <c r="W236" s="101">
        <f t="shared" si="127"/>
        <v>0</v>
      </c>
      <c r="X236" s="100" t="str">
        <f t="shared" si="128"/>
        <v>US$2014/ ha/ yr</v>
      </c>
      <c r="Y236" s="89"/>
      <c r="Z236" s="89"/>
      <c r="AB236" s="63"/>
      <c r="AR236" s="63"/>
      <c r="AS236" s="89"/>
      <c r="AT236" s="89"/>
      <c r="AU236" s="99"/>
      <c r="AV236" s="89"/>
      <c r="AW236" s="98" t="e">
        <f t="shared" si="129"/>
        <v>#REF!</v>
      </c>
      <c r="AX236" s="98" t="e">
        <f t="shared" si="130"/>
        <v>#REF!</v>
      </c>
      <c r="AY236" s="89"/>
      <c r="AZ236" s="98" t="e">
        <f t="shared" si="131"/>
        <v>#REF!</v>
      </c>
      <c r="BA236" s="98" t="e">
        <f t="shared" si="132"/>
        <v>#REF!</v>
      </c>
      <c r="BB236" s="89"/>
      <c r="BC236" s="98" t="e">
        <f t="shared" si="133"/>
        <v>#REF!</v>
      </c>
      <c r="BD236" s="98" t="e">
        <f t="shared" si="134"/>
        <v>#REF!</v>
      </c>
      <c r="BE236" s="89"/>
      <c r="BF236" s="98" t="e">
        <f t="shared" si="135"/>
        <v>#REF!</v>
      </c>
      <c r="BG236" s="98" t="e">
        <f t="shared" si="136"/>
        <v>#REF!</v>
      </c>
      <c r="BH236" s="89"/>
      <c r="BI236" s="98" t="e">
        <f t="shared" si="137"/>
        <v>#REF!</v>
      </c>
      <c r="BJ236" s="98" t="e">
        <f t="shared" si="138"/>
        <v>#REF!</v>
      </c>
      <c r="BK236" s="89"/>
      <c r="BL236" s="98" t="str">
        <f t="shared" si="139"/>
        <v/>
      </c>
      <c r="BM236" s="98" t="str">
        <f t="shared" si="140"/>
        <v/>
      </c>
      <c r="BN236" s="89"/>
      <c r="BO236" s="98" t="str">
        <f t="shared" si="141"/>
        <v/>
      </c>
      <c r="BP236" s="98" t="str">
        <f t="shared" si="142"/>
        <v/>
      </c>
      <c r="BQ236" s="89"/>
      <c r="BR236" s="98" t="str">
        <f t="shared" si="143"/>
        <v/>
      </c>
      <c r="BS236" s="98" t="str">
        <f t="shared" si="144"/>
        <v/>
      </c>
      <c r="BT236" s="89"/>
      <c r="BU236" s="98" t="str">
        <f t="shared" si="145"/>
        <v/>
      </c>
      <c r="BV236" s="98" t="str">
        <f t="shared" si="146"/>
        <v/>
      </c>
      <c r="BW236" s="89"/>
      <c r="BX236" s="63"/>
    </row>
    <row r="237" spans="1:76" s="59" customFormat="1" x14ac:dyDescent="0.25">
      <c r="A237" s="83">
        <v>9</v>
      </c>
      <c r="B237" s="109" t="str">
        <f t="shared" si="124"/>
        <v>OECD90: Browne 2012</v>
      </c>
      <c r="C237" s="106" t="s">
        <v>325</v>
      </c>
      <c r="D237" s="106" t="s">
        <v>324</v>
      </c>
      <c r="E237" s="108" t="s">
        <v>155</v>
      </c>
      <c r="F237" s="106" t="s">
        <v>323</v>
      </c>
      <c r="G237" s="108"/>
      <c r="H237" s="107" t="s">
        <v>108</v>
      </c>
      <c r="I237" s="106">
        <v>2012</v>
      </c>
      <c r="J237" s="106"/>
      <c r="K237" s="104">
        <v>76</v>
      </c>
      <c r="L237" s="110" t="s">
        <v>322</v>
      </c>
      <c r="M237" s="111">
        <f>(K237*0.77)*$AE$8</f>
        <v>60.275600000000004</v>
      </c>
      <c r="N237" s="151" t="s">
        <v>316</v>
      </c>
      <c r="O237" s="105"/>
      <c r="P237" s="104" t="s">
        <v>321</v>
      </c>
      <c r="Q237" s="440"/>
      <c r="R237" s="440"/>
      <c r="S237" s="64"/>
      <c r="T237" s="103"/>
      <c r="U237" s="101">
        <f t="shared" si="125"/>
        <v>60.275600000000004</v>
      </c>
      <c r="V237" s="102">
        <f t="shared" si="126"/>
        <v>60.275600000000004</v>
      </c>
      <c r="W237" s="101">
        <f t="shared" si="127"/>
        <v>0</v>
      </c>
      <c r="X237" s="100" t="str">
        <f t="shared" si="128"/>
        <v>US$2014/ ha/ yr</v>
      </c>
      <c r="Y237" s="89"/>
      <c r="Z237" s="89"/>
      <c r="AB237" s="63"/>
      <c r="AR237" s="63"/>
      <c r="AS237" s="89"/>
      <c r="AT237" s="89"/>
      <c r="AU237" s="99"/>
      <c r="AV237" s="89"/>
      <c r="AW237" s="98" t="e">
        <f t="shared" si="129"/>
        <v>#REF!</v>
      </c>
      <c r="AX237" s="98" t="e">
        <f t="shared" si="130"/>
        <v>#REF!</v>
      </c>
      <c r="AY237" s="89"/>
      <c r="AZ237" s="98" t="e">
        <f t="shared" si="131"/>
        <v>#REF!</v>
      </c>
      <c r="BA237" s="98" t="e">
        <f t="shared" si="132"/>
        <v>#REF!</v>
      </c>
      <c r="BB237" s="89"/>
      <c r="BC237" s="98" t="e">
        <f t="shared" si="133"/>
        <v>#REF!</v>
      </c>
      <c r="BD237" s="98" t="e">
        <f t="shared" si="134"/>
        <v>#REF!</v>
      </c>
      <c r="BE237" s="89"/>
      <c r="BF237" s="98" t="e">
        <f t="shared" si="135"/>
        <v>#REF!</v>
      </c>
      <c r="BG237" s="98" t="e">
        <f t="shared" si="136"/>
        <v>#REF!</v>
      </c>
      <c r="BH237" s="89"/>
      <c r="BI237" s="98" t="e">
        <f t="shared" si="137"/>
        <v>#REF!</v>
      </c>
      <c r="BJ237" s="98" t="e">
        <f t="shared" si="138"/>
        <v>#REF!</v>
      </c>
      <c r="BK237" s="89"/>
      <c r="BL237" s="98" t="str">
        <f t="shared" si="139"/>
        <v/>
      </c>
      <c r="BM237" s="98" t="str">
        <f t="shared" si="140"/>
        <v/>
      </c>
      <c r="BN237" s="89"/>
      <c r="BO237" s="98" t="str">
        <f t="shared" si="141"/>
        <v/>
      </c>
      <c r="BP237" s="98" t="str">
        <f t="shared" si="142"/>
        <v/>
      </c>
      <c r="BQ237" s="89"/>
      <c r="BR237" s="98" t="str">
        <f t="shared" si="143"/>
        <v/>
      </c>
      <c r="BS237" s="98" t="str">
        <f t="shared" si="144"/>
        <v/>
      </c>
      <c r="BT237" s="89"/>
      <c r="BU237" s="98" t="str">
        <f t="shared" si="145"/>
        <v/>
      </c>
      <c r="BV237" s="98" t="str">
        <f t="shared" si="146"/>
        <v/>
      </c>
      <c r="BW237" s="89"/>
      <c r="BX237" s="63"/>
    </row>
    <row r="238" spans="1:76" s="59" customFormat="1" ht="15.75" x14ac:dyDescent="0.25">
      <c r="A238" s="83">
        <v>10</v>
      </c>
      <c r="B238" s="109" t="str">
        <f t="shared" si="124"/>
        <v>Latin America: Guevara 2012</v>
      </c>
      <c r="C238" s="106" t="s">
        <v>320</v>
      </c>
      <c r="D238" s="188" t="s">
        <v>319</v>
      </c>
      <c r="E238" s="108" t="s">
        <v>112</v>
      </c>
      <c r="F238" s="106" t="s">
        <v>318</v>
      </c>
      <c r="G238" s="108"/>
      <c r="H238" s="107" t="s">
        <v>108</v>
      </c>
      <c r="I238" s="106">
        <v>2010</v>
      </c>
      <c r="J238" s="106"/>
      <c r="K238" s="104">
        <v>88</v>
      </c>
      <c r="L238" s="110" t="s">
        <v>317</v>
      </c>
      <c r="M238" s="111">
        <f>K238*$AE$10</f>
        <v>95.92</v>
      </c>
      <c r="N238" s="151" t="s">
        <v>316</v>
      </c>
      <c r="O238" s="105"/>
      <c r="P238" s="104" t="s">
        <v>315</v>
      </c>
      <c r="Q238" s="440"/>
      <c r="R238" s="440"/>
      <c r="S238" s="64"/>
      <c r="T238" s="103"/>
      <c r="U238" s="101">
        <f t="shared" si="125"/>
        <v>95.92</v>
      </c>
      <c r="V238" s="102">
        <f t="shared" si="126"/>
        <v>95.92</v>
      </c>
      <c r="W238" s="101">
        <f t="shared" si="127"/>
        <v>0</v>
      </c>
      <c r="X238" s="100" t="str">
        <f t="shared" si="128"/>
        <v>US$2014/ ha/ yr</v>
      </c>
      <c r="Y238" s="89"/>
      <c r="Z238" s="89"/>
      <c r="AB238" s="63"/>
      <c r="AR238" s="63"/>
      <c r="AS238" s="89"/>
      <c r="AT238" s="89"/>
      <c r="AU238" s="99"/>
      <c r="AV238" s="89"/>
      <c r="AW238" s="98" t="e">
        <f t="shared" si="129"/>
        <v>#REF!</v>
      </c>
      <c r="AX238" s="98" t="e">
        <f t="shared" si="130"/>
        <v>#REF!</v>
      </c>
      <c r="AY238" s="89"/>
      <c r="AZ238" s="98" t="e">
        <f t="shared" si="131"/>
        <v>#REF!</v>
      </c>
      <c r="BA238" s="98" t="e">
        <f t="shared" si="132"/>
        <v>#REF!</v>
      </c>
      <c r="BB238" s="89"/>
      <c r="BC238" s="98" t="e">
        <f t="shared" si="133"/>
        <v>#REF!</v>
      </c>
      <c r="BD238" s="98" t="e">
        <f t="shared" si="134"/>
        <v>#REF!</v>
      </c>
      <c r="BE238" s="89"/>
      <c r="BF238" s="98" t="e">
        <f t="shared" si="135"/>
        <v>#REF!</v>
      </c>
      <c r="BG238" s="98" t="e">
        <f t="shared" si="136"/>
        <v>#REF!</v>
      </c>
      <c r="BH238" s="89"/>
      <c r="BI238" s="98" t="e">
        <f t="shared" si="137"/>
        <v>#REF!</v>
      </c>
      <c r="BJ238" s="98" t="e">
        <f t="shared" si="138"/>
        <v>#REF!</v>
      </c>
      <c r="BK238" s="89"/>
      <c r="BL238" s="98" t="str">
        <f t="shared" si="139"/>
        <v/>
      </c>
      <c r="BM238" s="98" t="str">
        <f t="shared" si="140"/>
        <v/>
      </c>
      <c r="BN238" s="89"/>
      <c r="BO238" s="98" t="str">
        <f t="shared" si="141"/>
        <v/>
      </c>
      <c r="BP238" s="98" t="str">
        <f t="shared" si="142"/>
        <v/>
      </c>
      <c r="BQ238" s="89"/>
      <c r="BR238" s="98" t="str">
        <f t="shared" si="143"/>
        <v/>
      </c>
      <c r="BS238" s="98" t="str">
        <f t="shared" si="144"/>
        <v/>
      </c>
      <c r="BT238" s="89"/>
      <c r="BU238" s="98" t="str">
        <f t="shared" si="145"/>
        <v/>
      </c>
      <c r="BV238" s="98" t="str">
        <f t="shared" si="146"/>
        <v/>
      </c>
      <c r="BW238" s="89"/>
      <c r="BX238" s="63"/>
    </row>
    <row r="239" spans="1:76" s="59" customFormat="1" x14ac:dyDescent="0.25">
      <c r="A239" s="83">
        <v>11</v>
      </c>
      <c r="B239" s="109" t="str">
        <f t="shared" si="124"/>
        <v xml:space="preserve">: </v>
      </c>
      <c r="C239" s="106"/>
      <c r="D239" s="106"/>
      <c r="E239" s="108"/>
      <c r="F239" s="106"/>
      <c r="G239" s="108"/>
      <c r="H239" s="107"/>
      <c r="I239" s="106"/>
      <c r="J239" s="106"/>
      <c r="K239" s="104"/>
      <c r="L239" s="110"/>
      <c r="M239" s="111"/>
      <c r="N239" s="151" t="s">
        <v>278</v>
      </c>
      <c r="O239" s="105"/>
      <c r="P239" s="104"/>
      <c r="Q239" s="440"/>
      <c r="R239" s="440"/>
      <c r="S239" s="64"/>
      <c r="T239" s="103"/>
      <c r="U239" s="101" t="str">
        <f t="shared" si="125"/>
        <v/>
      </c>
      <c r="V239" s="102" t="str">
        <f t="shared" si="126"/>
        <v/>
      </c>
      <c r="W239" s="101" t="str">
        <f t="shared" si="127"/>
        <v/>
      </c>
      <c r="X239" s="100" t="str">
        <f t="shared" si="128"/>
        <v>US$2014/ha/yr</v>
      </c>
      <c r="Y239" s="89"/>
      <c r="Z239" s="89"/>
      <c r="AB239" s="63"/>
      <c r="AR239" s="63"/>
      <c r="AS239" s="89"/>
      <c r="AT239" s="89"/>
      <c r="AU239" s="99"/>
      <c r="AV239" s="89"/>
      <c r="AW239" s="98" t="e">
        <f t="shared" si="129"/>
        <v>#REF!</v>
      </c>
      <c r="AX239" s="98" t="e">
        <f t="shared" si="130"/>
        <v>#REF!</v>
      </c>
      <c r="AY239" s="89"/>
      <c r="AZ239" s="98" t="e">
        <f t="shared" si="131"/>
        <v>#REF!</v>
      </c>
      <c r="BA239" s="98" t="e">
        <f t="shared" si="132"/>
        <v>#REF!</v>
      </c>
      <c r="BB239" s="89"/>
      <c r="BC239" s="98" t="e">
        <f t="shared" si="133"/>
        <v>#REF!</v>
      </c>
      <c r="BD239" s="98" t="e">
        <f t="shared" si="134"/>
        <v>#REF!</v>
      </c>
      <c r="BE239" s="89"/>
      <c r="BF239" s="98" t="e">
        <f t="shared" si="135"/>
        <v>#REF!</v>
      </c>
      <c r="BG239" s="98" t="e">
        <f t="shared" si="136"/>
        <v>#REF!</v>
      </c>
      <c r="BH239" s="89"/>
      <c r="BI239" s="98" t="e">
        <f t="shared" si="137"/>
        <v>#REF!</v>
      </c>
      <c r="BJ239" s="98" t="e">
        <f t="shared" si="138"/>
        <v>#REF!</v>
      </c>
      <c r="BK239" s="89"/>
      <c r="BL239" s="98" t="str">
        <f t="shared" si="139"/>
        <v/>
      </c>
      <c r="BM239" s="98" t="str">
        <f t="shared" si="140"/>
        <v/>
      </c>
      <c r="BN239" s="89"/>
      <c r="BO239" s="98" t="str">
        <f t="shared" si="141"/>
        <v/>
      </c>
      <c r="BP239" s="98" t="str">
        <f t="shared" si="142"/>
        <v/>
      </c>
      <c r="BQ239" s="89"/>
      <c r="BR239" s="98" t="str">
        <f t="shared" si="143"/>
        <v/>
      </c>
      <c r="BS239" s="98" t="str">
        <f t="shared" si="144"/>
        <v/>
      </c>
      <c r="BT239" s="89"/>
      <c r="BU239" s="98" t="str">
        <f t="shared" si="145"/>
        <v/>
      </c>
      <c r="BV239" s="98" t="str">
        <f t="shared" si="146"/>
        <v/>
      </c>
      <c r="BW239" s="89"/>
      <c r="BX239" s="63"/>
    </row>
    <row r="240" spans="1:76" s="59" customFormat="1" x14ac:dyDescent="0.25">
      <c r="A240" s="83">
        <v>12</v>
      </c>
      <c r="B240" s="109" t="str">
        <f t="shared" si="124"/>
        <v xml:space="preserve">: </v>
      </c>
      <c r="C240" s="106"/>
      <c r="D240" s="106"/>
      <c r="E240" s="108"/>
      <c r="F240" s="106"/>
      <c r="G240" s="108"/>
      <c r="H240" s="107"/>
      <c r="I240" s="106"/>
      <c r="J240" s="106"/>
      <c r="K240" s="104"/>
      <c r="L240" s="110"/>
      <c r="M240" s="111"/>
      <c r="N240" s="151" t="s">
        <v>278</v>
      </c>
      <c r="O240" s="105"/>
      <c r="P240" s="104"/>
      <c r="Q240" s="440"/>
      <c r="R240" s="440"/>
      <c r="S240" s="64"/>
      <c r="T240" s="103"/>
      <c r="U240" s="101" t="str">
        <f t="shared" si="125"/>
        <v/>
      </c>
      <c r="V240" s="102" t="str">
        <f t="shared" si="126"/>
        <v/>
      </c>
      <c r="W240" s="101" t="str">
        <f t="shared" si="127"/>
        <v/>
      </c>
      <c r="X240" s="100" t="str">
        <f t="shared" si="128"/>
        <v>US$2014/ha/yr</v>
      </c>
      <c r="Y240" s="89"/>
      <c r="Z240" s="89"/>
      <c r="AB240" s="63"/>
      <c r="AR240" s="63"/>
      <c r="AS240" s="89"/>
      <c r="AT240" s="89"/>
      <c r="AU240" s="99"/>
      <c r="AV240" s="89"/>
      <c r="AW240" s="98" t="e">
        <f t="shared" si="129"/>
        <v>#REF!</v>
      </c>
      <c r="AX240" s="98" t="e">
        <f t="shared" si="130"/>
        <v>#REF!</v>
      </c>
      <c r="AY240" s="89"/>
      <c r="AZ240" s="98" t="e">
        <f t="shared" si="131"/>
        <v>#REF!</v>
      </c>
      <c r="BA240" s="98" t="e">
        <f t="shared" si="132"/>
        <v>#REF!</v>
      </c>
      <c r="BB240" s="89"/>
      <c r="BC240" s="98" t="e">
        <f t="shared" si="133"/>
        <v>#REF!</v>
      </c>
      <c r="BD240" s="98" t="e">
        <f t="shared" si="134"/>
        <v>#REF!</v>
      </c>
      <c r="BE240" s="89"/>
      <c r="BF240" s="98" t="e">
        <f t="shared" si="135"/>
        <v>#REF!</v>
      </c>
      <c r="BG240" s="98" t="e">
        <f t="shared" si="136"/>
        <v>#REF!</v>
      </c>
      <c r="BH240" s="89"/>
      <c r="BI240" s="98" t="e">
        <f t="shared" si="137"/>
        <v>#REF!</v>
      </c>
      <c r="BJ240" s="98" t="e">
        <f t="shared" si="138"/>
        <v>#REF!</v>
      </c>
      <c r="BK240" s="89"/>
      <c r="BL240" s="98" t="str">
        <f t="shared" si="139"/>
        <v/>
      </c>
      <c r="BM240" s="98" t="str">
        <f t="shared" si="140"/>
        <v/>
      </c>
      <c r="BN240" s="89"/>
      <c r="BO240" s="98" t="str">
        <f t="shared" si="141"/>
        <v/>
      </c>
      <c r="BP240" s="98" t="str">
        <f t="shared" si="142"/>
        <v/>
      </c>
      <c r="BQ240" s="89"/>
      <c r="BR240" s="98" t="str">
        <f t="shared" si="143"/>
        <v/>
      </c>
      <c r="BS240" s="98" t="str">
        <f t="shared" si="144"/>
        <v/>
      </c>
      <c r="BT240" s="89"/>
      <c r="BU240" s="98" t="str">
        <f t="shared" si="145"/>
        <v/>
      </c>
      <c r="BV240" s="98" t="str">
        <f t="shared" si="146"/>
        <v/>
      </c>
      <c r="BW240" s="89"/>
      <c r="BX240" s="63"/>
    </row>
    <row r="241" spans="1:76" s="59" customFormat="1" x14ac:dyDescent="0.25">
      <c r="A241" s="83">
        <v>13</v>
      </c>
      <c r="B241" s="109" t="str">
        <f t="shared" si="124"/>
        <v xml:space="preserve">: </v>
      </c>
      <c r="C241" s="106"/>
      <c r="D241" s="106"/>
      <c r="E241" s="108"/>
      <c r="F241" s="106"/>
      <c r="G241" s="108"/>
      <c r="H241" s="107"/>
      <c r="I241" s="106"/>
      <c r="J241" s="106"/>
      <c r="K241" s="104"/>
      <c r="L241" s="110"/>
      <c r="M241" s="111"/>
      <c r="N241" s="151" t="s">
        <v>278</v>
      </c>
      <c r="O241" s="105"/>
      <c r="P241" s="104"/>
      <c r="Q241" s="440"/>
      <c r="R241" s="440"/>
      <c r="S241" s="64"/>
      <c r="T241" s="103"/>
      <c r="U241" s="101" t="str">
        <f t="shared" si="125"/>
        <v/>
      </c>
      <c r="V241" s="102" t="str">
        <f t="shared" si="126"/>
        <v/>
      </c>
      <c r="W241" s="101" t="str">
        <f t="shared" si="127"/>
        <v/>
      </c>
      <c r="X241" s="100" t="str">
        <f t="shared" si="128"/>
        <v>US$2014/ha/yr</v>
      </c>
      <c r="Y241" s="89"/>
      <c r="Z241" s="89"/>
      <c r="AB241" s="63"/>
      <c r="AR241" s="63"/>
      <c r="AS241" s="89"/>
      <c r="AT241" s="89"/>
      <c r="AU241" s="99"/>
      <c r="AV241" s="89"/>
      <c r="AW241" s="98" t="e">
        <f t="shared" si="129"/>
        <v>#REF!</v>
      </c>
      <c r="AX241" s="98" t="e">
        <f t="shared" si="130"/>
        <v>#REF!</v>
      </c>
      <c r="AY241" s="89"/>
      <c r="AZ241" s="98" t="e">
        <f t="shared" si="131"/>
        <v>#REF!</v>
      </c>
      <c r="BA241" s="98" t="e">
        <f t="shared" si="132"/>
        <v>#REF!</v>
      </c>
      <c r="BB241" s="89"/>
      <c r="BC241" s="98" t="e">
        <f t="shared" si="133"/>
        <v>#REF!</v>
      </c>
      <c r="BD241" s="98" t="e">
        <f t="shared" si="134"/>
        <v>#REF!</v>
      </c>
      <c r="BE241" s="89"/>
      <c r="BF241" s="98" t="e">
        <f t="shared" si="135"/>
        <v>#REF!</v>
      </c>
      <c r="BG241" s="98" t="e">
        <f t="shared" si="136"/>
        <v>#REF!</v>
      </c>
      <c r="BH241" s="89"/>
      <c r="BI241" s="98" t="e">
        <f t="shared" si="137"/>
        <v>#REF!</v>
      </c>
      <c r="BJ241" s="98" t="e">
        <f t="shared" si="138"/>
        <v>#REF!</v>
      </c>
      <c r="BK241" s="89"/>
      <c r="BL241" s="98" t="str">
        <f t="shared" si="139"/>
        <v/>
      </c>
      <c r="BM241" s="98" t="str">
        <f t="shared" si="140"/>
        <v/>
      </c>
      <c r="BN241" s="89"/>
      <c r="BO241" s="98" t="str">
        <f t="shared" si="141"/>
        <v/>
      </c>
      <c r="BP241" s="98" t="str">
        <f t="shared" si="142"/>
        <v/>
      </c>
      <c r="BQ241" s="89"/>
      <c r="BR241" s="98" t="str">
        <f t="shared" si="143"/>
        <v/>
      </c>
      <c r="BS241" s="98" t="str">
        <f t="shared" si="144"/>
        <v/>
      </c>
      <c r="BT241" s="89"/>
      <c r="BU241" s="98" t="str">
        <f t="shared" si="145"/>
        <v/>
      </c>
      <c r="BV241" s="98" t="str">
        <f t="shared" si="146"/>
        <v/>
      </c>
      <c r="BW241" s="89"/>
      <c r="BX241" s="63"/>
    </row>
    <row r="242" spans="1:76" s="59" customFormat="1" x14ac:dyDescent="0.25">
      <c r="A242" s="83">
        <v>14</v>
      </c>
      <c r="B242" s="109" t="str">
        <f t="shared" si="124"/>
        <v xml:space="preserve">: </v>
      </c>
      <c r="C242" s="106"/>
      <c r="D242" s="106"/>
      <c r="E242" s="108"/>
      <c r="F242" s="106"/>
      <c r="G242" s="108"/>
      <c r="H242" s="107"/>
      <c r="I242" s="106"/>
      <c r="J242" s="106"/>
      <c r="K242" s="104"/>
      <c r="L242" s="110"/>
      <c r="M242" s="111"/>
      <c r="N242" s="151" t="s">
        <v>278</v>
      </c>
      <c r="O242" s="105"/>
      <c r="P242" s="104"/>
      <c r="Q242" s="440"/>
      <c r="R242" s="440"/>
      <c r="S242" s="64"/>
      <c r="T242" s="103"/>
      <c r="U242" s="101" t="str">
        <f t="shared" si="125"/>
        <v/>
      </c>
      <c r="V242" s="102" t="str">
        <f t="shared" si="126"/>
        <v/>
      </c>
      <c r="W242" s="101" t="str">
        <f t="shared" si="127"/>
        <v/>
      </c>
      <c r="X242" s="100" t="str">
        <f t="shared" si="128"/>
        <v>US$2014/ha/yr</v>
      </c>
      <c r="Y242" s="89"/>
      <c r="Z242" s="89"/>
      <c r="AB242" s="63"/>
      <c r="AR242" s="63"/>
      <c r="AS242" s="89"/>
      <c r="AT242" s="89"/>
      <c r="AU242" s="99"/>
      <c r="AV242" s="89"/>
      <c r="AW242" s="98" t="e">
        <f t="shared" si="129"/>
        <v>#REF!</v>
      </c>
      <c r="AX242" s="98" t="e">
        <f t="shared" si="130"/>
        <v>#REF!</v>
      </c>
      <c r="AY242" s="89"/>
      <c r="AZ242" s="98" t="e">
        <f t="shared" si="131"/>
        <v>#REF!</v>
      </c>
      <c r="BA242" s="98" t="e">
        <f t="shared" si="132"/>
        <v>#REF!</v>
      </c>
      <c r="BB242" s="89"/>
      <c r="BC242" s="98" t="e">
        <f t="shared" si="133"/>
        <v>#REF!</v>
      </c>
      <c r="BD242" s="98" t="e">
        <f t="shared" si="134"/>
        <v>#REF!</v>
      </c>
      <c r="BE242" s="89"/>
      <c r="BF242" s="98" t="e">
        <f t="shared" si="135"/>
        <v>#REF!</v>
      </c>
      <c r="BG242" s="98" t="e">
        <f t="shared" si="136"/>
        <v>#REF!</v>
      </c>
      <c r="BH242" s="89"/>
      <c r="BI242" s="98" t="e">
        <f t="shared" si="137"/>
        <v>#REF!</v>
      </c>
      <c r="BJ242" s="98" t="e">
        <f t="shared" si="138"/>
        <v>#REF!</v>
      </c>
      <c r="BK242" s="89"/>
      <c r="BL242" s="98" t="str">
        <f t="shared" si="139"/>
        <v/>
      </c>
      <c r="BM242" s="98" t="str">
        <f t="shared" si="140"/>
        <v/>
      </c>
      <c r="BN242" s="89"/>
      <c r="BO242" s="98" t="str">
        <f t="shared" si="141"/>
        <v/>
      </c>
      <c r="BP242" s="98" t="str">
        <f t="shared" si="142"/>
        <v/>
      </c>
      <c r="BQ242" s="89"/>
      <c r="BR242" s="98" t="str">
        <f t="shared" si="143"/>
        <v/>
      </c>
      <c r="BS242" s="98" t="str">
        <f t="shared" si="144"/>
        <v/>
      </c>
      <c r="BT242" s="89"/>
      <c r="BU242" s="98" t="str">
        <f t="shared" si="145"/>
        <v/>
      </c>
      <c r="BV242" s="98" t="str">
        <f t="shared" si="146"/>
        <v/>
      </c>
      <c r="BW242" s="89"/>
      <c r="BX242" s="63"/>
    </row>
    <row r="243" spans="1:76" s="59" customFormat="1" x14ac:dyDescent="0.25">
      <c r="A243" s="83">
        <v>15</v>
      </c>
      <c r="B243" s="109" t="str">
        <f t="shared" si="124"/>
        <v xml:space="preserve">: </v>
      </c>
      <c r="C243" s="106"/>
      <c r="D243" s="106"/>
      <c r="E243" s="108"/>
      <c r="F243" s="106"/>
      <c r="G243" s="108"/>
      <c r="H243" s="107"/>
      <c r="I243" s="106"/>
      <c r="J243" s="106"/>
      <c r="K243" s="104"/>
      <c r="L243" s="110"/>
      <c r="M243" s="111"/>
      <c r="N243" s="151" t="s">
        <v>278</v>
      </c>
      <c r="O243" s="105"/>
      <c r="P243" s="104"/>
      <c r="Q243" s="440"/>
      <c r="R243" s="440"/>
      <c r="S243" s="64"/>
      <c r="T243" s="103"/>
      <c r="U243" s="101" t="str">
        <f t="shared" si="125"/>
        <v/>
      </c>
      <c r="V243" s="102" t="str">
        <f t="shared" si="126"/>
        <v/>
      </c>
      <c r="W243" s="101" t="str">
        <f t="shared" si="127"/>
        <v/>
      </c>
      <c r="X243" s="100" t="str">
        <f t="shared" si="128"/>
        <v>US$2014/ha/yr</v>
      </c>
      <c r="Y243" s="89"/>
      <c r="Z243" s="89"/>
      <c r="AB243" s="63"/>
      <c r="AR243" s="63"/>
      <c r="AS243" s="89"/>
      <c r="AT243" s="89"/>
      <c r="AU243" s="99"/>
      <c r="AV243" s="89"/>
      <c r="AW243" s="98" t="e">
        <f t="shared" si="129"/>
        <v>#REF!</v>
      </c>
      <c r="AX243" s="98" t="e">
        <f t="shared" si="130"/>
        <v>#REF!</v>
      </c>
      <c r="AY243" s="89"/>
      <c r="AZ243" s="98" t="e">
        <f t="shared" si="131"/>
        <v>#REF!</v>
      </c>
      <c r="BA243" s="98" t="e">
        <f t="shared" si="132"/>
        <v>#REF!</v>
      </c>
      <c r="BB243" s="89"/>
      <c r="BC243" s="98" t="e">
        <f t="shared" si="133"/>
        <v>#REF!</v>
      </c>
      <c r="BD243" s="98" t="e">
        <f t="shared" si="134"/>
        <v>#REF!</v>
      </c>
      <c r="BE243" s="89"/>
      <c r="BF243" s="98" t="e">
        <f t="shared" si="135"/>
        <v>#REF!</v>
      </c>
      <c r="BG243" s="98" t="e">
        <f t="shared" si="136"/>
        <v>#REF!</v>
      </c>
      <c r="BH243" s="89"/>
      <c r="BI243" s="98" t="e">
        <f t="shared" si="137"/>
        <v>#REF!</v>
      </c>
      <c r="BJ243" s="98" t="e">
        <f t="shared" si="138"/>
        <v>#REF!</v>
      </c>
      <c r="BK243" s="89"/>
      <c r="BL243" s="98" t="str">
        <f t="shared" si="139"/>
        <v/>
      </c>
      <c r="BM243" s="98" t="str">
        <f t="shared" si="140"/>
        <v/>
      </c>
      <c r="BN243" s="89"/>
      <c r="BO243" s="98" t="str">
        <f t="shared" si="141"/>
        <v/>
      </c>
      <c r="BP243" s="98" t="str">
        <f t="shared" si="142"/>
        <v/>
      </c>
      <c r="BQ243" s="89"/>
      <c r="BR243" s="98" t="str">
        <f t="shared" si="143"/>
        <v/>
      </c>
      <c r="BS243" s="98" t="str">
        <f t="shared" si="144"/>
        <v/>
      </c>
      <c r="BT243" s="89"/>
      <c r="BU243" s="98" t="str">
        <f t="shared" si="145"/>
        <v/>
      </c>
      <c r="BV243" s="98" t="str">
        <f t="shared" si="146"/>
        <v/>
      </c>
      <c r="BW243" s="89"/>
      <c r="BX243" s="63"/>
    </row>
    <row r="244" spans="1:76" s="59" customFormat="1" x14ac:dyDescent="0.25">
      <c r="A244" s="83">
        <v>16</v>
      </c>
      <c r="B244" s="109" t="str">
        <f t="shared" si="124"/>
        <v xml:space="preserve">: </v>
      </c>
      <c r="C244" s="106"/>
      <c r="D244" s="106"/>
      <c r="E244" s="108"/>
      <c r="F244" s="106"/>
      <c r="G244" s="108"/>
      <c r="H244" s="107"/>
      <c r="I244" s="106"/>
      <c r="J244" s="106"/>
      <c r="K244" s="104"/>
      <c r="L244" s="110"/>
      <c r="M244" s="111"/>
      <c r="N244" s="151" t="s">
        <v>278</v>
      </c>
      <c r="O244" s="105"/>
      <c r="P244" s="104"/>
      <c r="Q244" s="440"/>
      <c r="R244" s="440"/>
      <c r="S244" s="64"/>
      <c r="T244" s="103"/>
      <c r="U244" s="101" t="str">
        <f t="shared" si="125"/>
        <v/>
      </c>
      <c r="V244" s="102" t="str">
        <f t="shared" si="126"/>
        <v/>
      </c>
      <c r="W244" s="101" t="str">
        <f t="shared" si="127"/>
        <v/>
      </c>
      <c r="X244" s="100" t="str">
        <f t="shared" si="128"/>
        <v>US$2014/ha/yr</v>
      </c>
      <c r="Y244" s="89"/>
      <c r="Z244" s="89"/>
      <c r="AB244" s="63"/>
      <c r="AR244" s="63"/>
      <c r="AS244" s="89"/>
      <c r="AT244" s="89"/>
      <c r="AU244" s="99"/>
      <c r="AV244" s="89"/>
      <c r="AW244" s="98" t="e">
        <f t="shared" si="129"/>
        <v>#REF!</v>
      </c>
      <c r="AX244" s="98" t="e">
        <f t="shared" si="130"/>
        <v>#REF!</v>
      </c>
      <c r="AY244" s="89"/>
      <c r="AZ244" s="98" t="e">
        <f t="shared" si="131"/>
        <v>#REF!</v>
      </c>
      <c r="BA244" s="98" t="e">
        <f t="shared" si="132"/>
        <v>#REF!</v>
      </c>
      <c r="BB244" s="89"/>
      <c r="BC244" s="98" t="e">
        <f t="shared" si="133"/>
        <v>#REF!</v>
      </c>
      <c r="BD244" s="98" t="e">
        <f t="shared" si="134"/>
        <v>#REF!</v>
      </c>
      <c r="BE244" s="89"/>
      <c r="BF244" s="98" t="e">
        <f t="shared" si="135"/>
        <v>#REF!</v>
      </c>
      <c r="BG244" s="98" t="e">
        <f t="shared" si="136"/>
        <v>#REF!</v>
      </c>
      <c r="BH244" s="89"/>
      <c r="BI244" s="98" t="e">
        <f t="shared" si="137"/>
        <v>#REF!</v>
      </c>
      <c r="BJ244" s="98" t="e">
        <f t="shared" si="138"/>
        <v>#REF!</v>
      </c>
      <c r="BK244" s="89"/>
      <c r="BL244" s="98" t="str">
        <f t="shared" si="139"/>
        <v/>
      </c>
      <c r="BM244" s="98" t="str">
        <f t="shared" si="140"/>
        <v/>
      </c>
      <c r="BN244" s="89"/>
      <c r="BO244" s="98" t="str">
        <f t="shared" si="141"/>
        <v/>
      </c>
      <c r="BP244" s="98" t="str">
        <f t="shared" si="142"/>
        <v/>
      </c>
      <c r="BQ244" s="89"/>
      <c r="BR244" s="98" t="str">
        <f t="shared" si="143"/>
        <v/>
      </c>
      <c r="BS244" s="98" t="str">
        <f t="shared" si="144"/>
        <v/>
      </c>
      <c r="BT244" s="89"/>
      <c r="BU244" s="98" t="str">
        <f t="shared" si="145"/>
        <v/>
      </c>
      <c r="BV244" s="98" t="str">
        <f t="shared" si="146"/>
        <v/>
      </c>
      <c r="BW244" s="89"/>
      <c r="BX244" s="63"/>
    </row>
    <row r="245" spans="1:76" s="59" customFormat="1" x14ac:dyDescent="0.25">
      <c r="A245" s="83">
        <v>17</v>
      </c>
      <c r="B245" s="109" t="str">
        <f t="shared" si="124"/>
        <v xml:space="preserve">: </v>
      </c>
      <c r="C245" s="106"/>
      <c r="D245" s="106"/>
      <c r="E245" s="108"/>
      <c r="F245" s="106"/>
      <c r="G245" s="108"/>
      <c r="H245" s="107"/>
      <c r="I245" s="106"/>
      <c r="J245" s="106"/>
      <c r="K245" s="104"/>
      <c r="L245" s="110"/>
      <c r="M245" s="111"/>
      <c r="N245" s="151" t="s">
        <v>278</v>
      </c>
      <c r="O245" s="105"/>
      <c r="P245" s="104"/>
      <c r="Q245" s="440"/>
      <c r="R245" s="440"/>
      <c r="S245" s="64"/>
      <c r="T245" s="103"/>
      <c r="U245" s="101" t="str">
        <f t="shared" si="125"/>
        <v/>
      </c>
      <c r="V245" s="102" t="str">
        <f t="shared" si="126"/>
        <v/>
      </c>
      <c r="W245" s="101" t="str">
        <f t="shared" si="127"/>
        <v/>
      </c>
      <c r="X245" s="100" t="str">
        <f t="shared" si="128"/>
        <v>US$2014/ha/yr</v>
      </c>
      <c r="Y245" s="89"/>
      <c r="Z245" s="89"/>
      <c r="AB245" s="63"/>
      <c r="AR245" s="63"/>
      <c r="AS245" s="89"/>
      <c r="AT245" s="89"/>
      <c r="AU245" s="99"/>
      <c r="AV245" s="89"/>
      <c r="AW245" s="98" t="e">
        <f t="shared" si="129"/>
        <v>#REF!</v>
      </c>
      <c r="AX245" s="98" t="e">
        <f t="shared" si="130"/>
        <v>#REF!</v>
      </c>
      <c r="AY245" s="89"/>
      <c r="AZ245" s="98" t="e">
        <f t="shared" si="131"/>
        <v>#REF!</v>
      </c>
      <c r="BA245" s="98" t="e">
        <f t="shared" si="132"/>
        <v>#REF!</v>
      </c>
      <c r="BB245" s="89"/>
      <c r="BC245" s="98" t="e">
        <f t="shared" si="133"/>
        <v>#REF!</v>
      </c>
      <c r="BD245" s="98" t="e">
        <f t="shared" si="134"/>
        <v>#REF!</v>
      </c>
      <c r="BE245" s="89"/>
      <c r="BF245" s="98" t="e">
        <f t="shared" si="135"/>
        <v>#REF!</v>
      </c>
      <c r="BG245" s="98" t="e">
        <f t="shared" si="136"/>
        <v>#REF!</v>
      </c>
      <c r="BH245" s="89"/>
      <c r="BI245" s="98" t="e">
        <f t="shared" si="137"/>
        <v>#REF!</v>
      </c>
      <c r="BJ245" s="98" t="e">
        <f t="shared" si="138"/>
        <v>#REF!</v>
      </c>
      <c r="BK245" s="89"/>
      <c r="BL245" s="98" t="str">
        <f t="shared" si="139"/>
        <v/>
      </c>
      <c r="BM245" s="98" t="str">
        <f t="shared" si="140"/>
        <v/>
      </c>
      <c r="BN245" s="89"/>
      <c r="BO245" s="98" t="str">
        <f t="shared" si="141"/>
        <v/>
      </c>
      <c r="BP245" s="98" t="str">
        <f t="shared" si="142"/>
        <v/>
      </c>
      <c r="BQ245" s="89"/>
      <c r="BR245" s="98" t="str">
        <f t="shared" si="143"/>
        <v/>
      </c>
      <c r="BS245" s="98" t="str">
        <f t="shared" si="144"/>
        <v/>
      </c>
      <c r="BT245" s="89"/>
      <c r="BU245" s="98" t="str">
        <f t="shared" si="145"/>
        <v/>
      </c>
      <c r="BV245" s="98" t="str">
        <f t="shared" si="146"/>
        <v/>
      </c>
      <c r="BW245" s="89"/>
      <c r="BX245" s="63"/>
    </row>
    <row r="246" spans="1:76" s="59" customFormat="1" x14ac:dyDescent="0.25">
      <c r="A246" s="83">
        <v>18</v>
      </c>
      <c r="B246" s="109" t="str">
        <f t="shared" si="124"/>
        <v xml:space="preserve">: </v>
      </c>
      <c r="C246" s="106"/>
      <c r="D246" s="106"/>
      <c r="E246" s="108"/>
      <c r="F246" s="106"/>
      <c r="G246" s="108"/>
      <c r="H246" s="107"/>
      <c r="I246" s="106"/>
      <c r="J246" s="106"/>
      <c r="K246" s="104"/>
      <c r="L246" s="104"/>
      <c r="M246" s="104"/>
      <c r="N246" s="151" t="s">
        <v>278</v>
      </c>
      <c r="O246" s="105"/>
      <c r="P246" s="104"/>
      <c r="Q246" s="440"/>
      <c r="R246" s="440"/>
      <c r="S246" s="64"/>
      <c r="T246" s="103"/>
      <c r="U246" s="101" t="str">
        <f t="shared" si="125"/>
        <v/>
      </c>
      <c r="V246" s="102" t="str">
        <f t="shared" si="126"/>
        <v/>
      </c>
      <c r="W246" s="101" t="str">
        <f t="shared" si="127"/>
        <v/>
      </c>
      <c r="X246" s="100" t="str">
        <f t="shared" si="128"/>
        <v>US$2014/ha/yr</v>
      </c>
      <c r="Y246" s="89"/>
      <c r="Z246" s="89"/>
      <c r="AB246" s="63"/>
      <c r="AR246" s="63"/>
      <c r="AS246" s="89"/>
      <c r="AT246" s="89"/>
      <c r="AU246" s="99"/>
      <c r="AV246" s="89"/>
      <c r="AW246" s="98" t="e">
        <f t="shared" si="129"/>
        <v>#REF!</v>
      </c>
      <c r="AX246" s="98" t="e">
        <f t="shared" si="130"/>
        <v>#REF!</v>
      </c>
      <c r="AY246" s="89"/>
      <c r="AZ246" s="98" t="e">
        <f t="shared" si="131"/>
        <v>#REF!</v>
      </c>
      <c r="BA246" s="98" t="e">
        <f t="shared" si="132"/>
        <v>#REF!</v>
      </c>
      <c r="BB246" s="89"/>
      <c r="BC246" s="98" t="e">
        <f t="shared" si="133"/>
        <v>#REF!</v>
      </c>
      <c r="BD246" s="98" t="e">
        <f t="shared" si="134"/>
        <v>#REF!</v>
      </c>
      <c r="BE246" s="89"/>
      <c r="BF246" s="98" t="e">
        <f t="shared" si="135"/>
        <v>#REF!</v>
      </c>
      <c r="BG246" s="98" t="e">
        <f t="shared" si="136"/>
        <v>#REF!</v>
      </c>
      <c r="BH246" s="89"/>
      <c r="BI246" s="98" t="e">
        <f t="shared" si="137"/>
        <v>#REF!</v>
      </c>
      <c r="BJ246" s="98" t="e">
        <f t="shared" si="138"/>
        <v>#REF!</v>
      </c>
      <c r="BK246" s="89"/>
      <c r="BL246" s="98" t="str">
        <f t="shared" si="139"/>
        <v/>
      </c>
      <c r="BM246" s="98" t="str">
        <f t="shared" si="140"/>
        <v/>
      </c>
      <c r="BN246" s="89"/>
      <c r="BO246" s="98" t="str">
        <f t="shared" si="141"/>
        <v/>
      </c>
      <c r="BP246" s="98" t="str">
        <f t="shared" si="142"/>
        <v/>
      </c>
      <c r="BQ246" s="89"/>
      <c r="BR246" s="98" t="str">
        <f t="shared" si="143"/>
        <v/>
      </c>
      <c r="BS246" s="98" t="str">
        <f t="shared" si="144"/>
        <v/>
      </c>
      <c r="BT246" s="89"/>
      <c r="BU246" s="98" t="str">
        <f t="shared" si="145"/>
        <v/>
      </c>
      <c r="BV246" s="98" t="str">
        <f t="shared" si="146"/>
        <v/>
      </c>
      <c r="BW246" s="89"/>
      <c r="BX246" s="63"/>
    </row>
    <row r="247" spans="1:76" s="59" customFormat="1" x14ac:dyDescent="0.25">
      <c r="A247" s="83">
        <v>19</v>
      </c>
      <c r="B247" s="109" t="str">
        <f t="shared" si="124"/>
        <v xml:space="preserve">: </v>
      </c>
      <c r="C247" s="106"/>
      <c r="D247" s="106"/>
      <c r="E247" s="108"/>
      <c r="F247" s="106"/>
      <c r="G247" s="108"/>
      <c r="H247" s="107"/>
      <c r="I247" s="106"/>
      <c r="J247" s="106"/>
      <c r="K247" s="104"/>
      <c r="L247" s="104"/>
      <c r="M247" s="104"/>
      <c r="N247" s="151" t="s">
        <v>278</v>
      </c>
      <c r="O247" s="105"/>
      <c r="P247" s="104"/>
      <c r="Q247" s="440"/>
      <c r="R247" s="440"/>
      <c r="S247" s="64"/>
      <c r="T247" s="103"/>
      <c r="U247" s="101" t="str">
        <f t="shared" si="125"/>
        <v/>
      </c>
      <c r="V247" s="102" t="str">
        <f t="shared" si="126"/>
        <v/>
      </c>
      <c r="W247" s="101" t="str">
        <f t="shared" si="127"/>
        <v/>
      </c>
      <c r="X247" s="100" t="str">
        <f t="shared" si="128"/>
        <v>US$2014/ha/yr</v>
      </c>
      <c r="Y247" s="89"/>
      <c r="Z247" s="89"/>
      <c r="AB247" s="63"/>
      <c r="AR247" s="63"/>
      <c r="AS247" s="89"/>
      <c r="AT247" s="89"/>
      <c r="AU247" s="99"/>
      <c r="AV247" s="89"/>
      <c r="AW247" s="98" t="e">
        <f t="shared" si="129"/>
        <v>#REF!</v>
      </c>
      <c r="AX247" s="98" t="e">
        <f t="shared" si="130"/>
        <v>#REF!</v>
      </c>
      <c r="AY247" s="89"/>
      <c r="AZ247" s="98" t="e">
        <f t="shared" si="131"/>
        <v>#REF!</v>
      </c>
      <c r="BA247" s="98" t="e">
        <f t="shared" si="132"/>
        <v>#REF!</v>
      </c>
      <c r="BB247" s="89"/>
      <c r="BC247" s="98" t="e">
        <f t="shared" si="133"/>
        <v>#REF!</v>
      </c>
      <c r="BD247" s="98" t="e">
        <f t="shared" si="134"/>
        <v>#REF!</v>
      </c>
      <c r="BE247" s="89"/>
      <c r="BF247" s="98" t="e">
        <f t="shared" si="135"/>
        <v>#REF!</v>
      </c>
      <c r="BG247" s="98" t="e">
        <f t="shared" si="136"/>
        <v>#REF!</v>
      </c>
      <c r="BH247" s="89"/>
      <c r="BI247" s="98" t="e">
        <f t="shared" si="137"/>
        <v>#REF!</v>
      </c>
      <c r="BJ247" s="98" t="e">
        <f t="shared" si="138"/>
        <v>#REF!</v>
      </c>
      <c r="BK247" s="89"/>
      <c r="BL247" s="98" t="str">
        <f t="shared" si="139"/>
        <v/>
      </c>
      <c r="BM247" s="98" t="str">
        <f t="shared" si="140"/>
        <v/>
      </c>
      <c r="BN247" s="89"/>
      <c r="BO247" s="98" t="str">
        <f t="shared" si="141"/>
        <v/>
      </c>
      <c r="BP247" s="98" t="str">
        <f t="shared" si="142"/>
        <v/>
      </c>
      <c r="BQ247" s="89"/>
      <c r="BR247" s="98" t="str">
        <f t="shared" si="143"/>
        <v/>
      </c>
      <c r="BS247" s="98" t="str">
        <f t="shared" si="144"/>
        <v/>
      </c>
      <c r="BT247" s="89"/>
      <c r="BU247" s="98" t="str">
        <f t="shared" si="145"/>
        <v/>
      </c>
      <c r="BV247" s="98" t="str">
        <f t="shared" si="146"/>
        <v/>
      </c>
      <c r="BW247" s="89"/>
      <c r="BX247" s="63"/>
    </row>
    <row r="248" spans="1:76" s="59" customFormat="1" x14ac:dyDescent="0.25">
      <c r="A248" s="83">
        <v>20</v>
      </c>
      <c r="B248" s="109" t="str">
        <f t="shared" si="124"/>
        <v xml:space="preserve">: </v>
      </c>
      <c r="C248" s="106"/>
      <c r="D248" s="106"/>
      <c r="E248" s="108"/>
      <c r="F248" s="106"/>
      <c r="G248" s="108"/>
      <c r="H248" s="107"/>
      <c r="I248" s="106"/>
      <c r="J248" s="106"/>
      <c r="K248" s="104"/>
      <c r="L248" s="104"/>
      <c r="M248" s="104"/>
      <c r="N248" s="151" t="s">
        <v>278</v>
      </c>
      <c r="O248" s="105"/>
      <c r="P248" s="104"/>
      <c r="Q248" s="440"/>
      <c r="R248" s="440"/>
      <c r="S248" s="64"/>
      <c r="T248" s="103"/>
      <c r="U248" s="101" t="str">
        <f t="shared" si="125"/>
        <v/>
      </c>
      <c r="V248" s="102" t="str">
        <f t="shared" si="126"/>
        <v/>
      </c>
      <c r="W248" s="101" t="str">
        <f t="shared" si="127"/>
        <v/>
      </c>
      <c r="X248" s="100" t="str">
        <f t="shared" si="128"/>
        <v>US$2014/ha/yr</v>
      </c>
      <c r="Y248" s="89"/>
      <c r="Z248" s="89"/>
      <c r="AB248" s="63"/>
      <c r="AR248" s="63"/>
      <c r="AS248" s="89"/>
      <c r="AT248" s="89"/>
      <c r="AU248" s="99"/>
      <c r="AV248" s="89"/>
      <c r="AW248" s="98" t="e">
        <f t="shared" si="129"/>
        <v>#REF!</v>
      </c>
      <c r="AX248" s="98" t="e">
        <f t="shared" si="130"/>
        <v>#REF!</v>
      </c>
      <c r="AY248" s="89"/>
      <c r="AZ248" s="98" t="e">
        <f t="shared" si="131"/>
        <v>#REF!</v>
      </c>
      <c r="BA248" s="98" t="e">
        <f t="shared" si="132"/>
        <v>#REF!</v>
      </c>
      <c r="BB248" s="89"/>
      <c r="BC248" s="98" t="e">
        <f t="shared" si="133"/>
        <v>#REF!</v>
      </c>
      <c r="BD248" s="98" t="e">
        <f t="shared" si="134"/>
        <v>#REF!</v>
      </c>
      <c r="BE248" s="89"/>
      <c r="BF248" s="98" t="e">
        <f t="shared" si="135"/>
        <v>#REF!</v>
      </c>
      <c r="BG248" s="98" t="e">
        <f t="shared" si="136"/>
        <v>#REF!</v>
      </c>
      <c r="BH248" s="89"/>
      <c r="BI248" s="98" t="e">
        <f t="shared" si="137"/>
        <v>#REF!</v>
      </c>
      <c r="BJ248" s="98" t="e">
        <f t="shared" si="138"/>
        <v>#REF!</v>
      </c>
      <c r="BK248" s="89"/>
      <c r="BL248" s="98" t="str">
        <f t="shared" si="139"/>
        <v/>
      </c>
      <c r="BM248" s="98" t="str">
        <f t="shared" si="140"/>
        <v/>
      </c>
      <c r="BN248" s="89"/>
      <c r="BO248" s="98" t="str">
        <f t="shared" si="141"/>
        <v/>
      </c>
      <c r="BP248" s="98" t="str">
        <f t="shared" si="142"/>
        <v/>
      </c>
      <c r="BQ248" s="89"/>
      <c r="BR248" s="98" t="str">
        <f t="shared" si="143"/>
        <v/>
      </c>
      <c r="BS248" s="98" t="str">
        <f t="shared" si="144"/>
        <v/>
      </c>
      <c r="BT248" s="89"/>
      <c r="BU248" s="98" t="str">
        <f t="shared" si="145"/>
        <v/>
      </c>
      <c r="BV248" s="98" t="str">
        <f t="shared" si="146"/>
        <v/>
      </c>
      <c r="BW248" s="89"/>
      <c r="BX248" s="63"/>
    </row>
    <row r="249" spans="1:76" s="59" customFormat="1" x14ac:dyDescent="0.25">
      <c r="A249" s="83"/>
      <c r="B249" s="91" t="s">
        <v>64</v>
      </c>
      <c r="C249" s="92"/>
      <c r="D249" s="92"/>
      <c r="E249" s="92"/>
      <c r="F249" s="92"/>
      <c r="G249" s="92"/>
      <c r="H249" s="64"/>
      <c r="I249" s="89"/>
      <c r="J249" s="94"/>
      <c r="K249" s="64"/>
      <c r="L249" s="64"/>
      <c r="M249" s="64" t="s">
        <v>63</v>
      </c>
      <c r="N249" s="64"/>
      <c r="O249" s="64"/>
      <c r="P249" s="64"/>
      <c r="Q249" s="64"/>
      <c r="R249" s="64"/>
      <c r="S249" s="64"/>
      <c r="T249" s="94" t="s">
        <v>62</v>
      </c>
      <c r="U249" s="97">
        <f>AVERAGE(U229:U248)</f>
        <v>143.54391845443618</v>
      </c>
      <c r="V249" s="97">
        <f>IF(U257="Y",SUM(V229:V248)/SUM(O229:O248),AVERAGE(V229:V248))</f>
        <v>143.54391845443618</v>
      </c>
      <c r="W249" s="96" t="e">
        <f>SUM(W229:W248)/SUM(O229:O248)</f>
        <v>#DIV/0!</v>
      </c>
      <c r="X249" s="89"/>
      <c r="Y249" s="89"/>
      <c r="Z249" s="89"/>
      <c r="AB249" s="95"/>
      <c r="AR249" s="63"/>
      <c r="AS249" s="89"/>
      <c r="AT249" s="89"/>
      <c r="AU249" s="89"/>
      <c r="AV249" s="94" t="s">
        <v>62</v>
      </c>
      <c r="AW249" s="93" t="e">
        <f>AVERAGE(AW229:AW248)</f>
        <v>#REF!</v>
      </c>
      <c r="AX249" s="93" t="e">
        <f>SUM(AX229:AX248)/COUNTIF(AX229:AX248,"&gt;0")</f>
        <v>#REF!</v>
      </c>
      <c r="AY249" s="89"/>
      <c r="AZ249" s="93" t="e">
        <f>AVERAGE(AZ229:AZ248)</f>
        <v>#REF!</v>
      </c>
      <c r="BA249" s="93" t="e">
        <f>SUM(BA229:BA248)/COUNTIF(BA229:BA248,"&gt;0")</f>
        <v>#REF!</v>
      </c>
      <c r="BB249" s="89"/>
      <c r="BC249" s="93" t="e">
        <f>AVERAGE(BC229:BC248)</f>
        <v>#REF!</v>
      </c>
      <c r="BD249" s="93" t="e">
        <f>SUM(BD229:BD248)/COUNTIF(BD229:BD248,"&gt;0")</f>
        <v>#REF!</v>
      </c>
      <c r="BE249" s="89"/>
      <c r="BF249" s="93" t="e">
        <f>AVERAGE(BF229:BF248)</f>
        <v>#REF!</v>
      </c>
      <c r="BG249" s="93" t="e">
        <f>SUM(BG229:BG248)/COUNTIF(BG229:BG248,"&gt;0")</f>
        <v>#REF!</v>
      </c>
      <c r="BH249" s="89"/>
      <c r="BI249" s="93" t="e">
        <f>AVERAGE(BI229:BI248)</f>
        <v>#REF!</v>
      </c>
      <c r="BJ249" s="93" t="e">
        <f>SUM(BJ229:BJ248)/COUNTIF(BJ229:BJ248,"&gt;0")</f>
        <v>#REF!</v>
      </c>
      <c r="BK249" s="94"/>
      <c r="BL249" s="93" t="e">
        <f>AVERAGE(BL229:BL248)</f>
        <v>#DIV/0!</v>
      </c>
      <c r="BM249" s="93" t="e">
        <f>SUM(BM229:BM248)/COUNTIF(BM229:BM248,"&gt;0")</f>
        <v>#DIV/0!</v>
      </c>
      <c r="BN249" s="89"/>
      <c r="BO249" s="93" t="e">
        <f>AVERAGE(BO229:BO248)</f>
        <v>#DIV/0!</v>
      </c>
      <c r="BP249" s="93" t="e">
        <f>SUM(BP229:BP248)/COUNTIF(BP229:BP248,"&gt;0")</f>
        <v>#DIV/0!</v>
      </c>
      <c r="BQ249" s="89"/>
      <c r="BR249" s="93" t="e">
        <f>AVERAGE(BR229:BR248)</f>
        <v>#DIV/0!</v>
      </c>
      <c r="BS249" s="93" t="e">
        <f>SUM(BS229:BS248)/COUNTIF(BS229:BS248,"&gt;0")</f>
        <v>#DIV/0!</v>
      </c>
      <c r="BT249" s="89"/>
      <c r="BU249" s="93">
        <f>AVERAGE(BU229:BU248)</f>
        <v>169.35833332499999</v>
      </c>
      <c r="BV249" s="93">
        <f>SUM(BV229:BV248)/COUNTIF(BV229:BV248,"&gt;0")</f>
        <v>169.35833332499999</v>
      </c>
      <c r="BW249" s="89"/>
      <c r="BX249" s="63"/>
    </row>
    <row r="250" spans="1:76" s="59" customFormat="1" ht="14.1" customHeight="1" x14ac:dyDescent="0.25">
      <c r="A250" s="83"/>
      <c r="B250" s="91" t="s">
        <v>61</v>
      </c>
      <c r="C250" s="92" t="s">
        <v>60</v>
      </c>
      <c r="D250" s="372" t="s">
        <v>314</v>
      </c>
      <c r="E250" s="373"/>
      <c r="F250" s="373"/>
      <c r="G250" s="373"/>
      <c r="H250" s="373"/>
      <c r="I250" s="373"/>
      <c r="J250" s="373"/>
      <c r="K250" s="374"/>
      <c r="L250" s="64"/>
      <c r="M250" s="64"/>
      <c r="N250" s="64"/>
      <c r="O250" s="64"/>
      <c r="P250" s="64"/>
      <c r="Q250" s="64"/>
      <c r="R250" s="64"/>
      <c r="S250" s="64"/>
      <c r="T250" s="77" t="s">
        <v>57</v>
      </c>
      <c r="U250" s="88">
        <f>U249+X250*U253</f>
        <v>231.31902469904455</v>
      </c>
      <c r="V250" s="88">
        <f>V249+X250*V253</f>
        <v>231.31902469904455</v>
      </c>
      <c r="W250" s="88" t="e">
        <f>W249+X250*W253</f>
        <v>#DIV/0!</v>
      </c>
      <c r="X250" s="86">
        <v>1</v>
      </c>
      <c r="Y250" s="64" t="s">
        <v>59</v>
      </c>
      <c r="Z250" s="89"/>
      <c r="AA250" s="89" t="s">
        <v>516</v>
      </c>
      <c r="AB250" s="87"/>
      <c r="AR250" s="63"/>
      <c r="AS250" s="89"/>
      <c r="AT250" s="89"/>
      <c r="AU250" s="89"/>
      <c r="AV250" s="77" t="s">
        <v>57</v>
      </c>
      <c r="AW250" s="76" t="e">
        <f>AW249+(AW255*AW252)</f>
        <v>#REF!</v>
      </c>
      <c r="AX250" s="76" t="e">
        <f>AX249+(AX255*AW252)</f>
        <v>#REF!</v>
      </c>
      <c r="AY250" s="89"/>
      <c r="AZ250" s="76" t="e">
        <f>AZ249+(AZ255*AZ252)</f>
        <v>#REF!</v>
      </c>
      <c r="BA250" s="76" t="e">
        <f>BA249+(BA255*AZ252)</f>
        <v>#REF!</v>
      </c>
      <c r="BB250" s="89"/>
      <c r="BC250" s="76" t="e">
        <f>BC249+(BC255*BC252)</f>
        <v>#REF!</v>
      </c>
      <c r="BD250" s="76" t="e">
        <f>BD249+(BD255*BC252)</f>
        <v>#REF!</v>
      </c>
      <c r="BE250" s="89"/>
      <c r="BF250" s="76" t="e">
        <f>BF249+(BF255*BF252)</f>
        <v>#REF!</v>
      </c>
      <c r="BG250" s="76" t="e">
        <f>BG249+(BG255*BF252)</f>
        <v>#REF!</v>
      </c>
      <c r="BH250" s="89"/>
      <c r="BI250" s="76" t="e">
        <f>BI249+(BI255*BI252)</f>
        <v>#REF!</v>
      </c>
      <c r="BJ250" s="76" t="e">
        <f>BJ249+(BJ255*BI252)</f>
        <v>#REF!</v>
      </c>
      <c r="BK250" s="77"/>
      <c r="BL250" s="76" t="e">
        <f>BL249+(BL255*BL252)</f>
        <v>#DIV/0!</v>
      </c>
      <c r="BM250" s="76" t="e">
        <f>BM249+(BM255*BL252)</f>
        <v>#DIV/0!</v>
      </c>
      <c r="BN250" s="89"/>
      <c r="BO250" s="76" t="e">
        <f>BO249+(BO255*BO252)</f>
        <v>#DIV/0!</v>
      </c>
      <c r="BP250" s="76" t="e">
        <f>BP249+(BP255*BO252)</f>
        <v>#DIV/0!</v>
      </c>
      <c r="BQ250" s="89"/>
      <c r="BR250" s="76" t="e">
        <f>BR249+(BR255*BR252)</f>
        <v>#DIV/0!</v>
      </c>
      <c r="BS250" s="76" t="e">
        <f>BS249+(BS255*BR252)</f>
        <v>#DIV/0!</v>
      </c>
      <c r="BT250" s="89"/>
      <c r="BU250" s="76">
        <f>BU249+(BU255*BU252)</f>
        <v>293.58633767074843</v>
      </c>
      <c r="BV250" s="76">
        <f>BV249+(BV255*BU252)</f>
        <v>293.58633767074843</v>
      </c>
      <c r="BW250" s="89"/>
      <c r="BX250" s="63"/>
    </row>
    <row r="251" spans="1:76" s="59" customFormat="1" ht="14.1" customHeight="1" x14ac:dyDescent="0.25">
      <c r="A251" s="83"/>
      <c r="B251" s="91" t="s">
        <v>56</v>
      </c>
      <c r="C251" s="83"/>
      <c r="D251" s="375"/>
      <c r="E251" s="376"/>
      <c r="F251" s="376"/>
      <c r="G251" s="376"/>
      <c r="H251" s="376"/>
      <c r="I251" s="376"/>
      <c r="J251" s="376"/>
      <c r="K251" s="377"/>
      <c r="L251" s="89"/>
      <c r="M251" s="89"/>
      <c r="N251" s="64"/>
      <c r="O251" s="64"/>
      <c r="P251" s="64"/>
      <c r="Q251" s="64"/>
      <c r="R251" s="64"/>
      <c r="S251" s="64"/>
      <c r="T251" s="77" t="s">
        <v>54</v>
      </c>
      <c r="U251" s="88">
        <f>IF($AA251="Y",MIN(U229:U248),U249-$X251*U253)</f>
        <v>12.668700000000001</v>
      </c>
      <c r="V251" s="88">
        <f>IF($AA251="Y",MIN(V229:V248),V249-$X251*V253)</f>
        <v>12.668700000000001</v>
      </c>
      <c r="W251" s="88">
        <f>IF($AA251="Y",MIN(W229:W248),W249-$X251*W253)</f>
        <v>0</v>
      </c>
      <c r="X251" s="86">
        <v>1</v>
      </c>
      <c r="Y251" s="64" t="s">
        <v>55</v>
      </c>
      <c r="Z251" s="89"/>
      <c r="AA251" s="90" t="s">
        <v>191</v>
      </c>
      <c r="AB251" s="87"/>
      <c r="AR251" s="63"/>
      <c r="AS251" s="89"/>
      <c r="AT251" s="89"/>
      <c r="AU251" s="89"/>
      <c r="AV251" s="77" t="s">
        <v>54</v>
      </c>
      <c r="AW251" s="76" t="e">
        <f>AW249-(AW255*AW253)</f>
        <v>#REF!</v>
      </c>
      <c r="AX251" s="76" t="e">
        <f>AX249-(AX255*AW253)</f>
        <v>#REF!</v>
      </c>
      <c r="AY251" s="89"/>
      <c r="AZ251" s="76" t="e">
        <f>AZ249-(AZ255*AZ253)</f>
        <v>#REF!</v>
      </c>
      <c r="BA251" s="76" t="e">
        <f>BA249-(BA255*AZ253)</f>
        <v>#REF!</v>
      </c>
      <c r="BB251" s="89"/>
      <c r="BC251" s="76" t="e">
        <f>BC249-(BC255*BC253)</f>
        <v>#REF!</v>
      </c>
      <c r="BD251" s="76" t="e">
        <f>BD249-(BD255*BC253)</f>
        <v>#REF!</v>
      </c>
      <c r="BE251" s="89"/>
      <c r="BF251" s="76" t="e">
        <f>BF249-(BF255*BF253)</f>
        <v>#REF!</v>
      </c>
      <c r="BG251" s="76" t="e">
        <f>BG249-(BG255*BF253)</f>
        <v>#REF!</v>
      </c>
      <c r="BH251" s="89"/>
      <c r="BI251" s="76" t="e">
        <f>BI249-(BI255*BI253)</f>
        <v>#REF!</v>
      </c>
      <c r="BJ251" s="76" t="e">
        <f>BJ249-(BJ255*BI253)</f>
        <v>#REF!</v>
      </c>
      <c r="BK251" s="77"/>
      <c r="BL251" s="76" t="e">
        <f>BL249-(BL255*BL253)</f>
        <v>#DIV/0!</v>
      </c>
      <c r="BM251" s="76" t="e">
        <f>BM249-(BM255*BL253)</f>
        <v>#DIV/0!</v>
      </c>
      <c r="BN251" s="89"/>
      <c r="BO251" s="76" t="e">
        <f>BO249-(BO255*BO253)</f>
        <v>#DIV/0!</v>
      </c>
      <c r="BP251" s="76" t="e">
        <f>BP249-(BP255*BO253)</f>
        <v>#DIV/0!</v>
      </c>
      <c r="BQ251" s="89"/>
      <c r="BR251" s="76" t="e">
        <f>BR249-(BR255*BR253)</f>
        <v>#DIV/0!</v>
      </c>
      <c r="BS251" s="76" t="e">
        <f>BS249-(BS255*BR253)</f>
        <v>#DIV/0!</v>
      </c>
      <c r="BT251" s="89"/>
      <c r="BU251" s="76">
        <f>BU249-(BU255*BU253)</f>
        <v>45.130328979251516</v>
      </c>
      <c r="BV251" s="76">
        <f>BV249-(BV255*BU253)</f>
        <v>45.130328979251516</v>
      </c>
      <c r="BW251" s="89"/>
      <c r="BX251" s="63"/>
    </row>
    <row r="252" spans="1:76" s="59" customFormat="1" ht="13.7" customHeight="1" x14ac:dyDescent="0.2">
      <c r="A252" s="83"/>
      <c r="B252" s="83"/>
      <c r="C252" s="83"/>
      <c r="D252" s="375"/>
      <c r="E252" s="376"/>
      <c r="F252" s="376"/>
      <c r="G252" s="376"/>
      <c r="H252" s="376"/>
      <c r="I252" s="376"/>
      <c r="J252" s="376"/>
      <c r="K252" s="377"/>
      <c r="L252" s="64"/>
      <c r="M252" s="64"/>
      <c r="N252" s="64"/>
      <c r="O252" s="64"/>
      <c r="P252" s="64"/>
      <c r="Q252" s="64"/>
      <c r="R252" s="64"/>
      <c r="S252" s="64"/>
      <c r="T252" s="77" t="s">
        <v>51</v>
      </c>
      <c r="U252" s="88" t="str">
        <f>IF((0.67*U253)&gt;U249,"no","yes")</f>
        <v>yes</v>
      </c>
      <c r="V252" s="88" t="str">
        <f>IF((0.67*V253)&gt;V249,"no","yes")</f>
        <v>yes</v>
      </c>
      <c r="W252" s="88" t="e">
        <f>IF((0.67*W253)&gt;W249,"no","yes")</f>
        <v>#DIV/0!</v>
      </c>
      <c r="X252" s="64"/>
      <c r="Y252" s="64"/>
      <c r="Z252" s="64"/>
      <c r="AB252" s="87"/>
      <c r="AR252" s="63"/>
      <c r="AS252" s="64"/>
      <c r="AT252" s="64"/>
      <c r="AU252" s="360" t="s">
        <v>53</v>
      </c>
      <c r="AV252" s="361"/>
      <c r="AW252" s="86">
        <v>1</v>
      </c>
      <c r="AX252" s="64"/>
      <c r="AY252" s="64"/>
      <c r="AZ252" s="86">
        <v>1</v>
      </c>
      <c r="BA252" s="64"/>
      <c r="BB252" s="64"/>
      <c r="BC252" s="86">
        <v>1</v>
      </c>
      <c r="BD252" s="64"/>
      <c r="BE252" s="64"/>
      <c r="BF252" s="86">
        <v>1</v>
      </c>
      <c r="BG252" s="64"/>
      <c r="BH252" s="64"/>
      <c r="BI252" s="86">
        <v>1</v>
      </c>
      <c r="BJ252" s="64"/>
      <c r="BK252" s="77"/>
      <c r="BL252" s="86">
        <v>1</v>
      </c>
      <c r="BM252" s="64"/>
      <c r="BN252" s="64"/>
      <c r="BO252" s="86">
        <v>1</v>
      </c>
      <c r="BP252" s="64"/>
      <c r="BQ252" s="64"/>
      <c r="BR252" s="86">
        <v>1</v>
      </c>
      <c r="BS252" s="64"/>
      <c r="BT252" s="64"/>
      <c r="BU252" s="86">
        <v>1</v>
      </c>
      <c r="BV252" s="64"/>
      <c r="BW252" s="64"/>
      <c r="BX252" s="63"/>
    </row>
    <row r="253" spans="1:76" s="59" customFormat="1" ht="13.7" customHeight="1" x14ac:dyDescent="0.2">
      <c r="A253" s="75" t="str">
        <f ca="1">HYPERLINK("#"&amp;"'"&amp;A$2&amp;"'!a1","Back to top")</f>
        <v>Back to top</v>
      </c>
      <c r="B253" s="75"/>
      <c r="C253" s="83"/>
      <c r="D253" s="375"/>
      <c r="E253" s="376"/>
      <c r="F253" s="376"/>
      <c r="G253" s="376"/>
      <c r="H253" s="376"/>
      <c r="I253" s="376"/>
      <c r="J253" s="376"/>
      <c r="K253" s="377"/>
      <c r="L253" s="64"/>
      <c r="M253" s="64"/>
      <c r="N253" s="64"/>
      <c r="O253" s="64"/>
      <c r="P253" s="64"/>
      <c r="Q253" s="64"/>
      <c r="R253" s="64"/>
      <c r="S253" s="64"/>
      <c r="T253" s="77" t="s">
        <v>50</v>
      </c>
      <c r="U253" s="88">
        <f>_xlfn.STDEV.P(U229:U248)</f>
        <v>87.775106244608367</v>
      </c>
      <c r="V253" s="88">
        <f t="array" ref="V253">IF(U257="Y",SQRT(SUM(IFERROR(O229:O248*(U229:U248-(V249))^2,0))/((COUNTIFS(O229:O248,"&lt;&gt;"&amp;"")-1)/COUNTIFS(O229:O248,"&lt;&gt;"&amp;"")*SUM(O229:O248))),_xlfn.STDEV.P(V229:V248))</f>
        <v>87.775106244608367</v>
      </c>
      <c r="W253" s="88" t="e">
        <f t="array" ref="W253">SQRT(SUM(IFERROR(O229:O248*(U229:U248-(W249))^2,0))/((COUNTIFS(O229:O248,"&lt;&gt;"&amp;"")-1)/COUNTIFS(O229:O248,"&lt;&gt;"&amp;"")*SUM(O229:O248)))</f>
        <v>#DIV/0!</v>
      </c>
      <c r="X253" s="64"/>
      <c r="Y253" s="64"/>
      <c r="Z253" s="64"/>
      <c r="AB253" s="87"/>
      <c r="AR253" s="63"/>
      <c r="AS253" s="64"/>
      <c r="AT253" s="64"/>
      <c r="AU253" s="360"/>
      <c r="AV253" s="361"/>
      <c r="AW253" s="86">
        <v>1</v>
      </c>
      <c r="AX253" s="64"/>
      <c r="AY253" s="64"/>
      <c r="AZ253" s="86">
        <v>1</v>
      </c>
      <c r="BA253" s="64"/>
      <c r="BB253" s="64"/>
      <c r="BC253" s="86">
        <v>1</v>
      </c>
      <c r="BD253" s="64"/>
      <c r="BE253" s="64"/>
      <c r="BF253" s="86">
        <v>1</v>
      </c>
      <c r="BG253" s="64"/>
      <c r="BH253" s="64"/>
      <c r="BI253" s="86">
        <v>1</v>
      </c>
      <c r="BJ253" s="64"/>
      <c r="BK253" s="77"/>
      <c r="BL253" s="86">
        <v>1</v>
      </c>
      <c r="BM253" s="64"/>
      <c r="BN253" s="64"/>
      <c r="BO253" s="86">
        <v>1</v>
      </c>
      <c r="BP253" s="64"/>
      <c r="BQ253" s="64"/>
      <c r="BR253" s="86">
        <v>1</v>
      </c>
      <c r="BS253" s="64"/>
      <c r="BT253" s="64"/>
      <c r="BU253" s="86">
        <v>1</v>
      </c>
      <c r="BV253" s="64"/>
      <c r="BW253" s="64"/>
      <c r="BX253" s="63"/>
    </row>
    <row r="254" spans="1:76" s="59" customFormat="1" ht="14.1" customHeight="1" x14ac:dyDescent="0.25">
      <c r="A254" s="64"/>
      <c r="B254" s="64"/>
      <c r="C254" s="83"/>
      <c r="D254" s="375"/>
      <c r="E254" s="376"/>
      <c r="F254" s="376"/>
      <c r="G254" s="376"/>
      <c r="H254" s="376"/>
      <c r="I254" s="376"/>
      <c r="J254" s="376"/>
      <c r="K254" s="377"/>
      <c r="L254" s="64"/>
      <c r="M254" s="64"/>
      <c r="N254" s="64"/>
      <c r="O254" s="64"/>
      <c r="P254" s="64"/>
      <c r="Q254" s="64"/>
      <c r="R254" s="64"/>
      <c r="S254" s="64"/>
      <c r="T254" s="73" t="s">
        <v>48</v>
      </c>
      <c r="U254" s="85">
        <f>COUNTIF(U229:U248,"&gt;0")</f>
        <v>10</v>
      </c>
      <c r="V254" s="85">
        <f>COUNTIF(V229:V248,"&gt;0")</f>
        <v>10</v>
      </c>
      <c r="W254" s="81"/>
      <c r="X254" s="84" t="s">
        <v>52</v>
      </c>
      <c r="Y254" s="64"/>
      <c r="Z254" s="64"/>
      <c r="AB254" s="63"/>
      <c r="AR254" s="63"/>
      <c r="AS254" s="64"/>
      <c r="AT254" s="64"/>
      <c r="AU254" s="64"/>
      <c r="AV254" s="77" t="s">
        <v>51</v>
      </c>
      <c r="AW254" s="76" t="e">
        <f>IF((0.67*AW255)&gt;AW249,"no","yes")</f>
        <v>#REF!</v>
      </c>
      <c r="AX254" s="76" t="e">
        <f>IF((0.67*AX255)&gt;AX249,"no","yes")</f>
        <v>#REF!</v>
      </c>
      <c r="AY254" s="64"/>
      <c r="AZ254" s="76" t="e">
        <f>IF((0.67*AZ255)&gt;AZ249,"no","yes")</f>
        <v>#REF!</v>
      </c>
      <c r="BA254" s="76" t="e">
        <f>IF((0.67*BA255)&gt;BA249,"no","yes")</f>
        <v>#REF!</v>
      </c>
      <c r="BB254" s="64"/>
      <c r="BC254" s="76" t="e">
        <f>IF((0.67*BC255)&gt;BC249,"no","yes")</f>
        <v>#REF!</v>
      </c>
      <c r="BD254" s="76" t="e">
        <f>IF((0.67*BD255)&gt;BD249,"no","yes")</f>
        <v>#REF!</v>
      </c>
      <c r="BE254" s="64"/>
      <c r="BF254" s="76" t="e">
        <f>IF((0.67*BF255)&gt;BF249,"no","yes")</f>
        <v>#REF!</v>
      </c>
      <c r="BG254" s="76" t="e">
        <f>IF((0.67*BG255)&gt;BG249,"no","yes")</f>
        <v>#REF!</v>
      </c>
      <c r="BH254" s="64"/>
      <c r="BI254" s="76" t="e">
        <f>IF((0.67*BI255)&gt;BI249,"no","yes")</f>
        <v>#REF!</v>
      </c>
      <c r="BJ254" s="76" t="e">
        <f>IF((0.67*BJ255)&gt;BJ249,"no","yes")</f>
        <v>#REF!</v>
      </c>
      <c r="BK254" s="73"/>
      <c r="BL254" s="76" t="e">
        <f>IF((0.67*BL255)&gt;BL249,"no","yes")</f>
        <v>#DIV/0!</v>
      </c>
      <c r="BM254" s="76" t="e">
        <f>IF((0.67*BM255)&gt;BM249,"no","yes")</f>
        <v>#DIV/0!</v>
      </c>
      <c r="BN254" s="64"/>
      <c r="BO254" s="76" t="e">
        <f>IF((0.67*BO255)&gt;BO249,"no","yes")</f>
        <v>#DIV/0!</v>
      </c>
      <c r="BP254" s="76" t="e">
        <f>IF((0.67*BP255)&gt;BP249,"no","yes")</f>
        <v>#DIV/0!</v>
      </c>
      <c r="BQ254" s="64"/>
      <c r="BR254" s="76" t="e">
        <f>IF((0.67*BR255)&gt;BR249,"no","yes")</f>
        <v>#DIV/0!</v>
      </c>
      <c r="BS254" s="76" t="e">
        <f>IF((0.67*BS255)&gt;BS249,"no","yes")</f>
        <v>#DIV/0!</v>
      </c>
      <c r="BT254" s="64"/>
      <c r="BU254" s="76" t="str">
        <f>IF((0.67*BU255)&gt;BU249,"no","yes")</f>
        <v>yes</v>
      </c>
      <c r="BV254" s="76" t="str">
        <f>IF((0.67*BV255)&gt;BV249,"no","yes")</f>
        <v>yes</v>
      </c>
      <c r="BW254" s="64"/>
      <c r="BX254" s="63"/>
    </row>
    <row r="255" spans="1:76" s="59" customFormat="1" ht="13.7" customHeight="1" x14ac:dyDescent="0.2">
      <c r="C255" s="83"/>
      <c r="D255" s="375"/>
      <c r="E255" s="376"/>
      <c r="F255" s="376"/>
      <c r="G255" s="376"/>
      <c r="H255" s="376"/>
      <c r="I255" s="376"/>
      <c r="J255" s="376"/>
      <c r="K255" s="377"/>
      <c r="L255" s="64"/>
      <c r="M255" s="64"/>
      <c r="N255" s="64"/>
      <c r="O255" s="64"/>
      <c r="P255" s="64"/>
      <c r="Q255" s="64"/>
      <c r="R255" s="64"/>
      <c r="S255" s="64"/>
      <c r="T255" s="64"/>
      <c r="U255" s="81"/>
      <c r="V255" s="81"/>
      <c r="W255" s="81"/>
      <c r="X255" s="80"/>
      <c r="Y255" s="79"/>
      <c r="Z255" s="78"/>
      <c r="AB255" s="63"/>
      <c r="AR255" s="63"/>
      <c r="AS255" s="64"/>
      <c r="AT255" s="64"/>
      <c r="AU255" s="64"/>
      <c r="AV255" s="77" t="s">
        <v>50</v>
      </c>
      <c r="AW255" s="76" t="e">
        <f>_xlfn.STDEV.P(AW229:AW248)</f>
        <v>#REF!</v>
      </c>
      <c r="AX255" s="76" t="e">
        <f>_xlfn.STDEV.P(AX229:AX248)</f>
        <v>#REF!</v>
      </c>
      <c r="AY255" s="64"/>
      <c r="AZ255" s="76" t="e">
        <f>_xlfn.STDEV.P(AZ229:AZ248)</f>
        <v>#REF!</v>
      </c>
      <c r="BA255" s="76" t="e">
        <f>_xlfn.STDEV.P(BA229:BA248)</f>
        <v>#REF!</v>
      </c>
      <c r="BB255" s="64"/>
      <c r="BC255" s="76" t="e">
        <f>_xlfn.STDEV.P(BC229:BC248)</f>
        <v>#REF!</v>
      </c>
      <c r="BD255" s="76" t="e">
        <f>_xlfn.STDEV.P(BD229:BD248)</f>
        <v>#REF!</v>
      </c>
      <c r="BE255" s="64"/>
      <c r="BF255" s="76" t="e">
        <f>_xlfn.STDEV.P(BF229:BF248)</f>
        <v>#REF!</v>
      </c>
      <c r="BG255" s="76" t="e">
        <f>_xlfn.STDEV.P(BG229:BG248)</f>
        <v>#REF!</v>
      </c>
      <c r="BH255" s="64"/>
      <c r="BI255" s="76" t="e">
        <f>_xlfn.STDEV.P(BI229:BI248)</f>
        <v>#REF!</v>
      </c>
      <c r="BJ255" s="76" t="e">
        <f>_xlfn.STDEV.P(BJ229:BJ248)</f>
        <v>#REF!</v>
      </c>
      <c r="BK255" s="64"/>
      <c r="BL255" s="76" t="e">
        <f>_xlfn.STDEV.P(BL229:BL248)</f>
        <v>#DIV/0!</v>
      </c>
      <c r="BM255" s="76" t="e">
        <f>_xlfn.STDEV.P(BM229:BM248)</f>
        <v>#DIV/0!</v>
      </c>
      <c r="BN255" s="64"/>
      <c r="BO255" s="76" t="e">
        <f>_xlfn.STDEV.P(BO229:BO248)</f>
        <v>#DIV/0!</v>
      </c>
      <c r="BP255" s="76" t="e">
        <f>_xlfn.STDEV.P(BP229:BP248)</f>
        <v>#DIV/0!</v>
      </c>
      <c r="BQ255" s="64"/>
      <c r="BR255" s="76" t="e">
        <f>_xlfn.STDEV.P(BR229:BR248)</f>
        <v>#DIV/0!</v>
      </c>
      <c r="BS255" s="76" t="e">
        <f>_xlfn.STDEV.P(BS229:BS248)</f>
        <v>#DIV/0!</v>
      </c>
      <c r="BT255" s="64"/>
      <c r="BU255" s="76">
        <f>_xlfn.STDEV.P(BU229:BU248)</f>
        <v>124.22800434574847</v>
      </c>
      <c r="BV255" s="76">
        <f>_xlfn.STDEV.P(BV229:BV248)</f>
        <v>124.22800434574847</v>
      </c>
      <c r="BX255" s="63"/>
    </row>
    <row r="256" spans="1:76" s="59" customFormat="1" ht="14.1" customHeight="1" x14ac:dyDescent="0.2">
      <c r="C256" s="64"/>
      <c r="D256" s="378"/>
      <c r="E256" s="379"/>
      <c r="F256" s="379"/>
      <c r="G256" s="379"/>
      <c r="H256" s="379"/>
      <c r="I256" s="379"/>
      <c r="J256" s="379"/>
      <c r="K256" s="380"/>
      <c r="U256" s="138" t="s">
        <v>49</v>
      </c>
      <c r="W256" s="64"/>
      <c r="X256" s="70"/>
      <c r="Y256" s="69"/>
      <c r="Z256" s="68"/>
      <c r="AB256" s="63"/>
      <c r="AR256" s="63"/>
      <c r="AS256" s="64"/>
      <c r="AT256" s="64"/>
      <c r="AU256" s="64"/>
      <c r="AV256" s="73" t="s">
        <v>48</v>
      </c>
      <c r="AW256" s="72">
        <f>COUNTIF(AW229:AW248,"&gt;0")</f>
        <v>0</v>
      </c>
      <c r="AX256" s="72">
        <f>COUNTIF(AX229:AX248,"&gt;0")</f>
        <v>0</v>
      </c>
      <c r="AY256" s="64"/>
      <c r="AZ256" s="72">
        <f>COUNTIF(AZ229:AZ248,"&gt;0")</f>
        <v>0</v>
      </c>
      <c r="BA256" s="72">
        <f>COUNTIF(BA229:BA248,"&gt;0")</f>
        <v>0</v>
      </c>
      <c r="BB256" s="64"/>
      <c r="BC256" s="72">
        <f>COUNTIF(BC229:BC248,"&gt;0")</f>
        <v>0</v>
      </c>
      <c r="BD256" s="72">
        <f>COUNTIF(BD229:BD248,"&gt;0")</f>
        <v>0</v>
      </c>
      <c r="BE256" s="64"/>
      <c r="BF256" s="72">
        <f>COUNTIF(BF229:BF248,"&gt;0")</f>
        <v>0</v>
      </c>
      <c r="BG256" s="72">
        <f>COUNTIF(BG229:BG248,"&gt;0")</f>
        <v>0</v>
      </c>
      <c r="BH256" s="64"/>
      <c r="BI256" s="72">
        <f>COUNTIF(BI229:BI248,"&gt;0")</f>
        <v>0</v>
      </c>
      <c r="BJ256" s="72">
        <f>COUNTIF(BJ229:BJ248,"&gt;0")</f>
        <v>0</v>
      </c>
      <c r="BK256" s="64"/>
      <c r="BL256" s="72">
        <f>COUNTIF(BL229:BL248,"&gt;0")</f>
        <v>0</v>
      </c>
      <c r="BM256" s="72">
        <f>COUNTIF(BM229:BM248,"&gt;0")</f>
        <v>0</v>
      </c>
      <c r="BN256" s="64"/>
      <c r="BO256" s="72">
        <f>COUNTIF(BO229:BO248,"&gt;0")</f>
        <v>0</v>
      </c>
      <c r="BP256" s="72">
        <f>COUNTIF(BP229:BP248,"&gt;0")</f>
        <v>0</v>
      </c>
      <c r="BQ256" s="64"/>
      <c r="BR256" s="72">
        <f>COUNTIF(BR229:BR248,"&gt;0")</f>
        <v>0</v>
      </c>
      <c r="BS256" s="72">
        <f>COUNTIF(BS229:BS248,"&gt;0")</f>
        <v>0</v>
      </c>
      <c r="BT256" s="64"/>
      <c r="BU256" s="72">
        <f>COUNTIF(BU229:BU248,"&gt;0")</f>
        <v>4</v>
      </c>
      <c r="BV256" s="72">
        <f>COUNTIF(BV229:BV248,"&gt;0")</f>
        <v>4</v>
      </c>
      <c r="BX256" s="63"/>
    </row>
    <row r="257" spans="1:76" s="59" customFormat="1" ht="14.25" x14ac:dyDescent="0.2">
      <c r="A257" s="148"/>
      <c r="B257" s="148"/>
      <c r="U257" s="137" t="s">
        <v>47</v>
      </c>
      <c r="W257" s="64"/>
      <c r="X257" s="70"/>
      <c r="Y257" s="69"/>
      <c r="Z257" s="68"/>
      <c r="AB257" s="63"/>
      <c r="AR257" s="63"/>
      <c r="BX257" s="63"/>
    </row>
    <row r="258" spans="1:76" s="59" customFormat="1" ht="14.25" x14ac:dyDescent="0.2">
      <c r="W258" s="64"/>
      <c r="X258" s="67"/>
      <c r="Y258" s="66"/>
      <c r="Z258" s="65"/>
      <c r="AB258" s="63"/>
      <c r="AR258" s="63"/>
      <c r="BX258" s="63"/>
    </row>
    <row r="259" spans="1:76" s="59" customFormat="1" x14ac:dyDescent="0.25">
      <c r="W259" s="64"/>
      <c r="X259" s="64"/>
      <c r="Y259" s="64"/>
      <c r="Z259" s="64"/>
      <c r="AB259" s="63"/>
      <c r="AR259" s="63"/>
      <c r="AV259" s="89"/>
      <c r="AW259" s="128"/>
      <c r="AX259" s="128"/>
      <c r="AY259" s="128"/>
      <c r="AZ259" s="89"/>
      <c r="BA259" s="89"/>
      <c r="BB259" s="128"/>
      <c r="BC259" s="128"/>
      <c r="BD259" s="128"/>
      <c r="BE259" s="89"/>
      <c r="BF259" s="89"/>
      <c r="BG259" s="128"/>
      <c r="BH259" s="128"/>
      <c r="BI259" s="128"/>
      <c r="BJ259" s="89"/>
      <c r="BK259" s="89"/>
      <c r="BL259" s="128"/>
      <c r="BM259" s="128"/>
      <c r="BN259" s="128"/>
      <c r="BO259" s="89"/>
      <c r="BP259" s="89"/>
      <c r="BQ259" s="128"/>
      <c r="BR259" s="128"/>
      <c r="BS259" s="128"/>
      <c r="BT259" s="89"/>
      <c r="BU259" s="89"/>
      <c r="BV259" s="128"/>
      <c r="BW259" s="89"/>
      <c r="BX259" s="63"/>
    </row>
    <row r="260" spans="1:76" s="59" customFormat="1" x14ac:dyDescent="0.25">
      <c r="AB260" s="63"/>
      <c r="AR260" s="63"/>
      <c r="AV260" s="89"/>
      <c r="AW260" s="128"/>
      <c r="AX260" s="128"/>
      <c r="AY260" s="128"/>
      <c r="AZ260" s="89"/>
      <c r="BA260" s="89"/>
      <c r="BB260" s="128"/>
      <c r="BC260" s="128"/>
      <c r="BD260" s="128"/>
      <c r="BE260" s="89"/>
      <c r="BF260" s="89"/>
      <c r="BG260" s="128"/>
      <c r="BH260" s="128"/>
      <c r="BI260" s="128"/>
      <c r="BJ260" s="89"/>
      <c r="BK260" s="89"/>
      <c r="BL260" s="128"/>
      <c r="BM260" s="128"/>
      <c r="BN260" s="128"/>
      <c r="BO260" s="89"/>
      <c r="BP260" s="89"/>
      <c r="BQ260" s="128"/>
      <c r="BR260" s="128"/>
      <c r="BS260" s="128"/>
      <c r="BT260" s="89"/>
      <c r="BU260" s="89"/>
      <c r="BV260" s="128"/>
      <c r="BW260" s="89"/>
      <c r="BX260" s="63"/>
    </row>
    <row r="261" spans="1:76" s="2" customFormat="1" ht="15.75" x14ac:dyDescent="0.25">
      <c r="A261" s="134">
        <f>1+A226</f>
        <v>7</v>
      </c>
      <c r="B261" s="134"/>
      <c r="C261" s="158" t="s">
        <v>313</v>
      </c>
      <c r="D261" s="132"/>
      <c r="E261" s="132"/>
      <c r="F261" s="132"/>
      <c r="G261" s="132"/>
      <c r="H261" s="132"/>
      <c r="K261" s="132"/>
      <c r="L261" s="132"/>
      <c r="M261" s="131"/>
      <c r="N261" s="131"/>
      <c r="O261" s="131"/>
      <c r="AS261" s="130">
        <f>A261</f>
        <v>7</v>
      </c>
      <c r="AT261" s="130" t="str">
        <f>C261</f>
        <v>SOLUTION Net Profit Margin per Functional Unit per Annum</v>
      </c>
    </row>
    <row r="262" spans="1:76" s="59" customFormat="1" x14ac:dyDescent="0.25">
      <c r="A262" s="83"/>
      <c r="B262" s="83"/>
      <c r="C262" s="83"/>
      <c r="D262" s="129"/>
      <c r="E262" s="129"/>
      <c r="F262" s="129"/>
      <c r="G262" s="129"/>
      <c r="H262" s="129"/>
      <c r="K262" s="129"/>
      <c r="L262" s="129"/>
      <c r="M262" s="64"/>
      <c r="N262" s="64"/>
      <c r="O262" s="64"/>
      <c r="U262" s="161"/>
      <c r="V262" s="161"/>
      <c r="W262" s="161"/>
      <c r="AB262" s="63"/>
      <c r="AR262" s="63"/>
      <c r="AS262" s="89"/>
      <c r="AT262" s="89"/>
      <c r="AU262" s="89"/>
      <c r="AV262" s="89"/>
      <c r="AW262" s="128" t="e">
        <f>IF($AV$45="Region",'[1]Advanced Controls'!$A$59,'[1]AEZ Data'!$A$78)</f>
        <v>#REF!</v>
      </c>
      <c r="AX262" s="128"/>
      <c r="AY262" s="89"/>
      <c r="AZ262" s="128" t="e">
        <f>IF($AV$45="Region",'[1]Advanced Controls'!$A$60,'[1]AEZ Data'!$A$80)</f>
        <v>#REF!</v>
      </c>
      <c r="BA262" s="128"/>
      <c r="BB262" s="89"/>
      <c r="BC262" s="128" t="e">
        <f>IF($AV$45="Region",'[1]Advanced Controls'!$A$61,'[1]AEZ Data'!$A$79)</f>
        <v>#REF!</v>
      </c>
      <c r="BD262" s="128"/>
      <c r="BE262" s="89"/>
      <c r="BF262" s="128" t="e">
        <f>IF($AV$45="Region",'[1]Advanced Controls'!$A$62,'[1]AEZ Data'!$A$81)</f>
        <v>#REF!</v>
      </c>
      <c r="BG262" s="128"/>
      <c r="BH262" s="89"/>
      <c r="BI262" s="128" t="e">
        <f>IF($AV$45="Region",'[1]Advanced Controls'!$A$63,'[1]AEZ Data'!$A$82)</f>
        <v>#REF!</v>
      </c>
      <c r="BJ262" s="128"/>
      <c r="BK262" s="89"/>
      <c r="BL262" s="128" t="s">
        <v>90</v>
      </c>
      <c r="BM262" s="128"/>
      <c r="BN262" s="89"/>
      <c r="BO262" s="128" t="s">
        <v>89</v>
      </c>
      <c r="BP262" s="128"/>
      <c r="BQ262" s="89"/>
      <c r="BR262" s="128" t="s">
        <v>88</v>
      </c>
      <c r="BS262" s="128"/>
      <c r="BT262" s="89"/>
      <c r="BU262" s="128" t="s">
        <v>87</v>
      </c>
      <c r="BV262" s="128"/>
      <c r="BW262" s="89"/>
      <c r="BX262" s="63"/>
    </row>
    <row r="263" spans="1:76" s="59" customFormat="1" ht="45.75" thickBot="1" x14ac:dyDescent="0.3">
      <c r="A263" s="92" t="s">
        <v>86</v>
      </c>
      <c r="B263" s="127" t="s">
        <v>85</v>
      </c>
      <c r="C263" s="124" t="s">
        <v>84</v>
      </c>
      <c r="D263" s="126" t="s">
        <v>83</v>
      </c>
      <c r="E263" s="126" t="s">
        <v>82</v>
      </c>
      <c r="F263" s="124" t="s">
        <v>81</v>
      </c>
      <c r="G263" s="125" t="s">
        <v>80</v>
      </c>
      <c r="H263" s="124" t="s">
        <v>79</v>
      </c>
      <c r="I263" s="124" t="s">
        <v>78</v>
      </c>
      <c r="J263" s="124" t="s">
        <v>77</v>
      </c>
      <c r="K263" s="123" t="s">
        <v>76</v>
      </c>
      <c r="L263" s="122" t="s">
        <v>75</v>
      </c>
      <c r="M263" s="121" t="s">
        <v>74</v>
      </c>
      <c r="N263" s="119" t="s">
        <v>73</v>
      </c>
      <c r="O263" s="120" t="s">
        <v>72</v>
      </c>
      <c r="P263" s="119" t="s">
        <v>71</v>
      </c>
      <c r="Q263" s="441"/>
      <c r="R263" s="441"/>
      <c r="S263" s="114"/>
      <c r="T263" s="118" t="s">
        <v>70</v>
      </c>
      <c r="U263" s="117" t="s">
        <v>66</v>
      </c>
      <c r="V263" s="117" t="s">
        <v>65</v>
      </c>
      <c r="W263" s="117" t="s">
        <v>69</v>
      </c>
      <c r="X263" s="116" t="s">
        <v>68</v>
      </c>
      <c r="Y263" s="114"/>
      <c r="Z263" s="114"/>
      <c r="AB263" s="63"/>
      <c r="AR263" s="63"/>
      <c r="AS263" s="114"/>
      <c r="AT263" s="114"/>
      <c r="AU263" s="116" t="s">
        <v>67</v>
      </c>
      <c r="AV263" s="114"/>
      <c r="AW263" s="115" t="s">
        <v>66</v>
      </c>
      <c r="AX263" s="115" t="s">
        <v>65</v>
      </c>
      <c r="AY263" s="114"/>
      <c r="AZ263" s="115" t="s">
        <v>66</v>
      </c>
      <c r="BA263" s="115" t="s">
        <v>65</v>
      </c>
      <c r="BB263" s="114"/>
      <c r="BC263" s="115" t="s">
        <v>66</v>
      </c>
      <c r="BD263" s="115" t="s">
        <v>65</v>
      </c>
      <c r="BE263" s="114"/>
      <c r="BF263" s="115" t="s">
        <v>66</v>
      </c>
      <c r="BG263" s="115" t="s">
        <v>65</v>
      </c>
      <c r="BH263" s="114"/>
      <c r="BI263" s="115" t="s">
        <v>66</v>
      </c>
      <c r="BJ263" s="115" t="s">
        <v>65</v>
      </c>
      <c r="BK263" s="114"/>
      <c r="BL263" s="115" t="s">
        <v>66</v>
      </c>
      <c r="BM263" s="115" t="s">
        <v>65</v>
      </c>
      <c r="BN263" s="114"/>
      <c r="BO263" s="115" t="s">
        <v>66</v>
      </c>
      <c r="BP263" s="115" t="s">
        <v>65</v>
      </c>
      <c r="BQ263" s="114"/>
      <c r="BR263" s="115" t="s">
        <v>66</v>
      </c>
      <c r="BS263" s="115" t="s">
        <v>65</v>
      </c>
      <c r="BT263" s="114"/>
      <c r="BU263" s="115" t="s">
        <v>66</v>
      </c>
      <c r="BV263" s="115" t="s">
        <v>65</v>
      </c>
      <c r="BW263" s="114"/>
      <c r="BX263" s="63"/>
    </row>
    <row r="264" spans="1:76" s="59" customFormat="1" ht="15.75" x14ac:dyDescent="0.25">
      <c r="A264" s="83">
        <v>1</v>
      </c>
      <c r="B264" s="109" t="str">
        <f t="shared" ref="B264:B283" si="147">CONCATENATE(E264,": ",C264)</f>
        <v xml:space="preserve">OECD90: Oviedo et al 2013 </v>
      </c>
      <c r="C264" s="108" t="s">
        <v>305</v>
      </c>
      <c r="D264" s="187" t="s">
        <v>312</v>
      </c>
      <c r="E264" s="108" t="s">
        <v>155</v>
      </c>
      <c r="F264" s="113" t="s">
        <v>309</v>
      </c>
      <c r="G264" s="108" t="s">
        <v>153</v>
      </c>
      <c r="H264" s="107" t="s">
        <v>108</v>
      </c>
      <c r="I264" s="106">
        <v>2013</v>
      </c>
      <c r="J264" s="106" t="s">
        <v>268</v>
      </c>
      <c r="K264" s="110">
        <v>482.13</v>
      </c>
      <c r="L264" s="110" t="s">
        <v>308</v>
      </c>
      <c r="M264" s="111">
        <f>K264*$AE$8</f>
        <v>496.59390000000002</v>
      </c>
      <c r="N264" s="151" t="s">
        <v>278</v>
      </c>
      <c r="O264" s="105"/>
      <c r="P264" s="104" t="s">
        <v>307</v>
      </c>
      <c r="Q264" s="440"/>
      <c r="R264" s="440"/>
      <c r="S264" s="64"/>
      <c r="T264" s="103"/>
      <c r="U264" s="101">
        <f t="shared" ref="U264:U283" si="148">IF(T264="Y","",IF(AND(M264="",K264=""),"",IF(M264="",K264,M264)))</f>
        <v>496.59390000000002</v>
      </c>
      <c r="V264" s="102">
        <f t="shared" ref="V264:V283" si="149">IF(U264="","",IF($U$292="Y",W264,IF(U264&gt;=$U$284-$AD$36*$U$288,IF(U264&lt;=$U$284+$AD$36*$U$288,U264,""),"")))</f>
        <v>496.59390000000002</v>
      </c>
      <c r="W264" s="101">
        <f t="shared" ref="W264:W283" si="150">IF(T264="Y","",IF(AND(M264="",K264=""),"",IF(M264="",K264*O264,M264*O264)))</f>
        <v>0</v>
      </c>
      <c r="X264" s="100" t="str">
        <f t="shared" ref="X264:X283" si="151">IF(AND(N264="",L264=""),"",IF(N264="",L264,N264))</f>
        <v>US$2014/ha/yr</v>
      </c>
      <c r="Y264" s="89"/>
      <c r="Z264" s="89"/>
      <c r="AB264" s="63"/>
      <c r="AR264" s="63"/>
      <c r="AS264" s="89"/>
      <c r="AT264" s="89"/>
      <c r="AU264" s="112">
        <f>$W264</f>
        <v>0</v>
      </c>
      <c r="AV264" s="89"/>
      <c r="AW264" s="98" t="e">
        <f t="shared" ref="AW264:AW283" si="152">IF($AV$45="region",IF($E264=AW$763,$U264,""),IF($G264=AW$763,$U264,""))</f>
        <v>#REF!</v>
      </c>
      <c r="AX264" s="98" t="e">
        <f t="shared" ref="AX264:AX283" si="153">IF($AV$45="Region",IF($E264=AW$763,$V264,""),IF($G264=AW$763,$V264,""))</f>
        <v>#REF!</v>
      </c>
      <c r="AY264" s="89"/>
      <c r="AZ264" s="98" t="e">
        <f t="shared" ref="AZ264:AZ283" si="154">IF($AV$45="region",IF($E264=AZ$763,$U264,""),IF($G264=AZ$763,$U264,""))</f>
        <v>#REF!</v>
      </c>
      <c r="BA264" s="98" t="e">
        <f t="shared" ref="BA264:BA283" si="155">IF($AV$45="Region",IF($E264=AZ$763,$V264,""),IF($G264=AZ$763,$V264,""))</f>
        <v>#REF!</v>
      </c>
      <c r="BB264" s="89"/>
      <c r="BC264" s="98" t="e">
        <f t="shared" ref="BC264:BC283" si="156">IF($AV$45="region",IF($E264=BC$763,$U264,""),IF($G264=BC$763,$U264,""))</f>
        <v>#REF!</v>
      </c>
      <c r="BD264" s="98" t="e">
        <f t="shared" ref="BD264:BD283" si="157">IF($AV$45="Region",IF($E264=BC$763,$V264,""),IF($G264=BC$763,$V264,""))</f>
        <v>#REF!</v>
      </c>
      <c r="BE264" s="89"/>
      <c r="BF264" s="98" t="e">
        <f t="shared" ref="BF264:BF283" si="158">IF($AV$45="region",IF($E264=BF$763,$U264,""),IF($G264=BF$763,$U264,""))</f>
        <v>#REF!</v>
      </c>
      <c r="BG264" s="98" t="e">
        <f t="shared" ref="BG264:BG283" si="159">IF($AV$45="Region",IF($E264=BF$763,$V264,""),IF($G264=BF$763,$V264,""))</f>
        <v>#REF!</v>
      </c>
      <c r="BH264" s="89"/>
      <c r="BI264" s="98" t="e">
        <f t="shared" ref="BI264:BI283" si="160">IF($AV$45="region",IF($E264=BI$763,$U264,""),IF($G264=BI$763,$U264,""))</f>
        <v>#REF!</v>
      </c>
      <c r="BJ264" s="98" t="e">
        <f t="shared" ref="BJ264:BJ283" si="161">IF($AV$45="Region",IF($E264=BI$763,$V264,""),IF($G264=BI$763,$V264,""))</f>
        <v>#REF!</v>
      </c>
      <c r="BK264" s="89"/>
      <c r="BL264" s="98" t="str">
        <f t="shared" ref="BL264:BL283" si="162">IF($E264=$BL$48,U264,"")</f>
        <v/>
      </c>
      <c r="BM264" s="98" t="str">
        <f t="shared" ref="BM264:BM283" si="163">IF($E264=$BL$48,V264,"")</f>
        <v/>
      </c>
      <c r="BN264" s="89"/>
      <c r="BO264" s="98" t="str">
        <f t="shared" ref="BO264:BO283" si="164">IF($E264=$BO$48,U264,"")</f>
        <v/>
      </c>
      <c r="BP264" s="98" t="str">
        <f t="shared" ref="BP264:BP283" si="165">IF($E264=$BO$48,V264,"")</f>
        <v/>
      </c>
      <c r="BQ264" s="89"/>
      <c r="BR264" s="98" t="str">
        <f t="shared" ref="BR264:BR283" si="166">IF($E264=$BR$48,U264,"")</f>
        <v/>
      </c>
      <c r="BS264" s="98" t="str">
        <f t="shared" ref="BS264:BS283" si="167">IF($E264=$BR$48,V264,"")</f>
        <v/>
      </c>
      <c r="BT264" s="89"/>
      <c r="BU264" s="98" t="str">
        <f t="shared" ref="BU264:BU283" si="168">IF($E264=$BU$48,U264,"")</f>
        <v/>
      </c>
      <c r="BV264" s="98" t="str">
        <f t="shared" ref="BV264:BV283" si="169">IF($E264=$BU$48,V264,"")</f>
        <v/>
      </c>
      <c r="BW264" s="89"/>
      <c r="BX264" s="63"/>
    </row>
    <row r="265" spans="1:76" s="59" customFormat="1" x14ac:dyDescent="0.25">
      <c r="A265" s="83">
        <v>2</v>
      </c>
      <c r="B265" s="109" t="str">
        <f t="shared" si="147"/>
        <v xml:space="preserve">OECD90: Oviedo et al 2013 </v>
      </c>
      <c r="C265" s="108" t="s">
        <v>305</v>
      </c>
      <c r="D265" s="108" t="s">
        <v>311</v>
      </c>
      <c r="E265" s="108" t="s">
        <v>155</v>
      </c>
      <c r="F265" s="108" t="s">
        <v>309</v>
      </c>
      <c r="G265" s="108" t="s">
        <v>153</v>
      </c>
      <c r="H265" s="107" t="s">
        <v>108</v>
      </c>
      <c r="I265" s="106">
        <v>2013</v>
      </c>
      <c r="J265" s="106" t="s">
        <v>268</v>
      </c>
      <c r="K265" s="105">
        <v>553.02</v>
      </c>
      <c r="L265" s="110" t="s">
        <v>308</v>
      </c>
      <c r="M265" s="111">
        <f>K265*$AE$8</f>
        <v>569.61059999999998</v>
      </c>
      <c r="N265" s="151" t="s">
        <v>278</v>
      </c>
      <c r="O265" s="105"/>
      <c r="P265" s="104" t="s">
        <v>307</v>
      </c>
      <c r="Q265" s="440"/>
      <c r="R265" s="440"/>
      <c r="S265" s="64"/>
      <c r="T265" s="103"/>
      <c r="U265" s="101">
        <f t="shared" si="148"/>
        <v>569.61059999999998</v>
      </c>
      <c r="V265" s="102">
        <f t="shared" si="149"/>
        <v>569.61059999999998</v>
      </c>
      <c r="W265" s="101">
        <f t="shared" si="150"/>
        <v>0</v>
      </c>
      <c r="X265" s="100" t="str">
        <f t="shared" si="151"/>
        <v>US$2014/ha/yr</v>
      </c>
      <c r="Y265" s="89"/>
      <c r="Z265" s="89"/>
      <c r="AB265" s="63"/>
      <c r="AR265" s="63"/>
      <c r="AS265" s="89"/>
      <c r="AT265" s="89"/>
      <c r="AU265" s="99"/>
      <c r="AV265" s="89"/>
      <c r="AW265" s="98" t="e">
        <f t="shared" si="152"/>
        <v>#REF!</v>
      </c>
      <c r="AX265" s="98" t="e">
        <f t="shared" si="153"/>
        <v>#REF!</v>
      </c>
      <c r="AY265" s="89"/>
      <c r="AZ265" s="98" t="e">
        <f t="shared" si="154"/>
        <v>#REF!</v>
      </c>
      <c r="BA265" s="98" t="e">
        <f t="shared" si="155"/>
        <v>#REF!</v>
      </c>
      <c r="BB265" s="89"/>
      <c r="BC265" s="98" t="e">
        <f t="shared" si="156"/>
        <v>#REF!</v>
      </c>
      <c r="BD265" s="98" t="e">
        <f t="shared" si="157"/>
        <v>#REF!</v>
      </c>
      <c r="BE265" s="89"/>
      <c r="BF265" s="98" t="e">
        <f t="shared" si="158"/>
        <v>#REF!</v>
      </c>
      <c r="BG265" s="98" t="e">
        <f t="shared" si="159"/>
        <v>#REF!</v>
      </c>
      <c r="BH265" s="89"/>
      <c r="BI265" s="98" t="e">
        <f t="shared" si="160"/>
        <v>#REF!</v>
      </c>
      <c r="BJ265" s="98" t="e">
        <f t="shared" si="161"/>
        <v>#REF!</v>
      </c>
      <c r="BK265" s="89"/>
      <c r="BL265" s="98" t="str">
        <f t="shared" si="162"/>
        <v/>
      </c>
      <c r="BM265" s="98" t="str">
        <f t="shared" si="163"/>
        <v/>
      </c>
      <c r="BN265" s="89"/>
      <c r="BO265" s="98" t="str">
        <f t="shared" si="164"/>
        <v/>
      </c>
      <c r="BP265" s="98" t="str">
        <f t="shared" si="165"/>
        <v/>
      </c>
      <c r="BQ265" s="89"/>
      <c r="BR265" s="98" t="str">
        <f t="shared" si="166"/>
        <v/>
      </c>
      <c r="BS265" s="98" t="str">
        <f t="shared" si="167"/>
        <v/>
      </c>
      <c r="BT265" s="89"/>
      <c r="BU265" s="98" t="str">
        <f t="shared" si="168"/>
        <v/>
      </c>
      <c r="BV265" s="98" t="str">
        <f t="shared" si="169"/>
        <v/>
      </c>
      <c r="BW265" s="89"/>
      <c r="BX265" s="63"/>
    </row>
    <row r="266" spans="1:76" s="59" customFormat="1" x14ac:dyDescent="0.25">
      <c r="A266" s="83">
        <v>3</v>
      </c>
      <c r="B266" s="109" t="str">
        <f t="shared" si="147"/>
        <v xml:space="preserve">OECD90: Oviedo et al 2013 </v>
      </c>
      <c r="C266" s="106" t="s">
        <v>305</v>
      </c>
      <c r="D266" s="106" t="s">
        <v>310</v>
      </c>
      <c r="E266" s="108" t="s">
        <v>155</v>
      </c>
      <c r="F266" s="106" t="s">
        <v>309</v>
      </c>
      <c r="G266" s="108" t="s">
        <v>153</v>
      </c>
      <c r="H266" s="107" t="s">
        <v>108</v>
      </c>
      <c r="I266" s="106">
        <v>2013</v>
      </c>
      <c r="J266" s="106" t="s">
        <v>268</v>
      </c>
      <c r="K266" s="104">
        <v>564.15</v>
      </c>
      <c r="L266" s="110" t="s">
        <v>308</v>
      </c>
      <c r="M266" s="111">
        <f>K266*$AE$8</f>
        <v>581.07449999999994</v>
      </c>
      <c r="N266" s="151" t="s">
        <v>278</v>
      </c>
      <c r="O266" s="105"/>
      <c r="P266" s="104" t="s">
        <v>307</v>
      </c>
      <c r="Q266" s="440"/>
      <c r="R266" s="440"/>
      <c r="S266" s="64"/>
      <c r="T266" s="103"/>
      <c r="U266" s="101">
        <f t="shared" si="148"/>
        <v>581.07449999999994</v>
      </c>
      <c r="V266" s="102">
        <f t="shared" si="149"/>
        <v>581.07449999999994</v>
      </c>
      <c r="W266" s="101">
        <f t="shared" si="150"/>
        <v>0</v>
      </c>
      <c r="X266" s="100" t="str">
        <f t="shared" si="151"/>
        <v>US$2014/ha/yr</v>
      </c>
      <c r="Y266" s="89"/>
      <c r="Z266" s="89"/>
      <c r="AB266" s="63"/>
      <c r="AR266" s="63"/>
      <c r="AS266" s="89"/>
      <c r="AT266" s="89"/>
      <c r="AU266" s="64"/>
      <c r="AV266" s="89"/>
      <c r="AW266" s="98" t="e">
        <f t="shared" si="152"/>
        <v>#REF!</v>
      </c>
      <c r="AX266" s="98" t="e">
        <f t="shared" si="153"/>
        <v>#REF!</v>
      </c>
      <c r="AY266" s="89"/>
      <c r="AZ266" s="98" t="e">
        <f t="shared" si="154"/>
        <v>#REF!</v>
      </c>
      <c r="BA266" s="98" t="e">
        <f t="shared" si="155"/>
        <v>#REF!</v>
      </c>
      <c r="BB266" s="89"/>
      <c r="BC266" s="98" t="e">
        <f t="shared" si="156"/>
        <v>#REF!</v>
      </c>
      <c r="BD266" s="98" t="e">
        <f t="shared" si="157"/>
        <v>#REF!</v>
      </c>
      <c r="BE266" s="89"/>
      <c r="BF266" s="98" t="e">
        <f t="shared" si="158"/>
        <v>#REF!</v>
      </c>
      <c r="BG266" s="98" t="e">
        <f t="shared" si="159"/>
        <v>#REF!</v>
      </c>
      <c r="BH266" s="89"/>
      <c r="BI266" s="98" t="e">
        <f t="shared" si="160"/>
        <v>#REF!</v>
      </c>
      <c r="BJ266" s="98" t="e">
        <f t="shared" si="161"/>
        <v>#REF!</v>
      </c>
      <c r="BK266" s="89"/>
      <c r="BL266" s="98" t="str">
        <f t="shared" si="162"/>
        <v/>
      </c>
      <c r="BM266" s="98" t="str">
        <f t="shared" si="163"/>
        <v/>
      </c>
      <c r="BN266" s="89"/>
      <c r="BO266" s="98" t="str">
        <f t="shared" si="164"/>
        <v/>
      </c>
      <c r="BP266" s="98" t="str">
        <f t="shared" si="165"/>
        <v/>
      </c>
      <c r="BQ266" s="89"/>
      <c r="BR266" s="98" t="str">
        <f t="shared" si="166"/>
        <v/>
      </c>
      <c r="BS266" s="98" t="str">
        <f t="shared" si="167"/>
        <v/>
      </c>
      <c r="BT266" s="89"/>
      <c r="BU266" s="98" t="str">
        <f t="shared" si="168"/>
        <v/>
      </c>
      <c r="BV266" s="98" t="str">
        <f t="shared" si="169"/>
        <v/>
      </c>
      <c r="BW266" s="89"/>
      <c r="BX266" s="63"/>
    </row>
    <row r="267" spans="1:76" s="59" customFormat="1" x14ac:dyDescent="0.25">
      <c r="A267" s="83">
        <v>4</v>
      </c>
      <c r="B267" s="109" t="str">
        <f t="shared" si="147"/>
        <v xml:space="preserve">OECD90: Oviedo et al 2013 </v>
      </c>
      <c r="C267" s="106" t="s">
        <v>305</v>
      </c>
      <c r="D267" s="106" t="s">
        <v>306</v>
      </c>
      <c r="E267" s="108" t="s">
        <v>155</v>
      </c>
      <c r="F267" s="106" t="s">
        <v>303</v>
      </c>
      <c r="G267" s="108" t="s">
        <v>153</v>
      </c>
      <c r="H267" s="107" t="s">
        <v>108</v>
      </c>
      <c r="I267" s="106">
        <v>2013</v>
      </c>
      <c r="J267" s="106" t="s">
        <v>268</v>
      </c>
      <c r="K267" s="104">
        <v>219.13</v>
      </c>
      <c r="L267" s="110" t="s">
        <v>302</v>
      </c>
      <c r="M267" s="111">
        <f>K267*$AE$8</f>
        <v>225.7039</v>
      </c>
      <c r="N267" s="151" t="s">
        <v>278</v>
      </c>
      <c r="O267" s="105"/>
      <c r="P267" s="104" t="s">
        <v>301</v>
      </c>
      <c r="Q267" s="440"/>
      <c r="R267" s="440"/>
      <c r="S267" s="64"/>
      <c r="T267" s="103"/>
      <c r="U267" s="101">
        <f t="shared" si="148"/>
        <v>225.7039</v>
      </c>
      <c r="V267" s="102">
        <f t="shared" si="149"/>
        <v>225.7039</v>
      </c>
      <c r="W267" s="101">
        <f t="shared" si="150"/>
        <v>0</v>
      </c>
      <c r="X267" s="100" t="str">
        <f t="shared" si="151"/>
        <v>US$2014/ha/yr</v>
      </c>
      <c r="Y267" s="89"/>
      <c r="Z267" s="89"/>
      <c r="AB267" s="63"/>
      <c r="AR267" s="63"/>
      <c r="AS267" s="89"/>
      <c r="AT267" s="89"/>
      <c r="AU267" s="99"/>
      <c r="AV267" s="89"/>
      <c r="AW267" s="98" t="e">
        <f t="shared" si="152"/>
        <v>#REF!</v>
      </c>
      <c r="AX267" s="98" t="e">
        <f t="shared" si="153"/>
        <v>#REF!</v>
      </c>
      <c r="AY267" s="89"/>
      <c r="AZ267" s="98" t="e">
        <f t="shared" si="154"/>
        <v>#REF!</v>
      </c>
      <c r="BA267" s="98" t="e">
        <f t="shared" si="155"/>
        <v>#REF!</v>
      </c>
      <c r="BB267" s="89"/>
      <c r="BC267" s="98" t="e">
        <f t="shared" si="156"/>
        <v>#REF!</v>
      </c>
      <c r="BD267" s="98" t="e">
        <f t="shared" si="157"/>
        <v>#REF!</v>
      </c>
      <c r="BE267" s="89"/>
      <c r="BF267" s="98" t="e">
        <f t="shared" si="158"/>
        <v>#REF!</v>
      </c>
      <c r="BG267" s="98" t="e">
        <f t="shared" si="159"/>
        <v>#REF!</v>
      </c>
      <c r="BH267" s="89"/>
      <c r="BI267" s="98" t="e">
        <f t="shared" si="160"/>
        <v>#REF!</v>
      </c>
      <c r="BJ267" s="98" t="e">
        <f t="shared" si="161"/>
        <v>#REF!</v>
      </c>
      <c r="BK267" s="89"/>
      <c r="BL267" s="98" t="str">
        <f t="shared" si="162"/>
        <v/>
      </c>
      <c r="BM267" s="98" t="str">
        <f t="shared" si="163"/>
        <v/>
      </c>
      <c r="BN267" s="89"/>
      <c r="BO267" s="98" t="str">
        <f t="shared" si="164"/>
        <v/>
      </c>
      <c r="BP267" s="98" t="str">
        <f t="shared" si="165"/>
        <v/>
      </c>
      <c r="BQ267" s="89"/>
      <c r="BR267" s="98" t="str">
        <f t="shared" si="166"/>
        <v/>
      </c>
      <c r="BS267" s="98" t="str">
        <f t="shared" si="167"/>
        <v/>
      </c>
      <c r="BT267" s="89"/>
      <c r="BU267" s="98" t="str">
        <f t="shared" si="168"/>
        <v/>
      </c>
      <c r="BV267" s="98" t="str">
        <f t="shared" si="169"/>
        <v/>
      </c>
      <c r="BW267" s="89"/>
      <c r="BX267" s="63"/>
    </row>
    <row r="268" spans="1:76" s="59" customFormat="1" x14ac:dyDescent="0.25">
      <c r="A268" s="83">
        <v>5</v>
      </c>
      <c r="B268" s="109" t="str">
        <f t="shared" si="147"/>
        <v xml:space="preserve">OECD90: Oviedo et al 2013 </v>
      </c>
      <c r="C268" s="106" t="s">
        <v>305</v>
      </c>
      <c r="D268" s="106" t="s">
        <v>304</v>
      </c>
      <c r="E268" s="108" t="s">
        <v>155</v>
      </c>
      <c r="F268" s="106" t="s">
        <v>303</v>
      </c>
      <c r="G268" s="108" t="s">
        <v>153</v>
      </c>
      <c r="H268" s="107" t="s">
        <v>108</v>
      </c>
      <c r="I268" s="106">
        <v>2013</v>
      </c>
      <c r="J268" s="106" t="s">
        <v>268</v>
      </c>
      <c r="K268" s="104">
        <v>180.66</v>
      </c>
      <c r="L268" s="110" t="s">
        <v>302</v>
      </c>
      <c r="M268" s="111">
        <f>K268*$AE$8</f>
        <v>186.07980000000001</v>
      </c>
      <c r="N268" s="151" t="s">
        <v>278</v>
      </c>
      <c r="O268" s="105"/>
      <c r="P268" s="104" t="s">
        <v>301</v>
      </c>
      <c r="Q268" s="440"/>
      <c r="R268" s="440"/>
      <c r="S268" s="64"/>
      <c r="T268" s="103"/>
      <c r="U268" s="101">
        <f t="shared" si="148"/>
        <v>186.07980000000001</v>
      </c>
      <c r="V268" s="102">
        <f t="shared" si="149"/>
        <v>186.07980000000001</v>
      </c>
      <c r="W268" s="101">
        <f t="shared" si="150"/>
        <v>0</v>
      </c>
      <c r="X268" s="100" t="str">
        <f t="shared" si="151"/>
        <v>US$2014/ha/yr</v>
      </c>
      <c r="Y268" s="89"/>
      <c r="Z268" s="89"/>
      <c r="AB268" s="63"/>
      <c r="AR268" s="63"/>
      <c r="AS268" s="89"/>
      <c r="AT268" s="89"/>
      <c r="AU268" s="99"/>
      <c r="AV268" s="89"/>
      <c r="AW268" s="98" t="e">
        <f t="shared" si="152"/>
        <v>#REF!</v>
      </c>
      <c r="AX268" s="98" t="e">
        <f t="shared" si="153"/>
        <v>#REF!</v>
      </c>
      <c r="AY268" s="89"/>
      <c r="AZ268" s="98" t="e">
        <f t="shared" si="154"/>
        <v>#REF!</v>
      </c>
      <c r="BA268" s="98" t="e">
        <f t="shared" si="155"/>
        <v>#REF!</v>
      </c>
      <c r="BB268" s="89"/>
      <c r="BC268" s="98" t="e">
        <f t="shared" si="156"/>
        <v>#REF!</v>
      </c>
      <c r="BD268" s="98" t="e">
        <f t="shared" si="157"/>
        <v>#REF!</v>
      </c>
      <c r="BE268" s="89"/>
      <c r="BF268" s="98" t="e">
        <f t="shared" si="158"/>
        <v>#REF!</v>
      </c>
      <c r="BG268" s="98" t="e">
        <f t="shared" si="159"/>
        <v>#REF!</v>
      </c>
      <c r="BH268" s="89"/>
      <c r="BI268" s="98" t="e">
        <f t="shared" si="160"/>
        <v>#REF!</v>
      </c>
      <c r="BJ268" s="98" t="e">
        <f t="shared" si="161"/>
        <v>#REF!</v>
      </c>
      <c r="BK268" s="89"/>
      <c r="BL268" s="98" t="str">
        <f t="shared" si="162"/>
        <v/>
      </c>
      <c r="BM268" s="98" t="str">
        <f t="shared" si="163"/>
        <v/>
      </c>
      <c r="BN268" s="89"/>
      <c r="BO268" s="98" t="str">
        <f t="shared" si="164"/>
        <v/>
      </c>
      <c r="BP268" s="98" t="str">
        <f t="shared" si="165"/>
        <v/>
      </c>
      <c r="BQ268" s="89"/>
      <c r="BR268" s="98" t="str">
        <f t="shared" si="166"/>
        <v/>
      </c>
      <c r="BS268" s="98" t="str">
        <f t="shared" si="167"/>
        <v/>
      </c>
      <c r="BT268" s="89"/>
      <c r="BU268" s="98" t="str">
        <f t="shared" si="168"/>
        <v/>
      </c>
      <c r="BV268" s="98" t="str">
        <f t="shared" si="169"/>
        <v/>
      </c>
      <c r="BW268" s="89"/>
      <c r="BX268" s="63"/>
    </row>
    <row r="269" spans="1:76" s="59" customFormat="1" x14ac:dyDescent="0.25">
      <c r="A269" s="83">
        <v>6</v>
      </c>
      <c r="B269" s="109" t="str">
        <f t="shared" si="147"/>
        <v xml:space="preserve">OECD90: Clason 1995 </v>
      </c>
      <c r="C269" s="106" t="s">
        <v>300</v>
      </c>
      <c r="D269" s="106" t="s">
        <v>299</v>
      </c>
      <c r="E269" s="108" t="s">
        <v>155</v>
      </c>
      <c r="F269" s="106" t="s">
        <v>298</v>
      </c>
      <c r="G269" s="108" t="s">
        <v>148</v>
      </c>
      <c r="H269" s="107" t="s">
        <v>108</v>
      </c>
      <c r="I269" s="106">
        <v>1995</v>
      </c>
      <c r="J269" s="106" t="s">
        <v>268</v>
      </c>
      <c r="K269" s="186">
        <v>416</v>
      </c>
      <c r="L269" s="110" t="s">
        <v>297</v>
      </c>
      <c r="M269" s="111">
        <f>K269*1.44</f>
        <v>599.04</v>
      </c>
      <c r="N269" s="151" t="s">
        <v>278</v>
      </c>
      <c r="O269" s="105"/>
      <c r="P269" s="104" t="s">
        <v>296</v>
      </c>
      <c r="Q269" s="440"/>
      <c r="R269" s="440"/>
      <c r="S269" s="64"/>
      <c r="T269" s="103"/>
      <c r="U269" s="101">
        <f t="shared" si="148"/>
        <v>599.04</v>
      </c>
      <c r="V269" s="102">
        <f t="shared" si="149"/>
        <v>599.04</v>
      </c>
      <c r="W269" s="101">
        <f t="shared" si="150"/>
        <v>0</v>
      </c>
      <c r="X269" s="100" t="str">
        <f t="shared" si="151"/>
        <v>US$2014/ha/yr</v>
      </c>
      <c r="Y269" s="89"/>
      <c r="Z269" s="89"/>
      <c r="AB269" s="63"/>
      <c r="AR269" s="63"/>
      <c r="AS269" s="89"/>
      <c r="AT269" s="89"/>
      <c r="AU269" s="99"/>
      <c r="AV269" s="89"/>
      <c r="AW269" s="98" t="e">
        <f t="shared" si="152"/>
        <v>#REF!</v>
      </c>
      <c r="AX269" s="98" t="e">
        <f t="shared" si="153"/>
        <v>#REF!</v>
      </c>
      <c r="AY269" s="89"/>
      <c r="AZ269" s="98" t="e">
        <f t="shared" si="154"/>
        <v>#REF!</v>
      </c>
      <c r="BA269" s="98" t="e">
        <f t="shared" si="155"/>
        <v>#REF!</v>
      </c>
      <c r="BB269" s="89"/>
      <c r="BC269" s="98" t="e">
        <f t="shared" si="156"/>
        <v>#REF!</v>
      </c>
      <c r="BD269" s="98" t="e">
        <f t="shared" si="157"/>
        <v>#REF!</v>
      </c>
      <c r="BE269" s="89"/>
      <c r="BF269" s="98" t="e">
        <f t="shared" si="158"/>
        <v>#REF!</v>
      </c>
      <c r="BG269" s="98" t="e">
        <f t="shared" si="159"/>
        <v>#REF!</v>
      </c>
      <c r="BH269" s="89"/>
      <c r="BI269" s="98" t="e">
        <f t="shared" si="160"/>
        <v>#REF!</v>
      </c>
      <c r="BJ269" s="98" t="e">
        <f t="shared" si="161"/>
        <v>#REF!</v>
      </c>
      <c r="BK269" s="89"/>
      <c r="BL269" s="98" t="str">
        <f t="shared" si="162"/>
        <v/>
      </c>
      <c r="BM269" s="98" t="str">
        <f t="shared" si="163"/>
        <v/>
      </c>
      <c r="BN269" s="89"/>
      <c r="BO269" s="98" t="str">
        <f t="shared" si="164"/>
        <v/>
      </c>
      <c r="BP269" s="98" t="str">
        <f t="shared" si="165"/>
        <v/>
      </c>
      <c r="BQ269" s="89"/>
      <c r="BR269" s="98" t="str">
        <f t="shared" si="166"/>
        <v/>
      </c>
      <c r="BS269" s="98" t="str">
        <f t="shared" si="167"/>
        <v/>
      </c>
      <c r="BT269" s="89"/>
      <c r="BU269" s="98" t="str">
        <f t="shared" si="168"/>
        <v/>
      </c>
      <c r="BV269" s="98" t="str">
        <f t="shared" si="169"/>
        <v/>
      </c>
      <c r="BW269" s="89"/>
      <c r="BX269" s="63"/>
    </row>
    <row r="270" spans="1:76" s="59" customFormat="1" x14ac:dyDescent="0.25">
      <c r="A270" s="83">
        <v>7</v>
      </c>
      <c r="B270" s="109" t="str">
        <f t="shared" si="147"/>
        <v xml:space="preserve">OECD90: Grado et al 2001 </v>
      </c>
      <c r="C270" s="106" t="s">
        <v>294</v>
      </c>
      <c r="D270" s="106" t="s">
        <v>293</v>
      </c>
      <c r="E270" s="108" t="s">
        <v>155</v>
      </c>
      <c r="F270" s="106" t="s">
        <v>292</v>
      </c>
      <c r="G270" s="108" t="s">
        <v>148</v>
      </c>
      <c r="H270" s="107" t="s">
        <v>108</v>
      </c>
      <c r="I270" s="106">
        <v>2001</v>
      </c>
      <c r="J270" s="106" t="s">
        <v>268</v>
      </c>
      <c r="K270" s="104">
        <v>25.2</v>
      </c>
      <c r="L270" s="110" t="s">
        <v>291</v>
      </c>
      <c r="M270" s="111">
        <f>K270*1.47</f>
        <v>37.043999999999997</v>
      </c>
      <c r="N270" s="151" t="s">
        <v>278</v>
      </c>
      <c r="O270" s="105"/>
      <c r="P270" s="104" t="s">
        <v>295</v>
      </c>
      <c r="Q270" s="440"/>
      <c r="R270" s="440"/>
      <c r="S270" s="64"/>
      <c r="T270" s="103"/>
      <c r="U270" s="101">
        <f t="shared" si="148"/>
        <v>37.043999999999997</v>
      </c>
      <c r="V270" s="102">
        <f t="shared" si="149"/>
        <v>37.043999999999997</v>
      </c>
      <c r="W270" s="101">
        <f t="shared" si="150"/>
        <v>0</v>
      </c>
      <c r="X270" s="100" t="str">
        <f t="shared" si="151"/>
        <v>US$2014/ha/yr</v>
      </c>
      <c r="Y270" s="89"/>
      <c r="Z270" s="89"/>
      <c r="AB270" s="63"/>
      <c r="AR270" s="63"/>
      <c r="AS270" s="89"/>
      <c r="AT270" s="89"/>
      <c r="AU270" s="99"/>
      <c r="AV270" s="89"/>
      <c r="AW270" s="98" t="e">
        <f t="shared" si="152"/>
        <v>#REF!</v>
      </c>
      <c r="AX270" s="98" t="e">
        <f t="shared" si="153"/>
        <v>#REF!</v>
      </c>
      <c r="AY270" s="89"/>
      <c r="AZ270" s="98" t="e">
        <f t="shared" si="154"/>
        <v>#REF!</v>
      </c>
      <c r="BA270" s="98" t="e">
        <f t="shared" si="155"/>
        <v>#REF!</v>
      </c>
      <c r="BB270" s="89"/>
      <c r="BC270" s="98" t="e">
        <f t="shared" si="156"/>
        <v>#REF!</v>
      </c>
      <c r="BD270" s="98" t="e">
        <f t="shared" si="157"/>
        <v>#REF!</v>
      </c>
      <c r="BE270" s="89"/>
      <c r="BF270" s="98" t="e">
        <f t="shared" si="158"/>
        <v>#REF!</v>
      </c>
      <c r="BG270" s="98" t="e">
        <f t="shared" si="159"/>
        <v>#REF!</v>
      </c>
      <c r="BH270" s="89"/>
      <c r="BI270" s="98" t="e">
        <f t="shared" si="160"/>
        <v>#REF!</v>
      </c>
      <c r="BJ270" s="98" t="e">
        <f t="shared" si="161"/>
        <v>#REF!</v>
      </c>
      <c r="BK270" s="89"/>
      <c r="BL270" s="98" t="str">
        <f t="shared" si="162"/>
        <v/>
      </c>
      <c r="BM270" s="98" t="str">
        <f t="shared" si="163"/>
        <v/>
      </c>
      <c r="BN270" s="89"/>
      <c r="BO270" s="98" t="str">
        <f t="shared" si="164"/>
        <v/>
      </c>
      <c r="BP270" s="98" t="str">
        <f t="shared" si="165"/>
        <v/>
      </c>
      <c r="BQ270" s="89"/>
      <c r="BR270" s="98" t="str">
        <f t="shared" si="166"/>
        <v/>
      </c>
      <c r="BS270" s="98" t="str">
        <f t="shared" si="167"/>
        <v/>
      </c>
      <c r="BT270" s="89"/>
      <c r="BU270" s="98" t="str">
        <f t="shared" si="168"/>
        <v/>
      </c>
      <c r="BV270" s="98" t="str">
        <f t="shared" si="169"/>
        <v/>
      </c>
      <c r="BW270" s="89"/>
      <c r="BX270" s="63"/>
    </row>
    <row r="271" spans="1:76" s="59" customFormat="1" x14ac:dyDescent="0.25">
      <c r="A271" s="83">
        <v>8</v>
      </c>
      <c r="B271" s="109" t="str">
        <f t="shared" si="147"/>
        <v xml:space="preserve">OECD90: Grado et al 2001 </v>
      </c>
      <c r="C271" s="106" t="s">
        <v>294</v>
      </c>
      <c r="D271" s="106" t="s">
        <v>293</v>
      </c>
      <c r="E271" s="108" t="s">
        <v>155</v>
      </c>
      <c r="F271" s="106" t="s">
        <v>292</v>
      </c>
      <c r="G271" s="108" t="s">
        <v>148</v>
      </c>
      <c r="H271" s="107" t="s">
        <v>108</v>
      </c>
      <c r="I271" s="106">
        <v>2001</v>
      </c>
      <c r="J271" s="106" t="s">
        <v>268</v>
      </c>
      <c r="K271" s="104">
        <v>18.87</v>
      </c>
      <c r="L271" s="110" t="s">
        <v>291</v>
      </c>
      <c r="M271" s="111">
        <f>K271*1.47</f>
        <v>27.738900000000001</v>
      </c>
      <c r="N271" s="151" t="s">
        <v>278</v>
      </c>
      <c r="O271" s="105"/>
      <c r="P271" s="104" t="s">
        <v>290</v>
      </c>
      <c r="Q271" s="440"/>
      <c r="R271" s="440"/>
      <c r="S271" s="64"/>
      <c r="T271" s="103"/>
      <c r="U271" s="101">
        <f t="shared" si="148"/>
        <v>27.738900000000001</v>
      </c>
      <c r="V271" s="102">
        <f t="shared" si="149"/>
        <v>27.738900000000001</v>
      </c>
      <c r="W271" s="101">
        <f t="shared" si="150"/>
        <v>0</v>
      </c>
      <c r="X271" s="100" t="str">
        <f t="shared" si="151"/>
        <v>US$2014/ha/yr</v>
      </c>
      <c r="Y271" s="89"/>
      <c r="Z271" s="89"/>
      <c r="AB271" s="63"/>
      <c r="AR271" s="63"/>
      <c r="AS271" s="89"/>
      <c r="AT271" s="89"/>
      <c r="AU271" s="99"/>
      <c r="AV271" s="89"/>
      <c r="AW271" s="98" t="e">
        <f t="shared" si="152"/>
        <v>#REF!</v>
      </c>
      <c r="AX271" s="98" t="e">
        <f t="shared" si="153"/>
        <v>#REF!</v>
      </c>
      <c r="AY271" s="89"/>
      <c r="AZ271" s="98" t="e">
        <f t="shared" si="154"/>
        <v>#REF!</v>
      </c>
      <c r="BA271" s="98" t="e">
        <f t="shared" si="155"/>
        <v>#REF!</v>
      </c>
      <c r="BB271" s="89"/>
      <c r="BC271" s="98" t="e">
        <f t="shared" si="156"/>
        <v>#REF!</v>
      </c>
      <c r="BD271" s="98" t="e">
        <f t="shared" si="157"/>
        <v>#REF!</v>
      </c>
      <c r="BE271" s="89"/>
      <c r="BF271" s="98" t="e">
        <f t="shared" si="158"/>
        <v>#REF!</v>
      </c>
      <c r="BG271" s="98" t="e">
        <f t="shared" si="159"/>
        <v>#REF!</v>
      </c>
      <c r="BH271" s="89"/>
      <c r="BI271" s="98" t="e">
        <f t="shared" si="160"/>
        <v>#REF!</v>
      </c>
      <c r="BJ271" s="98" t="e">
        <f t="shared" si="161"/>
        <v>#REF!</v>
      </c>
      <c r="BK271" s="89"/>
      <c r="BL271" s="98" t="str">
        <f t="shared" si="162"/>
        <v/>
      </c>
      <c r="BM271" s="98" t="str">
        <f t="shared" si="163"/>
        <v/>
      </c>
      <c r="BN271" s="89"/>
      <c r="BO271" s="98" t="str">
        <f t="shared" si="164"/>
        <v/>
      </c>
      <c r="BP271" s="98" t="str">
        <f t="shared" si="165"/>
        <v/>
      </c>
      <c r="BQ271" s="89"/>
      <c r="BR271" s="98" t="str">
        <f t="shared" si="166"/>
        <v/>
      </c>
      <c r="BS271" s="98" t="str">
        <f t="shared" si="167"/>
        <v/>
      </c>
      <c r="BT271" s="89"/>
      <c r="BU271" s="98" t="str">
        <f t="shared" si="168"/>
        <v/>
      </c>
      <c r="BV271" s="98" t="str">
        <f t="shared" si="169"/>
        <v/>
      </c>
      <c r="BW271" s="89"/>
      <c r="BX271" s="63"/>
    </row>
    <row r="272" spans="1:76" s="59" customFormat="1" x14ac:dyDescent="0.25">
      <c r="A272" s="83">
        <v>9</v>
      </c>
      <c r="B272" s="109" t="str">
        <f t="shared" si="147"/>
        <v xml:space="preserve">Latin America: Frey et al 2012 </v>
      </c>
      <c r="C272" s="106" t="s">
        <v>289</v>
      </c>
      <c r="D272" s="106" t="s">
        <v>288</v>
      </c>
      <c r="E272" s="108" t="s">
        <v>112</v>
      </c>
      <c r="F272" s="106" t="s">
        <v>287</v>
      </c>
      <c r="G272" s="108" t="s">
        <v>153</v>
      </c>
      <c r="H272" s="107" t="s">
        <v>108</v>
      </c>
      <c r="I272" s="106">
        <v>2012</v>
      </c>
      <c r="J272" s="106" t="s">
        <v>268</v>
      </c>
      <c r="K272" s="145">
        <v>17511</v>
      </c>
      <c r="L272" s="110" t="s">
        <v>286</v>
      </c>
      <c r="M272" s="111">
        <f>K272*$AE$8*0.054</f>
        <v>973.9618200000001</v>
      </c>
      <c r="N272" s="151" t="s">
        <v>278</v>
      </c>
      <c r="O272" s="105"/>
      <c r="P272" s="104" t="s">
        <v>285</v>
      </c>
      <c r="Q272" s="440"/>
      <c r="R272" s="440"/>
      <c r="S272" s="64"/>
      <c r="T272" s="103"/>
      <c r="U272" s="101">
        <f t="shared" si="148"/>
        <v>973.9618200000001</v>
      </c>
      <c r="V272" s="102">
        <f t="shared" si="149"/>
        <v>973.9618200000001</v>
      </c>
      <c r="W272" s="101">
        <f t="shared" si="150"/>
        <v>0</v>
      </c>
      <c r="X272" s="100" t="str">
        <f t="shared" si="151"/>
        <v>US$2014/ha/yr</v>
      </c>
      <c r="Y272" s="89"/>
      <c r="Z272" s="89"/>
      <c r="AB272" s="63"/>
      <c r="AR272" s="63"/>
      <c r="AS272" s="89"/>
      <c r="AT272" s="89"/>
      <c r="AU272" s="99"/>
      <c r="AV272" s="89"/>
      <c r="AW272" s="98" t="e">
        <f t="shared" si="152"/>
        <v>#REF!</v>
      </c>
      <c r="AX272" s="98" t="e">
        <f t="shared" si="153"/>
        <v>#REF!</v>
      </c>
      <c r="AY272" s="89"/>
      <c r="AZ272" s="98" t="e">
        <f t="shared" si="154"/>
        <v>#REF!</v>
      </c>
      <c r="BA272" s="98" t="e">
        <f t="shared" si="155"/>
        <v>#REF!</v>
      </c>
      <c r="BB272" s="89"/>
      <c r="BC272" s="98" t="e">
        <f t="shared" si="156"/>
        <v>#REF!</v>
      </c>
      <c r="BD272" s="98" t="e">
        <f t="shared" si="157"/>
        <v>#REF!</v>
      </c>
      <c r="BE272" s="89"/>
      <c r="BF272" s="98" t="e">
        <f t="shared" si="158"/>
        <v>#REF!</v>
      </c>
      <c r="BG272" s="98" t="e">
        <f t="shared" si="159"/>
        <v>#REF!</v>
      </c>
      <c r="BH272" s="89"/>
      <c r="BI272" s="98" t="e">
        <f t="shared" si="160"/>
        <v>#REF!</v>
      </c>
      <c r="BJ272" s="98" t="e">
        <f t="shared" si="161"/>
        <v>#REF!</v>
      </c>
      <c r="BK272" s="89"/>
      <c r="BL272" s="98" t="str">
        <f t="shared" si="162"/>
        <v/>
      </c>
      <c r="BM272" s="98" t="str">
        <f t="shared" si="163"/>
        <v/>
      </c>
      <c r="BN272" s="89"/>
      <c r="BO272" s="98" t="str">
        <f t="shared" si="164"/>
        <v/>
      </c>
      <c r="BP272" s="98" t="str">
        <f t="shared" si="165"/>
        <v/>
      </c>
      <c r="BQ272" s="89"/>
      <c r="BR272" s="98" t="str">
        <f t="shared" si="166"/>
        <v/>
      </c>
      <c r="BS272" s="98" t="str">
        <f t="shared" si="167"/>
        <v/>
      </c>
      <c r="BT272" s="89"/>
      <c r="BU272" s="98" t="str">
        <f t="shared" si="168"/>
        <v/>
      </c>
      <c r="BV272" s="98" t="str">
        <f t="shared" si="169"/>
        <v/>
      </c>
      <c r="BW272" s="89"/>
      <c r="BX272" s="63"/>
    </row>
    <row r="273" spans="1:76" s="59" customFormat="1" x14ac:dyDescent="0.25">
      <c r="A273" s="83">
        <v>10</v>
      </c>
      <c r="B273" s="109" t="str">
        <f t="shared" si="147"/>
        <v xml:space="preserve">Latin America: Frey et al 2012 </v>
      </c>
      <c r="C273" s="106" t="s">
        <v>289</v>
      </c>
      <c r="D273" s="106" t="s">
        <v>288</v>
      </c>
      <c r="E273" s="108" t="s">
        <v>112</v>
      </c>
      <c r="F273" s="106" t="s">
        <v>287</v>
      </c>
      <c r="G273" s="108" t="s">
        <v>153</v>
      </c>
      <c r="H273" s="107" t="s">
        <v>108</v>
      </c>
      <c r="I273" s="106">
        <v>2012</v>
      </c>
      <c r="J273" s="106" t="s">
        <v>268</v>
      </c>
      <c r="K273" s="145">
        <v>15357</v>
      </c>
      <c r="L273" s="110" t="s">
        <v>286</v>
      </c>
      <c r="M273" s="111">
        <f>K273*$AE$8*0.054</f>
        <v>854.15634</v>
      </c>
      <c r="N273" s="151" t="s">
        <v>278</v>
      </c>
      <c r="O273" s="105"/>
      <c r="P273" s="104" t="s">
        <v>285</v>
      </c>
      <c r="Q273" s="440"/>
      <c r="R273" s="440"/>
      <c r="S273" s="64"/>
      <c r="T273" s="103"/>
      <c r="U273" s="101">
        <f t="shared" si="148"/>
        <v>854.15634</v>
      </c>
      <c r="V273" s="102">
        <f t="shared" si="149"/>
        <v>854.15634</v>
      </c>
      <c r="W273" s="101">
        <f t="shared" si="150"/>
        <v>0</v>
      </c>
      <c r="X273" s="100" t="str">
        <f t="shared" si="151"/>
        <v>US$2014/ha/yr</v>
      </c>
      <c r="Y273" s="89"/>
      <c r="Z273" s="89"/>
      <c r="AB273" s="63"/>
      <c r="AR273" s="63"/>
      <c r="AS273" s="89"/>
      <c r="AT273" s="89"/>
      <c r="AU273" s="99"/>
      <c r="AV273" s="89"/>
      <c r="AW273" s="98" t="e">
        <f t="shared" si="152"/>
        <v>#REF!</v>
      </c>
      <c r="AX273" s="98" t="e">
        <f t="shared" si="153"/>
        <v>#REF!</v>
      </c>
      <c r="AY273" s="89"/>
      <c r="AZ273" s="98" t="e">
        <f t="shared" si="154"/>
        <v>#REF!</v>
      </c>
      <c r="BA273" s="98" t="e">
        <f t="shared" si="155"/>
        <v>#REF!</v>
      </c>
      <c r="BB273" s="89"/>
      <c r="BC273" s="98" t="e">
        <f t="shared" si="156"/>
        <v>#REF!</v>
      </c>
      <c r="BD273" s="98" t="e">
        <f t="shared" si="157"/>
        <v>#REF!</v>
      </c>
      <c r="BE273" s="89"/>
      <c r="BF273" s="98" t="e">
        <f t="shared" si="158"/>
        <v>#REF!</v>
      </c>
      <c r="BG273" s="98" t="e">
        <f t="shared" si="159"/>
        <v>#REF!</v>
      </c>
      <c r="BH273" s="89"/>
      <c r="BI273" s="98" t="e">
        <f t="shared" si="160"/>
        <v>#REF!</v>
      </c>
      <c r="BJ273" s="98" t="e">
        <f t="shared" si="161"/>
        <v>#REF!</v>
      </c>
      <c r="BK273" s="89"/>
      <c r="BL273" s="98" t="str">
        <f t="shared" si="162"/>
        <v/>
      </c>
      <c r="BM273" s="98" t="str">
        <f t="shared" si="163"/>
        <v/>
      </c>
      <c r="BN273" s="89"/>
      <c r="BO273" s="98" t="str">
        <f t="shared" si="164"/>
        <v/>
      </c>
      <c r="BP273" s="98" t="str">
        <f t="shared" si="165"/>
        <v/>
      </c>
      <c r="BQ273" s="89"/>
      <c r="BR273" s="98" t="str">
        <f t="shared" si="166"/>
        <v/>
      </c>
      <c r="BS273" s="98" t="str">
        <f t="shared" si="167"/>
        <v/>
      </c>
      <c r="BT273" s="89"/>
      <c r="BU273" s="98" t="str">
        <f t="shared" si="168"/>
        <v/>
      </c>
      <c r="BV273" s="98" t="str">
        <f t="shared" si="169"/>
        <v/>
      </c>
      <c r="BW273" s="89"/>
      <c r="BX273" s="63"/>
    </row>
    <row r="274" spans="1:76" s="59" customFormat="1" x14ac:dyDescent="0.25">
      <c r="A274" s="83">
        <v>11</v>
      </c>
      <c r="B274" s="109" t="str">
        <f t="shared" si="147"/>
        <v xml:space="preserve">Latin America: Frey et al 2012 </v>
      </c>
      <c r="C274" s="106" t="s">
        <v>289</v>
      </c>
      <c r="D274" s="106" t="s">
        <v>288</v>
      </c>
      <c r="E274" s="108" t="s">
        <v>112</v>
      </c>
      <c r="F274" s="106" t="s">
        <v>287</v>
      </c>
      <c r="G274" s="108" t="s">
        <v>153</v>
      </c>
      <c r="H274" s="107" t="s">
        <v>108</v>
      </c>
      <c r="I274" s="106">
        <v>2012</v>
      </c>
      <c r="J274" s="106" t="s">
        <v>268</v>
      </c>
      <c r="K274" s="145">
        <v>8915</v>
      </c>
      <c r="L274" s="110" t="s">
        <v>286</v>
      </c>
      <c r="M274" s="111">
        <f>K274*$AE$8*0.054</f>
        <v>495.85230000000001</v>
      </c>
      <c r="N274" s="151" t="s">
        <v>278</v>
      </c>
      <c r="O274" s="105"/>
      <c r="P274" s="104" t="s">
        <v>285</v>
      </c>
      <c r="Q274" s="440"/>
      <c r="R274" s="440"/>
      <c r="S274" s="64"/>
      <c r="T274" s="103"/>
      <c r="U274" s="101">
        <f t="shared" si="148"/>
        <v>495.85230000000001</v>
      </c>
      <c r="V274" s="102">
        <f t="shared" si="149"/>
        <v>495.85230000000001</v>
      </c>
      <c r="W274" s="101">
        <f t="shared" si="150"/>
        <v>0</v>
      </c>
      <c r="X274" s="100" t="str">
        <f t="shared" si="151"/>
        <v>US$2014/ha/yr</v>
      </c>
      <c r="Y274" s="89"/>
      <c r="Z274" s="89"/>
      <c r="AB274" s="63"/>
      <c r="AR274" s="63"/>
      <c r="AS274" s="89"/>
      <c r="AT274" s="89"/>
      <c r="AU274" s="99"/>
      <c r="AV274" s="89"/>
      <c r="AW274" s="98" t="e">
        <f t="shared" si="152"/>
        <v>#REF!</v>
      </c>
      <c r="AX274" s="98" t="e">
        <f t="shared" si="153"/>
        <v>#REF!</v>
      </c>
      <c r="AY274" s="89"/>
      <c r="AZ274" s="98" t="e">
        <f t="shared" si="154"/>
        <v>#REF!</v>
      </c>
      <c r="BA274" s="98" t="e">
        <f t="shared" si="155"/>
        <v>#REF!</v>
      </c>
      <c r="BB274" s="89"/>
      <c r="BC274" s="98" t="e">
        <f t="shared" si="156"/>
        <v>#REF!</v>
      </c>
      <c r="BD274" s="98" t="e">
        <f t="shared" si="157"/>
        <v>#REF!</v>
      </c>
      <c r="BE274" s="89"/>
      <c r="BF274" s="98" t="e">
        <f t="shared" si="158"/>
        <v>#REF!</v>
      </c>
      <c r="BG274" s="98" t="e">
        <f t="shared" si="159"/>
        <v>#REF!</v>
      </c>
      <c r="BH274" s="89"/>
      <c r="BI274" s="98" t="e">
        <f t="shared" si="160"/>
        <v>#REF!</v>
      </c>
      <c r="BJ274" s="98" t="e">
        <f t="shared" si="161"/>
        <v>#REF!</v>
      </c>
      <c r="BK274" s="89"/>
      <c r="BL274" s="98" t="str">
        <f t="shared" si="162"/>
        <v/>
      </c>
      <c r="BM274" s="98" t="str">
        <f t="shared" si="163"/>
        <v/>
      </c>
      <c r="BN274" s="89"/>
      <c r="BO274" s="98" t="str">
        <f t="shared" si="164"/>
        <v/>
      </c>
      <c r="BP274" s="98" t="str">
        <f t="shared" si="165"/>
        <v/>
      </c>
      <c r="BQ274" s="89"/>
      <c r="BR274" s="98" t="str">
        <f t="shared" si="166"/>
        <v/>
      </c>
      <c r="BS274" s="98" t="str">
        <f t="shared" si="167"/>
        <v/>
      </c>
      <c r="BT274" s="89"/>
      <c r="BU274" s="98" t="str">
        <f t="shared" si="168"/>
        <v/>
      </c>
      <c r="BV274" s="98" t="str">
        <f t="shared" si="169"/>
        <v/>
      </c>
      <c r="BW274" s="89"/>
      <c r="BX274" s="63"/>
    </row>
    <row r="275" spans="1:76" s="59" customFormat="1" x14ac:dyDescent="0.25">
      <c r="A275" s="83">
        <v>12</v>
      </c>
      <c r="B275" s="109" t="str">
        <f t="shared" si="147"/>
        <v xml:space="preserve">OECD90: Ares et al 2006 </v>
      </c>
      <c r="C275" s="106" t="s">
        <v>283</v>
      </c>
      <c r="D275" s="106" t="s">
        <v>282</v>
      </c>
      <c r="E275" s="108" t="s">
        <v>155</v>
      </c>
      <c r="F275" s="106" t="s">
        <v>281</v>
      </c>
      <c r="G275" s="108" t="s">
        <v>153</v>
      </c>
      <c r="H275" s="107" t="s">
        <v>108</v>
      </c>
      <c r="I275" s="106">
        <v>2006</v>
      </c>
      <c r="J275" s="106" t="s">
        <v>268</v>
      </c>
      <c r="K275" s="104">
        <v>365</v>
      </c>
      <c r="L275" s="110" t="s">
        <v>280</v>
      </c>
      <c r="M275" s="111">
        <f>K275*$AE$14</f>
        <v>427.04999999999995</v>
      </c>
      <c r="N275" s="151" t="s">
        <v>278</v>
      </c>
      <c r="O275" s="105"/>
      <c r="P275" s="104" t="s">
        <v>284</v>
      </c>
      <c r="Q275" s="440"/>
      <c r="R275" s="440"/>
      <c r="S275" s="64"/>
      <c r="T275" s="103"/>
      <c r="U275" s="101">
        <f t="shared" si="148"/>
        <v>427.04999999999995</v>
      </c>
      <c r="V275" s="102">
        <f t="shared" si="149"/>
        <v>427.04999999999995</v>
      </c>
      <c r="W275" s="101">
        <f t="shared" si="150"/>
        <v>0</v>
      </c>
      <c r="X275" s="100" t="str">
        <f t="shared" si="151"/>
        <v>US$2014/ha/yr</v>
      </c>
      <c r="Y275" s="89"/>
      <c r="Z275" s="89"/>
      <c r="AB275" s="63"/>
      <c r="AR275" s="63"/>
      <c r="AS275" s="89"/>
      <c r="AT275" s="89"/>
      <c r="AU275" s="99"/>
      <c r="AV275" s="89"/>
      <c r="AW275" s="98" t="e">
        <f t="shared" si="152"/>
        <v>#REF!</v>
      </c>
      <c r="AX275" s="98" t="e">
        <f t="shared" si="153"/>
        <v>#REF!</v>
      </c>
      <c r="AY275" s="89"/>
      <c r="AZ275" s="98" t="e">
        <f t="shared" si="154"/>
        <v>#REF!</v>
      </c>
      <c r="BA275" s="98" t="e">
        <f t="shared" si="155"/>
        <v>#REF!</v>
      </c>
      <c r="BB275" s="89"/>
      <c r="BC275" s="98" t="e">
        <f t="shared" si="156"/>
        <v>#REF!</v>
      </c>
      <c r="BD275" s="98" t="e">
        <f t="shared" si="157"/>
        <v>#REF!</v>
      </c>
      <c r="BE275" s="89"/>
      <c r="BF275" s="98" t="e">
        <f t="shared" si="158"/>
        <v>#REF!</v>
      </c>
      <c r="BG275" s="98" t="e">
        <f t="shared" si="159"/>
        <v>#REF!</v>
      </c>
      <c r="BH275" s="89"/>
      <c r="BI275" s="98" t="e">
        <f t="shared" si="160"/>
        <v>#REF!</v>
      </c>
      <c r="BJ275" s="98" t="e">
        <f t="shared" si="161"/>
        <v>#REF!</v>
      </c>
      <c r="BK275" s="89"/>
      <c r="BL275" s="98" t="str">
        <f t="shared" si="162"/>
        <v/>
      </c>
      <c r="BM275" s="98" t="str">
        <f t="shared" si="163"/>
        <v/>
      </c>
      <c r="BN275" s="89"/>
      <c r="BO275" s="98" t="str">
        <f t="shared" si="164"/>
        <v/>
      </c>
      <c r="BP275" s="98" t="str">
        <f t="shared" si="165"/>
        <v/>
      </c>
      <c r="BQ275" s="89"/>
      <c r="BR275" s="98" t="str">
        <f t="shared" si="166"/>
        <v/>
      </c>
      <c r="BS275" s="98" t="str">
        <f t="shared" si="167"/>
        <v/>
      </c>
      <c r="BT275" s="89"/>
      <c r="BU275" s="98" t="str">
        <f t="shared" si="168"/>
        <v/>
      </c>
      <c r="BV275" s="98" t="str">
        <f t="shared" si="169"/>
        <v/>
      </c>
      <c r="BW275" s="89"/>
      <c r="BX275" s="63"/>
    </row>
    <row r="276" spans="1:76" s="59" customFormat="1" x14ac:dyDescent="0.25">
      <c r="A276" s="83">
        <v>13</v>
      </c>
      <c r="B276" s="109" t="str">
        <f t="shared" si="147"/>
        <v xml:space="preserve">OECD90: Ares et al 2006 </v>
      </c>
      <c r="C276" s="106" t="s">
        <v>283</v>
      </c>
      <c r="D276" s="106" t="s">
        <v>282</v>
      </c>
      <c r="E276" s="108" t="s">
        <v>155</v>
      </c>
      <c r="F276" s="106" t="s">
        <v>281</v>
      </c>
      <c r="G276" s="108" t="s">
        <v>153</v>
      </c>
      <c r="H276" s="107" t="s">
        <v>108</v>
      </c>
      <c r="I276" s="106">
        <v>2006</v>
      </c>
      <c r="J276" s="106" t="s">
        <v>268</v>
      </c>
      <c r="K276" s="104">
        <v>435</v>
      </c>
      <c r="L276" s="110" t="s">
        <v>280</v>
      </c>
      <c r="M276" s="111">
        <f>K276*$AE$14</f>
        <v>508.95</v>
      </c>
      <c r="N276" s="151" t="s">
        <v>278</v>
      </c>
      <c r="O276" s="105"/>
      <c r="P276" s="104" t="s">
        <v>279</v>
      </c>
      <c r="Q276" s="440"/>
      <c r="R276" s="440"/>
      <c r="S276" s="64"/>
      <c r="T276" s="103"/>
      <c r="U276" s="101">
        <f t="shared" si="148"/>
        <v>508.95</v>
      </c>
      <c r="V276" s="102">
        <f t="shared" si="149"/>
        <v>508.95</v>
      </c>
      <c r="W276" s="101">
        <f t="shared" si="150"/>
        <v>0</v>
      </c>
      <c r="X276" s="100" t="str">
        <f t="shared" si="151"/>
        <v>US$2014/ha/yr</v>
      </c>
      <c r="Y276" s="89"/>
      <c r="Z276" s="89"/>
      <c r="AB276" s="63"/>
      <c r="AR276" s="63"/>
      <c r="AS276" s="89"/>
      <c r="AT276" s="89"/>
      <c r="AU276" s="99"/>
      <c r="AV276" s="89"/>
      <c r="AW276" s="98" t="e">
        <f t="shared" si="152"/>
        <v>#REF!</v>
      </c>
      <c r="AX276" s="98" t="e">
        <f t="shared" si="153"/>
        <v>#REF!</v>
      </c>
      <c r="AY276" s="89"/>
      <c r="AZ276" s="98" t="e">
        <f t="shared" si="154"/>
        <v>#REF!</v>
      </c>
      <c r="BA276" s="98" t="e">
        <f t="shared" si="155"/>
        <v>#REF!</v>
      </c>
      <c r="BB276" s="89"/>
      <c r="BC276" s="98" t="e">
        <f t="shared" si="156"/>
        <v>#REF!</v>
      </c>
      <c r="BD276" s="98" t="e">
        <f t="shared" si="157"/>
        <v>#REF!</v>
      </c>
      <c r="BE276" s="89"/>
      <c r="BF276" s="98" t="e">
        <f t="shared" si="158"/>
        <v>#REF!</v>
      </c>
      <c r="BG276" s="98" t="e">
        <f t="shared" si="159"/>
        <v>#REF!</v>
      </c>
      <c r="BH276" s="89"/>
      <c r="BI276" s="98" t="e">
        <f t="shared" si="160"/>
        <v>#REF!</v>
      </c>
      <c r="BJ276" s="98" t="e">
        <f t="shared" si="161"/>
        <v>#REF!</v>
      </c>
      <c r="BK276" s="89"/>
      <c r="BL276" s="98" t="str">
        <f t="shared" si="162"/>
        <v/>
      </c>
      <c r="BM276" s="98" t="str">
        <f t="shared" si="163"/>
        <v/>
      </c>
      <c r="BN276" s="89"/>
      <c r="BO276" s="98" t="str">
        <f t="shared" si="164"/>
        <v/>
      </c>
      <c r="BP276" s="98" t="str">
        <f t="shared" si="165"/>
        <v/>
      </c>
      <c r="BQ276" s="89"/>
      <c r="BR276" s="98" t="str">
        <f t="shared" si="166"/>
        <v/>
      </c>
      <c r="BS276" s="98" t="str">
        <f t="shared" si="167"/>
        <v/>
      </c>
      <c r="BT276" s="89"/>
      <c r="BU276" s="98" t="str">
        <f t="shared" si="168"/>
        <v/>
      </c>
      <c r="BV276" s="98" t="str">
        <f t="shared" si="169"/>
        <v/>
      </c>
      <c r="BW276" s="89"/>
      <c r="BX276" s="63"/>
    </row>
    <row r="277" spans="1:76" s="59" customFormat="1" x14ac:dyDescent="0.25">
      <c r="A277" s="83">
        <v>14</v>
      </c>
      <c r="B277" s="109" t="str">
        <f t="shared" si="147"/>
        <v xml:space="preserve">: </v>
      </c>
      <c r="C277" s="106"/>
      <c r="D277" s="106"/>
      <c r="E277" s="108"/>
      <c r="F277" s="106"/>
      <c r="G277" s="108"/>
      <c r="H277" s="107"/>
      <c r="I277" s="106"/>
      <c r="J277" s="106"/>
      <c r="K277" s="104"/>
      <c r="L277" s="110"/>
      <c r="M277" s="111"/>
      <c r="N277" s="151" t="s">
        <v>278</v>
      </c>
      <c r="O277" s="105"/>
      <c r="P277" s="104"/>
      <c r="Q277" s="440"/>
      <c r="R277" s="440"/>
      <c r="S277" s="64"/>
      <c r="T277" s="103"/>
      <c r="U277" s="101" t="str">
        <f t="shared" si="148"/>
        <v/>
      </c>
      <c r="V277" s="102" t="str">
        <f t="shared" si="149"/>
        <v/>
      </c>
      <c r="W277" s="101" t="str">
        <f t="shared" si="150"/>
        <v/>
      </c>
      <c r="X277" s="100" t="str">
        <f t="shared" si="151"/>
        <v>US$2014/ha/yr</v>
      </c>
      <c r="Y277" s="89"/>
      <c r="Z277" s="89"/>
      <c r="AB277" s="63"/>
      <c r="AR277" s="63"/>
      <c r="AS277" s="89"/>
      <c r="AT277" s="89"/>
      <c r="AU277" s="99"/>
      <c r="AV277" s="89"/>
      <c r="AW277" s="98" t="e">
        <f t="shared" si="152"/>
        <v>#REF!</v>
      </c>
      <c r="AX277" s="98" t="e">
        <f t="shared" si="153"/>
        <v>#REF!</v>
      </c>
      <c r="AY277" s="89"/>
      <c r="AZ277" s="98" t="e">
        <f t="shared" si="154"/>
        <v>#REF!</v>
      </c>
      <c r="BA277" s="98" t="e">
        <f t="shared" si="155"/>
        <v>#REF!</v>
      </c>
      <c r="BB277" s="89"/>
      <c r="BC277" s="98" t="e">
        <f t="shared" si="156"/>
        <v>#REF!</v>
      </c>
      <c r="BD277" s="98" t="e">
        <f t="shared" si="157"/>
        <v>#REF!</v>
      </c>
      <c r="BE277" s="89"/>
      <c r="BF277" s="98" t="e">
        <f t="shared" si="158"/>
        <v>#REF!</v>
      </c>
      <c r="BG277" s="98" t="e">
        <f t="shared" si="159"/>
        <v>#REF!</v>
      </c>
      <c r="BH277" s="89"/>
      <c r="BI277" s="98" t="e">
        <f t="shared" si="160"/>
        <v>#REF!</v>
      </c>
      <c r="BJ277" s="98" t="e">
        <f t="shared" si="161"/>
        <v>#REF!</v>
      </c>
      <c r="BK277" s="89"/>
      <c r="BL277" s="98" t="str">
        <f t="shared" si="162"/>
        <v/>
      </c>
      <c r="BM277" s="98" t="str">
        <f t="shared" si="163"/>
        <v/>
      </c>
      <c r="BN277" s="89"/>
      <c r="BO277" s="98" t="str">
        <f t="shared" si="164"/>
        <v/>
      </c>
      <c r="BP277" s="98" t="str">
        <f t="shared" si="165"/>
        <v/>
      </c>
      <c r="BQ277" s="89"/>
      <c r="BR277" s="98" t="str">
        <f t="shared" si="166"/>
        <v/>
      </c>
      <c r="BS277" s="98" t="str">
        <f t="shared" si="167"/>
        <v/>
      </c>
      <c r="BT277" s="89"/>
      <c r="BU277" s="98" t="str">
        <f t="shared" si="168"/>
        <v/>
      </c>
      <c r="BV277" s="98" t="str">
        <f t="shared" si="169"/>
        <v/>
      </c>
      <c r="BW277" s="89"/>
      <c r="BX277" s="63"/>
    </row>
    <row r="278" spans="1:76" s="59" customFormat="1" x14ac:dyDescent="0.25">
      <c r="A278" s="83">
        <v>15</v>
      </c>
      <c r="B278" s="109" t="str">
        <f t="shared" si="147"/>
        <v xml:space="preserve">: </v>
      </c>
      <c r="C278" s="106"/>
      <c r="D278" s="106"/>
      <c r="E278" s="108"/>
      <c r="F278" s="106"/>
      <c r="G278" s="108"/>
      <c r="H278" s="107"/>
      <c r="I278" s="106"/>
      <c r="J278" s="106"/>
      <c r="K278" s="104"/>
      <c r="L278" s="110"/>
      <c r="M278" s="111"/>
      <c r="N278" s="151" t="s">
        <v>278</v>
      </c>
      <c r="O278" s="105"/>
      <c r="P278" s="104"/>
      <c r="Q278" s="440"/>
      <c r="R278" s="440"/>
      <c r="S278" s="64"/>
      <c r="T278" s="103"/>
      <c r="U278" s="101" t="str">
        <f t="shared" si="148"/>
        <v/>
      </c>
      <c r="V278" s="102" t="str">
        <f t="shared" si="149"/>
        <v/>
      </c>
      <c r="W278" s="101" t="str">
        <f t="shared" si="150"/>
        <v/>
      </c>
      <c r="X278" s="100" t="str">
        <f t="shared" si="151"/>
        <v>US$2014/ha/yr</v>
      </c>
      <c r="Y278" s="89"/>
      <c r="Z278" s="89"/>
      <c r="AB278" s="63"/>
      <c r="AR278" s="63"/>
      <c r="AS278" s="89"/>
      <c r="AT278" s="89"/>
      <c r="AU278" s="99"/>
      <c r="AV278" s="89"/>
      <c r="AW278" s="98" t="e">
        <f t="shared" si="152"/>
        <v>#REF!</v>
      </c>
      <c r="AX278" s="98" t="e">
        <f t="shared" si="153"/>
        <v>#REF!</v>
      </c>
      <c r="AY278" s="89"/>
      <c r="AZ278" s="98" t="e">
        <f t="shared" si="154"/>
        <v>#REF!</v>
      </c>
      <c r="BA278" s="98" t="e">
        <f t="shared" si="155"/>
        <v>#REF!</v>
      </c>
      <c r="BB278" s="89"/>
      <c r="BC278" s="98" t="e">
        <f t="shared" si="156"/>
        <v>#REF!</v>
      </c>
      <c r="BD278" s="98" t="e">
        <f t="shared" si="157"/>
        <v>#REF!</v>
      </c>
      <c r="BE278" s="89"/>
      <c r="BF278" s="98" t="e">
        <f t="shared" si="158"/>
        <v>#REF!</v>
      </c>
      <c r="BG278" s="98" t="e">
        <f t="shared" si="159"/>
        <v>#REF!</v>
      </c>
      <c r="BH278" s="89"/>
      <c r="BI278" s="98" t="e">
        <f t="shared" si="160"/>
        <v>#REF!</v>
      </c>
      <c r="BJ278" s="98" t="e">
        <f t="shared" si="161"/>
        <v>#REF!</v>
      </c>
      <c r="BK278" s="89"/>
      <c r="BL278" s="98" t="str">
        <f t="shared" si="162"/>
        <v/>
      </c>
      <c r="BM278" s="98" t="str">
        <f t="shared" si="163"/>
        <v/>
      </c>
      <c r="BN278" s="89"/>
      <c r="BO278" s="98" t="str">
        <f t="shared" si="164"/>
        <v/>
      </c>
      <c r="BP278" s="98" t="str">
        <f t="shared" si="165"/>
        <v/>
      </c>
      <c r="BQ278" s="89"/>
      <c r="BR278" s="98" t="str">
        <f t="shared" si="166"/>
        <v/>
      </c>
      <c r="BS278" s="98" t="str">
        <f t="shared" si="167"/>
        <v/>
      </c>
      <c r="BT278" s="89"/>
      <c r="BU278" s="98" t="str">
        <f t="shared" si="168"/>
        <v/>
      </c>
      <c r="BV278" s="98" t="str">
        <f t="shared" si="169"/>
        <v/>
      </c>
      <c r="BW278" s="89"/>
      <c r="BX278" s="63"/>
    </row>
    <row r="279" spans="1:76" s="59" customFormat="1" x14ac:dyDescent="0.25">
      <c r="A279" s="83">
        <v>16</v>
      </c>
      <c r="B279" s="109" t="str">
        <f t="shared" si="147"/>
        <v xml:space="preserve">: </v>
      </c>
      <c r="C279" s="106"/>
      <c r="D279" s="106"/>
      <c r="E279" s="108"/>
      <c r="F279" s="106"/>
      <c r="G279" s="108"/>
      <c r="H279" s="107"/>
      <c r="I279" s="106"/>
      <c r="J279" s="106"/>
      <c r="K279" s="104"/>
      <c r="L279" s="110"/>
      <c r="M279" s="111"/>
      <c r="N279" s="151" t="s">
        <v>278</v>
      </c>
      <c r="O279" s="105"/>
      <c r="P279" s="104"/>
      <c r="Q279" s="440"/>
      <c r="R279" s="440"/>
      <c r="S279" s="64"/>
      <c r="T279" s="103"/>
      <c r="U279" s="101" t="str">
        <f t="shared" si="148"/>
        <v/>
      </c>
      <c r="V279" s="102" t="str">
        <f t="shared" si="149"/>
        <v/>
      </c>
      <c r="W279" s="101" t="str">
        <f t="shared" si="150"/>
        <v/>
      </c>
      <c r="X279" s="100" t="str">
        <f t="shared" si="151"/>
        <v>US$2014/ha/yr</v>
      </c>
      <c r="Y279" s="89"/>
      <c r="Z279" s="89"/>
      <c r="AB279" s="63"/>
      <c r="AR279" s="63"/>
      <c r="AS279" s="89"/>
      <c r="AT279" s="89"/>
      <c r="AU279" s="99"/>
      <c r="AV279" s="89"/>
      <c r="AW279" s="98" t="e">
        <f t="shared" si="152"/>
        <v>#REF!</v>
      </c>
      <c r="AX279" s="98" t="e">
        <f t="shared" si="153"/>
        <v>#REF!</v>
      </c>
      <c r="AY279" s="89"/>
      <c r="AZ279" s="98" t="e">
        <f t="shared" si="154"/>
        <v>#REF!</v>
      </c>
      <c r="BA279" s="98" t="e">
        <f t="shared" si="155"/>
        <v>#REF!</v>
      </c>
      <c r="BB279" s="89"/>
      <c r="BC279" s="98" t="e">
        <f t="shared" si="156"/>
        <v>#REF!</v>
      </c>
      <c r="BD279" s="98" t="e">
        <f t="shared" si="157"/>
        <v>#REF!</v>
      </c>
      <c r="BE279" s="89"/>
      <c r="BF279" s="98" t="e">
        <f t="shared" si="158"/>
        <v>#REF!</v>
      </c>
      <c r="BG279" s="98" t="e">
        <f t="shared" si="159"/>
        <v>#REF!</v>
      </c>
      <c r="BH279" s="89"/>
      <c r="BI279" s="98" t="e">
        <f t="shared" si="160"/>
        <v>#REF!</v>
      </c>
      <c r="BJ279" s="98" t="e">
        <f t="shared" si="161"/>
        <v>#REF!</v>
      </c>
      <c r="BK279" s="89"/>
      <c r="BL279" s="98" t="str">
        <f t="shared" si="162"/>
        <v/>
      </c>
      <c r="BM279" s="98" t="str">
        <f t="shared" si="163"/>
        <v/>
      </c>
      <c r="BN279" s="89"/>
      <c r="BO279" s="98" t="str">
        <f t="shared" si="164"/>
        <v/>
      </c>
      <c r="BP279" s="98" t="str">
        <f t="shared" si="165"/>
        <v/>
      </c>
      <c r="BQ279" s="89"/>
      <c r="BR279" s="98" t="str">
        <f t="shared" si="166"/>
        <v/>
      </c>
      <c r="BS279" s="98" t="str">
        <f t="shared" si="167"/>
        <v/>
      </c>
      <c r="BT279" s="89"/>
      <c r="BU279" s="98" t="str">
        <f t="shared" si="168"/>
        <v/>
      </c>
      <c r="BV279" s="98" t="str">
        <f t="shared" si="169"/>
        <v/>
      </c>
      <c r="BW279" s="89"/>
      <c r="BX279" s="63"/>
    </row>
    <row r="280" spans="1:76" s="59" customFormat="1" x14ac:dyDescent="0.25">
      <c r="A280" s="83">
        <v>17</v>
      </c>
      <c r="B280" s="109" t="str">
        <f t="shared" si="147"/>
        <v xml:space="preserve">: </v>
      </c>
      <c r="C280" s="106"/>
      <c r="D280" s="106"/>
      <c r="E280" s="108"/>
      <c r="F280" s="106"/>
      <c r="G280" s="108"/>
      <c r="H280" s="107"/>
      <c r="I280" s="106"/>
      <c r="J280" s="106"/>
      <c r="K280" s="104"/>
      <c r="L280" s="110"/>
      <c r="M280" s="111"/>
      <c r="N280" s="151" t="s">
        <v>278</v>
      </c>
      <c r="O280" s="105"/>
      <c r="P280" s="104"/>
      <c r="Q280" s="440"/>
      <c r="R280" s="440"/>
      <c r="S280" s="64"/>
      <c r="T280" s="103"/>
      <c r="U280" s="101" t="str">
        <f t="shared" si="148"/>
        <v/>
      </c>
      <c r="V280" s="102" t="str">
        <f t="shared" si="149"/>
        <v/>
      </c>
      <c r="W280" s="101" t="str">
        <f t="shared" si="150"/>
        <v/>
      </c>
      <c r="X280" s="100" t="str">
        <f t="shared" si="151"/>
        <v>US$2014/ha/yr</v>
      </c>
      <c r="Y280" s="89"/>
      <c r="Z280" s="89"/>
      <c r="AB280" s="63"/>
      <c r="AR280" s="63"/>
      <c r="AS280" s="89"/>
      <c r="AT280" s="89"/>
      <c r="AU280" s="99"/>
      <c r="AV280" s="89"/>
      <c r="AW280" s="98" t="e">
        <f t="shared" si="152"/>
        <v>#REF!</v>
      </c>
      <c r="AX280" s="98" t="e">
        <f t="shared" si="153"/>
        <v>#REF!</v>
      </c>
      <c r="AY280" s="89"/>
      <c r="AZ280" s="98" t="e">
        <f t="shared" si="154"/>
        <v>#REF!</v>
      </c>
      <c r="BA280" s="98" t="e">
        <f t="shared" si="155"/>
        <v>#REF!</v>
      </c>
      <c r="BB280" s="89"/>
      <c r="BC280" s="98" t="e">
        <f t="shared" si="156"/>
        <v>#REF!</v>
      </c>
      <c r="BD280" s="98" t="e">
        <f t="shared" si="157"/>
        <v>#REF!</v>
      </c>
      <c r="BE280" s="89"/>
      <c r="BF280" s="98" t="e">
        <f t="shared" si="158"/>
        <v>#REF!</v>
      </c>
      <c r="BG280" s="98" t="e">
        <f t="shared" si="159"/>
        <v>#REF!</v>
      </c>
      <c r="BH280" s="89"/>
      <c r="BI280" s="98" t="e">
        <f t="shared" si="160"/>
        <v>#REF!</v>
      </c>
      <c r="BJ280" s="98" t="e">
        <f t="shared" si="161"/>
        <v>#REF!</v>
      </c>
      <c r="BK280" s="89"/>
      <c r="BL280" s="98" t="str">
        <f t="shared" si="162"/>
        <v/>
      </c>
      <c r="BM280" s="98" t="str">
        <f t="shared" si="163"/>
        <v/>
      </c>
      <c r="BN280" s="89"/>
      <c r="BO280" s="98" t="str">
        <f t="shared" si="164"/>
        <v/>
      </c>
      <c r="BP280" s="98" t="str">
        <f t="shared" si="165"/>
        <v/>
      </c>
      <c r="BQ280" s="89"/>
      <c r="BR280" s="98" t="str">
        <f t="shared" si="166"/>
        <v/>
      </c>
      <c r="BS280" s="98" t="str">
        <f t="shared" si="167"/>
        <v/>
      </c>
      <c r="BT280" s="89"/>
      <c r="BU280" s="98" t="str">
        <f t="shared" si="168"/>
        <v/>
      </c>
      <c r="BV280" s="98" t="str">
        <f t="shared" si="169"/>
        <v/>
      </c>
      <c r="BW280" s="89"/>
      <c r="BX280" s="63"/>
    </row>
    <row r="281" spans="1:76" s="59" customFormat="1" x14ac:dyDescent="0.25">
      <c r="A281" s="83">
        <v>18</v>
      </c>
      <c r="B281" s="109" t="str">
        <f t="shared" si="147"/>
        <v xml:space="preserve">: </v>
      </c>
      <c r="C281" s="106"/>
      <c r="D281" s="106"/>
      <c r="E281" s="108"/>
      <c r="F281" s="106"/>
      <c r="G281" s="108"/>
      <c r="H281" s="107"/>
      <c r="I281" s="106"/>
      <c r="J281" s="106"/>
      <c r="K281" s="104"/>
      <c r="L281" s="104"/>
      <c r="M281" s="104"/>
      <c r="N281" s="151" t="s">
        <v>278</v>
      </c>
      <c r="O281" s="105"/>
      <c r="P281" s="104"/>
      <c r="Q281" s="440"/>
      <c r="R281" s="440"/>
      <c r="S281" s="64"/>
      <c r="T281" s="103"/>
      <c r="U281" s="101" t="str">
        <f t="shared" si="148"/>
        <v/>
      </c>
      <c r="V281" s="102" t="str">
        <f t="shared" si="149"/>
        <v/>
      </c>
      <c r="W281" s="101" t="str">
        <f t="shared" si="150"/>
        <v/>
      </c>
      <c r="X281" s="100" t="str">
        <f t="shared" si="151"/>
        <v>US$2014/ha/yr</v>
      </c>
      <c r="Y281" s="89"/>
      <c r="Z281" s="89"/>
      <c r="AB281" s="63"/>
      <c r="AR281" s="63"/>
      <c r="AS281" s="89"/>
      <c r="AT281" s="89"/>
      <c r="AU281" s="99"/>
      <c r="AV281" s="89"/>
      <c r="AW281" s="98" t="e">
        <f t="shared" si="152"/>
        <v>#REF!</v>
      </c>
      <c r="AX281" s="98" t="e">
        <f t="shared" si="153"/>
        <v>#REF!</v>
      </c>
      <c r="AY281" s="89"/>
      <c r="AZ281" s="98" t="e">
        <f t="shared" si="154"/>
        <v>#REF!</v>
      </c>
      <c r="BA281" s="98" t="e">
        <f t="shared" si="155"/>
        <v>#REF!</v>
      </c>
      <c r="BB281" s="89"/>
      <c r="BC281" s="98" t="e">
        <f t="shared" si="156"/>
        <v>#REF!</v>
      </c>
      <c r="BD281" s="98" t="e">
        <f t="shared" si="157"/>
        <v>#REF!</v>
      </c>
      <c r="BE281" s="89"/>
      <c r="BF281" s="98" t="e">
        <f t="shared" si="158"/>
        <v>#REF!</v>
      </c>
      <c r="BG281" s="98" t="e">
        <f t="shared" si="159"/>
        <v>#REF!</v>
      </c>
      <c r="BH281" s="89"/>
      <c r="BI281" s="98" t="e">
        <f t="shared" si="160"/>
        <v>#REF!</v>
      </c>
      <c r="BJ281" s="98" t="e">
        <f t="shared" si="161"/>
        <v>#REF!</v>
      </c>
      <c r="BK281" s="89"/>
      <c r="BL281" s="98" t="str">
        <f t="shared" si="162"/>
        <v/>
      </c>
      <c r="BM281" s="98" t="str">
        <f t="shared" si="163"/>
        <v/>
      </c>
      <c r="BN281" s="89"/>
      <c r="BO281" s="98" t="str">
        <f t="shared" si="164"/>
        <v/>
      </c>
      <c r="BP281" s="98" t="str">
        <f t="shared" si="165"/>
        <v/>
      </c>
      <c r="BQ281" s="89"/>
      <c r="BR281" s="98" t="str">
        <f t="shared" si="166"/>
        <v/>
      </c>
      <c r="BS281" s="98" t="str">
        <f t="shared" si="167"/>
        <v/>
      </c>
      <c r="BT281" s="89"/>
      <c r="BU281" s="98" t="str">
        <f t="shared" si="168"/>
        <v/>
      </c>
      <c r="BV281" s="98" t="str">
        <f t="shared" si="169"/>
        <v/>
      </c>
      <c r="BW281" s="89"/>
      <c r="BX281" s="63"/>
    </row>
    <row r="282" spans="1:76" s="59" customFormat="1" x14ac:dyDescent="0.25">
      <c r="A282" s="83">
        <v>19</v>
      </c>
      <c r="B282" s="109" t="str">
        <f t="shared" si="147"/>
        <v xml:space="preserve">: </v>
      </c>
      <c r="C282" s="106"/>
      <c r="D282" s="106"/>
      <c r="E282" s="108"/>
      <c r="F282" s="106"/>
      <c r="G282" s="108"/>
      <c r="H282" s="107"/>
      <c r="I282" s="106"/>
      <c r="J282" s="106"/>
      <c r="K282" s="104"/>
      <c r="L282" s="104"/>
      <c r="M282" s="104"/>
      <c r="N282" s="151" t="s">
        <v>278</v>
      </c>
      <c r="O282" s="105"/>
      <c r="P282" s="104"/>
      <c r="Q282" s="440"/>
      <c r="R282" s="440"/>
      <c r="S282" s="64"/>
      <c r="T282" s="103"/>
      <c r="U282" s="101" t="str">
        <f t="shared" si="148"/>
        <v/>
      </c>
      <c r="V282" s="102" t="str">
        <f t="shared" si="149"/>
        <v/>
      </c>
      <c r="W282" s="101" t="str">
        <f t="shared" si="150"/>
        <v/>
      </c>
      <c r="X282" s="100" t="str">
        <f t="shared" si="151"/>
        <v>US$2014/ha/yr</v>
      </c>
      <c r="Y282" s="89"/>
      <c r="Z282" s="89"/>
      <c r="AB282" s="63"/>
      <c r="AR282" s="63"/>
      <c r="AS282" s="89"/>
      <c r="AT282" s="89"/>
      <c r="AU282" s="99"/>
      <c r="AV282" s="89"/>
      <c r="AW282" s="98" t="e">
        <f t="shared" si="152"/>
        <v>#REF!</v>
      </c>
      <c r="AX282" s="98" t="e">
        <f t="shared" si="153"/>
        <v>#REF!</v>
      </c>
      <c r="AY282" s="89"/>
      <c r="AZ282" s="98" t="e">
        <f t="shared" si="154"/>
        <v>#REF!</v>
      </c>
      <c r="BA282" s="98" t="e">
        <f t="shared" si="155"/>
        <v>#REF!</v>
      </c>
      <c r="BB282" s="89"/>
      <c r="BC282" s="98" t="e">
        <f t="shared" si="156"/>
        <v>#REF!</v>
      </c>
      <c r="BD282" s="98" t="e">
        <f t="shared" si="157"/>
        <v>#REF!</v>
      </c>
      <c r="BE282" s="89"/>
      <c r="BF282" s="98" t="e">
        <f t="shared" si="158"/>
        <v>#REF!</v>
      </c>
      <c r="BG282" s="98" t="e">
        <f t="shared" si="159"/>
        <v>#REF!</v>
      </c>
      <c r="BH282" s="89"/>
      <c r="BI282" s="98" t="e">
        <f t="shared" si="160"/>
        <v>#REF!</v>
      </c>
      <c r="BJ282" s="98" t="e">
        <f t="shared" si="161"/>
        <v>#REF!</v>
      </c>
      <c r="BK282" s="89"/>
      <c r="BL282" s="98" t="str">
        <f t="shared" si="162"/>
        <v/>
      </c>
      <c r="BM282" s="98" t="str">
        <f t="shared" si="163"/>
        <v/>
      </c>
      <c r="BN282" s="89"/>
      <c r="BO282" s="98" t="str">
        <f t="shared" si="164"/>
        <v/>
      </c>
      <c r="BP282" s="98" t="str">
        <f t="shared" si="165"/>
        <v/>
      </c>
      <c r="BQ282" s="89"/>
      <c r="BR282" s="98" t="str">
        <f t="shared" si="166"/>
        <v/>
      </c>
      <c r="BS282" s="98" t="str">
        <f t="shared" si="167"/>
        <v/>
      </c>
      <c r="BT282" s="89"/>
      <c r="BU282" s="98" t="str">
        <f t="shared" si="168"/>
        <v/>
      </c>
      <c r="BV282" s="98" t="str">
        <f t="shared" si="169"/>
        <v/>
      </c>
      <c r="BW282" s="89"/>
      <c r="BX282" s="63"/>
    </row>
    <row r="283" spans="1:76" s="59" customFormat="1" x14ac:dyDescent="0.25">
      <c r="A283" s="83">
        <v>20</v>
      </c>
      <c r="B283" s="109" t="str">
        <f t="shared" si="147"/>
        <v xml:space="preserve">: </v>
      </c>
      <c r="C283" s="106"/>
      <c r="D283" s="106"/>
      <c r="E283" s="108"/>
      <c r="F283" s="106"/>
      <c r="G283" s="108"/>
      <c r="H283" s="107"/>
      <c r="I283" s="106"/>
      <c r="J283" s="106"/>
      <c r="K283" s="104"/>
      <c r="L283" s="104"/>
      <c r="M283" s="104"/>
      <c r="N283" s="151" t="s">
        <v>278</v>
      </c>
      <c r="O283" s="105"/>
      <c r="P283" s="104"/>
      <c r="Q283" s="440"/>
      <c r="R283" s="440"/>
      <c r="S283" s="64"/>
      <c r="T283" s="103"/>
      <c r="U283" s="101" t="str">
        <f t="shared" si="148"/>
        <v/>
      </c>
      <c r="V283" s="102" t="str">
        <f t="shared" si="149"/>
        <v/>
      </c>
      <c r="W283" s="101" t="str">
        <f t="shared" si="150"/>
        <v/>
      </c>
      <c r="X283" s="100" t="str">
        <f t="shared" si="151"/>
        <v>US$2014/ha/yr</v>
      </c>
      <c r="Y283" s="89"/>
      <c r="Z283" s="89"/>
      <c r="AB283" s="63"/>
      <c r="AR283" s="63"/>
      <c r="AS283" s="89"/>
      <c r="AT283" s="89"/>
      <c r="AU283" s="99"/>
      <c r="AV283" s="89"/>
      <c r="AW283" s="98" t="e">
        <f t="shared" si="152"/>
        <v>#REF!</v>
      </c>
      <c r="AX283" s="98" t="e">
        <f t="shared" si="153"/>
        <v>#REF!</v>
      </c>
      <c r="AY283" s="89"/>
      <c r="AZ283" s="98" t="e">
        <f t="shared" si="154"/>
        <v>#REF!</v>
      </c>
      <c r="BA283" s="98" t="e">
        <f t="shared" si="155"/>
        <v>#REF!</v>
      </c>
      <c r="BB283" s="89"/>
      <c r="BC283" s="98" t="e">
        <f t="shared" si="156"/>
        <v>#REF!</v>
      </c>
      <c r="BD283" s="98" t="e">
        <f t="shared" si="157"/>
        <v>#REF!</v>
      </c>
      <c r="BE283" s="89"/>
      <c r="BF283" s="98" t="e">
        <f t="shared" si="158"/>
        <v>#REF!</v>
      </c>
      <c r="BG283" s="98" t="e">
        <f t="shared" si="159"/>
        <v>#REF!</v>
      </c>
      <c r="BH283" s="89"/>
      <c r="BI283" s="98" t="e">
        <f t="shared" si="160"/>
        <v>#REF!</v>
      </c>
      <c r="BJ283" s="98" t="e">
        <f t="shared" si="161"/>
        <v>#REF!</v>
      </c>
      <c r="BK283" s="89"/>
      <c r="BL283" s="98" t="str">
        <f t="shared" si="162"/>
        <v/>
      </c>
      <c r="BM283" s="98" t="str">
        <f t="shared" si="163"/>
        <v/>
      </c>
      <c r="BN283" s="89"/>
      <c r="BO283" s="98" t="str">
        <f t="shared" si="164"/>
        <v/>
      </c>
      <c r="BP283" s="98" t="str">
        <f t="shared" si="165"/>
        <v/>
      </c>
      <c r="BQ283" s="89"/>
      <c r="BR283" s="98" t="str">
        <f t="shared" si="166"/>
        <v/>
      </c>
      <c r="BS283" s="98" t="str">
        <f t="shared" si="167"/>
        <v/>
      </c>
      <c r="BT283" s="89"/>
      <c r="BU283" s="98" t="str">
        <f t="shared" si="168"/>
        <v/>
      </c>
      <c r="BV283" s="98" t="str">
        <f t="shared" si="169"/>
        <v/>
      </c>
      <c r="BW283" s="89"/>
      <c r="BX283" s="63"/>
    </row>
    <row r="284" spans="1:76" s="59" customFormat="1" x14ac:dyDescent="0.25">
      <c r="A284" s="83"/>
      <c r="B284" s="91" t="s">
        <v>64</v>
      </c>
      <c r="C284" s="92"/>
      <c r="D284" s="92"/>
      <c r="E284" s="92"/>
      <c r="F284" s="92"/>
      <c r="G284" s="92"/>
      <c r="I284" s="89"/>
      <c r="J284" s="94"/>
      <c r="K284" s="64"/>
      <c r="L284" s="64"/>
      <c r="M284" s="64" t="s">
        <v>63</v>
      </c>
      <c r="N284" s="64"/>
      <c r="O284" s="64"/>
      <c r="P284" s="64"/>
      <c r="Q284" s="64"/>
      <c r="R284" s="64"/>
      <c r="S284" s="64"/>
      <c r="T284" s="94" t="s">
        <v>62</v>
      </c>
      <c r="U284" s="97">
        <f>AVERAGE(U264:U283)</f>
        <v>460.21969692307692</v>
      </c>
      <c r="V284" s="97">
        <f>IF(U292="Y",SUM(V264:V283)/SUM(O264:O283),AVERAGE(V264:V283))</f>
        <v>460.21969692307692</v>
      </c>
      <c r="W284" s="96" t="e">
        <f>SUM(W264:W283)/SUM(O264:O283)</f>
        <v>#DIV/0!</v>
      </c>
      <c r="X284" s="89"/>
      <c r="Y284" s="89"/>
      <c r="Z284" s="89"/>
      <c r="AB284" s="95"/>
      <c r="AR284" s="63"/>
      <c r="AS284" s="89"/>
      <c r="AT284" s="89"/>
      <c r="AU284" s="89"/>
      <c r="AV284" s="94" t="s">
        <v>62</v>
      </c>
      <c r="AW284" s="93" t="e">
        <f>AVERAGE(AW264:AW283)</f>
        <v>#REF!</v>
      </c>
      <c r="AX284" s="93" t="e">
        <f>SUM(AX264:AX283)/COUNTIF(AX264:AX283,"&gt;0")</f>
        <v>#REF!</v>
      </c>
      <c r="AY284" s="89"/>
      <c r="AZ284" s="93" t="e">
        <f>AVERAGE(AZ264:AZ283)</f>
        <v>#REF!</v>
      </c>
      <c r="BA284" s="93" t="e">
        <f>SUM(BA264:BA283)/COUNTIF(BA264:BA283,"&gt;0")</f>
        <v>#REF!</v>
      </c>
      <c r="BB284" s="89"/>
      <c r="BC284" s="93" t="e">
        <f>AVERAGE(BC264:BC283)</f>
        <v>#REF!</v>
      </c>
      <c r="BD284" s="93" t="e">
        <f>SUM(BD264:BD283)/COUNTIF(BD264:BD283,"&gt;0")</f>
        <v>#REF!</v>
      </c>
      <c r="BE284" s="89"/>
      <c r="BF284" s="93" t="e">
        <f>AVERAGE(BF264:BF283)</f>
        <v>#REF!</v>
      </c>
      <c r="BG284" s="93" t="e">
        <f>SUM(BG264:BG283)/COUNTIF(BG264:BG283,"&gt;0")</f>
        <v>#REF!</v>
      </c>
      <c r="BH284" s="89"/>
      <c r="BI284" s="93" t="e">
        <f>AVERAGE(BI264:BI283)</f>
        <v>#REF!</v>
      </c>
      <c r="BJ284" s="93" t="e">
        <f>SUM(BJ264:BJ283)/COUNTIF(BJ264:BJ283,"&gt;0")</f>
        <v>#REF!</v>
      </c>
      <c r="BK284" s="94"/>
      <c r="BL284" s="93" t="e">
        <f>AVERAGE(BL264:BL283)</f>
        <v>#DIV/0!</v>
      </c>
      <c r="BM284" s="93" t="e">
        <f>SUM(BM264:BM283)/COUNTIF(BM264:BM283,"&gt;0")</f>
        <v>#DIV/0!</v>
      </c>
      <c r="BN284" s="89"/>
      <c r="BO284" s="93" t="e">
        <f>AVERAGE(BO264:BO283)</f>
        <v>#DIV/0!</v>
      </c>
      <c r="BP284" s="93" t="e">
        <f>SUM(BP264:BP283)/COUNTIF(BP264:BP283,"&gt;0")</f>
        <v>#DIV/0!</v>
      </c>
      <c r="BQ284" s="89"/>
      <c r="BR284" s="93" t="e">
        <f>AVERAGE(BR264:BR283)</f>
        <v>#DIV/0!</v>
      </c>
      <c r="BS284" s="93" t="e">
        <f>SUM(BS264:BS283)/COUNTIF(BS264:BS283,"&gt;0")</f>
        <v>#DIV/0!</v>
      </c>
      <c r="BT284" s="89"/>
      <c r="BU284" s="93" t="e">
        <f>AVERAGE(BU264:BU283)</f>
        <v>#DIV/0!</v>
      </c>
      <c r="BV284" s="93" t="e">
        <f>SUM(BV264:BV283)/COUNTIF(BV264:BV283,"&gt;0")</f>
        <v>#DIV/0!</v>
      </c>
      <c r="BW284" s="89"/>
      <c r="BX284" s="63"/>
    </row>
    <row r="285" spans="1:76" s="59" customFormat="1" x14ac:dyDescent="0.25">
      <c r="A285" s="83"/>
      <c r="B285" s="91" t="s">
        <v>61</v>
      </c>
      <c r="C285" s="92" t="s">
        <v>60</v>
      </c>
      <c r="D285" s="372"/>
      <c r="E285" s="373"/>
      <c r="F285" s="373"/>
      <c r="G285" s="373"/>
      <c r="H285" s="373"/>
      <c r="I285" s="373"/>
      <c r="J285" s="373"/>
      <c r="K285" s="374"/>
      <c r="L285" s="64"/>
      <c r="M285" s="64"/>
      <c r="N285" s="64"/>
      <c r="O285" s="64"/>
      <c r="P285" s="64"/>
      <c r="Q285" s="64"/>
      <c r="R285" s="64"/>
      <c r="S285" s="64"/>
      <c r="T285" s="77" t="s">
        <v>57</v>
      </c>
      <c r="U285" s="88">
        <f>U284+X285*U288</f>
        <v>732.99682008689638</v>
      </c>
      <c r="V285" s="88">
        <f>V284+X285*V288</f>
        <v>732.99682008689638</v>
      </c>
      <c r="W285" s="88" t="e">
        <f>W284+X285*W288</f>
        <v>#DIV/0!</v>
      </c>
      <c r="X285" s="86">
        <v>1</v>
      </c>
      <c r="Y285" s="64" t="s">
        <v>59</v>
      </c>
      <c r="Z285" s="89"/>
      <c r="AA285" s="89" t="s">
        <v>58</v>
      </c>
      <c r="AB285" s="87"/>
      <c r="AR285" s="63"/>
      <c r="AS285" s="89"/>
      <c r="AT285" s="89"/>
      <c r="AU285" s="89"/>
      <c r="AV285" s="77" t="s">
        <v>57</v>
      </c>
      <c r="AW285" s="76" t="e">
        <f>AW284+(AW290*AW287)</f>
        <v>#REF!</v>
      </c>
      <c r="AX285" s="76" t="e">
        <f>AX284+(AX290*AW287)</f>
        <v>#REF!</v>
      </c>
      <c r="AY285" s="89"/>
      <c r="AZ285" s="76" t="e">
        <f>AZ284+(AZ290*AZ287)</f>
        <v>#REF!</v>
      </c>
      <c r="BA285" s="76" t="e">
        <f>BA284+(BA290*AZ287)</f>
        <v>#REF!</v>
      </c>
      <c r="BB285" s="89"/>
      <c r="BC285" s="76" t="e">
        <f>BC284+(BC290*BC287)</f>
        <v>#REF!</v>
      </c>
      <c r="BD285" s="76" t="e">
        <f>BD284+(BD290*BC287)</f>
        <v>#REF!</v>
      </c>
      <c r="BE285" s="89"/>
      <c r="BF285" s="76" t="e">
        <f>BF284+(BF290*BF287)</f>
        <v>#REF!</v>
      </c>
      <c r="BG285" s="76" t="e">
        <f>BG284+(BG290*BF287)</f>
        <v>#REF!</v>
      </c>
      <c r="BH285" s="89"/>
      <c r="BI285" s="76" t="e">
        <f>BI284+(BI290*BI287)</f>
        <v>#REF!</v>
      </c>
      <c r="BJ285" s="76" t="e">
        <f>BJ284+(BJ290*BI287)</f>
        <v>#REF!</v>
      </c>
      <c r="BK285" s="77"/>
      <c r="BL285" s="76" t="e">
        <f>BL284+(BL290*BL287)</f>
        <v>#DIV/0!</v>
      </c>
      <c r="BM285" s="76" t="e">
        <f>BM284+(BM290*BL287)</f>
        <v>#DIV/0!</v>
      </c>
      <c r="BN285" s="89"/>
      <c r="BO285" s="76" t="e">
        <f>BO284+(BO290*BO287)</f>
        <v>#DIV/0!</v>
      </c>
      <c r="BP285" s="76" t="e">
        <f>BP284+(BP290*BO287)</f>
        <v>#DIV/0!</v>
      </c>
      <c r="BQ285" s="89"/>
      <c r="BR285" s="76" t="e">
        <f>BR284+(BR290*BR287)</f>
        <v>#DIV/0!</v>
      </c>
      <c r="BS285" s="76" t="e">
        <f>BS284+(BS290*BR287)</f>
        <v>#DIV/0!</v>
      </c>
      <c r="BT285" s="89"/>
      <c r="BU285" s="76" t="e">
        <f>BU284+(BU290*BU287)</f>
        <v>#DIV/0!</v>
      </c>
      <c r="BV285" s="76" t="e">
        <f>BV284+(BV290*BU287)</f>
        <v>#DIV/0!</v>
      </c>
      <c r="BW285" s="89"/>
      <c r="BX285" s="63"/>
    </row>
    <row r="286" spans="1:76" s="59" customFormat="1" x14ac:dyDescent="0.25">
      <c r="A286" s="83"/>
      <c r="B286" s="91" t="s">
        <v>56</v>
      </c>
      <c r="C286" s="83"/>
      <c r="D286" s="375"/>
      <c r="E286" s="376"/>
      <c r="F286" s="376"/>
      <c r="G286" s="376"/>
      <c r="H286" s="376"/>
      <c r="I286" s="376"/>
      <c r="J286" s="376"/>
      <c r="K286" s="377"/>
      <c r="L286" s="89"/>
      <c r="M286" s="89"/>
      <c r="N286" s="64"/>
      <c r="O286" s="64"/>
      <c r="P286" s="64"/>
      <c r="Q286" s="64"/>
      <c r="R286" s="64"/>
      <c r="S286" s="64"/>
      <c r="T286" s="77" t="s">
        <v>54</v>
      </c>
      <c r="U286" s="88">
        <f>IF($AA286="Y",MIN(U264:U283),U284-$X286*U288)</f>
        <v>187.44257375925747</v>
      </c>
      <c r="V286" s="88">
        <f>IF($AA286="Y",MIN(V264:V283),V284-$X286*V288)</f>
        <v>187.44257375925747</v>
      </c>
      <c r="W286" s="88" t="e">
        <f>IF($AA286="Y",MIN(W264:W283),W284-$X286*W288)</f>
        <v>#DIV/0!</v>
      </c>
      <c r="X286" s="86">
        <v>1</v>
      </c>
      <c r="Y286" s="64" t="s">
        <v>55</v>
      </c>
      <c r="Z286" s="89"/>
      <c r="AA286" s="90" t="s">
        <v>47</v>
      </c>
      <c r="AB286" s="87"/>
      <c r="AR286" s="63"/>
      <c r="AS286" s="89"/>
      <c r="AT286" s="89"/>
      <c r="AU286" s="89"/>
      <c r="AV286" s="77" t="s">
        <v>54</v>
      </c>
      <c r="AW286" s="76" t="e">
        <f>AW284-(AW290*AW288)</f>
        <v>#REF!</v>
      </c>
      <c r="AX286" s="76" t="e">
        <f>AX284-(AX290*AW288)</f>
        <v>#REF!</v>
      </c>
      <c r="AY286" s="89"/>
      <c r="AZ286" s="76" t="e">
        <f>AZ284-(AZ290*AZ288)</f>
        <v>#REF!</v>
      </c>
      <c r="BA286" s="76" t="e">
        <f>BA284-(BA290*AZ288)</f>
        <v>#REF!</v>
      </c>
      <c r="BB286" s="89"/>
      <c r="BC286" s="76" t="e">
        <f>BC284-(BC290*BC288)</f>
        <v>#REF!</v>
      </c>
      <c r="BD286" s="76" t="e">
        <f>BD284-(BD290*BC288)</f>
        <v>#REF!</v>
      </c>
      <c r="BE286" s="89"/>
      <c r="BF286" s="76" t="e">
        <f>BF284-(BF290*BF288)</f>
        <v>#REF!</v>
      </c>
      <c r="BG286" s="76" t="e">
        <f>BG284-(BG290*BF288)</f>
        <v>#REF!</v>
      </c>
      <c r="BH286" s="89"/>
      <c r="BI286" s="76" t="e">
        <f>BI284-(BI290*BI288)</f>
        <v>#REF!</v>
      </c>
      <c r="BJ286" s="76" t="e">
        <f>BJ284-(BJ290*BI288)</f>
        <v>#REF!</v>
      </c>
      <c r="BK286" s="77"/>
      <c r="BL286" s="76" t="e">
        <f>BL284-(BL290*BL288)</f>
        <v>#DIV/0!</v>
      </c>
      <c r="BM286" s="76" t="e">
        <f>BM284-(BM290*BL288)</f>
        <v>#DIV/0!</v>
      </c>
      <c r="BN286" s="89"/>
      <c r="BO286" s="76" t="e">
        <f>BO284-(BO290*BO288)</f>
        <v>#DIV/0!</v>
      </c>
      <c r="BP286" s="76" t="e">
        <f>BP284-(BP290*BO288)</f>
        <v>#DIV/0!</v>
      </c>
      <c r="BQ286" s="89"/>
      <c r="BR286" s="76" t="e">
        <f>BR284-(BR290*BR288)</f>
        <v>#DIV/0!</v>
      </c>
      <c r="BS286" s="76" t="e">
        <f>BS284-(BS290*BR288)</f>
        <v>#DIV/0!</v>
      </c>
      <c r="BT286" s="89"/>
      <c r="BU286" s="76" t="e">
        <f>BU284-(BU290*BU288)</f>
        <v>#DIV/0!</v>
      </c>
      <c r="BV286" s="76" t="e">
        <f>BV284-(BV290*BU288)</f>
        <v>#DIV/0!</v>
      </c>
      <c r="BW286" s="89"/>
      <c r="BX286" s="63"/>
    </row>
    <row r="287" spans="1:76" s="59" customFormat="1" ht="14.25" x14ac:dyDescent="0.2">
      <c r="A287" s="83"/>
      <c r="B287" s="83"/>
      <c r="C287" s="83"/>
      <c r="D287" s="375"/>
      <c r="E287" s="376"/>
      <c r="F287" s="376"/>
      <c r="G287" s="376"/>
      <c r="H287" s="376"/>
      <c r="I287" s="376"/>
      <c r="J287" s="376"/>
      <c r="K287" s="377"/>
      <c r="L287" s="64"/>
      <c r="M287" s="64"/>
      <c r="N287" s="64"/>
      <c r="O287" s="64"/>
      <c r="P287" s="64"/>
      <c r="Q287" s="64"/>
      <c r="R287" s="64"/>
      <c r="S287" s="64"/>
      <c r="T287" s="77" t="s">
        <v>51</v>
      </c>
      <c r="U287" s="88" t="str">
        <f>IF((0.67*U288)&gt;U284,"no","yes")</f>
        <v>yes</v>
      </c>
      <c r="V287" s="88" t="str">
        <f>IF((0.67*V288)&gt;V284,"no","yes")</f>
        <v>yes</v>
      </c>
      <c r="W287" s="88" t="e">
        <f>IF((0.67*W288)&gt;W284,"no","yes")</f>
        <v>#DIV/0!</v>
      </c>
      <c r="X287" s="64"/>
      <c r="Y287" s="64"/>
      <c r="Z287" s="64"/>
      <c r="AB287" s="87"/>
      <c r="AR287" s="63"/>
      <c r="AS287" s="64"/>
      <c r="AT287" s="64"/>
      <c r="AU287" s="360" t="s">
        <v>53</v>
      </c>
      <c r="AV287" s="361"/>
      <c r="AW287" s="86">
        <v>1</v>
      </c>
      <c r="AX287" s="64"/>
      <c r="AY287" s="64"/>
      <c r="AZ287" s="86">
        <v>1</v>
      </c>
      <c r="BA287" s="64"/>
      <c r="BB287" s="64"/>
      <c r="BC287" s="86">
        <v>1</v>
      </c>
      <c r="BD287" s="64"/>
      <c r="BE287" s="64"/>
      <c r="BF287" s="86">
        <v>1</v>
      </c>
      <c r="BG287" s="64"/>
      <c r="BH287" s="64"/>
      <c r="BI287" s="86">
        <v>1</v>
      </c>
      <c r="BJ287" s="64"/>
      <c r="BK287" s="77"/>
      <c r="BL287" s="86">
        <v>1</v>
      </c>
      <c r="BM287" s="64"/>
      <c r="BN287" s="64"/>
      <c r="BO287" s="86">
        <v>1</v>
      </c>
      <c r="BP287" s="64"/>
      <c r="BQ287" s="64"/>
      <c r="BR287" s="86">
        <v>1</v>
      </c>
      <c r="BS287" s="64"/>
      <c r="BT287" s="64"/>
      <c r="BU287" s="86">
        <v>1</v>
      </c>
      <c r="BV287" s="64"/>
      <c r="BW287" s="64"/>
      <c r="BX287" s="63"/>
    </row>
    <row r="288" spans="1:76" s="59" customFormat="1" ht="14.25" x14ac:dyDescent="0.2">
      <c r="A288" s="83"/>
      <c r="B288" s="83"/>
      <c r="C288" s="83"/>
      <c r="D288" s="375"/>
      <c r="E288" s="376"/>
      <c r="F288" s="376"/>
      <c r="G288" s="376"/>
      <c r="H288" s="376"/>
      <c r="I288" s="376"/>
      <c r="J288" s="376"/>
      <c r="K288" s="377"/>
      <c r="L288" s="64"/>
      <c r="M288" s="64"/>
      <c r="N288" s="64"/>
      <c r="O288" s="64"/>
      <c r="P288" s="64"/>
      <c r="Q288" s="64"/>
      <c r="R288" s="64"/>
      <c r="S288" s="64"/>
      <c r="T288" s="77" t="s">
        <v>50</v>
      </c>
      <c r="U288" s="88">
        <f>_xlfn.STDEV.P(U264:U283)</f>
        <v>272.77712316381945</v>
      </c>
      <c r="V288" s="88">
        <f t="array" ref="V288">IF(U292="Y",SQRT(SUM(IFERROR(O264:O283*(U264:U283-(V284))^2,0))/((COUNTIFS(O264:O283,"&lt;&gt;"&amp;"")-1)/COUNTIFS(O264:O283,"&lt;&gt;"&amp;"")*SUM(O264:O283))),_xlfn.STDEV.P(V264:V283))</f>
        <v>272.77712316381945</v>
      </c>
      <c r="W288" s="88" t="e">
        <f t="array" ref="W288">SQRT(SUM(IFERROR(O264:O283*(U264:U283-(W284))^2,0))/((COUNTIFS(O264:O283,"&lt;&gt;"&amp;"")-1)/COUNTIFS(O264:O283,"&lt;&gt;"&amp;"")*SUM(O264:O283)))</f>
        <v>#DIV/0!</v>
      </c>
      <c r="X288" s="64"/>
      <c r="Y288" s="64"/>
      <c r="Z288" s="64"/>
      <c r="AB288" s="87"/>
      <c r="AR288" s="63"/>
      <c r="AS288" s="64"/>
      <c r="AT288" s="64"/>
      <c r="AU288" s="360"/>
      <c r="AV288" s="361"/>
      <c r="AW288" s="86">
        <v>1</v>
      </c>
      <c r="AX288" s="64"/>
      <c r="AY288" s="64"/>
      <c r="AZ288" s="86">
        <v>1</v>
      </c>
      <c r="BA288" s="64"/>
      <c r="BB288" s="64"/>
      <c r="BC288" s="86">
        <v>1</v>
      </c>
      <c r="BD288" s="64"/>
      <c r="BE288" s="64"/>
      <c r="BF288" s="86">
        <v>1</v>
      </c>
      <c r="BG288" s="64"/>
      <c r="BH288" s="64"/>
      <c r="BI288" s="86">
        <v>1</v>
      </c>
      <c r="BJ288" s="64"/>
      <c r="BK288" s="77"/>
      <c r="BL288" s="86">
        <v>1</v>
      </c>
      <c r="BM288" s="64"/>
      <c r="BN288" s="64"/>
      <c r="BO288" s="86">
        <v>1</v>
      </c>
      <c r="BP288" s="64"/>
      <c r="BQ288" s="64"/>
      <c r="BR288" s="86">
        <v>1</v>
      </c>
      <c r="BS288" s="64"/>
      <c r="BT288" s="64"/>
      <c r="BU288" s="86">
        <v>1</v>
      </c>
      <c r="BV288" s="64"/>
      <c r="BW288" s="64"/>
      <c r="BX288" s="63"/>
    </row>
    <row r="289" spans="1:76" s="59" customFormat="1" x14ac:dyDescent="0.25">
      <c r="A289" s="64"/>
      <c r="B289" s="64"/>
      <c r="C289" s="83"/>
      <c r="D289" s="375"/>
      <c r="E289" s="376"/>
      <c r="F289" s="376"/>
      <c r="G289" s="376"/>
      <c r="H289" s="376"/>
      <c r="I289" s="376"/>
      <c r="J289" s="376"/>
      <c r="K289" s="377"/>
      <c r="L289" s="64"/>
      <c r="M289" s="64"/>
      <c r="N289" s="64"/>
      <c r="O289" s="64"/>
      <c r="P289" s="64"/>
      <c r="Q289" s="64"/>
      <c r="R289" s="64"/>
      <c r="S289" s="64"/>
      <c r="T289" s="73" t="s">
        <v>48</v>
      </c>
      <c r="U289" s="85">
        <f>COUNTIF(U264:U283,"&gt;0")</f>
        <v>13</v>
      </c>
      <c r="V289" s="85">
        <f>COUNTIF(V264:V283,"&gt;0")</f>
        <v>13</v>
      </c>
      <c r="W289" s="81"/>
      <c r="X289" s="84" t="s">
        <v>52</v>
      </c>
      <c r="Y289" s="64"/>
      <c r="Z289" s="64"/>
      <c r="AB289" s="63"/>
      <c r="AR289" s="63"/>
      <c r="AS289" s="64"/>
      <c r="AT289" s="64"/>
      <c r="AU289" s="64"/>
      <c r="AV289" s="77" t="s">
        <v>51</v>
      </c>
      <c r="AW289" s="76" t="e">
        <f>IF((0.67*AW290)&gt;AW284,"no","yes")</f>
        <v>#REF!</v>
      </c>
      <c r="AX289" s="76" t="e">
        <f>IF((0.67*AX290)&gt;AX284,"no","yes")</f>
        <v>#REF!</v>
      </c>
      <c r="AY289" s="64"/>
      <c r="AZ289" s="76" t="e">
        <f>IF((0.67*AZ290)&gt;AZ284,"no","yes")</f>
        <v>#REF!</v>
      </c>
      <c r="BA289" s="76" t="e">
        <f>IF((0.67*BA290)&gt;BA284,"no","yes")</f>
        <v>#REF!</v>
      </c>
      <c r="BB289" s="64"/>
      <c r="BC289" s="76" t="e">
        <f>IF((0.67*BC290)&gt;BC284,"no","yes")</f>
        <v>#REF!</v>
      </c>
      <c r="BD289" s="76" t="e">
        <f>IF((0.67*BD290)&gt;BD284,"no","yes")</f>
        <v>#REF!</v>
      </c>
      <c r="BE289" s="64"/>
      <c r="BF289" s="76" t="e">
        <f>IF((0.67*BF290)&gt;BF284,"no","yes")</f>
        <v>#REF!</v>
      </c>
      <c r="BG289" s="76" t="e">
        <f>IF((0.67*BG290)&gt;BG284,"no","yes")</f>
        <v>#REF!</v>
      </c>
      <c r="BH289" s="64"/>
      <c r="BI289" s="76" t="e">
        <f>IF((0.67*BI290)&gt;BI284,"no","yes")</f>
        <v>#REF!</v>
      </c>
      <c r="BJ289" s="76" t="e">
        <f>IF((0.67*BJ290)&gt;BJ284,"no","yes")</f>
        <v>#REF!</v>
      </c>
      <c r="BK289" s="73"/>
      <c r="BL289" s="76" t="e">
        <f>IF((0.67*BL290)&gt;BL284,"no","yes")</f>
        <v>#DIV/0!</v>
      </c>
      <c r="BM289" s="76" t="e">
        <f>IF((0.67*BM290)&gt;BM284,"no","yes")</f>
        <v>#DIV/0!</v>
      </c>
      <c r="BN289" s="64"/>
      <c r="BO289" s="76" t="e">
        <f>IF((0.67*BO290)&gt;BO284,"no","yes")</f>
        <v>#DIV/0!</v>
      </c>
      <c r="BP289" s="76" t="e">
        <f>IF((0.67*BP290)&gt;BP284,"no","yes")</f>
        <v>#DIV/0!</v>
      </c>
      <c r="BQ289" s="64"/>
      <c r="BR289" s="76" t="e">
        <f>IF((0.67*BR290)&gt;BR284,"no","yes")</f>
        <v>#DIV/0!</v>
      </c>
      <c r="BS289" s="76" t="e">
        <f>IF((0.67*BS290)&gt;BS284,"no","yes")</f>
        <v>#DIV/0!</v>
      </c>
      <c r="BT289" s="64"/>
      <c r="BU289" s="76" t="e">
        <f>IF((0.67*BU290)&gt;BU284,"no","yes")</f>
        <v>#DIV/0!</v>
      </c>
      <c r="BV289" s="76" t="e">
        <f>IF((0.67*BV290)&gt;BV284,"no","yes")</f>
        <v>#DIV/0!</v>
      </c>
      <c r="BW289" s="64"/>
      <c r="BX289" s="63"/>
    </row>
    <row r="290" spans="1:76" s="59" customFormat="1" ht="14.25" x14ac:dyDescent="0.2">
      <c r="C290" s="83"/>
      <c r="D290" s="375"/>
      <c r="E290" s="376"/>
      <c r="F290" s="376"/>
      <c r="G290" s="376"/>
      <c r="H290" s="376"/>
      <c r="I290" s="376"/>
      <c r="J290" s="376"/>
      <c r="K290" s="377"/>
      <c r="L290" s="64"/>
      <c r="M290" s="64"/>
      <c r="N290" s="64"/>
      <c r="O290" s="64"/>
      <c r="P290" s="64"/>
      <c r="Q290" s="64"/>
      <c r="R290" s="64"/>
      <c r="S290" s="64"/>
      <c r="T290" s="64"/>
      <c r="U290" s="82"/>
      <c r="V290" s="81"/>
      <c r="W290" s="81"/>
      <c r="X290" s="80"/>
      <c r="Y290" s="79"/>
      <c r="Z290" s="78"/>
      <c r="AB290" s="63"/>
      <c r="AR290" s="63"/>
      <c r="AS290" s="64"/>
      <c r="AT290" s="64"/>
      <c r="AU290" s="64"/>
      <c r="AV290" s="77" t="s">
        <v>50</v>
      </c>
      <c r="AW290" s="76" t="e">
        <f>_xlfn.STDEV.P(AW264:AW283)</f>
        <v>#REF!</v>
      </c>
      <c r="AX290" s="76" t="e">
        <f>_xlfn.STDEV.P(AX264:AX283)</f>
        <v>#REF!</v>
      </c>
      <c r="AY290" s="64"/>
      <c r="AZ290" s="76" t="e">
        <f>_xlfn.STDEV.P(AZ264:AZ283)</f>
        <v>#REF!</v>
      </c>
      <c r="BA290" s="76" t="e">
        <f>_xlfn.STDEV.P(BA264:BA283)</f>
        <v>#REF!</v>
      </c>
      <c r="BB290" s="64"/>
      <c r="BC290" s="76" t="e">
        <f>_xlfn.STDEV.P(BC264:BC283)</f>
        <v>#REF!</v>
      </c>
      <c r="BD290" s="76" t="e">
        <f>_xlfn.STDEV.P(BD264:BD283)</f>
        <v>#REF!</v>
      </c>
      <c r="BE290" s="64"/>
      <c r="BF290" s="76" t="e">
        <f>_xlfn.STDEV.P(BF264:BF283)</f>
        <v>#REF!</v>
      </c>
      <c r="BG290" s="76" t="e">
        <f>_xlfn.STDEV.P(BG264:BG283)</f>
        <v>#REF!</v>
      </c>
      <c r="BH290" s="64"/>
      <c r="BI290" s="76" t="e">
        <f>_xlfn.STDEV.P(BI264:BI283)</f>
        <v>#REF!</v>
      </c>
      <c r="BJ290" s="76" t="e">
        <f>_xlfn.STDEV.P(BJ264:BJ283)</f>
        <v>#REF!</v>
      </c>
      <c r="BK290" s="64"/>
      <c r="BL290" s="76" t="e">
        <f>_xlfn.STDEV.P(BL264:BL283)</f>
        <v>#DIV/0!</v>
      </c>
      <c r="BM290" s="76" t="e">
        <f>_xlfn.STDEV.P(BM264:BM283)</f>
        <v>#DIV/0!</v>
      </c>
      <c r="BN290" s="64"/>
      <c r="BO290" s="76" t="e">
        <f>_xlfn.STDEV.P(BO264:BO283)</f>
        <v>#DIV/0!</v>
      </c>
      <c r="BP290" s="76" t="e">
        <f>_xlfn.STDEV.P(BP264:BP283)</f>
        <v>#DIV/0!</v>
      </c>
      <c r="BQ290" s="64"/>
      <c r="BR290" s="76" t="e">
        <f>_xlfn.STDEV.P(BR264:BR283)</f>
        <v>#DIV/0!</v>
      </c>
      <c r="BS290" s="76" t="e">
        <f>_xlfn.STDEV.P(BS264:BS283)</f>
        <v>#DIV/0!</v>
      </c>
      <c r="BT290" s="64"/>
      <c r="BU290" s="76" t="e">
        <f>_xlfn.STDEV.P(BU264:BU283)</f>
        <v>#DIV/0!</v>
      </c>
      <c r="BV290" s="76" t="e">
        <f>_xlfn.STDEV.P(BV264:BV283)</f>
        <v>#DIV/0!</v>
      </c>
      <c r="BX290" s="63"/>
    </row>
    <row r="291" spans="1:76" s="59" customFormat="1" x14ac:dyDescent="0.2">
      <c r="C291" s="83"/>
      <c r="D291" s="375"/>
      <c r="E291" s="376"/>
      <c r="F291" s="376"/>
      <c r="G291" s="376"/>
      <c r="H291" s="376"/>
      <c r="I291" s="376"/>
      <c r="J291" s="376"/>
      <c r="K291" s="377"/>
      <c r="L291" s="64"/>
      <c r="M291" s="64"/>
      <c r="N291" s="64"/>
      <c r="O291" s="64"/>
      <c r="P291" s="64"/>
      <c r="Q291" s="64"/>
      <c r="R291" s="64"/>
      <c r="S291" s="64"/>
      <c r="T291" s="64"/>
      <c r="U291" s="136" t="s">
        <v>49</v>
      </c>
      <c r="V291" s="81"/>
      <c r="W291" s="81"/>
      <c r="X291" s="70"/>
      <c r="Y291" s="69"/>
      <c r="Z291" s="68"/>
      <c r="AB291" s="63"/>
      <c r="AR291" s="63"/>
      <c r="AS291" s="64"/>
      <c r="AT291" s="64"/>
      <c r="AU291" s="64"/>
      <c r="AV291" s="73" t="s">
        <v>48</v>
      </c>
      <c r="AW291" s="72">
        <f>COUNTIF(AW264:AW283,"&gt;0")</f>
        <v>0</v>
      </c>
      <c r="AX291" s="72">
        <f>COUNTIF(AX264:AX283,"&gt;0")</f>
        <v>0</v>
      </c>
      <c r="AY291" s="64"/>
      <c r="AZ291" s="72">
        <f>COUNTIF(AZ264:AZ283,"&gt;0")</f>
        <v>0</v>
      </c>
      <c r="BA291" s="72">
        <f>COUNTIF(BA264:BA283,"&gt;0")</f>
        <v>0</v>
      </c>
      <c r="BB291" s="64"/>
      <c r="BC291" s="72">
        <f>COUNTIF(BC264:BC283,"&gt;0")</f>
        <v>0</v>
      </c>
      <c r="BD291" s="72">
        <f>COUNTIF(BD264:BD283,"&gt;0")</f>
        <v>0</v>
      </c>
      <c r="BE291" s="64"/>
      <c r="BF291" s="72">
        <f>COUNTIF(BF264:BF283,"&gt;0")</f>
        <v>0</v>
      </c>
      <c r="BG291" s="72">
        <f>COUNTIF(BG264:BG283,"&gt;0")</f>
        <v>0</v>
      </c>
      <c r="BH291" s="64"/>
      <c r="BI291" s="72">
        <f>COUNTIF(BI264:BI283,"&gt;0")</f>
        <v>0</v>
      </c>
      <c r="BJ291" s="72">
        <f>COUNTIF(BJ264:BJ283,"&gt;0")</f>
        <v>0</v>
      </c>
      <c r="BK291" s="64"/>
      <c r="BL291" s="72">
        <f>COUNTIF(BL264:BL283,"&gt;0")</f>
        <v>0</v>
      </c>
      <c r="BM291" s="72">
        <f>COUNTIF(BM264:BM283,"&gt;0")</f>
        <v>0</v>
      </c>
      <c r="BN291" s="64"/>
      <c r="BO291" s="72">
        <f>COUNTIF(BO264:BO283,"&gt;0")</f>
        <v>0</v>
      </c>
      <c r="BP291" s="72">
        <f>COUNTIF(BP264:BP283,"&gt;0")</f>
        <v>0</v>
      </c>
      <c r="BQ291" s="64"/>
      <c r="BR291" s="72">
        <f>COUNTIF(BR264:BR283,"&gt;0")</f>
        <v>0</v>
      </c>
      <c r="BS291" s="72">
        <f>COUNTIF(BS264:BS283,"&gt;0")</f>
        <v>0</v>
      </c>
      <c r="BT291" s="64"/>
      <c r="BU291" s="72">
        <f>COUNTIF(BU264:BU283,"&gt;0")</f>
        <v>0</v>
      </c>
      <c r="BV291" s="72">
        <f>COUNTIF(BV264:BV283,"&gt;0")</f>
        <v>0</v>
      </c>
      <c r="BX291" s="63"/>
    </row>
    <row r="292" spans="1:76" s="59" customFormat="1" ht="14.25" x14ac:dyDescent="0.2">
      <c r="C292" s="83"/>
      <c r="D292" s="375"/>
      <c r="E292" s="376"/>
      <c r="F292" s="376"/>
      <c r="G292" s="376"/>
      <c r="H292" s="376"/>
      <c r="I292" s="376"/>
      <c r="J292" s="376"/>
      <c r="K292" s="377"/>
      <c r="L292" s="64"/>
      <c r="M292" s="64"/>
      <c r="N292" s="64"/>
      <c r="O292" s="64"/>
      <c r="P292" s="64"/>
      <c r="Q292" s="64"/>
      <c r="R292" s="64"/>
      <c r="S292" s="64"/>
      <c r="T292" s="64"/>
      <c r="U292" s="71" t="s">
        <v>47</v>
      </c>
      <c r="V292" s="64"/>
      <c r="W292" s="64"/>
      <c r="X292" s="70"/>
      <c r="Y292" s="69"/>
      <c r="Z292" s="68"/>
      <c r="AB292" s="63"/>
      <c r="AR292" s="63"/>
      <c r="BX292" s="63"/>
    </row>
    <row r="293" spans="1:76" s="59" customFormat="1" ht="26.25" customHeight="1" x14ac:dyDescent="0.25">
      <c r="A293" s="75" t="str">
        <f ca="1">HYPERLINK("#"&amp;"'"&amp;A$2&amp;"'!a1","Back to top")</f>
        <v>Back to top</v>
      </c>
      <c r="B293" s="75"/>
      <c r="C293" s="64"/>
      <c r="D293" s="378"/>
      <c r="E293" s="379"/>
      <c r="F293" s="379"/>
      <c r="G293" s="379"/>
      <c r="H293" s="379"/>
      <c r="I293" s="379"/>
      <c r="J293" s="379"/>
      <c r="K293" s="380"/>
      <c r="W293" s="64"/>
      <c r="X293" s="67"/>
      <c r="Y293" s="66"/>
      <c r="Z293" s="65"/>
      <c r="AB293" s="63"/>
      <c r="AR293" s="60"/>
      <c r="BX293" s="60"/>
    </row>
    <row r="294" spans="1:76" s="59" customFormat="1" ht="14.25" x14ac:dyDescent="0.2">
      <c r="W294" s="64"/>
      <c r="X294" s="64"/>
      <c r="Y294" s="64"/>
      <c r="Z294" s="64"/>
      <c r="AB294" s="63"/>
      <c r="AR294" s="63"/>
      <c r="BX294" s="63"/>
    </row>
    <row r="295" spans="1:76" s="59" customFormat="1" ht="14.25" x14ac:dyDescent="0.2">
      <c r="AB295" s="63"/>
      <c r="AR295" s="63"/>
      <c r="BX295" s="63"/>
    </row>
    <row r="296" spans="1:76" s="63" customFormat="1" ht="18" x14ac:dyDescent="0.25">
      <c r="A296" s="134">
        <f>1+A261</f>
        <v>8</v>
      </c>
      <c r="B296" s="134"/>
      <c r="C296" s="133" t="s">
        <v>277</v>
      </c>
      <c r="D296" s="171"/>
      <c r="E296" s="171"/>
      <c r="F296" s="171"/>
      <c r="G296" s="171"/>
      <c r="H296" s="171"/>
      <c r="K296" s="171"/>
      <c r="L296" s="171"/>
      <c r="M296" s="152"/>
      <c r="N296" s="152"/>
      <c r="O296" s="152"/>
      <c r="AS296" s="143">
        <f>A296</f>
        <v>8</v>
      </c>
      <c r="AT296" s="143" t="str">
        <f>C296</f>
        <v>Yield  from CONVENTIONAL Practice</v>
      </c>
      <c r="AU296" s="60"/>
      <c r="AV296" s="60"/>
      <c r="AW296" s="60"/>
      <c r="AX296" s="60"/>
      <c r="AY296" s="60"/>
      <c r="AZ296" s="60"/>
      <c r="BA296" s="60"/>
      <c r="BB296" s="60"/>
      <c r="BC296" s="60"/>
      <c r="BD296" s="60"/>
      <c r="BE296" s="60"/>
      <c r="BF296" s="60"/>
      <c r="BG296" s="60"/>
      <c r="BH296" s="60"/>
      <c r="BI296" s="60"/>
      <c r="BJ296" s="60"/>
      <c r="BK296" s="60"/>
      <c r="BL296" s="60"/>
      <c r="BM296" s="60"/>
      <c r="BN296" s="60"/>
      <c r="BO296" s="60"/>
      <c r="BP296" s="60"/>
      <c r="BQ296" s="60"/>
      <c r="BR296" s="60"/>
      <c r="BS296" s="60"/>
      <c r="BT296" s="60"/>
      <c r="BU296" s="60"/>
      <c r="BV296" s="60"/>
      <c r="BW296" s="60"/>
    </row>
    <row r="297" spans="1:76" s="59" customFormat="1" x14ac:dyDescent="0.25">
      <c r="A297" s="83"/>
      <c r="B297" s="83"/>
      <c r="C297" s="83"/>
      <c r="D297" s="129"/>
      <c r="E297" s="129"/>
      <c r="F297" s="129"/>
      <c r="G297" s="129"/>
      <c r="H297" s="129"/>
      <c r="K297" s="129"/>
      <c r="L297" s="129"/>
      <c r="M297" s="64"/>
      <c r="N297" s="64"/>
      <c r="O297" s="64"/>
      <c r="AB297" s="63"/>
      <c r="AR297" s="63"/>
      <c r="AS297" s="89"/>
      <c r="AT297" s="89"/>
      <c r="AU297" s="89"/>
      <c r="AV297" s="89"/>
      <c r="AW297" s="128" t="e">
        <f>IF($AV$45="Region",'[1]Advanced Controls'!$A$59,'[1]AEZ Data'!$A$78)</f>
        <v>#REF!</v>
      </c>
      <c r="AX297" s="128"/>
      <c r="AY297" s="89"/>
      <c r="AZ297" s="128" t="e">
        <f>IF($AV$45="Region",'[1]Advanced Controls'!$A$60,'[1]AEZ Data'!$A$80)</f>
        <v>#REF!</v>
      </c>
      <c r="BA297" s="128"/>
      <c r="BB297" s="89"/>
      <c r="BC297" s="128" t="e">
        <f>IF($AV$45="Region",'[1]Advanced Controls'!$A$61,'[1]AEZ Data'!$A$79)</f>
        <v>#REF!</v>
      </c>
      <c r="BD297" s="128"/>
      <c r="BE297" s="89"/>
      <c r="BF297" s="128" t="e">
        <f>IF($AV$45="Region",'[1]Advanced Controls'!$A$62,'[1]AEZ Data'!$A$81)</f>
        <v>#REF!</v>
      </c>
      <c r="BG297" s="128"/>
      <c r="BH297" s="89"/>
      <c r="BI297" s="128" t="e">
        <f>IF($AV$45="Region",'[1]Advanced Controls'!$A$63,'[1]AEZ Data'!$A$82)</f>
        <v>#REF!</v>
      </c>
      <c r="BJ297" s="128"/>
      <c r="BK297" s="89"/>
      <c r="BL297" s="128" t="s">
        <v>90</v>
      </c>
      <c r="BM297" s="128"/>
      <c r="BN297" s="89"/>
      <c r="BO297" s="128" t="s">
        <v>89</v>
      </c>
      <c r="BP297" s="128"/>
      <c r="BQ297" s="89"/>
      <c r="BR297" s="128" t="s">
        <v>88</v>
      </c>
      <c r="BS297" s="128"/>
      <c r="BT297" s="89"/>
      <c r="BU297" s="128" t="s">
        <v>87</v>
      </c>
      <c r="BV297" s="128"/>
      <c r="BW297" s="89"/>
      <c r="BX297" s="63"/>
    </row>
    <row r="298" spans="1:76" s="59" customFormat="1" ht="45.75" thickBot="1" x14ac:dyDescent="0.3">
      <c r="A298" s="92" t="s">
        <v>86</v>
      </c>
      <c r="B298" s="127" t="s">
        <v>85</v>
      </c>
      <c r="C298" s="124" t="s">
        <v>84</v>
      </c>
      <c r="D298" s="126" t="s">
        <v>83</v>
      </c>
      <c r="E298" s="126" t="s">
        <v>82</v>
      </c>
      <c r="F298" s="124" t="s">
        <v>81</v>
      </c>
      <c r="G298" s="125" t="s">
        <v>80</v>
      </c>
      <c r="H298" s="124" t="s">
        <v>79</v>
      </c>
      <c r="I298" s="124" t="s">
        <v>78</v>
      </c>
      <c r="J298" s="124" t="s">
        <v>77</v>
      </c>
      <c r="K298" s="123" t="s">
        <v>76</v>
      </c>
      <c r="L298" s="122" t="s">
        <v>75</v>
      </c>
      <c r="M298" s="142" t="s">
        <v>74</v>
      </c>
      <c r="N298" s="119" t="s">
        <v>73</v>
      </c>
      <c r="O298" s="120" t="s">
        <v>72</v>
      </c>
      <c r="P298" s="120" t="s">
        <v>71</v>
      </c>
      <c r="Q298" s="439"/>
      <c r="R298" s="439"/>
      <c r="S298" s="114"/>
      <c r="T298" s="118" t="s">
        <v>70</v>
      </c>
      <c r="U298" s="117" t="s">
        <v>66</v>
      </c>
      <c r="V298" s="117" t="s">
        <v>65</v>
      </c>
      <c r="W298" s="117" t="s">
        <v>69</v>
      </c>
      <c r="X298" s="116" t="s">
        <v>68</v>
      </c>
      <c r="Y298" s="114"/>
      <c r="Z298" s="114"/>
      <c r="AB298" s="63"/>
      <c r="AR298" s="63"/>
      <c r="AS298" s="114"/>
      <c r="AT298" s="114"/>
      <c r="AU298" s="116" t="s">
        <v>67</v>
      </c>
      <c r="AV298" s="114"/>
      <c r="AW298" s="115" t="s">
        <v>66</v>
      </c>
      <c r="AX298" s="115" t="s">
        <v>65</v>
      </c>
      <c r="AY298" s="114"/>
      <c r="AZ298" s="115" t="s">
        <v>66</v>
      </c>
      <c r="BA298" s="115" t="s">
        <v>65</v>
      </c>
      <c r="BB298" s="114"/>
      <c r="BC298" s="115" t="s">
        <v>66</v>
      </c>
      <c r="BD298" s="115" t="s">
        <v>65</v>
      </c>
      <c r="BE298" s="114"/>
      <c r="BF298" s="115" t="s">
        <v>66</v>
      </c>
      <c r="BG298" s="115" t="s">
        <v>65</v>
      </c>
      <c r="BH298" s="114"/>
      <c r="BI298" s="115" t="s">
        <v>66</v>
      </c>
      <c r="BJ298" s="115" t="s">
        <v>65</v>
      </c>
      <c r="BK298" s="114"/>
      <c r="BL298" s="115" t="s">
        <v>66</v>
      </c>
      <c r="BM298" s="115" t="s">
        <v>65</v>
      </c>
      <c r="BN298" s="114"/>
      <c r="BO298" s="115" t="s">
        <v>66</v>
      </c>
      <c r="BP298" s="115" t="s">
        <v>65</v>
      </c>
      <c r="BQ298" s="114"/>
      <c r="BR298" s="115" t="s">
        <v>66</v>
      </c>
      <c r="BS298" s="115" t="s">
        <v>65</v>
      </c>
      <c r="BT298" s="114"/>
      <c r="BU298" s="115" t="s">
        <v>66</v>
      </c>
      <c r="BV298" s="115" t="s">
        <v>65</v>
      </c>
      <c r="BW298" s="114"/>
      <c r="BX298" s="63"/>
    </row>
    <row r="299" spans="1:76" s="59" customFormat="1" x14ac:dyDescent="0.25">
      <c r="A299" s="83">
        <v>1</v>
      </c>
      <c r="B299" s="109" t="str">
        <f t="shared" ref="B299:B318" si="170">CONCATENATE(E299,": ",C299)</f>
        <v>World: Project Drawdown 2016, based on SOLAW report</v>
      </c>
      <c r="C299" s="108" t="s">
        <v>270</v>
      </c>
      <c r="D299" s="108" t="s">
        <v>269</v>
      </c>
      <c r="E299" s="108" t="s">
        <v>121</v>
      </c>
      <c r="F299" s="113"/>
      <c r="G299" s="108"/>
      <c r="H299" s="107" t="s">
        <v>225</v>
      </c>
      <c r="I299" s="106">
        <v>2014</v>
      </c>
      <c r="J299" s="106" t="s">
        <v>268</v>
      </c>
      <c r="K299" s="110">
        <v>6</v>
      </c>
      <c r="L299" s="110" t="s">
        <v>267</v>
      </c>
      <c r="M299" s="104"/>
      <c r="N299" s="151" t="s">
        <v>267</v>
      </c>
      <c r="O299" s="105">
        <f t="shared" ref="O299:O305" si="171">IF($O$833="Weight by: Production",AF299,AG299)</f>
        <v>0</v>
      </c>
      <c r="P299" s="104" t="s">
        <v>276</v>
      </c>
      <c r="Q299" s="440"/>
      <c r="R299" s="440"/>
      <c r="S299" s="64"/>
      <c r="T299" s="103"/>
      <c r="U299" s="101">
        <f t="shared" ref="U299:U318" si="172">IF(T299="Y","",IF(AND(M299="",K299=""),"",IF(M299="",K299,M299)))</f>
        <v>6</v>
      </c>
      <c r="V299" s="102">
        <f t="shared" ref="V299:V318" si="173">IF(U299="","",IF($U$327="Y",W299,IF(U299&gt;=$U$319-$AD$36*$U$323,IF(U299&lt;=$U$319+$AD$36*$U$323,U299,""),"")))</f>
        <v>6</v>
      </c>
      <c r="W299" s="101">
        <f t="shared" ref="W299:W318" si="174">IF(T299="Y","",IF(AND(M299="",K299=""),"",IF(M299="",K299*O299,M299*O299)))</f>
        <v>0</v>
      </c>
      <c r="X299" s="100" t="str">
        <f t="shared" ref="X299:X318" si="175">IF(AND(N299="",L299=""),"",IF(N299="",L299,N299))</f>
        <v>DM tons fodder/ha/yr</v>
      </c>
      <c r="Y299" s="89"/>
      <c r="Z299" s="89"/>
      <c r="AB299" s="63"/>
      <c r="AR299" s="63"/>
      <c r="AS299" s="89"/>
      <c r="AT299" s="89"/>
      <c r="AU299" s="112">
        <f>$W299</f>
        <v>0</v>
      </c>
      <c r="AV299" s="89"/>
      <c r="AW299" s="98" t="e">
        <f t="shared" ref="AW299:AW318" si="176">IF($AV$45="region",IF($E299=AW$763,$U299,""),IF($G299=AW$763,$U299,""))</f>
        <v>#REF!</v>
      </c>
      <c r="AX299" s="98" t="e">
        <f t="shared" ref="AX299:AX318" si="177">IF($AV$45="Region",IF($E299=AW$763,$V299,""),IF($G299=AW$763,$V299,""))</f>
        <v>#REF!</v>
      </c>
      <c r="AY299" s="89"/>
      <c r="AZ299" s="98" t="e">
        <f t="shared" ref="AZ299:AZ318" si="178">IF($AV$45="region",IF($E299=AZ$763,$U299,""),IF($G299=AZ$763,$U299,""))</f>
        <v>#REF!</v>
      </c>
      <c r="BA299" s="98" t="e">
        <f t="shared" ref="BA299:BA318" si="179">IF($AV$45="Region",IF($E299=AZ$763,$V299,""),IF($G299=AZ$763,$V299,""))</f>
        <v>#REF!</v>
      </c>
      <c r="BB299" s="89"/>
      <c r="BC299" s="98" t="e">
        <f t="shared" ref="BC299:BC318" si="180">IF($AV$45="region",IF($E299=BC$763,$U299,""),IF($G299=BC$763,$U299,""))</f>
        <v>#REF!</v>
      </c>
      <c r="BD299" s="98" t="e">
        <f t="shared" ref="BD299:BD318" si="181">IF($AV$45="Region",IF($E299=BC$763,$V299,""),IF($G299=BC$763,$V299,""))</f>
        <v>#REF!</v>
      </c>
      <c r="BE299" s="89"/>
      <c r="BF299" s="98" t="e">
        <f t="shared" ref="BF299:BF318" si="182">IF($AV$45="region",IF($E299=BF$763,$U299,""),IF($G299=BF$763,$U299,""))</f>
        <v>#REF!</v>
      </c>
      <c r="BG299" s="98" t="e">
        <f t="shared" ref="BG299:BG318" si="183">IF($AV$45="Region",IF($E299=BF$763,$V299,""),IF($G299=BF$763,$V299,""))</f>
        <v>#REF!</v>
      </c>
      <c r="BH299" s="89"/>
      <c r="BI299" s="98" t="e">
        <f t="shared" ref="BI299:BI318" si="184">IF($AV$45="region",IF($E299=BI$763,$U299,""),IF($G299=BI$763,$U299,""))</f>
        <v>#REF!</v>
      </c>
      <c r="BJ299" s="98" t="e">
        <f t="shared" ref="BJ299:BJ318" si="185">IF($AV$45="Region",IF($E299=BI$763,$V299,""),IF($G299=BI$763,$V299,""))</f>
        <v>#REF!</v>
      </c>
      <c r="BK299" s="89"/>
      <c r="BL299" s="98" t="str">
        <f t="shared" ref="BL299:BL318" si="186">IF($E299=$BL$48,U299,"")</f>
        <v/>
      </c>
      <c r="BM299" s="98" t="str">
        <f t="shared" ref="BM299:BM318" si="187">IF($E299=$BL$48,V299,"")</f>
        <v/>
      </c>
      <c r="BN299" s="89"/>
      <c r="BO299" s="98" t="str">
        <f t="shared" ref="BO299:BO318" si="188">IF($E299=$BO$48,U299,"")</f>
        <v/>
      </c>
      <c r="BP299" s="98" t="str">
        <f t="shared" ref="BP299:BP318" si="189">IF($E299=$BO$48,V299,"")</f>
        <v/>
      </c>
      <c r="BQ299" s="89"/>
      <c r="BR299" s="98" t="str">
        <f t="shared" ref="BR299:BR318" si="190">IF($E299=$BR$48,U299,"")</f>
        <v/>
      </c>
      <c r="BS299" s="98" t="str">
        <f t="shared" ref="BS299:BS318" si="191">IF($E299=$BR$48,V299,"")</f>
        <v/>
      </c>
      <c r="BT299" s="89"/>
      <c r="BU299" s="98" t="str">
        <f t="shared" ref="BU299:BU318" si="192">IF($E299=$BU$48,U299,"")</f>
        <v/>
      </c>
      <c r="BV299" s="98" t="str">
        <f t="shared" ref="BV299:BV318" si="193">IF($E299=$BU$48,V299,"")</f>
        <v/>
      </c>
      <c r="BW299" s="89"/>
      <c r="BX299" s="63"/>
    </row>
    <row r="300" spans="1:76" s="59" customFormat="1" x14ac:dyDescent="0.25">
      <c r="A300" s="83">
        <v>2</v>
      </c>
      <c r="B300" s="109" t="str">
        <f t="shared" si="170"/>
        <v>World: Project Drawdown 2016, based on SOLAW report</v>
      </c>
      <c r="C300" s="108" t="s">
        <v>270</v>
      </c>
      <c r="D300" s="108" t="s">
        <v>269</v>
      </c>
      <c r="E300" s="108" t="s">
        <v>121</v>
      </c>
      <c r="F300" s="108"/>
      <c r="G300" s="108"/>
      <c r="H300" s="107" t="s">
        <v>225</v>
      </c>
      <c r="I300" s="106">
        <v>2014</v>
      </c>
      <c r="J300" s="106" t="s">
        <v>268</v>
      </c>
      <c r="K300" s="105">
        <v>5</v>
      </c>
      <c r="L300" s="110" t="s">
        <v>267</v>
      </c>
      <c r="M300" s="104"/>
      <c r="N300" s="151" t="s">
        <v>267</v>
      </c>
      <c r="O300" s="105">
        <f t="shared" si="171"/>
        <v>0</v>
      </c>
      <c r="P300" s="104" t="s">
        <v>275</v>
      </c>
      <c r="Q300" s="440"/>
      <c r="R300" s="440"/>
      <c r="S300" s="64"/>
      <c r="T300" s="103"/>
      <c r="U300" s="101">
        <f t="shared" si="172"/>
        <v>5</v>
      </c>
      <c r="V300" s="102">
        <f t="shared" si="173"/>
        <v>5</v>
      </c>
      <c r="W300" s="101">
        <f t="shared" si="174"/>
        <v>0</v>
      </c>
      <c r="X300" s="100" t="str">
        <f t="shared" si="175"/>
        <v>DM tons fodder/ha/yr</v>
      </c>
      <c r="Y300" s="89"/>
      <c r="Z300" s="89"/>
      <c r="AB300" s="63"/>
      <c r="AR300" s="63"/>
      <c r="AS300" s="89"/>
      <c r="AT300" s="89"/>
      <c r="AU300" s="99"/>
      <c r="AV300" s="89"/>
      <c r="AW300" s="98" t="e">
        <f t="shared" si="176"/>
        <v>#REF!</v>
      </c>
      <c r="AX300" s="98" t="e">
        <f t="shared" si="177"/>
        <v>#REF!</v>
      </c>
      <c r="AY300" s="89"/>
      <c r="AZ300" s="98" t="e">
        <f t="shared" si="178"/>
        <v>#REF!</v>
      </c>
      <c r="BA300" s="98" t="e">
        <f t="shared" si="179"/>
        <v>#REF!</v>
      </c>
      <c r="BB300" s="89"/>
      <c r="BC300" s="98" t="e">
        <f t="shared" si="180"/>
        <v>#REF!</v>
      </c>
      <c r="BD300" s="98" t="e">
        <f t="shared" si="181"/>
        <v>#REF!</v>
      </c>
      <c r="BE300" s="89"/>
      <c r="BF300" s="98" t="e">
        <f t="shared" si="182"/>
        <v>#REF!</v>
      </c>
      <c r="BG300" s="98" t="e">
        <f t="shared" si="183"/>
        <v>#REF!</v>
      </c>
      <c r="BH300" s="89"/>
      <c r="BI300" s="98" t="e">
        <f t="shared" si="184"/>
        <v>#REF!</v>
      </c>
      <c r="BJ300" s="98" t="e">
        <f t="shared" si="185"/>
        <v>#REF!</v>
      </c>
      <c r="BK300" s="89"/>
      <c r="BL300" s="98" t="str">
        <f t="shared" si="186"/>
        <v/>
      </c>
      <c r="BM300" s="98" t="str">
        <f t="shared" si="187"/>
        <v/>
      </c>
      <c r="BN300" s="89"/>
      <c r="BO300" s="98" t="str">
        <f t="shared" si="188"/>
        <v/>
      </c>
      <c r="BP300" s="98" t="str">
        <f t="shared" si="189"/>
        <v/>
      </c>
      <c r="BQ300" s="89"/>
      <c r="BR300" s="98" t="str">
        <f t="shared" si="190"/>
        <v/>
      </c>
      <c r="BS300" s="98" t="str">
        <f t="shared" si="191"/>
        <v/>
      </c>
      <c r="BT300" s="89"/>
      <c r="BU300" s="98" t="str">
        <f t="shared" si="192"/>
        <v/>
      </c>
      <c r="BV300" s="98" t="str">
        <f t="shared" si="193"/>
        <v/>
      </c>
      <c r="BW300" s="89"/>
      <c r="BX300" s="63"/>
    </row>
    <row r="301" spans="1:76" s="59" customFormat="1" x14ac:dyDescent="0.25">
      <c r="A301" s="83">
        <v>3</v>
      </c>
      <c r="B301" s="109" t="str">
        <f t="shared" si="170"/>
        <v>World: Project Drawdown 2016, based on SOLAW report</v>
      </c>
      <c r="C301" s="108" t="s">
        <v>270</v>
      </c>
      <c r="D301" s="108" t="s">
        <v>269</v>
      </c>
      <c r="E301" s="108" t="s">
        <v>121</v>
      </c>
      <c r="F301" s="106"/>
      <c r="G301" s="108"/>
      <c r="H301" s="107" t="s">
        <v>225</v>
      </c>
      <c r="I301" s="106">
        <v>2014</v>
      </c>
      <c r="J301" s="106" t="s">
        <v>268</v>
      </c>
      <c r="K301" s="104">
        <v>4</v>
      </c>
      <c r="L301" s="110" t="s">
        <v>267</v>
      </c>
      <c r="M301" s="104"/>
      <c r="N301" s="151" t="s">
        <v>267</v>
      </c>
      <c r="O301" s="105">
        <f t="shared" si="171"/>
        <v>0</v>
      </c>
      <c r="P301" s="104" t="s">
        <v>274</v>
      </c>
      <c r="Q301" s="440"/>
      <c r="R301" s="440"/>
      <c r="S301" s="64"/>
      <c r="T301" s="103"/>
      <c r="U301" s="101">
        <f t="shared" si="172"/>
        <v>4</v>
      </c>
      <c r="V301" s="102">
        <f t="shared" si="173"/>
        <v>4</v>
      </c>
      <c r="W301" s="101">
        <f t="shared" si="174"/>
        <v>0</v>
      </c>
      <c r="X301" s="100" t="str">
        <f t="shared" si="175"/>
        <v>DM tons fodder/ha/yr</v>
      </c>
      <c r="Y301" s="89"/>
      <c r="Z301" s="89"/>
      <c r="AB301" s="63"/>
      <c r="AR301" s="63"/>
      <c r="AS301" s="89"/>
      <c r="AT301" s="89"/>
      <c r="AU301" s="99"/>
      <c r="AV301" s="89"/>
      <c r="AW301" s="98" t="e">
        <f t="shared" si="176"/>
        <v>#REF!</v>
      </c>
      <c r="AX301" s="98" t="e">
        <f t="shared" si="177"/>
        <v>#REF!</v>
      </c>
      <c r="AY301" s="89"/>
      <c r="AZ301" s="98" t="e">
        <f t="shared" si="178"/>
        <v>#REF!</v>
      </c>
      <c r="BA301" s="98" t="e">
        <f t="shared" si="179"/>
        <v>#REF!</v>
      </c>
      <c r="BB301" s="89"/>
      <c r="BC301" s="98" t="e">
        <f t="shared" si="180"/>
        <v>#REF!</v>
      </c>
      <c r="BD301" s="98" t="e">
        <f t="shared" si="181"/>
        <v>#REF!</v>
      </c>
      <c r="BE301" s="89"/>
      <c r="BF301" s="98" t="e">
        <f t="shared" si="182"/>
        <v>#REF!</v>
      </c>
      <c r="BG301" s="98" t="e">
        <f t="shared" si="183"/>
        <v>#REF!</v>
      </c>
      <c r="BH301" s="89"/>
      <c r="BI301" s="98" t="e">
        <f t="shared" si="184"/>
        <v>#REF!</v>
      </c>
      <c r="BJ301" s="98" t="e">
        <f t="shared" si="185"/>
        <v>#REF!</v>
      </c>
      <c r="BK301" s="89"/>
      <c r="BL301" s="98" t="str">
        <f t="shared" si="186"/>
        <v/>
      </c>
      <c r="BM301" s="98" t="str">
        <f t="shared" si="187"/>
        <v/>
      </c>
      <c r="BN301" s="89"/>
      <c r="BO301" s="98" t="str">
        <f t="shared" si="188"/>
        <v/>
      </c>
      <c r="BP301" s="98" t="str">
        <f t="shared" si="189"/>
        <v/>
      </c>
      <c r="BQ301" s="89"/>
      <c r="BR301" s="98" t="str">
        <f t="shared" si="190"/>
        <v/>
      </c>
      <c r="BS301" s="98" t="str">
        <f t="shared" si="191"/>
        <v/>
      </c>
      <c r="BT301" s="89"/>
      <c r="BU301" s="98" t="str">
        <f t="shared" si="192"/>
        <v/>
      </c>
      <c r="BV301" s="98" t="str">
        <f t="shared" si="193"/>
        <v/>
      </c>
      <c r="BW301" s="89"/>
      <c r="BX301" s="63"/>
    </row>
    <row r="302" spans="1:76" s="59" customFormat="1" x14ac:dyDescent="0.25">
      <c r="A302" s="83">
        <v>4</v>
      </c>
      <c r="B302" s="109" t="str">
        <f t="shared" si="170"/>
        <v>World: Project Drawdown 2016, based on SOLAW report</v>
      </c>
      <c r="C302" s="108" t="s">
        <v>270</v>
      </c>
      <c r="D302" s="108" t="s">
        <v>269</v>
      </c>
      <c r="E302" s="108" t="s">
        <v>121</v>
      </c>
      <c r="F302" s="106"/>
      <c r="G302" s="108"/>
      <c r="H302" s="107" t="s">
        <v>225</v>
      </c>
      <c r="I302" s="106">
        <v>2014</v>
      </c>
      <c r="J302" s="106" t="s">
        <v>268</v>
      </c>
      <c r="K302" s="104">
        <v>3</v>
      </c>
      <c r="L302" s="110" t="s">
        <v>267</v>
      </c>
      <c r="M302" s="104"/>
      <c r="N302" s="151" t="s">
        <v>267</v>
      </c>
      <c r="O302" s="105">
        <f t="shared" si="171"/>
        <v>0</v>
      </c>
      <c r="P302" s="104" t="s">
        <v>273</v>
      </c>
      <c r="Q302" s="440"/>
      <c r="R302" s="440"/>
      <c r="S302" s="64"/>
      <c r="T302" s="103"/>
      <c r="U302" s="101">
        <f t="shared" si="172"/>
        <v>3</v>
      </c>
      <c r="V302" s="102">
        <f t="shared" si="173"/>
        <v>3</v>
      </c>
      <c r="W302" s="101">
        <f t="shared" si="174"/>
        <v>0</v>
      </c>
      <c r="X302" s="100" t="str">
        <f t="shared" si="175"/>
        <v>DM tons fodder/ha/yr</v>
      </c>
      <c r="Y302" s="89"/>
      <c r="Z302" s="89"/>
      <c r="AB302" s="63"/>
      <c r="AR302" s="63"/>
      <c r="AS302" s="89"/>
      <c r="AT302" s="89"/>
      <c r="AU302" s="99"/>
      <c r="AV302" s="89"/>
      <c r="AW302" s="98" t="e">
        <f t="shared" si="176"/>
        <v>#REF!</v>
      </c>
      <c r="AX302" s="98" t="e">
        <f t="shared" si="177"/>
        <v>#REF!</v>
      </c>
      <c r="AY302" s="89"/>
      <c r="AZ302" s="98" t="e">
        <f t="shared" si="178"/>
        <v>#REF!</v>
      </c>
      <c r="BA302" s="98" t="e">
        <f t="shared" si="179"/>
        <v>#REF!</v>
      </c>
      <c r="BB302" s="89"/>
      <c r="BC302" s="98" t="e">
        <f t="shared" si="180"/>
        <v>#REF!</v>
      </c>
      <c r="BD302" s="98" t="e">
        <f t="shared" si="181"/>
        <v>#REF!</v>
      </c>
      <c r="BE302" s="89"/>
      <c r="BF302" s="98" t="e">
        <f t="shared" si="182"/>
        <v>#REF!</v>
      </c>
      <c r="BG302" s="98" t="e">
        <f t="shared" si="183"/>
        <v>#REF!</v>
      </c>
      <c r="BH302" s="89"/>
      <c r="BI302" s="98" t="e">
        <f t="shared" si="184"/>
        <v>#REF!</v>
      </c>
      <c r="BJ302" s="98" t="e">
        <f t="shared" si="185"/>
        <v>#REF!</v>
      </c>
      <c r="BK302" s="89"/>
      <c r="BL302" s="98" t="str">
        <f t="shared" si="186"/>
        <v/>
      </c>
      <c r="BM302" s="98" t="str">
        <f t="shared" si="187"/>
        <v/>
      </c>
      <c r="BN302" s="89"/>
      <c r="BO302" s="98" t="str">
        <f t="shared" si="188"/>
        <v/>
      </c>
      <c r="BP302" s="98" t="str">
        <f t="shared" si="189"/>
        <v/>
      </c>
      <c r="BQ302" s="89"/>
      <c r="BR302" s="98" t="str">
        <f t="shared" si="190"/>
        <v/>
      </c>
      <c r="BS302" s="98" t="str">
        <f t="shared" si="191"/>
        <v/>
      </c>
      <c r="BT302" s="89"/>
      <c r="BU302" s="98" t="str">
        <f t="shared" si="192"/>
        <v/>
      </c>
      <c r="BV302" s="98" t="str">
        <f t="shared" si="193"/>
        <v/>
      </c>
      <c r="BW302" s="89"/>
      <c r="BX302" s="63"/>
    </row>
    <row r="303" spans="1:76" s="59" customFormat="1" x14ac:dyDescent="0.25">
      <c r="A303" s="83">
        <v>5</v>
      </c>
      <c r="B303" s="109" t="str">
        <f t="shared" si="170"/>
        <v>World: Project Drawdown 2016, based on SOLAW report</v>
      </c>
      <c r="C303" s="108" t="s">
        <v>270</v>
      </c>
      <c r="D303" s="108" t="s">
        <v>269</v>
      </c>
      <c r="E303" s="108" t="s">
        <v>121</v>
      </c>
      <c r="F303" s="106"/>
      <c r="G303" s="108"/>
      <c r="H303" s="107" t="s">
        <v>225</v>
      </c>
      <c r="I303" s="106">
        <v>2014</v>
      </c>
      <c r="J303" s="106" t="s">
        <v>268</v>
      </c>
      <c r="K303" s="104">
        <v>3</v>
      </c>
      <c r="L303" s="110" t="s">
        <v>267</v>
      </c>
      <c r="M303" s="104"/>
      <c r="N303" s="151" t="s">
        <v>267</v>
      </c>
      <c r="O303" s="105">
        <f t="shared" si="171"/>
        <v>0</v>
      </c>
      <c r="P303" s="104" t="s">
        <v>272</v>
      </c>
      <c r="Q303" s="440"/>
      <c r="R303" s="440"/>
      <c r="S303" s="64"/>
      <c r="T303" s="103"/>
      <c r="U303" s="101">
        <f t="shared" si="172"/>
        <v>3</v>
      </c>
      <c r="V303" s="102">
        <f t="shared" si="173"/>
        <v>3</v>
      </c>
      <c r="W303" s="101">
        <f t="shared" si="174"/>
        <v>0</v>
      </c>
      <c r="X303" s="100" t="str">
        <f t="shared" si="175"/>
        <v>DM tons fodder/ha/yr</v>
      </c>
      <c r="Y303" s="89"/>
      <c r="Z303" s="89"/>
      <c r="AB303" s="63"/>
      <c r="AR303" s="63"/>
      <c r="AS303" s="89"/>
      <c r="AT303" s="89"/>
      <c r="AU303" s="99"/>
      <c r="AV303" s="89"/>
      <c r="AW303" s="98" t="e">
        <f t="shared" si="176"/>
        <v>#REF!</v>
      </c>
      <c r="AX303" s="98" t="e">
        <f t="shared" si="177"/>
        <v>#REF!</v>
      </c>
      <c r="AY303" s="89"/>
      <c r="AZ303" s="98" t="e">
        <f t="shared" si="178"/>
        <v>#REF!</v>
      </c>
      <c r="BA303" s="98" t="e">
        <f t="shared" si="179"/>
        <v>#REF!</v>
      </c>
      <c r="BB303" s="89"/>
      <c r="BC303" s="98" t="e">
        <f t="shared" si="180"/>
        <v>#REF!</v>
      </c>
      <c r="BD303" s="98" t="e">
        <f t="shared" si="181"/>
        <v>#REF!</v>
      </c>
      <c r="BE303" s="89"/>
      <c r="BF303" s="98" t="e">
        <f t="shared" si="182"/>
        <v>#REF!</v>
      </c>
      <c r="BG303" s="98" t="e">
        <f t="shared" si="183"/>
        <v>#REF!</v>
      </c>
      <c r="BH303" s="89"/>
      <c r="BI303" s="98" t="e">
        <f t="shared" si="184"/>
        <v>#REF!</v>
      </c>
      <c r="BJ303" s="98" t="e">
        <f t="shared" si="185"/>
        <v>#REF!</v>
      </c>
      <c r="BK303" s="89"/>
      <c r="BL303" s="98" t="str">
        <f t="shared" si="186"/>
        <v/>
      </c>
      <c r="BM303" s="98" t="str">
        <f t="shared" si="187"/>
        <v/>
      </c>
      <c r="BN303" s="89"/>
      <c r="BO303" s="98" t="str">
        <f t="shared" si="188"/>
        <v/>
      </c>
      <c r="BP303" s="98" t="str">
        <f t="shared" si="189"/>
        <v/>
      </c>
      <c r="BQ303" s="89"/>
      <c r="BR303" s="98" t="str">
        <f t="shared" si="190"/>
        <v/>
      </c>
      <c r="BS303" s="98" t="str">
        <f t="shared" si="191"/>
        <v/>
      </c>
      <c r="BT303" s="89"/>
      <c r="BU303" s="98" t="str">
        <f t="shared" si="192"/>
        <v/>
      </c>
      <c r="BV303" s="98" t="str">
        <f t="shared" si="193"/>
        <v/>
      </c>
      <c r="BW303" s="89"/>
      <c r="BX303" s="63"/>
    </row>
    <row r="304" spans="1:76" s="59" customFormat="1" x14ac:dyDescent="0.25">
      <c r="A304" s="83">
        <v>6</v>
      </c>
      <c r="B304" s="109" t="str">
        <f t="shared" si="170"/>
        <v>World: Project Drawdown 2016, based on SOLAW report</v>
      </c>
      <c r="C304" s="108" t="s">
        <v>270</v>
      </c>
      <c r="D304" s="108" t="s">
        <v>269</v>
      </c>
      <c r="E304" s="108" t="s">
        <v>121</v>
      </c>
      <c r="F304" s="106"/>
      <c r="G304" s="108"/>
      <c r="H304" s="107" t="s">
        <v>225</v>
      </c>
      <c r="I304" s="106">
        <v>2014</v>
      </c>
      <c r="J304" s="106" t="s">
        <v>268</v>
      </c>
      <c r="K304" s="104">
        <v>2.5</v>
      </c>
      <c r="L304" s="110" t="s">
        <v>267</v>
      </c>
      <c r="M304" s="104"/>
      <c r="N304" s="151" t="s">
        <v>267</v>
      </c>
      <c r="O304" s="105">
        <f t="shared" si="171"/>
        <v>0</v>
      </c>
      <c r="P304" s="104" t="s">
        <v>271</v>
      </c>
      <c r="Q304" s="440"/>
      <c r="R304" s="440"/>
      <c r="S304" s="64"/>
      <c r="T304" s="103"/>
      <c r="U304" s="101">
        <f t="shared" si="172"/>
        <v>2.5</v>
      </c>
      <c r="V304" s="102">
        <f t="shared" si="173"/>
        <v>2.5</v>
      </c>
      <c r="W304" s="101">
        <f t="shared" si="174"/>
        <v>0</v>
      </c>
      <c r="X304" s="100" t="str">
        <f t="shared" si="175"/>
        <v>DM tons fodder/ha/yr</v>
      </c>
      <c r="Y304" s="89"/>
      <c r="Z304" s="89"/>
      <c r="AB304" s="63"/>
      <c r="AR304" s="63"/>
      <c r="AS304" s="89"/>
      <c r="AT304" s="89"/>
      <c r="AU304" s="99"/>
      <c r="AV304" s="89"/>
      <c r="AW304" s="98" t="e">
        <f t="shared" si="176"/>
        <v>#REF!</v>
      </c>
      <c r="AX304" s="98" t="e">
        <f t="shared" si="177"/>
        <v>#REF!</v>
      </c>
      <c r="AY304" s="89"/>
      <c r="AZ304" s="98" t="e">
        <f t="shared" si="178"/>
        <v>#REF!</v>
      </c>
      <c r="BA304" s="98" t="e">
        <f t="shared" si="179"/>
        <v>#REF!</v>
      </c>
      <c r="BB304" s="89"/>
      <c r="BC304" s="98" t="e">
        <f t="shared" si="180"/>
        <v>#REF!</v>
      </c>
      <c r="BD304" s="98" t="e">
        <f t="shared" si="181"/>
        <v>#REF!</v>
      </c>
      <c r="BE304" s="89"/>
      <c r="BF304" s="98" t="e">
        <f t="shared" si="182"/>
        <v>#REF!</v>
      </c>
      <c r="BG304" s="98" t="e">
        <f t="shared" si="183"/>
        <v>#REF!</v>
      </c>
      <c r="BH304" s="89"/>
      <c r="BI304" s="98" t="e">
        <f t="shared" si="184"/>
        <v>#REF!</v>
      </c>
      <c r="BJ304" s="98" t="e">
        <f t="shared" si="185"/>
        <v>#REF!</v>
      </c>
      <c r="BK304" s="89"/>
      <c r="BL304" s="98" t="str">
        <f t="shared" si="186"/>
        <v/>
      </c>
      <c r="BM304" s="98" t="str">
        <f t="shared" si="187"/>
        <v/>
      </c>
      <c r="BN304" s="89"/>
      <c r="BO304" s="98" t="str">
        <f t="shared" si="188"/>
        <v/>
      </c>
      <c r="BP304" s="98" t="str">
        <f t="shared" si="189"/>
        <v/>
      </c>
      <c r="BQ304" s="89"/>
      <c r="BR304" s="98" t="str">
        <f t="shared" si="190"/>
        <v/>
      </c>
      <c r="BS304" s="98" t="str">
        <f t="shared" si="191"/>
        <v/>
      </c>
      <c r="BT304" s="89"/>
      <c r="BU304" s="98" t="str">
        <f t="shared" si="192"/>
        <v/>
      </c>
      <c r="BV304" s="98" t="str">
        <f t="shared" si="193"/>
        <v/>
      </c>
      <c r="BW304" s="89"/>
      <c r="BX304" s="63"/>
    </row>
    <row r="305" spans="1:76" s="59" customFormat="1" x14ac:dyDescent="0.25">
      <c r="A305" s="83">
        <v>7</v>
      </c>
      <c r="B305" s="109" t="str">
        <f t="shared" si="170"/>
        <v>World: Project Drawdown 2016, based on SOLAW report</v>
      </c>
      <c r="C305" s="108" t="s">
        <v>270</v>
      </c>
      <c r="D305" s="108" t="s">
        <v>269</v>
      </c>
      <c r="E305" s="108" t="s">
        <v>121</v>
      </c>
      <c r="F305" s="106"/>
      <c r="G305" s="108"/>
      <c r="H305" s="107" t="s">
        <v>225</v>
      </c>
      <c r="I305" s="106">
        <v>2014</v>
      </c>
      <c r="J305" s="106" t="s">
        <v>268</v>
      </c>
      <c r="K305" s="104">
        <v>0.5</v>
      </c>
      <c r="L305" s="110" t="s">
        <v>267</v>
      </c>
      <c r="M305" s="104"/>
      <c r="N305" s="151" t="s">
        <v>267</v>
      </c>
      <c r="O305" s="105">
        <f t="shared" si="171"/>
        <v>0</v>
      </c>
      <c r="P305" s="104" t="s">
        <v>266</v>
      </c>
      <c r="Q305" s="440"/>
      <c r="R305" s="440"/>
      <c r="S305" s="64"/>
      <c r="T305" s="103"/>
      <c r="U305" s="101">
        <f t="shared" si="172"/>
        <v>0.5</v>
      </c>
      <c r="V305" s="102">
        <f t="shared" si="173"/>
        <v>0.5</v>
      </c>
      <c r="W305" s="101">
        <f t="shared" si="174"/>
        <v>0</v>
      </c>
      <c r="X305" s="100" t="str">
        <f t="shared" si="175"/>
        <v>DM tons fodder/ha/yr</v>
      </c>
      <c r="Y305" s="89"/>
      <c r="Z305" s="89"/>
      <c r="AB305" s="63"/>
      <c r="AR305" s="63"/>
      <c r="AS305" s="89"/>
      <c r="AT305" s="89"/>
      <c r="AU305" s="99"/>
      <c r="AV305" s="89"/>
      <c r="AW305" s="98" t="e">
        <f t="shared" si="176"/>
        <v>#REF!</v>
      </c>
      <c r="AX305" s="98" t="e">
        <f t="shared" si="177"/>
        <v>#REF!</v>
      </c>
      <c r="AY305" s="89"/>
      <c r="AZ305" s="98" t="e">
        <f t="shared" si="178"/>
        <v>#REF!</v>
      </c>
      <c r="BA305" s="98" t="e">
        <f t="shared" si="179"/>
        <v>#REF!</v>
      </c>
      <c r="BB305" s="89"/>
      <c r="BC305" s="98" t="e">
        <f t="shared" si="180"/>
        <v>#REF!</v>
      </c>
      <c r="BD305" s="98" t="e">
        <f t="shared" si="181"/>
        <v>#REF!</v>
      </c>
      <c r="BE305" s="89"/>
      <c r="BF305" s="98" t="e">
        <f t="shared" si="182"/>
        <v>#REF!</v>
      </c>
      <c r="BG305" s="98" t="e">
        <f t="shared" si="183"/>
        <v>#REF!</v>
      </c>
      <c r="BH305" s="89"/>
      <c r="BI305" s="98" t="e">
        <f t="shared" si="184"/>
        <v>#REF!</v>
      </c>
      <c r="BJ305" s="98" t="e">
        <f t="shared" si="185"/>
        <v>#REF!</v>
      </c>
      <c r="BK305" s="89"/>
      <c r="BL305" s="98" t="str">
        <f t="shared" si="186"/>
        <v/>
      </c>
      <c r="BM305" s="98" t="str">
        <f t="shared" si="187"/>
        <v/>
      </c>
      <c r="BN305" s="89"/>
      <c r="BO305" s="98" t="str">
        <f t="shared" si="188"/>
        <v/>
      </c>
      <c r="BP305" s="98" t="str">
        <f t="shared" si="189"/>
        <v/>
      </c>
      <c r="BQ305" s="89"/>
      <c r="BR305" s="98" t="str">
        <f t="shared" si="190"/>
        <v/>
      </c>
      <c r="BS305" s="98" t="str">
        <f t="shared" si="191"/>
        <v/>
      </c>
      <c r="BT305" s="89"/>
      <c r="BU305" s="98" t="str">
        <f t="shared" si="192"/>
        <v/>
      </c>
      <c r="BV305" s="98" t="str">
        <f t="shared" si="193"/>
        <v/>
      </c>
      <c r="BW305" s="89"/>
      <c r="BX305" s="63"/>
    </row>
    <row r="306" spans="1:76" s="59" customFormat="1" x14ac:dyDescent="0.25">
      <c r="A306" s="83">
        <v>8</v>
      </c>
      <c r="B306" s="109" t="str">
        <f t="shared" si="170"/>
        <v xml:space="preserve">: </v>
      </c>
      <c r="C306" s="106"/>
      <c r="D306" s="106"/>
      <c r="E306" s="108"/>
      <c r="F306" s="106"/>
      <c r="G306" s="108"/>
      <c r="H306" s="107"/>
      <c r="I306" s="106"/>
      <c r="J306" s="106"/>
      <c r="K306" s="104"/>
      <c r="L306" s="110"/>
      <c r="M306" s="104"/>
      <c r="N306" s="151"/>
      <c r="O306" s="105"/>
      <c r="P306" s="104"/>
      <c r="Q306" s="440"/>
      <c r="R306" s="440"/>
      <c r="S306" s="64"/>
      <c r="T306" s="103"/>
      <c r="U306" s="101" t="str">
        <f t="shared" si="172"/>
        <v/>
      </c>
      <c r="V306" s="102" t="str">
        <f t="shared" si="173"/>
        <v/>
      </c>
      <c r="W306" s="101" t="str">
        <f t="shared" si="174"/>
        <v/>
      </c>
      <c r="X306" s="100" t="str">
        <f t="shared" si="175"/>
        <v/>
      </c>
      <c r="Y306" s="89"/>
      <c r="Z306" s="89"/>
      <c r="AB306" s="63"/>
      <c r="AR306" s="63"/>
      <c r="AS306" s="89"/>
      <c r="AT306" s="89"/>
      <c r="AU306" s="99"/>
      <c r="AV306" s="89"/>
      <c r="AW306" s="98" t="e">
        <f t="shared" si="176"/>
        <v>#REF!</v>
      </c>
      <c r="AX306" s="98" t="e">
        <f t="shared" si="177"/>
        <v>#REF!</v>
      </c>
      <c r="AY306" s="89"/>
      <c r="AZ306" s="98" t="e">
        <f t="shared" si="178"/>
        <v>#REF!</v>
      </c>
      <c r="BA306" s="98" t="e">
        <f t="shared" si="179"/>
        <v>#REF!</v>
      </c>
      <c r="BB306" s="89"/>
      <c r="BC306" s="98" t="e">
        <f t="shared" si="180"/>
        <v>#REF!</v>
      </c>
      <c r="BD306" s="98" t="e">
        <f t="shared" si="181"/>
        <v>#REF!</v>
      </c>
      <c r="BE306" s="89"/>
      <c r="BF306" s="98" t="e">
        <f t="shared" si="182"/>
        <v>#REF!</v>
      </c>
      <c r="BG306" s="98" t="e">
        <f t="shared" si="183"/>
        <v>#REF!</v>
      </c>
      <c r="BH306" s="89"/>
      <c r="BI306" s="98" t="e">
        <f t="shared" si="184"/>
        <v>#REF!</v>
      </c>
      <c r="BJ306" s="98" t="e">
        <f t="shared" si="185"/>
        <v>#REF!</v>
      </c>
      <c r="BK306" s="89"/>
      <c r="BL306" s="98" t="str">
        <f t="shared" si="186"/>
        <v/>
      </c>
      <c r="BM306" s="98" t="str">
        <f t="shared" si="187"/>
        <v/>
      </c>
      <c r="BN306" s="89"/>
      <c r="BO306" s="98" t="str">
        <f t="shared" si="188"/>
        <v/>
      </c>
      <c r="BP306" s="98" t="str">
        <f t="shared" si="189"/>
        <v/>
      </c>
      <c r="BQ306" s="89"/>
      <c r="BR306" s="98" t="str">
        <f t="shared" si="190"/>
        <v/>
      </c>
      <c r="BS306" s="98" t="str">
        <f t="shared" si="191"/>
        <v/>
      </c>
      <c r="BT306" s="89"/>
      <c r="BU306" s="98" t="str">
        <f t="shared" si="192"/>
        <v/>
      </c>
      <c r="BV306" s="98" t="str">
        <f t="shared" si="193"/>
        <v/>
      </c>
      <c r="BW306" s="89"/>
      <c r="BX306" s="63"/>
    </row>
    <row r="307" spans="1:76" s="59" customFormat="1" x14ac:dyDescent="0.25">
      <c r="A307" s="83">
        <v>9</v>
      </c>
      <c r="B307" s="109" t="str">
        <f t="shared" si="170"/>
        <v xml:space="preserve">: </v>
      </c>
      <c r="C307" s="106"/>
      <c r="D307" s="106"/>
      <c r="E307" s="108"/>
      <c r="F307" s="106"/>
      <c r="G307" s="108"/>
      <c r="H307" s="107"/>
      <c r="I307" s="106"/>
      <c r="J307" s="106"/>
      <c r="K307" s="104"/>
      <c r="L307" s="110"/>
      <c r="M307" s="104"/>
      <c r="N307" s="151"/>
      <c r="O307" s="105"/>
      <c r="P307" s="104"/>
      <c r="Q307" s="440"/>
      <c r="R307" s="440"/>
      <c r="S307" s="64"/>
      <c r="T307" s="103"/>
      <c r="U307" s="101" t="str">
        <f t="shared" si="172"/>
        <v/>
      </c>
      <c r="V307" s="102" t="str">
        <f t="shared" si="173"/>
        <v/>
      </c>
      <c r="W307" s="101" t="str">
        <f t="shared" si="174"/>
        <v/>
      </c>
      <c r="X307" s="100" t="str">
        <f t="shared" si="175"/>
        <v/>
      </c>
      <c r="Y307" s="89"/>
      <c r="Z307" s="89"/>
      <c r="AB307" s="63"/>
      <c r="AR307" s="63"/>
      <c r="AS307" s="89"/>
      <c r="AT307" s="89"/>
      <c r="AU307" s="99"/>
      <c r="AV307" s="89"/>
      <c r="AW307" s="98" t="e">
        <f t="shared" si="176"/>
        <v>#REF!</v>
      </c>
      <c r="AX307" s="98" t="e">
        <f t="shared" si="177"/>
        <v>#REF!</v>
      </c>
      <c r="AY307" s="89"/>
      <c r="AZ307" s="98" t="e">
        <f t="shared" si="178"/>
        <v>#REF!</v>
      </c>
      <c r="BA307" s="98" t="e">
        <f t="shared" si="179"/>
        <v>#REF!</v>
      </c>
      <c r="BB307" s="89"/>
      <c r="BC307" s="98" t="e">
        <f t="shared" si="180"/>
        <v>#REF!</v>
      </c>
      <c r="BD307" s="98" t="e">
        <f t="shared" si="181"/>
        <v>#REF!</v>
      </c>
      <c r="BE307" s="89"/>
      <c r="BF307" s="98" t="e">
        <f t="shared" si="182"/>
        <v>#REF!</v>
      </c>
      <c r="BG307" s="98" t="e">
        <f t="shared" si="183"/>
        <v>#REF!</v>
      </c>
      <c r="BH307" s="89"/>
      <c r="BI307" s="98" t="e">
        <f t="shared" si="184"/>
        <v>#REF!</v>
      </c>
      <c r="BJ307" s="98" t="e">
        <f t="shared" si="185"/>
        <v>#REF!</v>
      </c>
      <c r="BK307" s="89"/>
      <c r="BL307" s="98" t="str">
        <f t="shared" si="186"/>
        <v/>
      </c>
      <c r="BM307" s="98" t="str">
        <f t="shared" si="187"/>
        <v/>
      </c>
      <c r="BN307" s="89"/>
      <c r="BO307" s="98" t="str">
        <f t="shared" si="188"/>
        <v/>
      </c>
      <c r="BP307" s="98" t="str">
        <f t="shared" si="189"/>
        <v/>
      </c>
      <c r="BQ307" s="89"/>
      <c r="BR307" s="98" t="str">
        <f t="shared" si="190"/>
        <v/>
      </c>
      <c r="BS307" s="98" t="str">
        <f t="shared" si="191"/>
        <v/>
      </c>
      <c r="BT307" s="89"/>
      <c r="BU307" s="98" t="str">
        <f t="shared" si="192"/>
        <v/>
      </c>
      <c r="BV307" s="98" t="str">
        <f t="shared" si="193"/>
        <v/>
      </c>
      <c r="BW307" s="89"/>
      <c r="BX307" s="63"/>
    </row>
    <row r="308" spans="1:76" s="59" customFormat="1" x14ac:dyDescent="0.25">
      <c r="A308" s="83">
        <v>10</v>
      </c>
      <c r="B308" s="109" t="str">
        <f t="shared" si="170"/>
        <v xml:space="preserve">: </v>
      </c>
      <c r="C308" s="106"/>
      <c r="D308" s="106"/>
      <c r="E308" s="108"/>
      <c r="F308" s="106"/>
      <c r="G308" s="108"/>
      <c r="H308" s="107"/>
      <c r="I308" s="106"/>
      <c r="J308" s="106"/>
      <c r="K308" s="104"/>
      <c r="L308" s="110"/>
      <c r="M308" s="104"/>
      <c r="N308" s="151"/>
      <c r="O308" s="105"/>
      <c r="P308" s="104"/>
      <c r="Q308" s="440"/>
      <c r="R308" s="440"/>
      <c r="S308" s="64"/>
      <c r="T308" s="103"/>
      <c r="U308" s="101" t="str">
        <f t="shared" si="172"/>
        <v/>
      </c>
      <c r="V308" s="102" t="str">
        <f t="shared" si="173"/>
        <v/>
      </c>
      <c r="W308" s="101" t="str">
        <f t="shared" si="174"/>
        <v/>
      </c>
      <c r="X308" s="100" t="str">
        <f t="shared" si="175"/>
        <v/>
      </c>
      <c r="Y308" s="89"/>
      <c r="Z308" s="89"/>
      <c r="AB308" s="63"/>
      <c r="AR308" s="63"/>
      <c r="AS308" s="89"/>
      <c r="AT308" s="89"/>
      <c r="AU308" s="99"/>
      <c r="AV308" s="89"/>
      <c r="AW308" s="98" t="e">
        <f t="shared" si="176"/>
        <v>#REF!</v>
      </c>
      <c r="AX308" s="98" t="e">
        <f t="shared" si="177"/>
        <v>#REF!</v>
      </c>
      <c r="AY308" s="89"/>
      <c r="AZ308" s="98" t="e">
        <f t="shared" si="178"/>
        <v>#REF!</v>
      </c>
      <c r="BA308" s="98" t="e">
        <f t="shared" si="179"/>
        <v>#REF!</v>
      </c>
      <c r="BB308" s="89"/>
      <c r="BC308" s="98" t="e">
        <f t="shared" si="180"/>
        <v>#REF!</v>
      </c>
      <c r="BD308" s="98" t="e">
        <f t="shared" si="181"/>
        <v>#REF!</v>
      </c>
      <c r="BE308" s="89"/>
      <c r="BF308" s="98" t="e">
        <f t="shared" si="182"/>
        <v>#REF!</v>
      </c>
      <c r="BG308" s="98" t="e">
        <f t="shared" si="183"/>
        <v>#REF!</v>
      </c>
      <c r="BH308" s="89"/>
      <c r="BI308" s="98" t="e">
        <f t="shared" si="184"/>
        <v>#REF!</v>
      </c>
      <c r="BJ308" s="98" t="e">
        <f t="shared" si="185"/>
        <v>#REF!</v>
      </c>
      <c r="BK308" s="89"/>
      <c r="BL308" s="98" t="str">
        <f t="shared" si="186"/>
        <v/>
      </c>
      <c r="BM308" s="98" t="str">
        <f t="shared" si="187"/>
        <v/>
      </c>
      <c r="BN308" s="89"/>
      <c r="BO308" s="98" t="str">
        <f t="shared" si="188"/>
        <v/>
      </c>
      <c r="BP308" s="98" t="str">
        <f t="shared" si="189"/>
        <v/>
      </c>
      <c r="BQ308" s="89"/>
      <c r="BR308" s="98" t="str">
        <f t="shared" si="190"/>
        <v/>
      </c>
      <c r="BS308" s="98" t="str">
        <f t="shared" si="191"/>
        <v/>
      </c>
      <c r="BT308" s="89"/>
      <c r="BU308" s="98" t="str">
        <f t="shared" si="192"/>
        <v/>
      </c>
      <c r="BV308" s="98" t="str">
        <f t="shared" si="193"/>
        <v/>
      </c>
      <c r="BW308" s="89"/>
      <c r="BX308" s="63"/>
    </row>
    <row r="309" spans="1:76" s="59" customFormat="1" x14ac:dyDescent="0.25">
      <c r="A309" s="83">
        <v>11</v>
      </c>
      <c r="B309" s="109" t="str">
        <f t="shared" si="170"/>
        <v xml:space="preserve">: </v>
      </c>
      <c r="C309" s="106"/>
      <c r="D309" s="106"/>
      <c r="E309" s="108"/>
      <c r="F309" s="106"/>
      <c r="G309" s="108"/>
      <c r="H309" s="107"/>
      <c r="I309" s="106"/>
      <c r="J309" s="106"/>
      <c r="K309" s="104"/>
      <c r="L309" s="110"/>
      <c r="M309" s="104"/>
      <c r="N309" s="151"/>
      <c r="O309" s="105"/>
      <c r="P309" s="104"/>
      <c r="Q309" s="440"/>
      <c r="R309" s="440"/>
      <c r="S309" s="64"/>
      <c r="T309" s="103"/>
      <c r="U309" s="101" t="str">
        <f t="shared" si="172"/>
        <v/>
      </c>
      <c r="V309" s="102" t="str">
        <f t="shared" si="173"/>
        <v/>
      </c>
      <c r="W309" s="101" t="str">
        <f t="shared" si="174"/>
        <v/>
      </c>
      <c r="X309" s="100" t="str">
        <f t="shared" si="175"/>
        <v/>
      </c>
      <c r="Y309" s="89"/>
      <c r="Z309" s="89"/>
      <c r="AB309" s="63"/>
      <c r="AR309" s="63"/>
      <c r="AS309" s="89"/>
      <c r="AT309" s="89"/>
      <c r="AU309" s="99"/>
      <c r="AV309" s="89"/>
      <c r="AW309" s="98" t="e">
        <f t="shared" si="176"/>
        <v>#REF!</v>
      </c>
      <c r="AX309" s="98" t="e">
        <f t="shared" si="177"/>
        <v>#REF!</v>
      </c>
      <c r="AY309" s="89"/>
      <c r="AZ309" s="98" t="e">
        <f t="shared" si="178"/>
        <v>#REF!</v>
      </c>
      <c r="BA309" s="98" t="e">
        <f t="shared" si="179"/>
        <v>#REF!</v>
      </c>
      <c r="BB309" s="89"/>
      <c r="BC309" s="98" t="e">
        <f t="shared" si="180"/>
        <v>#REF!</v>
      </c>
      <c r="BD309" s="98" t="e">
        <f t="shared" si="181"/>
        <v>#REF!</v>
      </c>
      <c r="BE309" s="89"/>
      <c r="BF309" s="98" t="e">
        <f t="shared" si="182"/>
        <v>#REF!</v>
      </c>
      <c r="BG309" s="98" t="e">
        <f t="shared" si="183"/>
        <v>#REF!</v>
      </c>
      <c r="BH309" s="89"/>
      <c r="BI309" s="98" t="e">
        <f t="shared" si="184"/>
        <v>#REF!</v>
      </c>
      <c r="BJ309" s="98" t="e">
        <f t="shared" si="185"/>
        <v>#REF!</v>
      </c>
      <c r="BK309" s="89"/>
      <c r="BL309" s="98" t="str">
        <f t="shared" si="186"/>
        <v/>
      </c>
      <c r="BM309" s="98" t="str">
        <f t="shared" si="187"/>
        <v/>
      </c>
      <c r="BN309" s="89"/>
      <c r="BO309" s="98" t="str">
        <f t="shared" si="188"/>
        <v/>
      </c>
      <c r="BP309" s="98" t="str">
        <f t="shared" si="189"/>
        <v/>
      </c>
      <c r="BQ309" s="89"/>
      <c r="BR309" s="98" t="str">
        <f t="shared" si="190"/>
        <v/>
      </c>
      <c r="BS309" s="98" t="str">
        <f t="shared" si="191"/>
        <v/>
      </c>
      <c r="BT309" s="89"/>
      <c r="BU309" s="98" t="str">
        <f t="shared" si="192"/>
        <v/>
      </c>
      <c r="BV309" s="98" t="str">
        <f t="shared" si="193"/>
        <v/>
      </c>
      <c r="BW309" s="89"/>
      <c r="BX309" s="63"/>
    </row>
    <row r="310" spans="1:76" s="59" customFormat="1" x14ac:dyDescent="0.25">
      <c r="A310" s="83">
        <v>12</v>
      </c>
      <c r="B310" s="109" t="str">
        <f t="shared" si="170"/>
        <v xml:space="preserve">: </v>
      </c>
      <c r="C310" s="106"/>
      <c r="D310" s="106"/>
      <c r="E310" s="108"/>
      <c r="F310" s="106"/>
      <c r="G310" s="108"/>
      <c r="H310" s="107"/>
      <c r="I310" s="106"/>
      <c r="J310" s="106"/>
      <c r="K310" s="104"/>
      <c r="L310" s="110"/>
      <c r="M310" s="104"/>
      <c r="N310" s="151"/>
      <c r="O310" s="105"/>
      <c r="P310" s="104"/>
      <c r="Q310" s="440"/>
      <c r="R310" s="440"/>
      <c r="S310" s="64"/>
      <c r="T310" s="103"/>
      <c r="U310" s="101" t="str">
        <f t="shared" si="172"/>
        <v/>
      </c>
      <c r="V310" s="102" t="str">
        <f t="shared" si="173"/>
        <v/>
      </c>
      <c r="W310" s="101" t="str">
        <f t="shared" si="174"/>
        <v/>
      </c>
      <c r="X310" s="100" t="str">
        <f t="shared" si="175"/>
        <v/>
      </c>
      <c r="Y310" s="89"/>
      <c r="Z310" s="89"/>
      <c r="AB310" s="63"/>
      <c r="AR310" s="63"/>
      <c r="AS310" s="89"/>
      <c r="AT310" s="89"/>
      <c r="AU310" s="99"/>
      <c r="AV310" s="89"/>
      <c r="AW310" s="98" t="e">
        <f t="shared" si="176"/>
        <v>#REF!</v>
      </c>
      <c r="AX310" s="98" t="e">
        <f t="shared" si="177"/>
        <v>#REF!</v>
      </c>
      <c r="AY310" s="89"/>
      <c r="AZ310" s="98" t="e">
        <f t="shared" si="178"/>
        <v>#REF!</v>
      </c>
      <c r="BA310" s="98" t="e">
        <f t="shared" si="179"/>
        <v>#REF!</v>
      </c>
      <c r="BB310" s="89"/>
      <c r="BC310" s="98" t="e">
        <f t="shared" si="180"/>
        <v>#REF!</v>
      </c>
      <c r="BD310" s="98" t="e">
        <f t="shared" si="181"/>
        <v>#REF!</v>
      </c>
      <c r="BE310" s="89"/>
      <c r="BF310" s="98" t="e">
        <f t="shared" si="182"/>
        <v>#REF!</v>
      </c>
      <c r="BG310" s="98" t="e">
        <f t="shared" si="183"/>
        <v>#REF!</v>
      </c>
      <c r="BH310" s="89"/>
      <c r="BI310" s="98" t="e">
        <f t="shared" si="184"/>
        <v>#REF!</v>
      </c>
      <c r="BJ310" s="98" t="e">
        <f t="shared" si="185"/>
        <v>#REF!</v>
      </c>
      <c r="BK310" s="89"/>
      <c r="BL310" s="98" t="str">
        <f t="shared" si="186"/>
        <v/>
      </c>
      <c r="BM310" s="98" t="str">
        <f t="shared" si="187"/>
        <v/>
      </c>
      <c r="BN310" s="89"/>
      <c r="BO310" s="98" t="str">
        <f t="shared" si="188"/>
        <v/>
      </c>
      <c r="BP310" s="98" t="str">
        <f t="shared" si="189"/>
        <v/>
      </c>
      <c r="BQ310" s="89"/>
      <c r="BR310" s="98" t="str">
        <f t="shared" si="190"/>
        <v/>
      </c>
      <c r="BS310" s="98" t="str">
        <f t="shared" si="191"/>
        <v/>
      </c>
      <c r="BT310" s="89"/>
      <c r="BU310" s="98" t="str">
        <f t="shared" si="192"/>
        <v/>
      </c>
      <c r="BV310" s="98" t="str">
        <f t="shared" si="193"/>
        <v/>
      </c>
      <c r="BW310" s="89"/>
      <c r="BX310" s="63"/>
    </row>
    <row r="311" spans="1:76" s="59" customFormat="1" x14ac:dyDescent="0.25">
      <c r="A311" s="83">
        <v>13</v>
      </c>
      <c r="B311" s="109" t="str">
        <f t="shared" si="170"/>
        <v xml:space="preserve">: </v>
      </c>
      <c r="C311" s="106"/>
      <c r="D311" s="106"/>
      <c r="E311" s="108"/>
      <c r="F311" s="106"/>
      <c r="G311" s="108"/>
      <c r="H311" s="107"/>
      <c r="I311" s="106"/>
      <c r="J311" s="106"/>
      <c r="K311" s="104"/>
      <c r="L311" s="110"/>
      <c r="M311" s="104"/>
      <c r="N311" s="151"/>
      <c r="O311" s="105"/>
      <c r="P311" s="104"/>
      <c r="Q311" s="440"/>
      <c r="R311" s="440"/>
      <c r="S311" s="64"/>
      <c r="T311" s="103"/>
      <c r="U311" s="101" t="str">
        <f t="shared" si="172"/>
        <v/>
      </c>
      <c r="V311" s="102" t="str">
        <f t="shared" si="173"/>
        <v/>
      </c>
      <c r="W311" s="101" t="str">
        <f t="shared" si="174"/>
        <v/>
      </c>
      <c r="X311" s="100" t="str">
        <f t="shared" si="175"/>
        <v/>
      </c>
      <c r="Y311" s="89"/>
      <c r="Z311" s="89"/>
      <c r="AB311" s="63"/>
      <c r="AR311" s="63"/>
      <c r="AS311" s="89"/>
      <c r="AT311" s="89"/>
      <c r="AU311" s="99"/>
      <c r="AV311" s="89"/>
      <c r="AW311" s="98" t="e">
        <f t="shared" si="176"/>
        <v>#REF!</v>
      </c>
      <c r="AX311" s="98" t="e">
        <f t="shared" si="177"/>
        <v>#REF!</v>
      </c>
      <c r="AY311" s="89"/>
      <c r="AZ311" s="98" t="e">
        <f t="shared" si="178"/>
        <v>#REF!</v>
      </c>
      <c r="BA311" s="98" t="e">
        <f t="shared" si="179"/>
        <v>#REF!</v>
      </c>
      <c r="BB311" s="89"/>
      <c r="BC311" s="98" t="e">
        <f t="shared" si="180"/>
        <v>#REF!</v>
      </c>
      <c r="BD311" s="98" t="e">
        <f t="shared" si="181"/>
        <v>#REF!</v>
      </c>
      <c r="BE311" s="89"/>
      <c r="BF311" s="98" t="e">
        <f t="shared" si="182"/>
        <v>#REF!</v>
      </c>
      <c r="BG311" s="98" t="e">
        <f t="shared" si="183"/>
        <v>#REF!</v>
      </c>
      <c r="BH311" s="89"/>
      <c r="BI311" s="98" t="e">
        <f t="shared" si="184"/>
        <v>#REF!</v>
      </c>
      <c r="BJ311" s="98" t="e">
        <f t="shared" si="185"/>
        <v>#REF!</v>
      </c>
      <c r="BK311" s="89"/>
      <c r="BL311" s="98" t="str">
        <f t="shared" si="186"/>
        <v/>
      </c>
      <c r="BM311" s="98" t="str">
        <f t="shared" si="187"/>
        <v/>
      </c>
      <c r="BN311" s="89"/>
      <c r="BO311" s="98" t="str">
        <f t="shared" si="188"/>
        <v/>
      </c>
      <c r="BP311" s="98" t="str">
        <f t="shared" si="189"/>
        <v/>
      </c>
      <c r="BQ311" s="89"/>
      <c r="BR311" s="98" t="str">
        <f t="shared" si="190"/>
        <v/>
      </c>
      <c r="BS311" s="98" t="str">
        <f t="shared" si="191"/>
        <v/>
      </c>
      <c r="BT311" s="89"/>
      <c r="BU311" s="98" t="str">
        <f t="shared" si="192"/>
        <v/>
      </c>
      <c r="BV311" s="98" t="str">
        <f t="shared" si="193"/>
        <v/>
      </c>
      <c r="BW311" s="89"/>
      <c r="BX311" s="63"/>
    </row>
    <row r="312" spans="1:76" s="59" customFormat="1" x14ac:dyDescent="0.25">
      <c r="A312" s="83">
        <v>14</v>
      </c>
      <c r="B312" s="109" t="str">
        <f t="shared" si="170"/>
        <v xml:space="preserve">: </v>
      </c>
      <c r="C312" s="106"/>
      <c r="D312" s="106"/>
      <c r="E312" s="108"/>
      <c r="F312" s="106"/>
      <c r="G312" s="108"/>
      <c r="H312" s="107"/>
      <c r="I312" s="106"/>
      <c r="J312" s="106"/>
      <c r="K312" s="104"/>
      <c r="L312" s="110"/>
      <c r="M312" s="104"/>
      <c r="N312" s="151"/>
      <c r="O312" s="105"/>
      <c r="P312" s="104"/>
      <c r="Q312" s="440"/>
      <c r="R312" s="440"/>
      <c r="S312" s="64"/>
      <c r="T312" s="103"/>
      <c r="U312" s="101" t="str">
        <f t="shared" si="172"/>
        <v/>
      </c>
      <c r="V312" s="102" t="str">
        <f t="shared" si="173"/>
        <v/>
      </c>
      <c r="W312" s="101" t="str">
        <f t="shared" si="174"/>
        <v/>
      </c>
      <c r="X312" s="100" t="str">
        <f t="shared" si="175"/>
        <v/>
      </c>
      <c r="Y312" s="89"/>
      <c r="Z312" s="89"/>
      <c r="AB312" s="63"/>
      <c r="AR312" s="63"/>
      <c r="AS312" s="89"/>
      <c r="AT312" s="89"/>
      <c r="AU312" s="99"/>
      <c r="AV312" s="89"/>
      <c r="AW312" s="98" t="e">
        <f t="shared" si="176"/>
        <v>#REF!</v>
      </c>
      <c r="AX312" s="98" t="e">
        <f t="shared" si="177"/>
        <v>#REF!</v>
      </c>
      <c r="AY312" s="89"/>
      <c r="AZ312" s="98" t="e">
        <f t="shared" si="178"/>
        <v>#REF!</v>
      </c>
      <c r="BA312" s="98" t="e">
        <f t="shared" si="179"/>
        <v>#REF!</v>
      </c>
      <c r="BB312" s="89"/>
      <c r="BC312" s="98" t="e">
        <f t="shared" si="180"/>
        <v>#REF!</v>
      </c>
      <c r="BD312" s="98" t="e">
        <f t="shared" si="181"/>
        <v>#REF!</v>
      </c>
      <c r="BE312" s="89"/>
      <c r="BF312" s="98" t="e">
        <f t="shared" si="182"/>
        <v>#REF!</v>
      </c>
      <c r="BG312" s="98" t="e">
        <f t="shared" si="183"/>
        <v>#REF!</v>
      </c>
      <c r="BH312" s="89"/>
      <c r="BI312" s="98" t="e">
        <f t="shared" si="184"/>
        <v>#REF!</v>
      </c>
      <c r="BJ312" s="98" t="e">
        <f t="shared" si="185"/>
        <v>#REF!</v>
      </c>
      <c r="BK312" s="89"/>
      <c r="BL312" s="98" t="str">
        <f t="shared" si="186"/>
        <v/>
      </c>
      <c r="BM312" s="98" t="str">
        <f t="shared" si="187"/>
        <v/>
      </c>
      <c r="BN312" s="89"/>
      <c r="BO312" s="98" t="str">
        <f t="shared" si="188"/>
        <v/>
      </c>
      <c r="BP312" s="98" t="str">
        <f t="shared" si="189"/>
        <v/>
      </c>
      <c r="BQ312" s="89"/>
      <c r="BR312" s="98" t="str">
        <f t="shared" si="190"/>
        <v/>
      </c>
      <c r="BS312" s="98" t="str">
        <f t="shared" si="191"/>
        <v/>
      </c>
      <c r="BT312" s="89"/>
      <c r="BU312" s="98" t="str">
        <f t="shared" si="192"/>
        <v/>
      </c>
      <c r="BV312" s="98" t="str">
        <f t="shared" si="193"/>
        <v/>
      </c>
      <c r="BW312" s="89"/>
      <c r="BX312" s="63"/>
    </row>
    <row r="313" spans="1:76" s="59" customFormat="1" x14ac:dyDescent="0.25">
      <c r="A313" s="83">
        <v>15</v>
      </c>
      <c r="B313" s="109" t="str">
        <f t="shared" si="170"/>
        <v xml:space="preserve">: </v>
      </c>
      <c r="C313" s="106"/>
      <c r="D313" s="106"/>
      <c r="E313" s="108"/>
      <c r="F313" s="106"/>
      <c r="G313" s="108"/>
      <c r="H313" s="107"/>
      <c r="I313" s="106"/>
      <c r="J313" s="106"/>
      <c r="K313" s="104"/>
      <c r="L313" s="110"/>
      <c r="M313" s="104"/>
      <c r="N313" s="151"/>
      <c r="O313" s="105"/>
      <c r="P313" s="104"/>
      <c r="Q313" s="440"/>
      <c r="R313" s="440"/>
      <c r="S313" s="64"/>
      <c r="T313" s="103"/>
      <c r="U313" s="101" t="str">
        <f t="shared" si="172"/>
        <v/>
      </c>
      <c r="V313" s="102" t="str">
        <f t="shared" si="173"/>
        <v/>
      </c>
      <c r="W313" s="101" t="str">
        <f t="shared" si="174"/>
        <v/>
      </c>
      <c r="X313" s="100" t="str">
        <f t="shared" si="175"/>
        <v/>
      </c>
      <c r="Y313" s="89"/>
      <c r="Z313" s="89"/>
      <c r="AB313" s="63"/>
      <c r="AR313" s="63"/>
      <c r="AS313" s="89"/>
      <c r="AT313" s="89"/>
      <c r="AU313" s="99"/>
      <c r="AV313" s="89"/>
      <c r="AW313" s="98" t="e">
        <f t="shared" si="176"/>
        <v>#REF!</v>
      </c>
      <c r="AX313" s="98" t="e">
        <f t="shared" si="177"/>
        <v>#REF!</v>
      </c>
      <c r="AY313" s="89"/>
      <c r="AZ313" s="98" t="e">
        <f t="shared" si="178"/>
        <v>#REF!</v>
      </c>
      <c r="BA313" s="98" t="e">
        <f t="shared" si="179"/>
        <v>#REF!</v>
      </c>
      <c r="BB313" s="89"/>
      <c r="BC313" s="98" t="e">
        <f t="shared" si="180"/>
        <v>#REF!</v>
      </c>
      <c r="BD313" s="98" t="e">
        <f t="shared" si="181"/>
        <v>#REF!</v>
      </c>
      <c r="BE313" s="89"/>
      <c r="BF313" s="98" t="e">
        <f t="shared" si="182"/>
        <v>#REF!</v>
      </c>
      <c r="BG313" s="98" t="e">
        <f t="shared" si="183"/>
        <v>#REF!</v>
      </c>
      <c r="BH313" s="89"/>
      <c r="BI313" s="98" t="e">
        <f t="shared" si="184"/>
        <v>#REF!</v>
      </c>
      <c r="BJ313" s="98" t="e">
        <f t="shared" si="185"/>
        <v>#REF!</v>
      </c>
      <c r="BK313" s="89"/>
      <c r="BL313" s="98" t="str">
        <f t="shared" si="186"/>
        <v/>
      </c>
      <c r="BM313" s="98" t="str">
        <f t="shared" si="187"/>
        <v/>
      </c>
      <c r="BN313" s="89"/>
      <c r="BO313" s="98" t="str">
        <f t="shared" si="188"/>
        <v/>
      </c>
      <c r="BP313" s="98" t="str">
        <f t="shared" si="189"/>
        <v/>
      </c>
      <c r="BQ313" s="89"/>
      <c r="BR313" s="98" t="str">
        <f t="shared" si="190"/>
        <v/>
      </c>
      <c r="BS313" s="98" t="str">
        <f t="shared" si="191"/>
        <v/>
      </c>
      <c r="BT313" s="89"/>
      <c r="BU313" s="98" t="str">
        <f t="shared" si="192"/>
        <v/>
      </c>
      <c r="BV313" s="98" t="str">
        <f t="shared" si="193"/>
        <v/>
      </c>
      <c r="BW313" s="89"/>
      <c r="BX313" s="63"/>
    </row>
    <row r="314" spans="1:76" s="59" customFormat="1" x14ac:dyDescent="0.25">
      <c r="A314" s="83">
        <v>16</v>
      </c>
      <c r="B314" s="109" t="str">
        <f t="shared" si="170"/>
        <v xml:space="preserve">: </v>
      </c>
      <c r="C314" s="106"/>
      <c r="D314" s="106"/>
      <c r="E314" s="108"/>
      <c r="F314" s="106"/>
      <c r="G314" s="108"/>
      <c r="H314" s="107"/>
      <c r="I314" s="106"/>
      <c r="J314" s="106"/>
      <c r="K314" s="104"/>
      <c r="L314" s="110"/>
      <c r="M314" s="104"/>
      <c r="N314" s="151"/>
      <c r="O314" s="105"/>
      <c r="P314" s="104"/>
      <c r="Q314" s="440"/>
      <c r="R314" s="440"/>
      <c r="S314" s="64"/>
      <c r="T314" s="103"/>
      <c r="U314" s="101" t="str">
        <f t="shared" si="172"/>
        <v/>
      </c>
      <c r="V314" s="102" t="str">
        <f t="shared" si="173"/>
        <v/>
      </c>
      <c r="W314" s="101" t="str">
        <f t="shared" si="174"/>
        <v/>
      </c>
      <c r="X314" s="100" t="str">
        <f t="shared" si="175"/>
        <v/>
      </c>
      <c r="Y314" s="89"/>
      <c r="Z314" s="89"/>
      <c r="AB314" s="63"/>
      <c r="AR314" s="63"/>
      <c r="AS314" s="89"/>
      <c r="AT314" s="89"/>
      <c r="AU314" s="99"/>
      <c r="AV314" s="89"/>
      <c r="AW314" s="98" t="e">
        <f t="shared" si="176"/>
        <v>#REF!</v>
      </c>
      <c r="AX314" s="98" t="e">
        <f t="shared" si="177"/>
        <v>#REF!</v>
      </c>
      <c r="AY314" s="89"/>
      <c r="AZ314" s="98" t="e">
        <f t="shared" si="178"/>
        <v>#REF!</v>
      </c>
      <c r="BA314" s="98" t="e">
        <f t="shared" si="179"/>
        <v>#REF!</v>
      </c>
      <c r="BB314" s="89"/>
      <c r="BC314" s="98" t="e">
        <f t="shared" si="180"/>
        <v>#REF!</v>
      </c>
      <c r="BD314" s="98" t="e">
        <f t="shared" si="181"/>
        <v>#REF!</v>
      </c>
      <c r="BE314" s="89"/>
      <c r="BF314" s="98" t="e">
        <f t="shared" si="182"/>
        <v>#REF!</v>
      </c>
      <c r="BG314" s="98" t="e">
        <f t="shared" si="183"/>
        <v>#REF!</v>
      </c>
      <c r="BH314" s="89"/>
      <c r="BI314" s="98" t="e">
        <f t="shared" si="184"/>
        <v>#REF!</v>
      </c>
      <c r="BJ314" s="98" t="e">
        <f t="shared" si="185"/>
        <v>#REF!</v>
      </c>
      <c r="BK314" s="89"/>
      <c r="BL314" s="98" t="str">
        <f t="shared" si="186"/>
        <v/>
      </c>
      <c r="BM314" s="98" t="str">
        <f t="shared" si="187"/>
        <v/>
      </c>
      <c r="BN314" s="89"/>
      <c r="BO314" s="98" t="str">
        <f t="shared" si="188"/>
        <v/>
      </c>
      <c r="BP314" s="98" t="str">
        <f t="shared" si="189"/>
        <v/>
      </c>
      <c r="BQ314" s="89"/>
      <c r="BR314" s="98" t="str">
        <f t="shared" si="190"/>
        <v/>
      </c>
      <c r="BS314" s="98" t="str">
        <f t="shared" si="191"/>
        <v/>
      </c>
      <c r="BT314" s="89"/>
      <c r="BU314" s="98" t="str">
        <f t="shared" si="192"/>
        <v/>
      </c>
      <c r="BV314" s="98" t="str">
        <f t="shared" si="193"/>
        <v/>
      </c>
      <c r="BW314" s="89"/>
      <c r="BX314" s="63"/>
    </row>
    <row r="315" spans="1:76" s="59" customFormat="1" x14ac:dyDescent="0.25">
      <c r="A315" s="83">
        <v>17</v>
      </c>
      <c r="B315" s="109" t="str">
        <f t="shared" si="170"/>
        <v xml:space="preserve">: </v>
      </c>
      <c r="C315" s="106"/>
      <c r="D315" s="106"/>
      <c r="E315" s="108"/>
      <c r="F315" s="106"/>
      <c r="G315" s="108"/>
      <c r="H315" s="107"/>
      <c r="I315" s="106"/>
      <c r="J315" s="106"/>
      <c r="K315" s="104"/>
      <c r="L315" s="110"/>
      <c r="M315" s="104"/>
      <c r="N315" s="151"/>
      <c r="O315" s="105"/>
      <c r="P315" s="104"/>
      <c r="Q315" s="440"/>
      <c r="R315" s="440"/>
      <c r="S315" s="64"/>
      <c r="T315" s="103"/>
      <c r="U315" s="101" t="str">
        <f t="shared" si="172"/>
        <v/>
      </c>
      <c r="V315" s="102" t="str">
        <f t="shared" si="173"/>
        <v/>
      </c>
      <c r="W315" s="101" t="str">
        <f t="shared" si="174"/>
        <v/>
      </c>
      <c r="X315" s="100" t="str">
        <f t="shared" si="175"/>
        <v/>
      </c>
      <c r="Y315" s="89"/>
      <c r="Z315" s="89"/>
      <c r="AB315" s="63"/>
      <c r="AR315" s="63"/>
      <c r="AS315" s="89"/>
      <c r="AT315" s="89"/>
      <c r="AU315" s="99"/>
      <c r="AV315" s="89"/>
      <c r="AW315" s="98" t="e">
        <f t="shared" si="176"/>
        <v>#REF!</v>
      </c>
      <c r="AX315" s="98" t="e">
        <f t="shared" si="177"/>
        <v>#REF!</v>
      </c>
      <c r="AY315" s="89"/>
      <c r="AZ315" s="98" t="e">
        <f t="shared" si="178"/>
        <v>#REF!</v>
      </c>
      <c r="BA315" s="98" t="e">
        <f t="shared" si="179"/>
        <v>#REF!</v>
      </c>
      <c r="BB315" s="89"/>
      <c r="BC315" s="98" t="e">
        <f t="shared" si="180"/>
        <v>#REF!</v>
      </c>
      <c r="BD315" s="98" t="e">
        <f t="shared" si="181"/>
        <v>#REF!</v>
      </c>
      <c r="BE315" s="89"/>
      <c r="BF315" s="98" t="e">
        <f t="shared" si="182"/>
        <v>#REF!</v>
      </c>
      <c r="BG315" s="98" t="e">
        <f t="shared" si="183"/>
        <v>#REF!</v>
      </c>
      <c r="BH315" s="89"/>
      <c r="BI315" s="98" t="e">
        <f t="shared" si="184"/>
        <v>#REF!</v>
      </c>
      <c r="BJ315" s="98" t="e">
        <f t="shared" si="185"/>
        <v>#REF!</v>
      </c>
      <c r="BK315" s="89"/>
      <c r="BL315" s="98" t="str">
        <f t="shared" si="186"/>
        <v/>
      </c>
      <c r="BM315" s="98" t="str">
        <f t="shared" si="187"/>
        <v/>
      </c>
      <c r="BN315" s="89"/>
      <c r="BO315" s="98" t="str">
        <f t="shared" si="188"/>
        <v/>
      </c>
      <c r="BP315" s="98" t="str">
        <f t="shared" si="189"/>
        <v/>
      </c>
      <c r="BQ315" s="89"/>
      <c r="BR315" s="98" t="str">
        <f t="shared" si="190"/>
        <v/>
      </c>
      <c r="BS315" s="98" t="str">
        <f t="shared" si="191"/>
        <v/>
      </c>
      <c r="BT315" s="89"/>
      <c r="BU315" s="98" t="str">
        <f t="shared" si="192"/>
        <v/>
      </c>
      <c r="BV315" s="98" t="str">
        <f t="shared" si="193"/>
        <v/>
      </c>
      <c r="BW315" s="89"/>
      <c r="BX315" s="63"/>
    </row>
    <row r="316" spans="1:76" s="59" customFormat="1" x14ac:dyDescent="0.25">
      <c r="A316" s="83">
        <v>18</v>
      </c>
      <c r="B316" s="109" t="str">
        <f t="shared" si="170"/>
        <v xml:space="preserve">: </v>
      </c>
      <c r="C316" s="106"/>
      <c r="D316" s="106"/>
      <c r="E316" s="108"/>
      <c r="F316" s="106"/>
      <c r="G316" s="108"/>
      <c r="H316" s="107"/>
      <c r="I316" s="106"/>
      <c r="J316" s="106"/>
      <c r="K316" s="104"/>
      <c r="L316" s="104"/>
      <c r="M316" s="104"/>
      <c r="N316" s="151"/>
      <c r="O316" s="105"/>
      <c r="P316" s="104"/>
      <c r="Q316" s="440"/>
      <c r="R316" s="440"/>
      <c r="S316" s="64"/>
      <c r="T316" s="103"/>
      <c r="U316" s="101" t="str">
        <f t="shared" si="172"/>
        <v/>
      </c>
      <c r="V316" s="102" t="str">
        <f t="shared" si="173"/>
        <v/>
      </c>
      <c r="W316" s="101" t="str">
        <f t="shared" si="174"/>
        <v/>
      </c>
      <c r="X316" s="100" t="str">
        <f t="shared" si="175"/>
        <v/>
      </c>
      <c r="Y316" s="89"/>
      <c r="Z316" s="89"/>
      <c r="AB316" s="63"/>
      <c r="AR316" s="63"/>
      <c r="AS316" s="89"/>
      <c r="AT316" s="89"/>
      <c r="AU316" s="99"/>
      <c r="AV316" s="89"/>
      <c r="AW316" s="98" t="e">
        <f t="shared" si="176"/>
        <v>#REF!</v>
      </c>
      <c r="AX316" s="98" t="e">
        <f t="shared" si="177"/>
        <v>#REF!</v>
      </c>
      <c r="AY316" s="89"/>
      <c r="AZ316" s="98" t="e">
        <f t="shared" si="178"/>
        <v>#REF!</v>
      </c>
      <c r="BA316" s="98" t="e">
        <f t="shared" si="179"/>
        <v>#REF!</v>
      </c>
      <c r="BB316" s="89"/>
      <c r="BC316" s="98" t="e">
        <f t="shared" si="180"/>
        <v>#REF!</v>
      </c>
      <c r="BD316" s="98" t="e">
        <f t="shared" si="181"/>
        <v>#REF!</v>
      </c>
      <c r="BE316" s="89"/>
      <c r="BF316" s="98" t="e">
        <f t="shared" si="182"/>
        <v>#REF!</v>
      </c>
      <c r="BG316" s="98" t="e">
        <f t="shared" si="183"/>
        <v>#REF!</v>
      </c>
      <c r="BH316" s="89"/>
      <c r="BI316" s="98" t="e">
        <f t="shared" si="184"/>
        <v>#REF!</v>
      </c>
      <c r="BJ316" s="98" t="e">
        <f t="shared" si="185"/>
        <v>#REF!</v>
      </c>
      <c r="BK316" s="89"/>
      <c r="BL316" s="98" t="str">
        <f t="shared" si="186"/>
        <v/>
      </c>
      <c r="BM316" s="98" t="str">
        <f t="shared" si="187"/>
        <v/>
      </c>
      <c r="BN316" s="89"/>
      <c r="BO316" s="98" t="str">
        <f t="shared" si="188"/>
        <v/>
      </c>
      <c r="BP316" s="98" t="str">
        <f t="shared" si="189"/>
        <v/>
      </c>
      <c r="BQ316" s="89"/>
      <c r="BR316" s="98" t="str">
        <f t="shared" si="190"/>
        <v/>
      </c>
      <c r="BS316" s="98" t="str">
        <f t="shared" si="191"/>
        <v/>
      </c>
      <c r="BT316" s="89"/>
      <c r="BU316" s="98" t="str">
        <f t="shared" si="192"/>
        <v/>
      </c>
      <c r="BV316" s="98" t="str">
        <f t="shared" si="193"/>
        <v/>
      </c>
      <c r="BW316" s="89"/>
      <c r="BX316" s="63"/>
    </row>
    <row r="317" spans="1:76" s="59" customFormat="1" x14ac:dyDescent="0.25">
      <c r="A317" s="83">
        <v>19</v>
      </c>
      <c r="B317" s="109" t="str">
        <f t="shared" si="170"/>
        <v xml:space="preserve">: </v>
      </c>
      <c r="C317" s="106"/>
      <c r="D317" s="106"/>
      <c r="E317" s="108"/>
      <c r="F317" s="106"/>
      <c r="G317" s="108"/>
      <c r="H317" s="107"/>
      <c r="I317" s="106"/>
      <c r="J317" s="106"/>
      <c r="K317" s="104"/>
      <c r="L317" s="104"/>
      <c r="M317" s="104"/>
      <c r="N317" s="151"/>
      <c r="O317" s="105"/>
      <c r="P317" s="104"/>
      <c r="Q317" s="440"/>
      <c r="R317" s="440"/>
      <c r="S317" s="64"/>
      <c r="T317" s="103"/>
      <c r="U317" s="101" t="str">
        <f t="shared" si="172"/>
        <v/>
      </c>
      <c r="V317" s="102" t="str">
        <f t="shared" si="173"/>
        <v/>
      </c>
      <c r="W317" s="101" t="str">
        <f t="shared" si="174"/>
        <v/>
      </c>
      <c r="X317" s="100" t="str">
        <f t="shared" si="175"/>
        <v/>
      </c>
      <c r="Y317" s="89"/>
      <c r="Z317" s="89"/>
      <c r="AB317" s="63"/>
      <c r="AR317" s="63"/>
      <c r="AS317" s="89"/>
      <c r="AT317" s="89"/>
      <c r="AU317" s="99"/>
      <c r="AV317" s="89"/>
      <c r="AW317" s="98" t="e">
        <f t="shared" si="176"/>
        <v>#REF!</v>
      </c>
      <c r="AX317" s="98" t="e">
        <f t="shared" si="177"/>
        <v>#REF!</v>
      </c>
      <c r="AY317" s="89"/>
      <c r="AZ317" s="98" t="e">
        <f t="shared" si="178"/>
        <v>#REF!</v>
      </c>
      <c r="BA317" s="98" t="e">
        <f t="shared" si="179"/>
        <v>#REF!</v>
      </c>
      <c r="BB317" s="89"/>
      <c r="BC317" s="98" t="e">
        <f t="shared" si="180"/>
        <v>#REF!</v>
      </c>
      <c r="BD317" s="98" t="e">
        <f t="shared" si="181"/>
        <v>#REF!</v>
      </c>
      <c r="BE317" s="89"/>
      <c r="BF317" s="98" t="e">
        <f t="shared" si="182"/>
        <v>#REF!</v>
      </c>
      <c r="BG317" s="98" t="e">
        <f t="shared" si="183"/>
        <v>#REF!</v>
      </c>
      <c r="BH317" s="89"/>
      <c r="BI317" s="98" t="e">
        <f t="shared" si="184"/>
        <v>#REF!</v>
      </c>
      <c r="BJ317" s="98" t="e">
        <f t="shared" si="185"/>
        <v>#REF!</v>
      </c>
      <c r="BK317" s="89"/>
      <c r="BL317" s="98" t="str">
        <f t="shared" si="186"/>
        <v/>
      </c>
      <c r="BM317" s="98" t="str">
        <f t="shared" si="187"/>
        <v/>
      </c>
      <c r="BN317" s="89"/>
      <c r="BO317" s="98" t="str">
        <f t="shared" si="188"/>
        <v/>
      </c>
      <c r="BP317" s="98" t="str">
        <f t="shared" si="189"/>
        <v/>
      </c>
      <c r="BQ317" s="89"/>
      <c r="BR317" s="98" t="str">
        <f t="shared" si="190"/>
        <v/>
      </c>
      <c r="BS317" s="98" t="str">
        <f t="shared" si="191"/>
        <v/>
      </c>
      <c r="BT317" s="89"/>
      <c r="BU317" s="98" t="str">
        <f t="shared" si="192"/>
        <v/>
      </c>
      <c r="BV317" s="98" t="str">
        <f t="shared" si="193"/>
        <v/>
      </c>
      <c r="BW317" s="89"/>
      <c r="BX317" s="63"/>
    </row>
    <row r="318" spans="1:76" s="59" customFormat="1" x14ac:dyDescent="0.25">
      <c r="A318" s="83">
        <v>20</v>
      </c>
      <c r="B318" s="109" t="str">
        <f t="shared" si="170"/>
        <v xml:space="preserve">: </v>
      </c>
      <c r="C318" s="106"/>
      <c r="D318" s="106"/>
      <c r="E318" s="108"/>
      <c r="F318" s="106"/>
      <c r="G318" s="108"/>
      <c r="H318" s="107"/>
      <c r="I318" s="106"/>
      <c r="J318" s="106"/>
      <c r="K318" s="104"/>
      <c r="L318" s="104"/>
      <c r="M318" s="104"/>
      <c r="N318" s="151"/>
      <c r="O318" s="105"/>
      <c r="P318" s="104"/>
      <c r="Q318" s="440"/>
      <c r="R318" s="440"/>
      <c r="S318" s="64"/>
      <c r="T318" s="103"/>
      <c r="U318" s="101" t="str">
        <f t="shared" si="172"/>
        <v/>
      </c>
      <c r="V318" s="102" t="str">
        <f t="shared" si="173"/>
        <v/>
      </c>
      <c r="W318" s="101" t="str">
        <f t="shared" si="174"/>
        <v/>
      </c>
      <c r="X318" s="100" t="str">
        <f t="shared" si="175"/>
        <v/>
      </c>
      <c r="Y318" s="89"/>
      <c r="Z318" s="89"/>
      <c r="AB318" s="63"/>
      <c r="AR318" s="63"/>
      <c r="AS318" s="89"/>
      <c r="AT318" s="89"/>
      <c r="AU318" s="99"/>
      <c r="AV318" s="89"/>
      <c r="AW318" s="98" t="e">
        <f t="shared" si="176"/>
        <v>#REF!</v>
      </c>
      <c r="AX318" s="98" t="e">
        <f t="shared" si="177"/>
        <v>#REF!</v>
      </c>
      <c r="AY318" s="89"/>
      <c r="AZ318" s="98" t="e">
        <f t="shared" si="178"/>
        <v>#REF!</v>
      </c>
      <c r="BA318" s="98" t="e">
        <f t="shared" si="179"/>
        <v>#REF!</v>
      </c>
      <c r="BB318" s="89"/>
      <c r="BC318" s="98" t="e">
        <f t="shared" si="180"/>
        <v>#REF!</v>
      </c>
      <c r="BD318" s="98" t="e">
        <f t="shared" si="181"/>
        <v>#REF!</v>
      </c>
      <c r="BE318" s="89"/>
      <c r="BF318" s="98" t="e">
        <f t="shared" si="182"/>
        <v>#REF!</v>
      </c>
      <c r="BG318" s="98" t="e">
        <f t="shared" si="183"/>
        <v>#REF!</v>
      </c>
      <c r="BH318" s="89"/>
      <c r="BI318" s="98" t="e">
        <f t="shared" si="184"/>
        <v>#REF!</v>
      </c>
      <c r="BJ318" s="98" t="e">
        <f t="shared" si="185"/>
        <v>#REF!</v>
      </c>
      <c r="BK318" s="89"/>
      <c r="BL318" s="98" t="str">
        <f t="shared" si="186"/>
        <v/>
      </c>
      <c r="BM318" s="98" t="str">
        <f t="shared" si="187"/>
        <v/>
      </c>
      <c r="BN318" s="89"/>
      <c r="BO318" s="98" t="str">
        <f t="shared" si="188"/>
        <v/>
      </c>
      <c r="BP318" s="98" t="str">
        <f t="shared" si="189"/>
        <v/>
      </c>
      <c r="BQ318" s="89"/>
      <c r="BR318" s="98" t="str">
        <f t="shared" si="190"/>
        <v/>
      </c>
      <c r="BS318" s="98" t="str">
        <f t="shared" si="191"/>
        <v/>
      </c>
      <c r="BT318" s="89"/>
      <c r="BU318" s="98" t="str">
        <f t="shared" si="192"/>
        <v/>
      </c>
      <c r="BV318" s="98" t="str">
        <f t="shared" si="193"/>
        <v/>
      </c>
      <c r="BW318" s="89"/>
      <c r="BX318" s="63"/>
    </row>
    <row r="319" spans="1:76" s="59" customFormat="1" x14ac:dyDescent="0.25">
      <c r="A319" s="83"/>
      <c r="B319" s="91" t="s">
        <v>64</v>
      </c>
      <c r="C319" s="92"/>
      <c r="D319" s="92"/>
      <c r="E319" s="92"/>
      <c r="F319" s="92"/>
      <c r="G319" s="92"/>
      <c r="H319" s="64"/>
      <c r="I319" s="89"/>
      <c r="J319" s="94"/>
      <c r="K319" s="64"/>
      <c r="L319" s="64"/>
      <c r="M319" s="64" t="s">
        <v>63</v>
      </c>
      <c r="N319" s="64"/>
      <c r="O319" s="64"/>
      <c r="P319" s="64"/>
      <c r="Q319" s="64"/>
      <c r="R319" s="64"/>
      <c r="S319" s="64"/>
      <c r="T319" s="94" t="s">
        <v>62</v>
      </c>
      <c r="U319" s="97">
        <f>AVERAGE(U299:U318)</f>
        <v>3.4285714285714284</v>
      </c>
      <c r="V319" s="97">
        <f>IF(U327="Y",SUM(V299:V318)/SUM(O299:O318),AVERAGE(V299:V318))</f>
        <v>3.4285714285714284</v>
      </c>
      <c r="W319" s="96" t="e">
        <f>SUM(W299:W318)/SUM(O299:O318)</f>
        <v>#DIV/0!</v>
      </c>
      <c r="X319" s="89"/>
      <c r="Y319" s="89"/>
      <c r="Z319" s="89"/>
      <c r="AB319" s="95"/>
      <c r="AR319" s="63"/>
      <c r="AS319" s="89"/>
      <c r="AT319" s="89"/>
      <c r="AU319" s="89"/>
      <c r="AV319" s="94" t="s">
        <v>62</v>
      </c>
      <c r="AW319" s="93" t="e">
        <f>AVERAGE(AW299:AW318)</f>
        <v>#REF!</v>
      </c>
      <c r="AX319" s="93" t="e">
        <f>SUM(AX299:AX318)/COUNTIF(AX299:AX318,"&gt;0")</f>
        <v>#REF!</v>
      </c>
      <c r="AY319" s="89"/>
      <c r="AZ319" s="93" t="e">
        <f>AVERAGE(AZ299:AZ318)</f>
        <v>#REF!</v>
      </c>
      <c r="BA319" s="93" t="e">
        <f>SUM(BA299:BA318)/COUNTIF(BA299:BA318,"&gt;0")</f>
        <v>#REF!</v>
      </c>
      <c r="BB319" s="89"/>
      <c r="BC319" s="93" t="e">
        <f>AVERAGE(BC299:BC318)</f>
        <v>#REF!</v>
      </c>
      <c r="BD319" s="93" t="e">
        <f>SUM(BD299:BD318)/COUNTIF(BD299:BD318,"&gt;0")</f>
        <v>#REF!</v>
      </c>
      <c r="BE319" s="89"/>
      <c r="BF319" s="93" t="e">
        <f>AVERAGE(BF299:BF318)</f>
        <v>#REF!</v>
      </c>
      <c r="BG319" s="93" t="e">
        <f>SUM(BG299:BG318)/COUNTIF(BG299:BG318,"&gt;0")</f>
        <v>#REF!</v>
      </c>
      <c r="BH319" s="89"/>
      <c r="BI319" s="93" t="e">
        <f>AVERAGE(BI299:BI318)</f>
        <v>#REF!</v>
      </c>
      <c r="BJ319" s="93" t="e">
        <f>SUM(BJ299:BJ318)/COUNTIF(BJ299:BJ318,"&gt;0")</f>
        <v>#REF!</v>
      </c>
      <c r="BK319" s="94"/>
      <c r="BL319" s="93" t="e">
        <f>AVERAGE(BL299:BL318)</f>
        <v>#DIV/0!</v>
      </c>
      <c r="BM319" s="93" t="e">
        <f>SUM(BM299:BM318)/COUNTIF(BM299:BM318,"&gt;0")</f>
        <v>#DIV/0!</v>
      </c>
      <c r="BN319" s="89"/>
      <c r="BO319" s="93" t="e">
        <f>AVERAGE(BO299:BO318)</f>
        <v>#DIV/0!</v>
      </c>
      <c r="BP319" s="93" t="e">
        <f>SUM(BP299:BP318)/COUNTIF(BP299:BP318,"&gt;0")</f>
        <v>#DIV/0!</v>
      </c>
      <c r="BQ319" s="89"/>
      <c r="BR319" s="93" t="e">
        <f>AVERAGE(BR299:BR318)</f>
        <v>#DIV/0!</v>
      </c>
      <c r="BS319" s="93" t="e">
        <f>SUM(BS299:BS318)/COUNTIF(BS299:BS318,"&gt;0")</f>
        <v>#DIV/0!</v>
      </c>
      <c r="BT319" s="89"/>
      <c r="BU319" s="93" t="e">
        <f>AVERAGE(BU299:BU318)</f>
        <v>#DIV/0!</v>
      </c>
      <c r="BV319" s="93" t="e">
        <f>SUM(BV299:BV318)/COUNTIF(BV299:BV318,"&gt;0")</f>
        <v>#DIV/0!</v>
      </c>
      <c r="BW319" s="89"/>
      <c r="BX319" s="63"/>
    </row>
    <row r="320" spans="1:76" s="59" customFormat="1" x14ac:dyDescent="0.25">
      <c r="A320" s="83"/>
      <c r="B320" s="91" t="s">
        <v>61</v>
      </c>
      <c r="C320" s="92" t="s">
        <v>60</v>
      </c>
      <c r="D320" s="408" t="s">
        <v>265</v>
      </c>
      <c r="E320" s="417"/>
      <c r="F320" s="417"/>
      <c r="G320" s="417"/>
      <c r="H320" s="417"/>
      <c r="I320" s="417"/>
      <c r="J320" s="417"/>
      <c r="K320" s="418"/>
      <c r="L320" s="64"/>
      <c r="M320" s="64"/>
      <c r="N320" s="64"/>
      <c r="O320" s="64"/>
      <c r="P320" s="64"/>
      <c r="Q320" s="64"/>
      <c r="R320" s="64"/>
      <c r="S320" s="64"/>
      <c r="T320" s="77" t="s">
        <v>57</v>
      </c>
      <c r="U320" s="88">
        <f>U319+X320*U323</f>
        <v>5.0853447863918859</v>
      </c>
      <c r="V320" s="88">
        <f>V319+X320*V323</f>
        <v>5.0853447863918859</v>
      </c>
      <c r="W320" s="88" t="e">
        <f>W319+X320*W323</f>
        <v>#DIV/0!</v>
      </c>
      <c r="X320" s="86">
        <v>1</v>
      </c>
      <c r="Y320" s="64" t="s">
        <v>59</v>
      </c>
      <c r="Z320" s="89"/>
      <c r="AA320" s="89" t="s">
        <v>58</v>
      </c>
      <c r="AB320" s="87"/>
      <c r="AR320" s="63"/>
      <c r="AS320" s="89"/>
      <c r="AT320" s="89"/>
      <c r="AU320" s="89"/>
      <c r="AV320" s="77" t="s">
        <v>57</v>
      </c>
      <c r="AW320" s="76" t="e">
        <f>AW319+(AW325*AW322)</f>
        <v>#REF!</v>
      </c>
      <c r="AX320" s="76" t="e">
        <f>AX319+(AX325*AW322)</f>
        <v>#REF!</v>
      </c>
      <c r="AY320" s="89"/>
      <c r="AZ320" s="76" t="e">
        <f>AZ319+(AZ325*AZ322)</f>
        <v>#REF!</v>
      </c>
      <c r="BA320" s="76" t="e">
        <f>BA319+(BA325*AZ322)</f>
        <v>#REF!</v>
      </c>
      <c r="BB320" s="89"/>
      <c r="BC320" s="76" t="e">
        <f>BC319+(BC325*BC322)</f>
        <v>#REF!</v>
      </c>
      <c r="BD320" s="76" t="e">
        <f>BD319+(BD325*BC322)</f>
        <v>#REF!</v>
      </c>
      <c r="BE320" s="89"/>
      <c r="BF320" s="76" t="e">
        <f>BF319+(BF325*BF322)</f>
        <v>#REF!</v>
      </c>
      <c r="BG320" s="76" t="e">
        <f>BG319+(BG325*BF322)</f>
        <v>#REF!</v>
      </c>
      <c r="BH320" s="89"/>
      <c r="BI320" s="76" t="e">
        <f>BI319+(BI325*BI322)</f>
        <v>#REF!</v>
      </c>
      <c r="BJ320" s="76" t="e">
        <f>BJ319+(BJ325*BI322)</f>
        <v>#REF!</v>
      </c>
      <c r="BK320" s="77"/>
      <c r="BL320" s="76" t="e">
        <f>BL319+(BL325*BL322)</f>
        <v>#DIV/0!</v>
      </c>
      <c r="BM320" s="76" t="e">
        <f>BM319+(BM325*BL322)</f>
        <v>#DIV/0!</v>
      </c>
      <c r="BN320" s="89"/>
      <c r="BO320" s="76" t="e">
        <f>BO319+(BO325*BO322)</f>
        <v>#DIV/0!</v>
      </c>
      <c r="BP320" s="76" t="e">
        <f>BP319+(BP325*BO322)</f>
        <v>#DIV/0!</v>
      </c>
      <c r="BQ320" s="89"/>
      <c r="BR320" s="76" t="e">
        <f>BR319+(BR325*BR322)</f>
        <v>#DIV/0!</v>
      </c>
      <c r="BS320" s="76" t="e">
        <f>BS319+(BS325*BR322)</f>
        <v>#DIV/0!</v>
      </c>
      <c r="BT320" s="89"/>
      <c r="BU320" s="76" t="e">
        <f>BU319+(BU325*BU322)</f>
        <v>#DIV/0!</v>
      </c>
      <c r="BV320" s="76" t="e">
        <f>BV319+(BV325*BU322)</f>
        <v>#DIV/0!</v>
      </c>
      <c r="BW320" s="89"/>
      <c r="BX320" s="63"/>
    </row>
    <row r="321" spans="1:76" s="59" customFormat="1" x14ac:dyDescent="0.25">
      <c r="A321" s="83"/>
      <c r="B321" s="91" t="s">
        <v>56</v>
      </c>
      <c r="C321" s="83"/>
      <c r="D321" s="419"/>
      <c r="E321" s="420"/>
      <c r="F321" s="420"/>
      <c r="G321" s="420"/>
      <c r="H321" s="420"/>
      <c r="I321" s="420"/>
      <c r="J321" s="420"/>
      <c r="K321" s="421"/>
      <c r="L321" s="89"/>
      <c r="M321" s="89"/>
      <c r="N321" s="64"/>
      <c r="O321" s="64"/>
      <c r="P321" s="64"/>
      <c r="Q321" s="64"/>
      <c r="R321" s="64"/>
      <c r="S321" s="64"/>
      <c r="T321" s="77" t="s">
        <v>54</v>
      </c>
      <c r="U321" s="88">
        <f>IF($AA321="Y",MIN(U299:U318),U319-$X321*U323)</f>
        <v>1.7717980707509711</v>
      </c>
      <c r="V321" s="88">
        <f>IF($AA321="Y",MIN(V299:V318),V319-$X321*V323)</f>
        <v>1.7717980707509711</v>
      </c>
      <c r="W321" s="88" t="e">
        <f>IF($AA321="Y",MIN(W299:W318),W319-$X321*W323)</f>
        <v>#DIV/0!</v>
      </c>
      <c r="X321" s="86">
        <v>1</v>
      </c>
      <c r="Y321" s="64" t="s">
        <v>55</v>
      </c>
      <c r="Z321" s="89"/>
      <c r="AA321" s="90" t="s">
        <v>47</v>
      </c>
      <c r="AB321" s="87"/>
      <c r="AR321" s="63"/>
      <c r="AS321" s="89"/>
      <c r="AT321" s="89"/>
      <c r="AU321" s="89"/>
      <c r="AV321" s="77" t="s">
        <v>54</v>
      </c>
      <c r="AW321" s="76" t="e">
        <f>AW319-(AW325*AW323)</f>
        <v>#REF!</v>
      </c>
      <c r="AX321" s="76" t="e">
        <f>AX319-(AX325*AW323)</f>
        <v>#REF!</v>
      </c>
      <c r="AY321" s="89"/>
      <c r="AZ321" s="76" t="e">
        <f>AZ319-(AZ325*AZ323)</f>
        <v>#REF!</v>
      </c>
      <c r="BA321" s="76" t="e">
        <f>BA319-(BA325*AZ323)</f>
        <v>#REF!</v>
      </c>
      <c r="BB321" s="89"/>
      <c r="BC321" s="76" t="e">
        <f>BC319-(BC325*BC323)</f>
        <v>#REF!</v>
      </c>
      <c r="BD321" s="76" t="e">
        <f>BD319-(BD325*BC323)</f>
        <v>#REF!</v>
      </c>
      <c r="BE321" s="89"/>
      <c r="BF321" s="76" t="e">
        <f>BF319-(BF325*BF323)</f>
        <v>#REF!</v>
      </c>
      <c r="BG321" s="76" t="e">
        <f>BG319-(BG325*BF323)</f>
        <v>#REF!</v>
      </c>
      <c r="BH321" s="89"/>
      <c r="BI321" s="76" t="e">
        <f>BI319-(BI325*BI323)</f>
        <v>#REF!</v>
      </c>
      <c r="BJ321" s="76" t="e">
        <f>BJ319-(BJ325*BI323)</f>
        <v>#REF!</v>
      </c>
      <c r="BK321" s="77"/>
      <c r="BL321" s="76" t="e">
        <f>BL319-(BL325*BL323)</f>
        <v>#DIV/0!</v>
      </c>
      <c r="BM321" s="76" t="e">
        <f>BM319-(BM325*BL323)</f>
        <v>#DIV/0!</v>
      </c>
      <c r="BN321" s="89"/>
      <c r="BO321" s="76" t="e">
        <f>BO319-(BO325*BO323)</f>
        <v>#DIV/0!</v>
      </c>
      <c r="BP321" s="76" t="e">
        <f>BP319-(BP325*BO323)</f>
        <v>#DIV/0!</v>
      </c>
      <c r="BQ321" s="89"/>
      <c r="BR321" s="76" t="e">
        <f>BR319-(BR325*BR323)</f>
        <v>#DIV/0!</v>
      </c>
      <c r="BS321" s="76" t="e">
        <f>BS319-(BS325*BR323)</f>
        <v>#DIV/0!</v>
      </c>
      <c r="BT321" s="89"/>
      <c r="BU321" s="76" t="e">
        <f>BU319-(BU325*BU323)</f>
        <v>#DIV/0!</v>
      </c>
      <c r="BV321" s="76" t="e">
        <f>BV319-(BV325*BU323)</f>
        <v>#DIV/0!</v>
      </c>
      <c r="BW321" s="89"/>
      <c r="BX321" s="63"/>
    </row>
    <row r="322" spans="1:76" s="59" customFormat="1" ht="14.25" x14ac:dyDescent="0.2">
      <c r="A322" s="83"/>
      <c r="B322" s="83"/>
      <c r="C322" s="83"/>
      <c r="D322" s="419"/>
      <c r="E322" s="420"/>
      <c r="F322" s="420"/>
      <c r="G322" s="420"/>
      <c r="H322" s="420"/>
      <c r="I322" s="420"/>
      <c r="J322" s="420"/>
      <c r="K322" s="421"/>
      <c r="L322" s="64"/>
      <c r="M322" s="64"/>
      <c r="N322" s="64"/>
      <c r="O322" s="64"/>
      <c r="P322" s="64"/>
      <c r="Q322" s="64"/>
      <c r="R322" s="64"/>
      <c r="S322" s="64"/>
      <c r="T322" s="77" t="s">
        <v>51</v>
      </c>
      <c r="U322" s="88" t="str">
        <f>IF((0.67*U323)&gt;U319,"no","yes")</f>
        <v>yes</v>
      </c>
      <c r="V322" s="88" t="str">
        <f>IF((0.67*V323)&gt;V319,"no","yes")</f>
        <v>yes</v>
      </c>
      <c r="W322" s="88" t="e">
        <f>IF((0.67*W323)&gt;W319,"no","yes")</f>
        <v>#DIV/0!</v>
      </c>
      <c r="X322" s="64"/>
      <c r="Y322" s="64"/>
      <c r="Z322" s="64"/>
      <c r="AB322" s="87"/>
      <c r="AR322" s="63"/>
      <c r="AS322" s="64"/>
      <c r="AT322" s="64"/>
      <c r="AU322" s="360" t="s">
        <v>53</v>
      </c>
      <c r="AV322" s="361"/>
      <c r="AW322" s="86">
        <v>1</v>
      </c>
      <c r="AX322" s="64"/>
      <c r="AY322" s="64"/>
      <c r="AZ322" s="86">
        <v>1</v>
      </c>
      <c r="BA322" s="64"/>
      <c r="BB322" s="64"/>
      <c r="BC322" s="86">
        <v>1</v>
      </c>
      <c r="BD322" s="64"/>
      <c r="BE322" s="64"/>
      <c r="BF322" s="86">
        <v>1</v>
      </c>
      <c r="BG322" s="64"/>
      <c r="BH322" s="64"/>
      <c r="BI322" s="86">
        <v>1</v>
      </c>
      <c r="BJ322" s="64"/>
      <c r="BK322" s="77"/>
      <c r="BL322" s="86">
        <v>1</v>
      </c>
      <c r="BM322" s="64"/>
      <c r="BN322" s="64"/>
      <c r="BO322" s="86">
        <v>1</v>
      </c>
      <c r="BP322" s="64"/>
      <c r="BQ322" s="64"/>
      <c r="BR322" s="86">
        <v>1</v>
      </c>
      <c r="BS322" s="64"/>
      <c r="BT322" s="64"/>
      <c r="BU322" s="86">
        <v>1</v>
      </c>
      <c r="BV322" s="64"/>
      <c r="BW322" s="64"/>
      <c r="BX322" s="63"/>
    </row>
    <row r="323" spans="1:76" s="59" customFormat="1" ht="14.25" x14ac:dyDescent="0.2">
      <c r="A323" s="75" t="str">
        <f ca="1">HYPERLINK("#"&amp;"'"&amp;A$2&amp;"'!a1","Back to top")</f>
        <v>Back to top</v>
      </c>
      <c r="B323" s="75"/>
      <c r="C323" s="83"/>
      <c r="D323" s="419"/>
      <c r="E323" s="420"/>
      <c r="F323" s="420"/>
      <c r="G323" s="420"/>
      <c r="H323" s="420"/>
      <c r="I323" s="420"/>
      <c r="J323" s="420"/>
      <c r="K323" s="421"/>
      <c r="L323" s="64"/>
      <c r="M323" s="64"/>
      <c r="N323" s="64"/>
      <c r="O323" s="64"/>
      <c r="P323" s="64"/>
      <c r="Q323" s="64"/>
      <c r="R323" s="64"/>
      <c r="S323" s="64"/>
      <c r="T323" s="77" t="s">
        <v>50</v>
      </c>
      <c r="U323" s="88">
        <f>_xlfn.STDEV.P(U299:U318)</f>
        <v>1.6567733578204573</v>
      </c>
      <c r="V323" s="88">
        <f t="array" ref="V323">IF(U327="Y",SQRT(SUM(IFERROR(O299:O318*(U299:U318-(V319))^2,0))/((COUNTIFS(O299:O318,"&lt;&gt;"&amp;"")-1)/COUNTIFS(O299:O318,"&lt;&gt;"&amp;"")*SUM(O299:O318))),_xlfn.STDEV.P(V299:V318))</f>
        <v>1.6567733578204573</v>
      </c>
      <c r="W323" s="88" t="e">
        <f t="array" ref="W323">SQRT(SUM(IFERROR(O299:O318*(U299:U318-(W319))^2,0))/((COUNTIFS(O299:O318,"&lt;&gt;"&amp;"")-1)/COUNTIFS(O299:O318,"&lt;&gt;"&amp;"")*SUM(O299:O318)))</f>
        <v>#DIV/0!</v>
      </c>
      <c r="X323" s="64"/>
      <c r="Y323" s="64"/>
      <c r="Z323" s="64"/>
      <c r="AB323" s="87"/>
      <c r="AR323" s="63"/>
      <c r="AS323" s="64"/>
      <c r="AT323" s="64"/>
      <c r="AU323" s="360"/>
      <c r="AV323" s="361"/>
      <c r="AW323" s="86">
        <v>1</v>
      </c>
      <c r="AX323" s="64"/>
      <c r="AY323" s="64"/>
      <c r="AZ323" s="86">
        <v>1</v>
      </c>
      <c r="BA323" s="64"/>
      <c r="BB323" s="64"/>
      <c r="BC323" s="86">
        <v>1</v>
      </c>
      <c r="BD323" s="64"/>
      <c r="BE323" s="64"/>
      <c r="BF323" s="86">
        <v>1</v>
      </c>
      <c r="BG323" s="64"/>
      <c r="BH323" s="64"/>
      <c r="BI323" s="86">
        <v>1</v>
      </c>
      <c r="BJ323" s="64"/>
      <c r="BK323" s="77"/>
      <c r="BL323" s="86">
        <v>1</v>
      </c>
      <c r="BM323" s="64"/>
      <c r="BN323" s="64"/>
      <c r="BO323" s="86">
        <v>1</v>
      </c>
      <c r="BP323" s="64"/>
      <c r="BQ323" s="64"/>
      <c r="BR323" s="86">
        <v>1</v>
      </c>
      <c r="BS323" s="64"/>
      <c r="BT323" s="64"/>
      <c r="BU323" s="86">
        <v>1</v>
      </c>
      <c r="BV323" s="64"/>
      <c r="BW323" s="64"/>
      <c r="BX323" s="63"/>
    </row>
    <row r="324" spans="1:76" s="59" customFormat="1" x14ac:dyDescent="0.25">
      <c r="A324" s="83"/>
      <c r="B324" s="83"/>
      <c r="C324" s="83"/>
      <c r="D324" s="419"/>
      <c r="E324" s="420"/>
      <c r="F324" s="420"/>
      <c r="G324" s="420"/>
      <c r="H324" s="420"/>
      <c r="I324" s="420"/>
      <c r="J324" s="420"/>
      <c r="K324" s="421"/>
      <c r="L324" s="64"/>
      <c r="M324" s="64"/>
      <c r="N324" s="64"/>
      <c r="O324" s="64"/>
      <c r="P324" s="64"/>
      <c r="Q324" s="64"/>
      <c r="R324" s="64"/>
      <c r="S324" s="64"/>
      <c r="T324" s="73" t="s">
        <v>48</v>
      </c>
      <c r="U324" s="85">
        <f>COUNTIF(U299:U318,"&gt;0")</f>
        <v>7</v>
      </c>
      <c r="V324" s="85">
        <f>COUNTIF(V299:V318,"&gt;0")</f>
        <v>7</v>
      </c>
      <c r="W324" s="81"/>
      <c r="X324" s="84" t="s">
        <v>52</v>
      </c>
      <c r="Y324" s="64"/>
      <c r="Z324" s="64"/>
      <c r="AB324" s="63"/>
      <c r="AR324" s="63"/>
      <c r="AS324" s="64"/>
      <c r="AT324" s="64"/>
      <c r="AU324" s="64"/>
      <c r="AV324" s="77" t="s">
        <v>51</v>
      </c>
      <c r="AW324" s="76" t="e">
        <f>IF((0.67*AW325)&gt;AW319,"no","yes")</f>
        <v>#REF!</v>
      </c>
      <c r="AX324" s="76" t="e">
        <f>IF((0.67*AX325)&gt;AX319,"no","yes")</f>
        <v>#REF!</v>
      </c>
      <c r="AY324" s="64"/>
      <c r="AZ324" s="76" t="e">
        <f>IF((0.67*AZ325)&gt;AZ319,"no","yes")</f>
        <v>#REF!</v>
      </c>
      <c r="BA324" s="76" t="e">
        <f>IF((0.67*BA325)&gt;BA319,"no","yes")</f>
        <v>#REF!</v>
      </c>
      <c r="BB324" s="64"/>
      <c r="BC324" s="76" t="e">
        <f>IF((0.67*BC325)&gt;BC319,"no","yes")</f>
        <v>#REF!</v>
      </c>
      <c r="BD324" s="76" t="e">
        <f>IF((0.67*BD325)&gt;BD319,"no","yes")</f>
        <v>#REF!</v>
      </c>
      <c r="BE324" s="64"/>
      <c r="BF324" s="76" t="e">
        <f>IF((0.67*BF325)&gt;BF319,"no","yes")</f>
        <v>#REF!</v>
      </c>
      <c r="BG324" s="76" t="e">
        <f>IF((0.67*BG325)&gt;BG319,"no","yes")</f>
        <v>#REF!</v>
      </c>
      <c r="BH324" s="64"/>
      <c r="BI324" s="76" t="e">
        <f>IF((0.67*BI325)&gt;BI319,"no","yes")</f>
        <v>#REF!</v>
      </c>
      <c r="BJ324" s="76" t="e">
        <f>IF((0.67*BJ325)&gt;BJ319,"no","yes")</f>
        <v>#REF!</v>
      </c>
      <c r="BK324" s="73"/>
      <c r="BL324" s="76" t="e">
        <f>IF((0.67*BL325)&gt;BL319,"no","yes")</f>
        <v>#DIV/0!</v>
      </c>
      <c r="BM324" s="76" t="e">
        <f>IF((0.67*BM325)&gt;BM319,"no","yes")</f>
        <v>#DIV/0!</v>
      </c>
      <c r="BN324" s="64"/>
      <c r="BO324" s="76" t="e">
        <f>IF((0.67*BO325)&gt;BO319,"no","yes")</f>
        <v>#DIV/0!</v>
      </c>
      <c r="BP324" s="76" t="e">
        <f>IF((0.67*BP325)&gt;BP319,"no","yes")</f>
        <v>#DIV/0!</v>
      </c>
      <c r="BQ324" s="64"/>
      <c r="BR324" s="76" t="e">
        <f>IF((0.67*BR325)&gt;BR319,"no","yes")</f>
        <v>#DIV/0!</v>
      </c>
      <c r="BS324" s="76" t="e">
        <f>IF((0.67*BS325)&gt;BS319,"no","yes")</f>
        <v>#DIV/0!</v>
      </c>
      <c r="BT324" s="64"/>
      <c r="BU324" s="76" t="e">
        <f>IF((0.67*BU325)&gt;BU319,"no","yes")</f>
        <v>#DIV/0!</v>
      </c>
      <c r="BV324" s="76" t="e">
        <f>IF((0.67*BV325)&gt;BV319,"no","yes")</f>
        <v>#DIV/0!</v>
      </c>
      <c r="BW324" s="64"/>
      <c r="BX324" s="63"/>
    </row>
    <row r="325" spans="1:76" s="59" customFormat="1" ht="14.25" x14ac:dyDescent="0.2">
      <c r="C325" s="83"/>
      <c r="D325" s="419"/>
      <c r="E325" s="420"/>
      <c r="F325" s="420"/>
      <c r="G325" s="420"/>
      <c r="H325" s="420"/>
      <c r="I325" s="420"/>
      <c r="J325" s="420"/>
      <c r="K325" s="421"/>
      <c r="L325" s="64"/>
      <c r="M325" s="64"/>
      <c r="N325" s="64"/>
      <c r="O325" s="64"/>
      <c r="P325" s="64"/>
      <c r="Q325" s="64"/>
      <c r="R325" s="64"/>
      <c r="S325" s="64"/>
      <c r="T325" s="64"/>
      <c r="U325" s="81"/>
      <c r="V325" s="81"/>
      <c r="W325" s="81"/>
      <c r="X325" s="80"/>
      <c r="Y325" s="79"/>
      <c r="Z325" s="78"/>
      <c r="AB325" s="63"/>
      <c r="AR325" s="63"/>
      <c r="AS325" s="64"/>
      <c r="AT325" s="64"/>
      <c r="AU325" s="64"/>
      <c r="AV325" s="77" t="s">
        <v>50</v>
      </c>
      <c r="AW325" s="76" t="e">
        <f>_xlfn.STDEV.P(AW299:AW318)</f>
        <v>#REF!</v>
      </c>
      <c r="AX325" s="76" t="e">
        <f>_xlfn.STDEV.P(AX299:AX318)</f>
        <v>#REF!</v>
      </c>
      <c r="AY325" s="64"/>
      <c r="AZ325" s="76" t="e">
        <f>_xlfn.STDEV.P(AZ299:AZ318)</f>
        <v>#REF!</v>
      </c>
      <c r="BA325" s="76" t="e">
        <f>_xlfn.STDEV.P(BA299:BA318)</f>
        <v>#REF!</v>
      </c>
      <c r="BB325" s="64"/>
      <c r="BC325" s="76" t="e">
        <f>_xlfn.STDEV.P(BC299:BC318)</f>
        <v>#REF!</v>
      </c>
      <c r="BD325" s="76" t="e">
        <f>_xlfn.STDEV.P(BD299:BD318)</f>
        <v>#REF!</v>
      </c>
      <c r="BE325" s="64"/>
      <c r="BF325" s="76" t="e">
        <f>_xlfn.STDEV.P(BF299:BF318)</f>
        <v>#REF!</v>
      </c>
      <c r="BG325" s="76" t="e">
        <f>_xlfn.STDEV.P(BG299:BG318)</f>
        <v>#REF!</v>
      </c>
      <c r="BH325" s="64"/>
      <c r="BI325" s="76" t="e">
        <f>_xlfn.STDEV.P(BI299:BI318)</f>
        <v>#REF!</v>
      </c>
      <c r="BJ325" s="76" t="e">
        <f>_xlfn.STDEV.P(BJ299:BJ318)</f>
        <v>#REF!</v>
      </c>
      <c r="BK325" s="64"/>
      <c r="BL325" s="76" t="e">
        <f>_xlfn.STDEV.P(BL299:BL318)</f>
        <v>#DIV/0!</v>
      </c>
      <c r="BM325" s="76" t="e">
        <f>_xlfn.STDEV.P(BM299:BM318)</f>
        <v>#DIV/0!</v>
      </c>
      <c r="BN325" s="64"/>
      <c r="BO325" s="76" t="e">
        <f>_xlfn.STDEV.P(BO299:BO318)</f>
        <v>#DIV/0!</v>
      </c>
      <c r="BP325" s="76" t="e">
        <f>_xlfn.STDEV.P(BP299:BP318)</f>
        <v>#DIV/0!</v>
      </c>
      <c r="BQ325" s="64"/>
      <c r="BR325" s="76" t="e">
        <f>_xlfn.STDEV.P(BR299:BR318)</f>
        <v>#DIV/0!</v>
      </c>
      <c r="BS325" s="76" t="e">
        <f>_xlfn.STDEV.P(BS299:BS318)</f>
        <v>#DIV/0!</v>
      </c>
      <c r="BT325" s="64"/>
      <c r="BU325" s="76" t="e">
        <f>_xlfn.STDEV.P(BU299:BU318)</f>
        <v>#DIV/0!</v>
      </c>
      <c r="BV325" s="76" t="e">
        <f>_xlfn.STDEV.P(BV299:BV318)</f>
        <v>#DIV/0!</v>
      </c>
      <c r="BX325" s="63"/>
    </row>
    <row r="326" spans="1:76" s="59" customFormat="1" x14ac:dyDescent="0.2">
      <c r="C326" s="83"/>
      <c r="D326" s="419"/>
      <c r="E326" s="420"/>
      <c r="F326" s="420"/>
      <c r="G326" s="420"/>
      <c r="H326" s="420"/>
      <c r="I326" s="420"/>
      <c r="J326" s="420"/>
      <c r="K326" s="421"/>
      <c r="L326" s="64"/>
      <c r="M326" s="64"/>
      <c r="N326" s="64"/>
      <c r="O326" s="64"/>
      <c r="P326" s="64"/>
      <c r="Q326" s="64"/>
      <c r="R326" s="64"/>
      <c r="S326" s="64"/>
      <c r="T326" s="64"/>
      <c r="U326" s="138" t="s">
        <v>49</v>
      </c>
      <c r="V326" s="64"/>
      <c r="W326" s="64"/>
      <c r="X326" s="70"/>
      <c r="Y326" s="69"/>
      <c r="Z326" s="68"/>
      <c r="AB326" s="63"/>
      <c r="AR326" s="63"/>
      <c r="AS326" s="64"/>
      <c r="AT326" s="64"/>
      <c r="AU326" s="64"/>
      <c r="AV326" s="73" t="s">
        <v>48</v>
      </c>
      <c r="AW326" s="72">
        <f>COUNTIF(AW299:AW318,"&gt;0")</f>
        <v>0</v>
      </c>
      <c r="AX326" s="72">
        <f>COUNTIF(AX299:AX318,"&gt;0")</f>
        <v>0</v>
      </c>
      <c r="AY326" s="64"/>
      <c r="AZ326" s="72">
        <f>COUNTIF(AZ299:AZ318,"&gt;0")</f>
        <v>0</v>
      </c>
      <c r="BA326" s="72">
        <f>COUNTIF(BA299:BA318,"&gt;0")</f>
        <v>0</v>
      </c>
      <c r="BB326" s="64"/>
      <c r="BC326" s="72">
        <f>COUNTIF(BC299:BC318,"&gt;0")</f>
        <v>0</v>
      </c>
      <c r="BD326" s="72">
        <f>COUNTIF(BD299:BD318,"&gt;0")</f>
        <v>0</v>
      </c>
      <c r="BE326" s="64"/>
      <c r="BF326" s="72">
        <f>COUNTIF(BF299:BF318,"&gt;0")</f>
        <v>0</v>
      </c>
      <c r="BG326" s="72">
        <f>COUNTIF(BG299:BG318,"&gt;0")</f>
        <v>0</v>
      </c>
      <c r="BH326" s="64"/>
      <c r="BI326" s="72">
        <f>COUNTIF(BI299:BI318,"&gt;0")</f>
        <v>0</v>
      </c>
      <c r="BJ326" s="72">
        <f>COUNTIF(BJ299:BJ318,"&gt;0")</f>
        <v>0</v>
      </c>
      <c r="BK326" s="64"/>
      <c r="BL326" s="72">
        <f>COUNTIF(BL299:BL318,"&gt;0")</f>
        <v>0</v>
      </c>
      <c r="BM326" s="72">
        <f>COUNTIF(BM299:BM318,"&gt;0")</f>
        <v>0</v>
      </c>
      <c r="BN326" s="64"/>
      <c r="BO326" s="72">
        <f>COUNTIF(BO299:BO318,"&gt;0")</f>
        <v>0</v>
      </c>
      <c r="BP326" s="72">
        <f>COUNTIF(BP299:BP318,"&gt;0")</f>
        <v>0</v>
      </c>
      <c r="BQ326" s="64"/>
      <c r="BR326" s="72">
        <f>COUNTIF(BR299:BR318,"&gt;0")</f>
        <v>0</v>
      </c>
      <c r="BS326" s="72">
        <f>COUNTIF(BS299:BS318,"&gt;0")</f>
        <v>0</v>
      </c>
      <c r="BT326" s="64"/>
      <c r="BU326" s="72">
        <f>COUNTIF(BU299:BU318,"&gt;0")</f>
        <v>0</v>
      </c>
      <c r="BV326" s="72">
        <f>COUNTIF(BV299:BV318,"&gt;0")</f>
        <v>0</v>
      </c>
      <c r="BX326" s="63"/>
    </row>
    <row r="327" spans="1:76" s="59" customFormat="1" ht="14.25" x14ac:dyDescent="0.2">
      <c r="C327" s="83"/>
      <c r="D327" s="419"/>
      <c r="E327" s="420"/>
      <c r="F327" s="420"/>
      <c r="G327" s="420"/>
      <c r="H327" s="420"/>
      <c r="I327" s="420"/>
      <c r="J327" s="420"/>
      <c r="K327" s="421"/>
      <c r="L327" s="64"/>
      <c r="M327" s="64"/>
      <c r="N327" s="64"/>
      <c r="O327" s="64"/>
      <c r="P327" s="64"/>
      <c r="Q327" s="64"/>
      <c r="R327" s="64"/>
      <c r="S327" s="64"/>
      <c r="T327" s="64"/>
      <c r="U327" s="137" t="s">
        <v>47</v>
      </c>
      <c r="V327" s="64"/>
      <c r="W327" s="64"/>
      <c r="X327" s="70"/>
      <c r="Y327" s="69"/>
      <c r="Z327" s="68"/>
      <c r="AB327" s="63"/>
      <c r="AR327" s="63"/>
      <c r="BX327" s="63"/>
    </row>
    <row r="328" spans="1:76" s="59" customFormat="1" ht="14.25" x14ac:dyDescent="0.2">
      <c r="C328" s="83"/>
      <c r="D328" s="419"/>
      <c r="E328" s="420"/>
      <c r="F328" s="420"/>
      <c r="G328" s="420"/>
      <c r="H328" s="420"/>
      <c r="I328" s="420"/>
      <c r="J328" s="420"/>
      <c r="K328" s="421"/>
      <c r="L328" s="64"/>
      <c r="M328" s="64"/>
      <c r="N328" s="64"/>
      <c r="O328" s="64"/>
      <c r="P328" s="64"/>
      <c r="Q328" s="64"/>
      <c r="R328" s="64"/>
      <c r="S328" s="64"/>
      <c r="T328" s="64"/>
      <c r="U328" s="64"/>
      <c r="V328" s="64"/>
      <c r="W328" s="64"/>
      <c r="X328" s="67"/>
      <c r="Y328" s="66"/>
      <c r="Z328" s="65"/>
      <c r="AB328" s="63"/>
      <c r="AR328" s="63"/>
      <c r="BX328" s="63"/>
    </row>
    <row r="329" spans="1:76" s="59" customFormat="1" ht="18" x14ac:dyDescent="0.25">
      <c r="C329" s="64"/>
      <c r="D329" s="422"/>
      <c r="E329" s="423"/>
      <c r="F329" s="423"/>
      <c r="G329" s="423"/>
      <c r="H329" s="423"/>
      <c r="I329" s="423"/>
      <c r="J329" s="423"/>
      <c r="K329" s="424"/>
      <c r="W329" s="64"/>
      <c r="X329" s="64"/>
      <c r="Y329" s="64"/>
      <c r="Z329" s="64"/>
      <c r="AB329" s="63"/>
      <c r="AR329" s="60"/>
      <c r="AS329" s="62"/>
      <c r="AT329" s="62"/>
      <c r="AU329" s="61"/>
      <c r="AV329" s="61"/>
      <c r="AW329" s="61"/>
      <c r="AX329" s="61"/>
      <c r="AY329" s="61"/>
      <c r="AZ329" s="61"/>
      <c r="BA329" s="61"/>
      <c r="BB329" s="61"/>
      <c r="BC329" s="61"/>
      <c r="BD329" s="61"/>
      <c r="BE329" s="61"/>
      <c r="BF329" s="61"/>
      <c r="BG329" s="61"/>
      <c r="BH329" s="61"/>
      <c r="BI329" s="61"/>
      <c r="BJ329" s="61"/>
      <c r="BK329" s="61"/>
      <c r="BL329" s="61"/>
      <c r="BM329" s="61"/>
      <c r="BN329" s="61"/>
      <c r="BO329" s="61"/>
      <c r="BP329" s="61"/>
      <c r="BQ329" s="61"/>
      <c r="BR329" s="61"/>
      <c r="BS329" s="61"/>
      <c r="BT329" s="61"/>
      <c r="BU329" s="61"/>
      <c r="BV329" s="61"/>
      <c r="BW329" s="61"/>
      <c r="BX329" s="60"/>
    </row>
    <row r="330" spans="1:76" s="59" customFormat="1" ht="14.25" x14ac:dyDescent="0.2">
      <c r="AB330" s="63"/>
      <c r="AR330" s="63"/>
      <c r="BX330" s="63"/>
    </row>
    <row r="331" spans="1:76" s="59" customFormat="1" ht="14.25" x14ac:dyDescent="0.2">
      <c r="AB331" s="63"/>
      <c r="AR331" s="63"/>
      <c r="BX331" s="63"/>
    </row>
    <row r="332" spans="1:76" s="63" customFormat="1" ht="18" x14ac:dyDescent="0.25">
      <c r="A332" s="134">
        <f>1+A296</f>
        <v>9</v>
      </c>
      <c r="B332" s="134"/>
      <c r="C332" s="133" t="s">
        <v>264</v>
      </c>
      <c r="D332" s="171"/>
      <c r="E332" s="171"/>
      <c r="F332" s="171"/>
      <c r="G332" s="171"/>
      <c r="H332" s="171"/>
      <c r="K332" s="171"/>
      <c r="L332" s="171"/>
      <c r="M332" s="152"/>
      <c r="N332" s="152"/>
      <c r="O332" s="152"/>
      <c r="AS332" s="143">
        <f>A332</f>
        <v>9</v>
      </c>
      <c r="AT332" s="143" t="str">
        <f>C332</f>
        <v>Yield Gain (% Increase from CONVENTIONAL to SOLUTION)</v>
      </c>
      <c r="AU332" s="60"/>
      <c r="AV332" s="60"/>
      <c r="AW332" s="60"/>
      <c r="AX332" s="60"/>
      <c r="AY332" s="60"/>
      <c r="AZ332" s="60"/>
      <c r="BA332" s="60"/>
      <c r="BB332" s="60"/>
      <c r="BC332" s="60"/>
      <c r="BD332" s="60"/>
      <c r="BE332" s="60"/>
      <c r="BF332" s="60"/>
      <c r="BG332" s="60"/>
      <c r="BH332" s="60"/>
      <c r="BI332" s="60"/>
      <c r="BJ332" s="60"/>
      <c r="BK332" s="60"/>
      <c r="BL332" s="60"/>
      <c r="BM332" s="60"/>
      <c r="BN332" s="60"/>
      <c r="BO332" s="60"/>
      <c r="BP332" s="60"/>
      <c r="BQ332" s="60"/>
      <c r="BR332" s="60"/>
      <c r="BS332" s="60"/>
      <c r="BT332" s="60"/>
      <c r="BU332" s="60"/>
      <c r="BV332" s="60"/>
      <c r="BW332" s="60"/>
    </row>
    <row r="333" spans="1:76" s="59" customFormat="1" x14ac:dyDescent="0.25">
      <c r="A333" s="83"/>
      <c r="B333" s="83"/>
      <c r="C333" s="83"/>
      <c r="D333" s="129"/>
      <c r="E333" s="129"/>
      <c r="F333" s="129"/>
      <c r="G333" s="129"/>
      <c r="H333" s="129"/>
      <c r="K333" s="129"/>
      <c r="L333" s="129"/>
      <c r="M333" s="64"/>
      <c r="N333" s="64"/>
      <c r="O333" s="64"/>
      <c r="AB333" s="63"/>
      <c r="AR333" s="63"/>
      <c r="AS333" s="89"/>
      <c r="AT333" s="89"/>
      <c r="AU333" s="89"/>
      <c r="AV333" s="89"/>
      <c r="AW333" s="128" t="e">
        <f>IF($AV$45="Region",'[1]Advanced Controls'!$A$59,'[1]AEZ Data'!$A$78)</f>
        <v>#REF!</v>
      </c>
      <c r="AX333" s="128"/>
      <c r="AY333" s="89"/>
      <c r="AZ333" s="128" t="e">
        <f>IF($AV$45="Region",'[1]Advanced Controls'!$A$60,'[1]AEZ Data'!$A$80)</f>
        <v>#REF!</v>
      </c>
      <c r="BA333" s="128"/>
      <c r="BB333" s="89"/>
      <c r="BC333" s="128" t="e">
        <f>IF($AV$45="Region",'[1]Advanced Controls'!$A$61,'[1]AEZ Data'!$A$79)</f>
        <v>#REF!</v>
      </c>
      <c r="BD333" s="128"/>
      <c r="BE333" s="89"/>
      <c r="BF333" s="128" t="e">
        <f>IF($AV$45="Region",'[1]Advanced Controls'!$A$62,'[1]AEZ Data'!$A$81)</f>
        <v>#REF!</v>
      </c>
      <c r="BG333" s="128"/>
      <c r="BH333" s="89"/>
      <c r="BI333" s="128" t="e">
        <f>IF($AV$45="Region",'[1]Advanced Controls'!$A$63,'[1]AEZ Data'!$A$82)</f>
        <v>#REF!</v>
      </c>
      <c r="BJ333" s="128"/>
      <c r="BK333" s="89"/>
      <c r="BL333" s="128" t="s">
        <v>90</v>
      </c>
      <c r="BM333" s="128"/>
      <c r="BN333" s="89"/>
      <c r="BO333" s="128" t="s">
        <v>89</v>
      </c>
      <c r="BP333" s="128"/>
      <c r="BQ333" s="89"/>
      <c r="BR333" s="128" t="s">
        <v>88</v>
      </c>
      <c r="BS333" s="128"/>
      <c r="BT333" s="89"/>
      <c r="BU333" s="128" t="s">
        <v>87</v>
      </c>
      <c r="BV333" s="128"/>
      <c r="BW333" s="89"/>
      <c r="BX333" s="63"/>
    </row>
    <row r="334" spans="1:76" s="59" customFormat="1" ht="45.75" thickBot="1" x14ac:dyDescent="0.3">
      <c r="A334" s="92" t="s">
        <v>86</v>
      </c>
      <c r="B334" s="127" t="s">
        <v>85</v>
      </c>
      <c r="C334" s="124" t="s">
        <v>84</v>
      </c>
      <c r="D334" s="126" t="s">
        <v>83</v>
      </c>
      <c r="E334" s="126" t="s">
        <v>82</v>
      </c>
      <c r="F334" s="124" t="s">
        <v>81</v>
      </c>
      <c r="G334" s="125" t="s">
        <v>80</v>
      </c>
      <c r="H334" s="124" t="s">
        <v>79</v>
      </c>
      <c r="I334" s="124" t="s">
        <v>78</v>
      </c>
      <c r="J334" s="124" t="s">
        <v>77</v>
      </c>
      <c r="K334" s="123" t="s">
        <v>76</v>
      </c>
      <c r="L334" s="122" t="s">
        <v>75</v>
      </c>
      <c r="M334" s="142" t="s">
        <v>74</v>
      </c>
      <c r="N334" s="119" t="s">
        <v>73</v>
      </c>
      <c r="O334" s="120" t="s">
        <v>72</v>
      </c>
      <c r="P334" s="120" t="s">
        <v>71</v>
      </c>
      <c r="Q334" s="439"/>
      <c r="R334" s="439"/>
      <c r="S334" s="114"/>
      <c r="T334" s="118" t="s">
        <v>70</v>
      </c>
      <c r="U334" s="117" t="s">
        <v>66</v>
      </c>
      <c r="V334" s="117" t="s">
        <v>65</v>
      </c>
      <c r="W334" s="117" t="s">
        <v>69</v>
      </c>
      <c r="X334" s="116" t="s">
        <v>68</v>
      </c>
      <c r="Y334" s="114"/>
      <c r="Z334" s="114"/>
      <c r="AB334" s="63"/>
      <c r="AR334" s="63"/>
      <c r="AS334" s="114"/>
      <c r="AT334" s="114"/>
      <c r="AU334" s="116" t="s">
        <v>67</v>
      </c>
      <c r="AV334" s="114"/>
      <c r="AW334" s="115" t="s">
        <v>66</v>
      </c>
      <c r="AX334" s="115" t="s">
        <v>65</v>
      </c>
      <c r="AY334" s="114"/>
      <c r="AZ334" s="115" t="s">
        <v>66</v>
      </c>
      <c r="BA334" s="115" t="s">
        <v>65</v>
      </c>
      <c r="BB334" s="114"/>
      <c r="BC334" s="115" t="s">
        <v>66</v>
      </c>
      <c r="BD334" s="115" t="s">
        <v>65</v>
      </c>
      <c r="BE334" s="114"/>
      <c r="BF334" s="115" t="s">
        <v>66</v>
      </c>
      <c r="BG334" s="115" t="s">
        <v>65</v>
      </c>
      <c r="BH334" s="114"/>
      <c r="BI334" s="115" t="s">
        <v>66</v>
      </c>
      <c r="BJ334" s="115" t="s">
        <v>65</v>
      </c>
      <c r="BK334" s="114"/>
      <c r="BL334" s="115" t="s">
        <v>66</v>
      </c>
      <c r="BM334" s="115" t="s">
        <v>65</v>
      </c>
      <c r="BN334" s="114"/>
      <c r="BO334" s="115" t="s">
        <v>66</v>
      </c>
      <c r="BP334" s="115" t="s">
        <v>65</v>
      </c>
      <c r="BQ334" s="114"/>
      <c r="BR334" s="115" t="s">
        <v>66</v>
      </c>
      <c r="BS334" s="115" t="s">
        <v>65</v>
      </c>
      <c r="BT334" s="114"/>
      <c r="BU334" s="115" t="s">
        <v>66</v>
      </c>
      <c r="BV334" s="115" t="s">
        <v>65</v>
      </c>
      <c r="BW334" s="114"/>
      <c r="BX334" s="63"/>
    </row>
    <row r="335" spans="1:76" s="59" customFormat="1" x14ac:dyDescent="0.25">
      <c r="A335" s="83">
        <v>1</v>
      </c>
      <c r="B335" s="109" t="str">
        <f t="shared" ref="B335:B354" si="194">CONCATENATE(E335,": ",C335)</f>
        <v>Latin America: Devendra and Ibrahim (quoting Souza et al 1999)</v>
      </c>
      <c r="C335" s="108" t="s">
        <v>263</v>
      </c>
      <c r="D335" s="108" t="s">
        <v>262</v>
      </c>
      <c r="E335" s="108" t="s">
        <v>112</v>
      </c>
      <c r="F335" s="108" t="s">
        <v>261</v>
      </c>
      <c r="G335" s="108" t="s">
        <v>159</v>
      </c>
      <c r="H335" s="107" t="s">
        <v>108</v>
      </c>
      <c r="I335" s="106">
        <v>1999</v>
      </c>
      <c r="J335" s="106"/>
      <c r="K335" s="106">
        <v>0.15</v>
      </c>
      <c r="L335" s="110" t="s">
        <v>106</v>
      </c>
      <c r="M335" s="110"/>
      <c r="N335" s="151" t="s">
        <v>106</v>
      </c>
      <c r="O335" s="105"/>
      <c r="P335" s="104" t="s">
        <v>260</v>
      </c>
      <c r="Q335" s="440"/>
      <c r="R335" s="440"/>
      <c r="S335" s="64"/>
      <c r="T335" s="103"/>
      <c r="U335" s="101">
        <f t="shared" ref="U335:U354" si="195">IF(T335="Y","",IF(AND(M335="",K335=""),"",IF(M335="",K335,M335)))</f>
        <v>0.15</v>
      </c>
      <c r="V335" s="102">
        <f t="shared" ref="V335:V354" si="196">IF(U335="","",IF($U$363="Y",W335,IF(U335&gt;=$U$355-$AD$36*$U$359,IF(U335&lt;=$U$355+$AD$36*$U$359,U335,""),"")))</f>
        <v>0.15</v>
      </c>
      <c r="W335" s="101">
        <f t="shared" ref="W335:W354" si="197">IF(T335="Y","",IF(AND(M335="",K335=""),"",IF(M335="",K335*O335,M335*O335)))</f>
        <v>0</v>
      </c>
      <c r="X335" s="100" t="str">
        <f t="shared" ref="X335:X354" si="198">IF(AND(N335="",L335=""),"",IF(N335="",L335,N335))</f>
        <v>%</v>
      </c>
      <c r="Y335" s="89"/>
      <c r="Z335" s="89"/>
      <c r="AB335" s="63"/>
      <c r="AR335" s="63"/>
      <c r="AS335" s="89"/>
      <c r="AT335" s="89"/>
      <c r="AU335" s="112">
        <f>$W335</f>
        <v>0</v>
      </c>
      <c r="AV335" s="89"/>
      <c r="AW335" s="98" t="e">
        <f t="shared" ref="AW335:AW354" si="199">IF($AV$45="region",IF($E335=AW$763,$U335,""),IF($G335=AW$763,$U335,""))</f>
        <v>#REF!</v>
      </c>
      <c r="AX335" s="98" t="e">
        <f t="shared" ref="AX335:AX354" si="200">IF($AV$45="Region",IF($E335=AW$763,$V335,""),IF($G335=AW$763,$V335,""))</f>
        <v>#REF!</v>
      </c>
      <c r="AY335" s="89"/>
      <c r="AZ335" s="98" t="e">
        <f t="shared" ref="AZ335:AZ354" si="201">IF($AV$45="region",IF($E335=AZ$763,$U335,""),IF($G335=AZ$763,$U335,""))</f>
        <v>#REF!</v>
      </c>
      <c r="BA335" s="98" t="e">
        <f t="shared" ref="BA335:BA354" si="202">IF($AV$45="Region",IF($E335=AZ$763,$V335,""),IF($G335=AZ$763,$V335,""))</f>
        <v>#REF!</v>
      </c>
      <c r="BB335" s="89"/>
      <c r="BC335" s="98" t="e">
        <f t="shared" ref="BC335:BC354" si="203">IF($AV$45="region",IF($E335=BC$763,$U335,""),IF($G335=BC$763,$U335,""))</f>
        <v>#REF!</v>
      </c>
      <c r="BD335" s="98" t="e">
        <f t="shared" ref="BD335:BD354" si="204">IF($AV$45="Region",IF($E335=BC$763,$V335,""),IF($G335=BC$763,$V335,""))</f>
        <v>#REF!</v>
      </c>
      <c r="BE335" s="89"/>
      <c r="BF335" s="98" t="e">
        <f t="shared" ref="BF335:BF354" si="205">IF($AV$45="region",IF($E335=BF$763,$U335,""),IF($G335=BF$763,$U335,""))</f>
        <v>#REF!</v>
      </c>
      <c r="BG335" s="98" t="e">
        <f t="shared" ref="BG335:BG354" si="206">IF($AV$45="Region",IF($E335=BF$763,$V335,""),IF($G335=BF$763,$V335,""))</f>
        <v>#REF!</v>
      </c>
      <c r="BH335" s="89"/>
      <c r="BI335" s="98" t="e">
        <f t="shared" ref="BI335:BI354" si="207">IF($AV$45="region",IF($E335=BI$763,$U335,""),IF($G335=BI$763,$U335,""))</f>
        <v>#REF!</v>
      </c>
      <c r="BJ335" s="98" t="e">
        <f t="shared" ref="BJ335:BJ354" si="208">IF($AV$45="Region",IF($E335=BI$763,$V335,""),IF($G335=BI$763,$V335,""))</f>
        <v>#REF!</v>
      </c>
      <c r="BK335" s="89"/>
      <c r="BL335" s="98" t="str">
        <f t="shared" ref="BL335:BL354" si="209">IF($E335=$BL$48,U335,"")</f>
        <v/>
      </c>
      <c r="BM335" s="98" t="str">
        <f t="shared" ref="BM335:BM354" si="210">IF($E335=$BL$48,V335,"")</f>
        <v/>
      </c>
      <c r="BN335" s="89"/>
      <c r="BO335" s="98" t="str">
        <f t="shared" ref="BO335:BO354" si="211">IF($E335=$BO$48,U335,"")</f>
        <v/>
      </c>
      <c r="BP335" s="98" t="str">
        <f t="shared" ref="BP335:BP354" si="212">IF($E335=$BO$48,V335,"")</f>
        <v/>
      </c>
      <c r="BQ335" s="89"/>
      <c r="BR335" s="98" t="str">
        <f t="shared" ref="BR335:BR354" si="213">IF($E335=$BR$48,U335,"")</f>
        <v/>
      </c>
      <c r="BS335" s="98" t="str">
        <f t="shared" ref="BS335:BS354" si="214">IF($E335=$BR$48,V335,"")</f>
        <v/>
      </c>
      <c r="BT335" s="89"/>
      <c r="BU335" s="98" t="str">
        <f t="shared" ref="BU335:BU354" si="215">IF($E335=$BU$48,U335,"")</f>
        <v/>
      </c>
      <c r="BV335" s="98" t="str">
        <f t="shared" ref="BV335:BV354" si="216">IF($E335=$BU$48,V335,"")</f>
        <v/>
      </c>
      <c r="BW335" s="89"/>
      <c r="BX335" s="63"/>
    </row>
    <row r="336" spans="1:76" s="59" customFormat="1" x14ac:dyDescent="0.25">
      <c r="A336" s="83">
        <v>2</v>
      </c>
      <c r="B336" s="109" t="str">
        <f t="shared" si="194"/>
        <v>Latin America: Pagiola et al 2007  (wet season)</v>
      </c>
      <c r="C336" s="108" t="s">
        <v>259</v>
      </c>
      <c r="D336" s="106" t="s">
        <v>257</v>
      </c>
      <c r="E336" s="108" t="s">
        <v>112</v>
      </c>
      <c r="F336" s="108" t="s">
        <v>118</v>
      </c>
      <c r="G336" s="108" t="s">
        <v>159</v>
      </c>
      <c r="H336" s="107" t="s">
        <v>108</v>
      </c>
      <c r="I336" s="106">
        <v>2007</v>
      </c>
      <c r="J336" s="106"/>
      <c r="K336" s="185">
        <v>8.8200000000000001E-2</v>
      </c>
      <c r="L336" s="105" t="s">
        <v>106</v>
      </c>
      <c r="M336" s="105"/>
      <c r="N336" s="151" t="s">
        <v>106</v>
      </c>
      <c r="O336" s="105"/>
      <c r="P336" s="104"/>
      <c r="Q336" s="440"/>
      <c r="R336" s="440"/>
      <c r="S336" s="64"/>
      <c r="T336" s="103"/>
      <c r="U336" s="101">
        <f t="shared" si="195"/>
        <v>8.8200000000000001E-2</v>
      </c>
      <c r="V336" s="102">
        <f t="shared" si="196"/>
        <v>8.8200000000000001E-2</v>
      </c>
      <c r="W336" s="101">
        <f t="shared" si="197"/>
        <v>0</v>
      </c>
      <c r="X336" s="100" t="str">
        <f t="shared" si="198"/>
        <v>%</v>
      </c>
      <c r="Y336" s="89"/>
      <c r="Z336" s="89"/>
      <c r="AB336" s="63"/>
      <c r="AR336" s="63"/>
      <c r="AS336" s="89"/>
      <c r="AT336" s="89"/>
      <c r="AU336" s="99"/>
      <c r="AV336" s="89"/>
      <c r="AW336" s="98" t="e">
        <f t="shared" si="199"/>
        <v>#REF!</v>
      </c>
      <c r="AX336" s="98" t="e">
        <f t="shared" si="200"/>
        <v>#REF!</v>
      </c>
      <c r="AY336" s="89"/>
      <c r="AZ336" s="98" t="e">
        <f t="shared" si="201"/>
        <v>#REF!</v>
      </c>
      <c r="BA336" s="98" t="e">
        <f t="shared" si="202"/>
        <v>#REF!</v>
      </c>
      <c r="BB336" s="89"/>
      <c r="BC336" s="98" t="e">
        <f t="shared" si="203"/>
        <v>#REF!</v>
      </c>
      <c r="BD336" s="98" t="e">
        <f t="shared" si="204"/>
        <v>#REF!</v>
      </c>
      <c r="BE336" s="89"/>
      <c r="BF336" s="98" t="e">
        <f t="shared" si="205"/>
        <v>#REF!</v>
      </c>
      <c r="BG336" s="98" t="e">
        <f t="shared" si="206"/>
        <v>#REF!</v>
      </c>
      <c r="BH336" s="89"/>
      <c r="BI336" s="98" t="e">
        <f t="shared" si="207"/>
        <v>#REF!</v>
      </c>
      <c r="BJ336" s="98" t="e">
        <f t="shared" si="208"/>
        <v>#REF!</v>
      </c>
      <c r="BK336" s="89"/>
      <c r="BL336" s="98" t="str">
        <f t="shared" si="209"/>
        <v/>
      </c>
      <c r="BM336" s="98" t="str">
        <f t="shared" si="210"/>
        <v/>
      </c>
      <c r="BN336" s="89"/>
      <c r="BO336" s="98" t="str">
        <f t="shared" si="211"/>
        <v/>
      </c>
      <c r="BP336" s="98" t="str">
        <f t="shared" si="212"/>
        <v/>
      </c>
      <c r="BQ336" s="89"/>
      <c r="BR336" s="98" t="str">
        <f t="shared" si="213"/>
        <v/>
      </c>
      <c r="BS336" s="98" t="str">
        <f t="shared" si="214"/>
        <v/>
      </c>
      <c r="BT336" s="89"/>
      <c r="BU336" s="98" t="str">
        <f t="shared" si="215"/>
        <v/>
      </c>
      <c r="BV336" s="98" t="str">
        <f t="shared" si="216"/>
        <v/>
      </c>
      <c r="BW336" s="89"/>
      <c r="BX336" s="63"/>
    </row>
    <row r="337" spans="1:76" s="59" customFormat="1" x14ac:dyDescent="0.25">
      <c r="A337" s="83">
        <v>3</v>
      </c>
      <c r="B337" s="109" t="str">
        <f t="shared" si="194"/>
        <v>Latin America: Pagiola et al 2007  (dry season)</v>
      </c>
      <c r="C337" s="106" t="s">
        <v>258</v>
      </c>
      <c r="D337" s="106" t="s">
        <v>257</v>
      </c>
      <c r="E337" s="108" t="s">
        <v>112</v>
      </c>
      <c r="F337" s="106" t="s">
        <v>118</v>
      </c>
      <c r="G337" s="108" t="s">
        <v>159</v>
      </c>
      <c r="H337" s="107" t="s">
        <v>108</v>
      </c>
      <c r="I337" s="106">
        <v>2007</v>
      </c>
      <c r="J337" s="106"/>
      <c r="K337" s="185">
        <v>6.25E-2</v>
      </c>
      <c r="L337" s="104" t="s">
        <v>106</v>
      </c>
      <c r="M337" s="104"/>
      <c r="N337" s="151" t="s">
        <v>106</v>
      </c>
      <c r="O337" s="105"/>
      <c r="P337" s="104"/>
      <c r="Q337" s="440"/>
      <c r="R337" s="440"/>
      <c r="S337" s="64"/>
      <c r="T337" s="103"/>
      <c r="U337" s="101">
        <f t="shared" si="195"/>
        <v>6.25E-2</v>
      </c>
      <c r="V337" s="102">
        <f t="shared" si="196"/>
        <v>6.25E-2</v>
      </c>
      <c r="W337" s="101">
        <f t="shared" si="197"/>
        <v>0</v>
      </c>
      <c r="X337" s="100" t="str">
        <f t="shared" si="198"/>
        <v>%</v>
      </c>
      <c r="Y337" s="89"/>
      <c r="Z337" s="89"/>
      <c r="AB337" s="63"/>
      <c r="AR337" s="63"/>
      <c r="AS337" s="89"/>
      <c r="AT337" s="89"/>
      <c r="AU337" s="99"/>
      <c r="AV337" s="89"/>
      <c r="AW337" s="98" t="e">
        <f t="shared" si="199"/>
        <v>#REF!</v>
      </c>
      <c r="AX337" s="98" t="e">
        <f t="shared" si="200"/>
        <v>#REF!</v>
      </c>
      <c r="AY337" s="89"/>
      <c r="AZ337" s="98" t="e">
        <f t="shared" si="201"/>
        <v>#REF!</v>
      </c>
      <c r="BA337" s="98" t="e">
        <f t="shared" si="202"/>
        <v>#REF!</v>
      </c>
      <c r="BB337" s="89"/>
      <c r="BC337" s="98" t="e">
        <f t="shared" si="203"/>
        <v>#REF!</v>
      </c>
      <c r="BD337" s="98" t="e">
        <f t="shared" si="204"/>
        <v>#REF!</v>
      </c>
      <c r="BE337" s="89"/>
      <c r="BF337" s="98" t="e">
        <f t="shared" si="205"/>
        <v>#REF!</v>
      </c>
      <c r="BG337" s="98" t="e">
        <f t="shared" si="206"/>
        <v>#REF!</v>
      </c>
      <c r="BH337" s="89"/>
      <c r="BI337" s="98" t="e">
        <f t="shared" si="207"/>
        <v>#REF!</v>
      </c>
      <c r="BJ337" s="98" t="e">
        <f t="shared" si="208"/>
        <v>#REF!</v>
      </c>
      <c r="BK337" s="89"/>
      <c r="BL337" s="98" t="str">
        <f t="shared" si="209"/>
        <v/>
      </c>
      <c r="BM337" s="98" t="str">
        <f t="shared" si="210"/>
        <v/>
      </c>
      <c r="BN337" s="89"/>
      <c r="BO337" s="98" t="str">
        <f t="shared" si="211"/>
        <v/>
      </c>
      <c r="BP337" s="98" t="str">
        <f t="shared" si="212"/>
        <v/>
      </c>
      <c r="BQ337" s="89"/>
      <c r="BR337" s="98" t="str">
        <f t="shared" si="213"/>
        <v/>
      </c>
      <c r="BS337" s="98" t="str">
        <f t="shared" si="214"/>
        <v/>
      </c>
      <c r="BT337" s="89"/>
      <c r="BU337" s="98" t="str">
        <f t="shared" si="215"/>
        <v/>
      </c>
      <c r="BV337" s="98" t="str">
        <f t="shared" si="216"/>
        <v/>
      </c>
      <c r="BW337" s="89"/>
      <c r="BX337" s="63"/>
    </row>
    <row r="338" spans="1:76" s="59" customFormat="1" x14ac:dyDescent="0.25">
      <c r="A338" s="83">
        <v>4</v>
      </c>
      <c r="B338" s="109" t="str">
        <f t="shared" si="194"/>
        <v xml:space="preserve">Latin America: Campos Paciullo et al 2011 </v>
      </c>
      <c r="C338" s="106" t="s">
        <v>255</v>
      </c>
      <c r="D338" s="106" t="s">
        <v>249</v>
      </c>
      <c r="E338" s="108" t="s">
        <v>112</v>
      </c>
      <c r="F338" s="106" t="s">
        <v>248</v>
      </c>
      <c r="G338" s="108" t="s">
        <v>159</v>
      </c>
      <c r="H338" s="107" t="s">
        <v>108</v>
      </c>
      <c r="I338" s="106">
        <v>2011</v>
      </c>
      <c r="J338" s="106"/>
      <c r="K338" s="104">
        <f>(298-256)/256</f>
        <v>0.1640625</v>
      </c>
      <c r="L338" s="104" t="s">
        <v>106</v>
      </c>
      <c r="M338" s="104"/>
      <c r="N338" s="151" t="s">
        <v>106</v>
      </c>
      <c r="O338" s="105"/>
      <c r="P338" s="104" t="s">
        <v>256</v>
      </c>
      <c r="Q338" s="440"/>
      <c r="R338" s="440"/>
      <c r="S338" s="64"/>
      <c r="T338" s="103"/>
      <c r="U338" s="101">
        <f t="shared" si="195"/>
        <v>0.1640625</v>
      </c>
      <c r="V338" s="102">
        <f t="shared" si="196"/>
        <v>0.1640625</v>
      </c>
      <c r="W338" s="101">
        <f t="shared" si="197"/>
        <v>0</v>
      </c>
      <c r="X338" s="100" t="str">
        <f t="shared" si="198"/>
        <v>%</v>
      </c>
      <c r="Y338" s="89"/>
      <c r="Z338" s="89"/>
      <c r="AB338" s="63"/>
      <c r="AR338" s="63"/>
      <c r="AS338" s="89"/>
      <c r="AT338" s="89"/>
      <c r="AU338" s="99"/>
      <c r="AV338" s="89"/>
      <c r="AW338" s="98" t="e">
        <f t="shared" si="199"/>
        <v>#REF!</v>
      </c>
      <c r="AX338" s="98" t="e">
        <f t="shared" si="200"/>
        <v>#REF!</v>
      </c>
      <c r="AY338" s="89"/>
      <c r="AZ338" s="98" t="e">
        <f t="shared" si="201"/>
        <v>#REF!</v>
      </c>
      <c r="BA338" s="98" t="e">
        <f t="shared" si="202"/>
        <v>#REF!</v>
      </c>
      <c r="BB338" s="89"/>
      <c r="BC338" s="98" t="e">
        <f t="shared" si="203"/>
        <v>#REF!</v>
      </c>
      <c r="BD338" s="98" t="e">
        <f t="shared" si="204"/>
        <v>#REF!</v>
      </c>
      <c r="BE338" s="89"/>
      <c r="BF338" s="98" t="e">
        <f t="shared" si="205"/>
        <v>#REF!</v>
      </c>
      <c r="BG338" s="98" t="e">
        <f t="shared" si="206"/>
        <v>#REF!</v>
      </c>
      <c r="BH338" s="89"/>
      <c r="BI338" s="98" t="e">
        <f t="shared" si="207"/>
        <v>#REF!</v>
      </c>
      <c r="BJ338" s="98" t="e">
        <f t="shared" si="208"/>
        <v>#REF!</v>
      </c>
      <c r="BK338" s="89"/>
      <c r="BL338" s="98" t="str">
        <f t="shared" si="209"/>
        <v/>
      </c>
      <c r="BM338" s="98" t="str">
        <f t="shared" si="210"/>
        <v/>
      </c>
      <c r="BN338" s="89"/>
      <c r="BO338" s="98" t="str">
        <f t="shared" si="211"/>
        <v/>
      </c>
      <c r="BP338" s="98" t="str">
        <f t="shared" si="212"/>
        <v/>
      </c>
      <c r="BQ338" s="89"/>
      <c r="BR338" s="98" t="str">
        <f t="shared" si="213"/>
        <v/>
      </c>
      <c r="BS338" s="98" t="str">
        <f t="shared" si="214"/>
        <v/>
      </c>
      <c r="BT338" s="89"/>
      <c r="BU338" s="98" t="str">
        <f t="shared" si="215"/>
        <v/>
      </c>
      <c r="BV338" s="98" t="str">
        <f t="shared" si="216"/>
        <v/>
      </c>
      <c r="BW338" s="89"/>
      <c r="BX338" s="63"/>
    </row>
    <row r="339" spans="1:76" s="59" customFormat="1" x14ac:dyDescent="0.25">
      <c r="A339" s="83">
        <v>5</v>
      </c>
      <c r="B339" s="109" t="str">
        <f t="shared" si="194"/>
        <v xml:space="preserve">Latin America: Campos Paciullo et al 2011 </v>
      </c>
      <c r="C339" s="106" t="s">
        <v>255</v>
      </c>
      <c r="D339" s="106" t="s">
        <v>249</v>
      </c>
      <c r="E339" s="108" t="s">
        <v>112</v>
      </c>
      <c r="F339" s="106" t="s">
        <v>248</v>
      </c>
      <c r="G339" s="108" t="s">
        <v>159</v>
      </c>
      <c r="H339" s="107" t="s">
        <v>108</v>
      </c>
      <c r="I339" s="106">
        <v>2011</v>
      </c>
      <c r="J339" s="106"/>
      <c r="K339" s="106">
        <f xml:space="preserve"> (88-97)/97</f>
        <v>-9.2783505154639179E-2</v>
      </c>
      <c r="L339" s="104" t="s">
        <v>106</v>
      </c>
      <c r="M339" s="104"/>
      <c r="N339" s="151" t="s">
        <v>106</v>
      </c>
      <c r="O339" s="105"/>
      <c r="P339" s="106" t="s">
        <v>254</v>
      </c>
      <c r="Q339" s="442"/>
      <c r="R339" s="442"/>
      <c r="S339" s="64"/>
      <c r="T339" s="103"/>
      <c r="U339" s="101">
        <f t="shared" si="195"/>
        <v>-9.2783505154639179E-2</v>
      </c>
      <c r="V339" s="102">
        <f t="shared" si="196"/>
        <v>-9.2783505154639179E-2</v>
      </c>
      <c r="W339" s="101">
        <f t="shared" si="197"/>
        <v>0</v>
      </c>
      <c r="X339" s="100" t="str">
        <f t="shared" si="198"/>
        <v>%</v>
      </c>
      <c r="Y339" s="89"/>
      <c r="Z339" s="89"/>
      <c r="AB339" s="63"/>
      <c r="AR339" s="63"/>
      <c r="AS339" s="89"/>
      <c r="AT339" s="89"/>
      <c r="AU339" s="99"/>
      <c r="AV339" s="89"/>
      <c r="AW339" s="98" t="e">
        <f t="shared" si="199"/>
        <v>#REF!</v>
      </c>
      <c r="AX339" s="98" t="e">
        <f t="shared" si="200"/>
        <v>#REF!</v>
      </c>
      <c r="AY339" s="89"/>
      <c r="AZ339" s="98" t="e">
        <f t="shared" si="201"/>
        <v>#REF!</v>
      </c>
      <c r="BA339" s="98" t="e">
        <f t="shared" si="202"/>
        <v>#REF!</v>
      </c>
      <c r="BB339" s="89"/>
      <c r="BC339" s="98" t="e">
        <f t="shared" si="203"/>
        <v>#REF!</v>
      </c>
      <c r="BD339" s="98" t="e">
        <f t="shared" si="204"/>
        <v>#REF!</v>
      </c>
      <c r="BE339" s="89"/>
      <c r="BF339" s="98" t="e">
        <f t="shared" si="205"/>
        <v>#REF!</v>
      </c>
      <c r="BG339" s="98" t="e">
        <f t="shared" si="206"/>
        <v>#REF!</v>
      </c>
      <c r="BH339" s="89"/>
      <c r="BI339" s="98" t="e">
        <f t="shared" si="207"/>
        <v>#REF!</v>
      </c>
      <c r="BJ339" s="98" t="e">
        <f t="shared" si="208"/>
        <v>#REF!</v>
      </c>
      <c r="BK339" s="89"/>
      <c r="BL339" s="98" t="str">
        <f t="shared" si="209"/>
        <v/>
      </c>
      <c r="BM339" s="98" t="str">
        <f t="shared" si="210"/>
        <v/>
      </c>
      <c r="BN339" s="89"/>
      <c r="BO339" s="98" t="str">
        <f t="shared" si="211"/>
        <v/>
      </c>
      <c r="BP339" s="98" t="str">
        <f t="shared" si="212"/>
        <v/>
      </c>
      <c r="BQ339" s="89"/>
      <c r="BR339" s="98" t="str">
        <f t="shared" si="213"/>
        <v/>
      </c>
      <c r="BS339" s="98" t="str">
        <f t="shared" si="214"/>
        <v/>
      </c>
      <c r="BT339" s="89"/>
      <c r="BU339" s="98" t="str">
        <f t="shared" si="215"/>
        <v/>
      </c>
      <c r="BV339" s="98" t="str">
        <f t="shared" si="216"/>
        <v/>
      </c>
      <c r="BW339" s="89"/>
      <c r="BX339" s="63"/>
    </row>
    <row r="340" spans="1:76" s="59" customFormat="1" x14ac:dyDescent="0.25">
      <c r="A340" s="83">
        <v>6</v>
      </c>
      <c r="B340" s="109" t="str">
        <f t="shared" si="194"/>
        <v>Latin America: Campos Paciullo et al 2011</v>
      </c>
      <c r="C340" s="106" t="s">
        <v>250</v>
      </c>
      <c r="D340" s="106" t="s">
        <v>249</v>
      </c>
      <c r="E340" s="108" t="s">
        <v>112</v>
      </c>
      <c r="F340" s="106" t="s">
        <v>248</v>
      </c>
      <c r="G340" s="108" t="s">
        <v>159</v>
      </c>
      <c r="H340" s="107" t="s">
        <v>108</v>
      </c>
      <c r="I340" s="106">
        <v>2011</v>
      </c>
      <c r="J340" s="106"/>
      <c r="K340" s="106">
        <f>(242-230)/ 230</f>
        <v>5.2173913043478258E-2</v>
      </c>
      <c r="L340" s="104" t="s">
        <v>106</v>
      </c>
      <c r="M340" s="104"/>
      <c r="N340" s="151" t="s">
        <v>106</v>
      </c>
      <c r="O340" s="105"/>
      <c r="P340" s="106" t="s">
        <v>253</v>
      </c>
      <c r="Q340" s="442"/>
      <c r="R340" s="442"/>
      <c r="S340" s="64"/>
      <c r="T340" s="103"/>
      <c r="U340" s="101">
        <f t="shared" si="195"/>
        <v>5.2173913043478258E-2</v>
      </c>
      <c r="V340" s="102">
        <f t="shared" si="196"/>
        <v>5.2173913043478258E-2</v>
      </c>
      <c r="W340" s="101">
        <f t="shared" si="197"/>
        <v>0</v>
      </c>
      <c r="X340" s="100" t="str">
        <f t="shared" si="198"/>
        <v>%</v>
      </c>
      <c r="Y340" s="89"/>
      <c r="Z340" s="89"/>
      <c r="AB340" s="63"/>
      <c r="AR340" s="63"/>
      <c r="AS340" s="89"/>
      <c r="AT340" s="89"/>
      <c r="AU340" s="99"/>
      <c r="AV340" s="89"/>
      <c r="AW340" s="98" t="e">
        <f t="shared" si="199"/>
        <v>#REF!</v>
      </c>
      <c r="AX340" s="98" t="e">
        <f t="shared" si="200"/>
        <v>#REF!</v>
      </c>
      <c r="AY340" s="89"/>
      <c r="AZ340" s="98" t="e">
        <f t="shared" si="201"/>
        <v>#REF!</v>
      </c>
      <c r="BA340" s="98" t="e">
        <f t="shared" si="202"/>
        <v>#REF!</v>
      </c>
      <c r="BB340" s="89"/>
      <c r="BC340" s="98" t="e">
        <f t="shared" si="203"/>
        <v>#REF!</v>
      </c>
      <c r="BD340" s="98" t="e">
        <f t="shared" si="204"/>
        <v>#REF!</v>
      </c>
      <c r="BE340" s="89"/>
      <c r="BF340" s="98" t="e">
        <f t="shared" si="205"/>
        <v>#REF!</v>
      </c>
      <c r="BG340" s="98" t="e">
        <f t="shared" si="206"/>
        <v>#REF!</v>
      </c>
      <c r="BH340" s="89"/>
      <c r="BI340" s="98" t="e">
        <f t="shared" si="207"/>
        <v>#REF!</v>
      </c>
      <c r="BJ340" s="98" t="e">
        <f t="shared" si="208"/>
        <v>#REF!</v>
      </c>
      <c r="BK340" s="89"/>
      <c r="BL340" s="98" t="str">
        <f t="shared" si="209"/>
        <v/>
      </c>
      <c r="BM340" s="98" t="str">
        <f t="shared" si="210"/>
        <v/>
      </c>
      <c r="BN340" s="89"/>
      <c r="BO340" s="98" t="str">
        <f t="shared" si="211"/>
        <v/>
      </c>
      <c r="BP340" s="98" t="str">
        <f t="shared" si="212"/>
        <v/>
      </c>
      <c r="BQ340" s="89"/>
      <c r="BR340" s="98" t="str">
        <f t="shared" si="213"/>
        <v/>
      </c>
      <c r="BS340" s="98" t="str">
        <f t="shared" si="214"/>
        <v/>
      </c>
      <c r="BT340" s="89"/>
      <c r="BU340" s="98" t="str">
        <f t="shared" si="215"/>
        <v/>
      </c>
      <c r="BV340" s="98" t="str">
        <f t="shared" si="216"/>
        <v/>
      </c>
      <c r="BW340" s="89"/>
      <c r="BX340" s="63"/>
    </row>
    <row r="341" spans="1:76" s="59" customFormat="1" x14ac:dyDescent="0.25">
      <c r="A341" s="83">
        <v>7</v>
      </c>
      <c r="B341" s="109" t="str">
        <f t="shared" si="194"/>
        <v>Latin America: Campos Paciullo et al 2011</v>
      </c>
      <c r="C341" s="106" t="s">
        <v>250</v>
      </c>
      <c r="D341" s="106" t="s">
        <v>249</v>
      </c>
      <c r="E341" s="108" t="s">
        <v>112</v>
      </c>
      <c r="F341" s="106" t="s">
        <v>248</v>
      </c>
      <c r="G341" s="108" t="s">
        <v>159</v>
      </c>
      <c r="H341" s="107" t="s">
        <v>108</v>
      </c>
      <c r="I341" s="106">
        <v>2011</v>
      </c>
      <c r="J341" s="106"/>
      <c r="K341" s="106">
        <f>(75-68)/68</f>
        <v>0.10294117647058823</v>
      </c>
      <c r="L341" s="104" t="s">
        <v>106</v>
      </c>
      <c r="M341" s="104"/>
      <c r="N341" s="151" t="s">
        <v>106</v>
      </c>
      <c r="O341" s="105"/>
      <c r="P341" s="106" t="s">
        <v>252</v>
      </c>
      <c r="Q341" s="442"/>
      <c r="R341" s="442"/>
      <c r="S341" s="64"/>
      <c r="T341" s="103"/>
      <c r="U341" s="101">
        <f t="shared" si="195"/>
        <v>0.10294117647058823</v>
      </c>
      <c r="V341" s="102">
        <f t="shared" si="196"/>
        <v>0.10294117647058823</v>
      </c>
      <c r="W341" s="101">
        <f t="shared" si="197"/>
        <v>0</v>
      </c>
      <c r="X341" s="100" t="str">
        <f t="shared" si="198"/>
        <v>%</v>
      </c>
      <c r="Y341" s="89"/>
      <c r="Z341" s="89"/>
      <c r="AB341" s="63"/>
      <c r="AR341" s="63"/>
      <c r="AS341" s="89"/>
      <c r="AT341" s="89"/>
      <c r="AU341" s="99"/>
      <c r="AV341" s="89"/>
      <c r="AW341" s="98" t="e">
        <f t="shared" si="199"/>
        <v>#REF!</v>
      </c>
      <c r="AX341" s="98" t="e">
        <f t="shared" si="200"/>
        <v>#REF!</v>
      </c>
      <c r="AY341" s="89"/>
      <c r="AZ341" s="98" t="e">
        <f t="shared" si="201"/>
        <v>#REF!</v>
      </c>
      <c r="BA341" s="98" t="e">
        <f t="shared" si="202"/>
        <v>#REF!</v>
      </c>
      <c r="BB341" s="89"/>
      <c r="BC341" s="98" t="e">
        <f t="shared" si="203"/>
        <v>#REF!</v>
      </c>
      <c r="BD341" s="98" t="e">
        <f t="shared" si="204"/>
        <v>#REF!</v>
      </c>
      <c r="BE341" s="89"/>
      <c r="BF341" s="98" t="e">
        <f t="shared" si="205"/>
        <v>#REF!</v>
      </c>
      <c r="BG341" s="98" t="e">
        <f t="shared" si="206"/>
        <v>#REF!</v>
      </c>
      <c r="BH341" s="89"/>
      <c r="BI341" s="98" t="e">
        <f t="shared" si="207"/>
        <v>#REF!</v>
      </c>
      <c r="BJ341" s="98" t="e">
        <f t="shared" si="208"/>
        <v>#REF!</v>
      </c>
      <c r="BK341" s="89"/>
      <c r="BL341" s="98" t="str">
        <f t="shared" si="209"/>
        <v/>
      </c>
      <c r="BM341" s="98" t="str">
        <f t="shared" si="210"/>
        <v/>
      </c>
      <c r="BN341" s="89"/>
      <c r="BO341" s="98" t="str">
        <f t="shared" si="211"/>
        <v/>
      </c>
      <c r="BP341" s="98" t="str">
        <f t="shared" si="212"/>
        <v/>
      </c>
      <c r="BQ341" s="89"/>
      <c r="BR341" s="98" t="str">
        <f t="shared" si="213"/>
        <v/>
      </c>
      <c r="BS341" s="98" t="str">
        <f t="shared" si="214"/>
        <v/>
      </c>
      <c r="BT341" s="89"/>
      <c r="BU341" s="98" t="str">
        <f t="shared" si="215"/>
        <v/>
      </c>
      <c r="BV341" s="98" t="str">
        <f t="shared" si="216"/>
        <v/>
      </c>
      <c r="BW341" s="89"/>
      <c r="BX341" s="63"/>
    </row>
    <row r="342" spans="1:76" s="59" customFormat="1" x14ac:dyDescent="0.25">
      <c r="A342" s="83">
        <v>8</v>
      </c>
      <c r="B342" s="109" t="str">
        <f t="shared" si="194"/>
        <v>Latin America: Campos Paciullo et al 2011</v>
      </c>
      <c r="C342" s="106" t="s">
        <v>250</v>
      </c>
      <c r="D342" s="106" t="s">
        <v>249</v>
      </c>
      <c r="E342" s="108" t="s">
        <v>112</v>
      </c>
      <c r="F342" s="106" t="s">
        <v>248</v>
      </c>
      <c r="G342" s="108" t="s">
        <v>159</v>
      </c>
      <c r="H342" s="107" t="s">
        <v>108</v>
      </c>
      <c r="I342" s="106">
        <v>2011</v>
      </c>
      <c r="J342" s="106"/>
      <c r="K342" s="106">
        <f>(258-211)/211</f>
        <v>0.22274881516587677</v>
      </c>
      <c r="L342" s="104" t="s">
        <v>106</v>
      </c>
      <c r="M342" s="104"/>
      <c r="N342" s="151" t="s">
        <v>106</v>
      </c>
      <c r="O342" s="105"/>
      <c r="P342" s="106" t="s">
        <v>251</v>
      </c>
      <c r="Q342" s="442"/>
      <c r="R342" s="442"/>
      <c r="S342" s="64"/>
      <c r="T342" s="103"/>
      <c r="U342" s="101">
        <f t="shared" si="195"/>
        <v>0.22274881516587677</v>
      </c>
      <c r="V342" s="102">
        <f t="shared" si="196"/>
        <v>0.22274881516587677</v>
      </c>
      <c r="W342" s="101">
        <f t="shared" si="197"/>
        <v>0</v>
      </c>
      <c r="X342" s="100" t="str">
        <f t="shared" si="198"/>
        <v>%</v>
      </c>
      <c r="Y342" s="89"/>
      <c r="Z342" s="89"/>
      <c r="AB342" s="63"/>
      <c r="AR342" s="63"/>
      <c r="AS342" s="89"/>
      <c r="AT342" s="89"/>
      <c r="AU342" s="99"/>
      <c r="AV342" s="89"/>
      <c r="AW342" s="98" t="e">
        <f t="shared" si="199"/>
        <v>#REF!</v>
      </c>
      <c r="AX342" s="98" t="e">
        <f t="shared" si="200"/>
        <v>#REF!</v>
      </c>
      <c r="AY342" s="89"/>
      <c r="AZ342" s="98" t="e">
        <f t="shared" si="201"/>
        <v>#REF!</v>
      </c>
      <c r="BA342" s="98" t="e">
        <f t="shared" si="202"/>
        <v>#REF!</v>
      </c>
      <c r="BB342" s="89"/>
      <c r="BC342" s="98" t="e">
        <f t="shared" si="203"/>
        <v>#REF!</v>
      </c>
      <c r="BD342" s="98" t="e">
        <f t="shared" si="204"/>
        <v>#REF!</v>
      </c>
      <c r="BE342" s="89"/>
      <c r="BF342" s="98" t="e">
        <f t="shared" si="205"/>
        <v>#REF!</v>
      </c>
      <c r="BG342" s="98" t="e">
        <f t="shared" si="206"/>
        <v>#REF!</v>
      </c>
      <c r="BH342" s="89"/>
      <c r="BI342" s="98" t="e">
        <f t="shared" si="207"/>
        <v>#REF!</v>
      </c>
      <c r="BJ342" s="98" t="e">
        <f t="shared" si="208"/>
        <v>#REF!</v>
      </c>
      <c r="BK342" s="89"/>
      <c r="BL342" s="98" t="str">
        <f t="shared" si="209"/>
        <v/>
      </c>
      <c r="BM342" s="98" t="str">
        <f t="shared" si="210"/>
        <v/>
      </c>
      <c r="BN342" s="89"/>
      <c r="BO342" s="98" t="str">
        <f t="shared" si="211"/>
        <v/>
      </c>
      <c r="BP342" s="98" t="str">
        <f t="shared" si="212"/>
        <v/>
      </c>
      <c r="BQ342" s="89"/>
      <c r="BR342" s="98" t="str">
        <f t="shared" si="213"/>
        <v/>
      </c>
      <c r="BS342" s="98" t="str">
        <f t="shared" si="214"/>
        <v/>
      </c>
      <c r="BT342" s="89"/>
      <c r="BU342" s="98" t="str">
        <f t="shared" si="215"/>
        <v/>
      </c>
      <c r="BV342" s="98" t="str">
        <f t="shared" si="216"/>
        <v/>
      </c>
      <c r="BW342" s="89"/>
      <c r="BX342" s="63"/>
    </row>
    <row r="343" spans="1:76" s="59" customFormat="1" x14ac:dyDescent="0.25">
      <c r="A343" s="83">
        <v>9</v>
      </c>
      <c r="B343" s="109" t="str">
        <f t="shared" si="194"/>
        <v>Latin America: Campos Paciullo et al 2011</v>
      </c>
      <c r="C343" s="106" t="s">
        <v>250</v>
      </c>
      <c r="D343" s="106" t="s">
        <v>249</v>
      </c>
      <c r="E343" s="108" t="s">
        <v>112</v>
      </c>
      <c r="F343" s="106" t="s">
        <v>248</v>
      </c>
      <c r="G343" s="108" t="s">
        <v>159</v>
      </c>
      <c r="H343" s="107" t="s">
        <v>108</v>
      </c>
      <c r="I343" s="106">
        <v>2011</v>
      </c>
      <c r="J343" s="106"/>
      <c r="K343" s="106">
        <f>(105-89)/89</f>
        <v>0.1797752808988764</v>
      </c>
      <c r="L343" s="104" t="s">
        <v>106</v>
      </c>
      <c r="M343" s="104"/>
      <c r="N343" s="151" t="s">
        <v>106</v>
      </c>
      <c r="O343" s="105"/>
      <c r="P343" s="106" t="s">
        <v>247</v>
      </c>
      <c r="Q343" s="442"/>
      <c r="R343" s="442"/>
      <c r="S343" s="64"/>
      <c r="T343" s="103"/>
      <c r="U343" s="101">
        <f t="shared" si="195"/>
        <v>0.1797752808988764</v>
      </c>
      <c r="V343" s="102">
        <f t="shared" si="196"/>
        <v>0.1797752808988764</v>
      </c>
      <c r="W343" s="101">
        <f t="shared" si="197"/>
        <v>0</v>
      </c>
      <c r="X343" s="100" t="str">
        <f t="shared" si="198"/>
        <v>%</v>
      </c>
      <c r="Y343" s="89"/>
      <c r="Z343" s="89"/>
      <c r="AB343" s="63"/>
      <c r="AR343" s="63"/>
      <c r="AS343" s="89"/>
      <c r="AT343" s="89"/>
      <c r="AU343" s="99"/>
      <c r="AV343" s="89"/>
      <c r="AW343" s="98" t="e">
        <f t="shared" si="199"/>
        <v>#REF!</v>
      </c>
      <c r="AX343" s="98" t="e">
        <f t="shared" si="200"/>
        <v>#REF!</v>
      </c>
      <c r="AY343" s="89"/>
      <c r="AZ343" s="98" t="e">
        <f t="shared" si="201"/>
        <v>#REF!</v>
      </c>
      <c r="BA343" s="98" t="e">
        <f t="shared" si="202"/>
        <v>#REF!</v>
      </c>
      <c r="BB343" s="89"/>
      <c r="BC343" s="98" t="e">
        <f t="shared" si="203"/>
        <v>#REF!</v>
      </c>
      <c r="BD343" s="98" t="e">
        <f t="shared" si="204"/>
        <v>#REF!</v>
      </c>
      <c r="BE343" s="89"/>
      <c r="BF343" s="98" t="e">
        <f t="shared" si="205"/>
        <v>#REF!</v>
      </c>
      <c r="BG343" s="98" t="e">
        <f t="shared" si="206"/>
        <v>#REF!</v>
      </c>
      <c r="BH343" s="89"/>
      <c r="BI343" s="98" t="e">
        <f t="shared" si="207"/>
        <v>#REF!</v>
      </c>
      <c r="BJ343" s="98" t="e">
        <f t="shared" si="208"/>
        <v>#REF!</v>
      </c>
      <c r="BK343" s="89"/>
      <c r="BL343" s="98" t="str">
        <f t="shared" si="209"/>
        <v/>
      </c>
      <c r="BM343" s="98" t="str">
        <f t="shared" si="210"/>
        <v/>
      </c>
      <c r="BN343" s="89"/>
      <c r="BO343" s="98" t="str">
        <f t="shared" si="211"/>
        <v/>
      </c>
      <c r="BP343" s="98" t="str">
        <f t="shared" si="212"/>
        <v/>
      </c>
      <c r="BQ343" s="89"/>
      <c r="BR343" s="98" t="str">
        <f t="shared" si="213"/>
        <v/>
      </c>
      <c r="BS343" s="98" t="str">
        <f t="shared" si="214"/>
        <v/>
      </c>
      <c r="BT343" s="89"/>
      <c r="BU343" s="98" t="str">
        <f t="shared" si="215"/>
        <v/>
      </c>
      <c r="BV343" s="98" t="str">
        <f t="shared" si="216"/>
        <v/>
      </c>
      <c r="BW343" s="89"/>
      <c r="BX343" s="63"/>
    </row>
    <row r="344" spans="1:76" s="59" customFormat="1" x14ac:dyDescent="0.25">
      <c r="A344" s="83">
        <v>10</v>
      </c>
      <c r="B344" s="109" t="str">
        <f t="shared" si="194"/>
        <v>Latin America: Ibrahim et al. 2005</v>
      </c>
      <c r="C344" s="106" t="s">
        <v>241</v>
      </c>
      <c r="D344" s="106"/>
      <c r="E344" s="108" t="s">
        <v>112</v>
      </c>
      <c r="F344" s="106" t="s">
        <v>245</v>
      </c>
      <c r="G344" s="108" t="s">
        <v>244</v>
      </c>
      <c r="H344" s="107" t="s">
        <v>108</v>
      </c>
      <c r="I344" s="106">
        <v>2005</v>
      </c>
      <c r="J344" s="106"/>
      <c r="K344" s="185">
        <f>1-(-93/-104)</f>
        <v>0.10576923076923073</v>
      </c>
      <c r="L344" s="104" t="s">
        <v>106</v>
      </c>
      <c r="M344" s="104"/>
      <c r="N344" s="151" t="s">
        <v>106</v>
      </c>
      <c r="O344" s="105"/>
      <c r="P344" s="106" t="s">
        <v>246</v>
      </c>
      <c r="Q344" s="442"/>
      <c r="R344" s="442"/>
      <c r="S344" s="64"/>
      <c r="T344" s="103"/>
      <c r="U344" s="101">
        <f t="shared" si="195"/>
        <v>0.10576923076923073</v>
      </c>
      <c r="V344" s="102">
        <f t="shared" si="196"/>
        <v>0.10576923076923073</v>
      </c>
      <c r="W344" s="101">
        <f t="shared" si="197"/>
        <v>0</v>
      </c>
      <c r="X344" s="100" t="str">
        <f t="shared" si="198"/>
        <v>%</v>
      </c>
      <c r="Y344" s="89"/>
      <c r="Z344" s="89"/>
      <c r="AB344" s="63"/>
      <c r="AR344" s="63"/>
      <c r="AS344" s="89"/>
      <c r="AT344" s="89"/>
      <c r="AU344" s="99"/>
      <c r="AV344" s="89"/>
      <c r="AW344" s="98" t="e">
        <f t="shared" si="199"/>
        <v>#REF!</v>
      </c>
      <c r="AX344" s="98" t="e">
        <f t="shared" si="200"/>
        <v>#REF!</v>
      </c>
      <c r="AY344" s="89"/>
      <c r="AZ344" s="98" t="e">
        <f t="shared" si="201"/>
        <v>#REF!</v>
      </c>
      <c r="BA344" s="98" t="e">
        <f t="shared" si="202"/>
        <v>#REF!</v>
      </c>
      <c r="BB344" s="89"/>
      <c r="BC344" s="98" t="e">
        <f t="shared" si="203"/>
        <v>#REF!</v>
      </c>
      <c r="BD344" s="98" t="e">
        <f t="shared" si="204"/>
        <v>#REF!</v>
      </c>
      <c r="BE344" s="89"/>
      <c r="BF344" s="98" t="e">
        <f t="shared" si="205"/>
        <v>#REF!</v>
      </c>
      <c r="BG344" s="98" t="e">
        <f t="shared" si="206"/>
        <v>#REF!</v>
      </c>
      <c r="BH344" s="89"/>
      <c r="BI344" s="98" t="e">
        <f t="shared" si="207"/>
        <v>#REF!</v>
      </c>
      <c r="BJ344" s="98" t="e">
        <f t="shared" si="208"/>
        <v>#REF!</v>
      </c>
      <c r="BK344" s="89"/>
      <c r="BL344" s="98" t="str">
        <f t="shared" si="209"/>
        <v/>
      </c>
      <c r="BM344" s="98" t="str">
        <f t="shared" si="210"/>
        <v/>
      </c>
      <c r="BN344" s="89"/>
      <c r="BO344" s="98" t="str">
        <f t="shared" si="211"/>
        <v/>
      </c>
      <c r="BP344" s="98" t="str">
        <f t="shared" si="212"/>
        <v/>
      </c>
      <c r="BQ344" s="89"/>
      <c r="BR344" s="98" t="str">
        <f t="shared" si="213"/>
        <v/>
      </c>
      <c r="BS344" s="98" t="str">
        <f t="shared" si="214"/>
        <v/>
      </c>
      <c r="BT344" s="89"/>
      <c r="BU344" s="98" t="str">
        <f t="shared" si="215"/>
        <v/>
      </c>
      <c r="BV344" s="98" t="str">
        <f t="shared" si="216"/>
        <v/>
      </c>
      <c r="BW344" s="89"/>
      <c r="BX344" s="63"/>
    </row>
    <row r="345" spans="1:76" s="59" customFormat="1" x14ac:dyDescent="0.25">
      <c r="A345" s="83">
        <v>11</v>
      </c>
      <c r="B345" s="109" t="str">
        <f t="shared" si="194"/>
        <v>Latin America: Ibrahim et al. 2005</v>
      </c>
      <c r="C345" s="106" t="s">
        <v>241</v>
      </c>
      <c r="D345" s="106"/>
      <c r="E345" s="108" t="s">
        <v>112</v>
      </c>
      <c r="F345" s="106" t="s">
        <v>245</v>
      </c>
      <c r="G345" s="108" t="s">
        <v>244</v>
      </c>
      <c r="H345" s="107" t="s">
        <v>108</v>
      </c>
      <c r="I345" s="106">
        <v>2005</v>
      </c>
      <c r="J345" s="106"/>
      <c r="K345" s="185">
        <f>(893/777)-1</f>
        <v>0.14929214929214929</v>
      </c>
      <c r="L345" s="104" t="s">
        <v>106</v>
      </c>
      <c r="M345" s="104"/>
      <c r="N345" s="151" t="s">
        <v>106</v>
      </c>
      <c r="O345" s="105"/>
      <c r="P345" s="106" t="s">
        <v>243</v>
      </c>
      <c r="Q345" s="442"/>
      <c r="R345" s="442"/>
      <c r="S345" s="64"/>
      <c r="T345" s="103"/>
      <c r="U345" s="101">
        <f t="shared" si="195"/>
        <v>0.14929214929214929</v>
      </c>
      <c r="V345" s="102">
        <f t="shared" si="196"/>
        <v>0.14929214929214929</v>
      </c>
      <c r="W345" s="101">
        <f t="shared" si="197"/>
        <v>0</v>
      </c>
      <c r="X345" s="100" t="str">
        <f t="shared" si="198"/>
        <v>%</v>
      </c>
      <c r="Y345" s="89"/>
      <c r="Z345" s="89"/>
      <c r="AB345" s="63"/>
      <c r="AR345" s="63"/>
      <c r="AS345" s="89"/>
      <c r="AT345" s="89"/>
      <c r="AU345" s="99"/>
      <c r="AV345" s="89"/>
      <c r="AW345" s="98" t="e">
        <f t="shared" si="199"/>
        <v>#REF!</v>
      </c>
      <c r="AX345" s="98" t="e">
        <f t="shared" si="200"/>
        <v>#REF!</v>
      </c>
      <c r="AY345" s="89"/>
      <c r="AZ345" s="98" t="e">
        <f t="shared" si="201"/>
        <v>#REF!</v>
      </c>
      <c r="BA345" s="98" t="e">
        <f t="shared" si="202"/>
        <v>#REF!</v>
      </c>
      <c r="BB345" s="89"/>
      <c r="BC345" s="98" t="e">
        <f t="shared" si="203"/>
        <v>#REF!</v>
      </c>
      <c r="BD345" s="98" t="e">
        <f t="shared" si="204"/>
        <v>#REF!</v>
      </c>
      <c r="BE345" s="89"/>
      <c r="BF345" s="98" t="e">
        <f t="shared" si="205"/>
        <v>#REF!</v>
      </c>
      <c r="BG345" s="98" t="e">
        <f t="shared" si="206"/>
        <v>#REF!</v>
      </c>
      <c r="BH345" s="89"/>
      <c r="BI345" s="98" t="e">
        <f t="shared" si="207"/>
        <v>#REF!</v>
      </c>
      <c r="BJ345" s="98" t="e">
        <f t="shared" si="208"/>
        <v>#REF!</v>
      </c>
      <c r="BK345" s="89"/>
      <c r="BL345" s="98" t="str">
        <f t="shared" si="209"/>
        <v/>
      </c>
      <c r="BM345" s="98" t="str">
        <f t="shared" si="210"/>
        <v/>
      </c>
      <c r="BN345" s="89"/>
      <c r="BO345" s="98" t="str">
        <f t="shared" si="211"/>
        <v/>
      </c>
      <c r="BP345" s="98" t="str">
        <f t="shared" si="212"/>
        <v/>
      </c>
      <c r="BQ345" s="89"/>
      <c r="BR345" s="98" t="str">
        <f t="shared" si="213"/>
        <v/>
      </c>
      <c r="BS345" s="98" t="str">
        <f t="shared" si="214"/>
        <v/>
      </c>
      <c r="BT345" s="89"/>
      <c r="BU345" s="98" t="str">
        <f t="shared" si="215"/>
        <v/>
      </c>
      <c r="BV345" s="98" t="str">
        <f t="shared" si="216"/>
        <v/>
      </c>
      <c r="BW345" s="89"/>
      <c r="BX345" s="63"/>
    </row>
    <row r="346" spans="1:76" s="59" customFormat="1" x14ac:dyDescent="0.25">
      <c r="A346" s="83">
        <v>12</v>
      </c>
      <c r="B346" s="109" t="str">
        <f t="shared" si="194"/>
        <v>Latin America: Ibrahim et al. 2005</v>
      </c>
      <c r="C346" s="106" t="s">
        <v>241</v>
      </c>
      <c r="D346" s="106"/>
      <c r="E346" s="108" t="s">
        <v>112</v>
      </c>
      <c r="F346" s="106" t="s">
        <v>240</v>
      </c>
      <c r="G346" s="108" t="s">
        <v>159</v>
      </c>
      <c r="H346" s="107" t="s">
        <v>108</v>
      </c>
      <c r="I346" s="106">
        <v>2005</v>
      </c>
      <c r="J346" s="106"/>
      <c r="K346" s="185">
        <f>(12.7/11.1)-1</f>
        <v>0.14414414414414423</v>
      </c>
      <c r="L346" s="104" t="s">
        <v>106</v>
      </c>
      <c r="M346" s="104"/>
      <c r="N346" s="151" t="s">
        <v>106</v>
      </c>
      <c r="O346" s="105"/>
      <c r="P346" s="106" t="s">
        <v>242</v>
      </c>
      <c r="Q346" s="442"/>
      <c r="R346" s="442"/>
      <c r="S346" s="64"/>
      <c r="T346" s="103"/>
      <c r="U346" s="101">
        <f t="shared" si="195"/>
        <v>0.14414414414414423</v>
      </c>
      <c r="V346" s="102">
        <f t="shared" si="196"/>
        <v>0.14414414414414423</v>
      </c>
      <c r="W346" s="101">
        <f t="shared" si="197"/>
        <v>0</v>
      </c>
      <c r="X346" s="100" t="str">
        <f t="shared" si="198"/>
        <v>%</v>
      </c>
      <c r="Y346" s="89"/>
      <c r="Z346" s="89"/>
      <c r="AB346" s="63"/>
      <c r="AR346" s="63"/>
      <c r="AS346" s="89"/>
      <c r="AT346" s="89"/>
      <c r="AU346" s="99"/>
      <c r="AV346" s="89"/>
      <c r="AW346" s="98" t="e">
        <f t="shared" si="199"/>
        <v>#REF!</v>
      </c>
      <c r="AX346" s="98" t="e">
        <f t="shared" si="200"/>
        <v>#REF!</v>
      </c>
      <c r="AY346" s="89"/>
      <c r="AZ346" s="98" t="e">
        <f t="shared" si="201"/>
        <v>#REF!</v>
      </c>
      <c r="BA346" s="98" t="e">
        <f t="shared" si="202"/>
        <v>#REF!</v>
      </c>
      <c r="BB346" s="89"/>
      <c r="BC346" s="98" t="e">
        <f t="shared" si="203"/>
        <v>#REF!</v>
      </c>
      <c r="BD346" s="98" t="e">
        <f t="shared" si="204"/>
        <v>#REF!</v>
      </c>
      <c r="BE346" s="89"/>
      <c r="BF346" s="98" t="e">
        <f t="shared" si="205"/>
        <v>#REF!</v>
      </c>
      <c r="BG346" s="98" t="e">
        <f t="shared" si="206"/>
        <v>#REF!</v>
      </c>
      <c r="BH346" s="89"/>
      <c r="BI346" s="98" t="e">
        <f t="shared" si="207"/>
        <v>#REF!</v>
      </c>
      <c r="BJ346" s="98" t="e">
        <f t="shared" si="208"/>
        <v>#REF!</v>
      </c>
      <c r="BK346" s="89"/>
      <c r="BL346" s="98" t="str">
        <f t="shared" si="209"/>
        <v/>
      </c>
      <c r="BM346" s="98" t="str">
        <f t="shared" si="210"/>
        <v/>
      </c>
      <c r="BN346" s="89"/>
      <c r="BO346" s="98" t="str">
        <f t="shared" si="211"/>
        <v/>
      </c>
      <c r="BP346" s="98" t="str">
        <f t="shared" si="212"/>
        <v/>
      </c>
      <c r="BQ346" s="89"/>
      <c r="BR346" s="98" t="str">
        <f t="shared" si="213"/>
        <v/>
      </c>
      <c r="BS346" s="98" t="str">
        <f t="shared" si="214"/>
        <v/>
      </c>
      <c r="BT346" s="89"/>
      <c r="BU346" s="98" t="str">
        <f t="shared" si="215"/>
        <v/>
      </c>
      <c r="BV346" s="98" t="str">
        <f t="shared" si="216"/>
        <v/>
      </c>
      <c r="BW346" s="89"/>
      <c r="BX346" s="63"/>
    </row>
    <row r="347" spans="1:76" s="59" customFormat="1" x14ac:dyDescent="0.25">
      <c r="A347" s="83">
        <v>13</v>
      </c>
      <c r="B347" s="109" t="str">
        <f t="shared" si="194"/>
        <v>Latin America: Ibrahim et al. 2005</v>
      </c>
      <c r="C347" s="106" t="s">
        <v>241</v>
      </c>
      <c r="D347" s="106"/>
      <c r="E347" s="108" t="s">
        <v>112</v>
      </c>
      <c r="F347" s="106" t="s">
        <v>240</v>
      </c>
      <c r="G347" s="108" t="s">
        <v>159</v>
      </c>
      <c r="H347" s="107" t="s">
        <v>108</v>
      </c>
      <c r="I347" s="106">
        <v>2005</v>
      </c>
      <c r="J347" s="106"/>
      <c r="K347" s="185">
        <f>(9/9.2)-1</f>
        <v>-2.1739130434782483E-2</v>
      </c>
      <c r="L347" s="104" t="s">
        <v>106</v>
      </c>
      <c r="M347" s="104"/>
      <c r="N347" s="151" t="s">
        <v>106</v>
      </c>
      <c r="O347" s="105"/>
      <c r="P347" s="106" t="s">
        <v>239</v>
      </c>
      <c r="Q347" s="442"/>
      <c r="R347" s="442"/>
      <c r="S347" s="64"/>
      <c r="T347" s="103"/>
      <c r="U347" s="101">
        <f t="shared" si="195"/>
        <v>-2.1739130434782483E-2</v>
      </c>
      <c r="V347" s="102">
        <f t="shared" si="196"/>
        <v>-2.1739130434782483E-2</v>
      </c>
      <c r="W347" s="101">
        <f t="shared" si="197"/>
        <v>0</v>
      </c>
      <c r="X347" s="100" t="str">
        <f t="shared" si="198"/>
        <v>%</v>
      </c>
      <c r="Y347" s="89"/>
      <c r="Z347" s="89"/>
      <c r="AB347" s="63"/>
      <c r="AR347" s="63"/>
      <c r="AS347" s="89"/>
      <c r="AT347" s="89"/>
      <c r="AU347" s="99"/>
      <c r="AV347" s="89"/>
      <c r="AW347" s="98" t="e">
        <f t="shared" si="199"/>
        <v>#REF!</v>
      </c>
      <c r="AX347" s="98" t="e">
        <f t="shared" si="200"/>
        <v>#REF!</v>
      </c>
      <c r="AY347" s="89"/>
      <c r="AZ347" s="98" t="e">
        <f t="shared" si="201"/>
        <v>#REF!</v>
      </c>
      <c r="BA347" s="98" t="e">
        <f t="shared" si="202"/>
        <v>#REF!</v>
      </c>
      <c r="BB347" s="89"/>
      <c r="BC347" s="98" t="e">
        <f t="shared" si="203"/>
        <v>#REF!</v>
      </c>
      <c r="BD347" s="98" t="e">
        <f t="shared" si="204"/>
        <v>#REF!</v>
      </c>
      <c r="BE347" s="89"/>
      <c r="BF347" s="98" t="e">
        <f t="shared" si="205"/>
        <v>#REF!</v>
      </c>
      <c r="BG347" s="98" t="e">
        <f t="shared" si="206"/>
        <v>#REF!</v>
      </c>
      <c r="BH347" s="89"/>
      <c r="BI347" s="98" t="e">
        <f t="shared" si="207"/>
        <v>#REF!</v>
      </c>
      <c r="BJ347" s="98" t="e">
        <f t="shared" si="208"/>
        <v>#REF!</v>
      </c>
      <c r="BK347" s="89"/>
      <c r="BL347" s="98" t="str">
        <f t="shared" si="209"/>
        <v/>
      </c>
      <c r="BM347" s="98" t="str">
        <f t="shared" si="210"/>
        <v/>
      </c>
      <c r="BN347" s="89"/>
      <c r="BO347" s="98" t="str">
        <f t="shared" si="211"/>
        <v/>
      </c>
      <c r="BP347" s="98" t="str">
        <f t="shared" si="212"/>
        <v/>
      </c>
      <c r="BQ347" s="89"/>
      <c r="BR347" s="98" t="str">
        <f t="shared" si="213"/>
        <v/>
      </c>
      <c r="BS347" s="98" t="str">
        <f t="shared" si="214"/>
        <v/>
      </c>
      <c r="BT347" s="89"/>
      <c r="BU347" s="98" t="str">
        <f t="shared" si="215"/>
        <v/>
      </c>
      <c r="BV347" s="98" t="str">
        <f t="shared" si="216"/>
        <v/>
      </c>
      <c r="BW347" s="89"/>
      <c r="BX347" s="63"/>
    </row>
    <row r="348" spans="1:76" s="59" customFormat="1" x14ac:dyDescent="0.25">
      <c r="A348" s="83">
        <v>14</v>
      </c>
      <c r="B348" s="109" t="str">
        <f t="shared" si="194"/>
        <v xml:space="preserve">: </v>
      </c>
      <c r="C348" s="106"/>
      <c r="D348" s="106"/>
      <c r="E348" s="108"/>
      <c r="F348" s="106"/>
      <c r="G348" s="108"/>
      <c r="H348" s="107"/>
      <c r="I348" s="106"/>
      <c r="J348" s="106"/>
      <c r="K348" s="104"/>
      <c r="L348" s="110"/>
      <c r="M348" s="104"/>
      <c r="N348" s="151" t="s">
        <v>106</v>
      </c>
      <c r="O348" s="105"/>
      <c r="P348" s="104"/>
      <c r="Q348" s="440"/>
      <c r="R348" s="440"/>
      <c r="S348" s="64"/>
      <c r="T348" s="103"/>
      <c r="U348" s="101" t="str">
        <f t="shared" si="195"/>
        <v/>
      </c>
      <c r="V348" s="102" t="str">
        <f t="shared" si="196"/>
        <v/>
      </c>
      <c r="W348" s="101" t="str">
        <f t="shared" si="197"/>
        <v/>
      </c>
      <c r="X348" s="100" t="str">
        <f t="shared" si="198"/>
        <v>%</v>
      </c>
      <c r="Y348" s="89"/>
      <c r="Z348" s="89"/>
      <c r="AB348" s="63"/>
      <c r="AR348" s="63"/>
      <c r="AS348" s="89"/>
      <c r="AT348" s="89"/>
      <c r="AU348" s="99"/>
      <c r="AV348" s="89"/>
      <c r="AW348" s="98" t="e">
        <f t="shared" si="199"/>
        <v>#REF!</v>
      </c>
      <c r="AX348" s="98" t="e">
        <f t="shared" si="200"/>
        <v>#REF!</v>
      </c>
      <c r="AY348" s="89"/>
      <c r="AZ348" s="98" t="e">
        <f t="shared" si="201"/>
        <v>#REF!</v>
      </c>
      <c r="BA348" s="98" t="e">
        <f t="shared" si="202"/>
        <v>#REF!</v>
      </c>
      <c r="BB348" s="89"/>
      <c r="BC348" s="98" t="e">
        <f t="shared" si="203"/>
        <v>#REF!</v>
      </c>
      <c r="BD348" s="98" t="e">
        <f t="shared" si="204"/>
        <v>#REF!</v>
      </c>
      <c r="BE348" s="89"/>
      <c r="BF348" s="98" t="e">
        <f t="shared" si="205"/>
        <v>#REF!</v>
      </c>
      <c r="BG348" s="98" t="e">
        <f t="shared" si="206"/>
        <v>#REF!</v>
      </c>
      <c r="BH348" s="89"/>
      <c r="BI348" s="98" t="e">
        <f t="shared" si="207"/>
        <v>#REF!</v>
      </c>
      <c r="BJ348" s="98" t="e">
        <f t="shared" si="208"/>
        <v>#REF!</v>
      </c>
      <c r="BK348" s="89"/>
      <c r="BL348" s="98" t="str">
        <f t="shared" si="209"/>
        <v/>
      </c>
      <c r="BM348" s="98" t="str">
        <f t="shared" si="210"/>
        <v/>
      </c>
      <c r="BN348" s="89"/>
      <c r="BO348" s="98" t="str">
        <f t="shared" si="211"/>
        <v/>
      </c>
      <c r="BP348" s="98" t="str">
        <f t="shared" si="212"/>
        <v/>
      </c>
      <c r="BQ348" s="89"/>
      <c r="BR348" s="98" t="str">
        <f t="shared" si="213"/>
        <v/>
      </c>
      <c r="BS348" s="98" t="str">
        <f t="shared" si="214"/>
        <v/>
      </c>
      <c r="BT348" s="89"/>
      <c r="BU348" s="98" t="str">
        <f t="shared" si="215"/>
        <v/>
      </c>
      <c r="BV348" s="98" t="str">
        <f t="shared" si="216"/>
        <v/>
      </c>
      <c r="BW348" s="89"/>
      <c r="BX348" s="63"/>
    </row>
    <row r="349" spans="1:76" s="59" customFormat="1" x14ac:dyDescent="0.25">
      <c r="A349" s="83">
        <v>15</v>
      </c>
      <c r="B349" s="109" t="str">
        <f t="shared" si="194"/>
        <v xml:space="preserve">: </v>
      </c>
      <c r="C349" s="106"/>
      <c r="D349" s="106"/>
      <c r="E349" s="108"/>
      <c r="F349" s="106"/>
      <c r="G349" s="108"/>
      <c r="H349" s="107"/>
      <c r="I349" s="106"/>
      <c r="J349" s="106"/>
      <c r="K349" s="104"/>
      <c r="L349" s="110"/>
      <c r="M349" s="104"/>
      <c r="N349" s="151" t="s">
        <v>106</v>
      </c>
      <c r="O349" s="105"/>
      <c r="P349" s="104"/>
      <c r="Q349" s="440"/>
      <c r="R349" s="440"/>
      <c r="S349" s="64"/>
      <c r="T349" s="103"/>
      <c r="U349" s="101" t="str">
        <f t="shared" si="195"/>
        <v/>
      </c>
      <c r="V349" s="102" t="str">
        <f t="shared" si="196"/>
        <v/>
      </c>
      <c r="W349" s="101" t="str">
        <f t="shared" si="197"/>
        <v/>
      </c>
      <c r="X349" s="100" t="str">
        <f t="shared" si="198"/>
        <v>%</v>
      </c>
      <c r="Y349" s="89"/>
      <c r="Z349" s="89"/>
      <c r="AB349" s="63"/>
      <c r="AR349" s="63"/>
      <c r="AS349" s="89"/>
      <c r="AT349" s="89"/>
      <c r="AU349" s="99"/>
      <c r="AV349" s="89"/>
      <c r="AW349" s="98" t="e">
        <f t="shared" si="199"/>
        <v>#REF!</v>
      </c>
      <c r="AX349" s="98" t="e">
        <f t="shared" si="200"/>
        <v>#REF!</v>
      </c>
      <c r="AY349" s="89"/>
      <c r="AZ349" s="98" t="e">
        <f t="shared" si="201"/>
        <v>#REF!</v>
      </c>
      <c r="BA349" s="98" t="e">
        <f t="shared" si="202"/>
        <v>#REF!</v>
      </c>
      <c r="BB349" s="89"/>
      <c r="BC349" s="98" t="e">
        <f t="shared" si="203"/>
        <v>#REF!</v>
      </c>
      <c r="BD349" s="98" t="e">
        <f t="shared" si="204"/>
        <v>#REF!</v>
      </c>
      <c r="BE349" s="89"/>
      <c r="BF349" s="98" t="e">
        <f t="shared" si="205"/>
        <v>#REF!</v>
      </c>
      <c r="BG349" s="98" t="e">
        <f t="shared" si="206"/>
        <v>#REF!</v>
      </c>
      <c r="BH349" s="89"/>
      <c r="BI349" s="98" t="e">
        <f t="shared" si="207"/>
        <v>#REF!</v>
      </c>
      <c r="BJ349" s="98" t="e">
        <f t="shared" si="208"/>
        <v>#REF!</v>
      </c>
      <c r="BK349" s="89"/>
      <c r="BL349" s="98" t="str">
        <f t="shared" si="209"/>
        <v/>
      </c>
      <c r="BM349" s="98" t="str">
        <f t="shared" si="210"/>
        <v/>
      </c>
      <c r="BN349" s="89"/>
      <c r="BO349" s="98" t="str">
        <f t="shared" si="211"/>
        <v/>
      </c>
      <c r="BP349" s="98" t="str">
        <f t="shared" si="212"/>
        <v/>
      </c>
      <c r="BQ349" s="89"/>
      <c r="BR349" s="98" t="str">
        <f t="shared" si="213"/>
        <v/>
      </c>
      <c r="BS349" s="98" t="str">
        <f t="shared" si="214"/>
        <v/>
      </c>
      <c r="BT349" s="89"/>
      <c r="BU349" s="98" t="str">
        <f t="shared" si="215"/>
        <v/>
      </c>
      <c r="BV349" s="98" t="str">
        <f t="shared" si="216"/>
        <v/>
      </c>
      <c r="BW349" s="89"/>
      <c r="BX349" s="63"/>
    </row>
    <row r="350" spans="1:76" s="59" customFormat="1" x14ac:dyDescent="0.25">
      <c r="A350" s="83">
        <v>16</v>
      </c>
      <c r="B350" s="109" t="str">
        <f t="shared" si="194"/>
        <v xml:space="preserve">: </v>
      </c>
      <c r="C350" s="106"/>
      <c r="D350" s="106"/>
      <c r="E350" s="108"/>
      <c r="F350" s="106"/>
      <c r="G350" s="108"/>
      <c r="H350" s="107"/>
      <c r="I350" s="106"/>
      <c r="J350" s="106"/>
      <c r="K350" s="104"/>
      <c r="L350" s="110"/>
      <c r="M350" s="104"/>
      <c r="N350" s="151" t="s">
        <v>106</v>
      </c>
      <c r="O350" s="105"/>
      <c r="P350" s="104"/>
      <c r="Q350" s="440"/>
      <c r="R350" s="440"/>
      <c r="S350" s="64"/>
      <c r="T350" s="103"/>
      <c r="U350" s="101" t="str">
        <f t="shared" si="195"/>
        <v/>
      </c>
      <c r="V350" s="102" t="str">
        <f t="shared" si="196"/>
        <v/>
      </c>
      <c r="W350" s="101" t="str">
        <f t="shared" si="197"/>
        <v/>
      </c>
      <c r="X350" s="100" t="str">
        <f t="shared" si="198"/>
        <v>%</v>
      </c>
      <c r="Y350" s="89"/>
      <c r="Z350" s="89"/>
      <c r="AB350" s="63"/>
      <c r="AR350" s="63"/>
      <c r="AS350" s="89"/>
      <c r="AT350" s="89"/>
      <c r="AU350" s="99"/>
      <c r="AV350" s="89"/>
      <c r="AW350" s="98" t="e">
        <f t="shared" si="199"/>
        <v>#REF!</v>
      </c>
      <c r="AX350" s="98" t="e">
        <f t="shared" si="200"/>
        <v>#REF!</v>
      </c>
      <c r="AY350" s="89"/>
      <c r="AZ350" s="98" t="e">
        <f t="shared" si="201"/>
        <v>#REF!</v>
      </c>
      <c r="BA350" s="98" t="e">
        <f t="shared" si="202"/>
        <v>#REF!</v>
      </c>
      <c r="BB350" s="89"/>
      <c r="BC350" s="98" t="e">
        <f t="shared" si="203"/>
        <v>#REF!</v>
      </c>
      <c r="BD350" s="98" t="e">
        <f t="shared" si="204"/>
        <v>#REF!</v>
      </c>
      <c r="BE350" s="89"/>
      <c r="BF350" s="98" t="e">
        <f t="shared" si="205"/>
        <v>#REF!</v>
      </c>
      <c r="BG350" s="98" t="e">
        <f t="shared" si="206"/>
        <v>#REF!</v>
      </c>
      <c r="BH350" s="89"/>
      <c r="BI350" s="98" t="e">
        <f t="shared" si="207"/>
        <v>#REF!</v>
      </c>
      <c r="BJ350" s="98" t="e">
        <f t="shared" si="208"/>
        <v>#REF!</v>
      </c>
      <c r="BK350" s="89"/>
      <c r="BL350" s="98" t="str">
        <f t="shared" si="209"/>
        <v/>
      </c>
      <c r="BM350" s="98" t="str">
        <f t="shared" si="210"/>
        <v/>
      </c>
      <c r="BN350" s="89"/>
      <c r="BO350" s="98" t="str">
        <f t="shared" si="211"/>
        <v/>
      </c>
      <c r="BP350" s="98" t="str">
        <f t="shared" si="212"/>
        <v/>
      </c>
      <c r="BQ350" s="89"/>
      <c r="BR350" s="98" t="str">
        <f t="shared" si="213"/>
        <v/>
      </c>
      <c r="BS350" s="98" t="str">
        <f t="shared" si="214"/>
        <v/>
      </c>
      <c r="BT350" s="89"/>
      <c r="BU350" s="98" t="str">
        <f t="shared" si="215"/>
        <v/>
      </c>
      <c r="BV350" s="98" t="str">
        <f t="shared" si="216"/>
        <v/>
      </c>
      <c r="BW350" s="89"/>
      <c r="BX350" s="63"/>
    </row>
    <row r="351" spans="1:76" s="59" customFormat="1" x14ac:dyDescent="0.25">
      <c r="A351" s="83">
        <v>17</v>
      </c>
      <c r="B351" s="109" t="str">
        <f t="shared" si="194"/>
        <v xml:space="preserve">: </v>
      </c>
      <c r="C351" s="106"/>
      <c r="D351" s="106"/>
      <c r="E351" s="108"/>
      <c r="F351" s="106"/>
      <c r="G351" s="108"/>
      <c r="H351" s="107"/>
      <c r="I351" s="106"/>
      <c r="J351" s="106"/>
      <c r="K351" s="104"/>
      <c r="L351" s="110"/>
      <c r="M351" s="104"/>
      <c r="N351" s="151" t="s">
        <v>106</v>
      </c>
      <c r="O351" s="105"/>
      <c r="P351" s="104"/>
      <c r="Q351" s="440"/>
      <c r="R351" s="440"/>
      <c r="S351" s="64"/>
      <c r="T351" s="103"/>
      <c r="U351" s="101" t="str">
        <f t="shared" si="195"/>
        <v/>
      </c>
      <c r="V351" s="102" t="str">
        <f t="shared" si="196"/>
        <v/>
      </c>
      <c r="W351" s="101" t="str">
        <f t="shared" si="197"/>
        <v/>
      </c>
      <c r="X351" s="100" t="str">
        <f t="shared" si="198"/>
        <v>%</v>
      </c>
      <c r="Y351" s="89"/>
      <c r="Z351" s="89"/>
      <c r="AB351" s="63"/>
      <c r="AR351" s="63"/>
      <c r="AS351" s="89"/>
      <c r="AT351" s="89"/>
      <c r="AU351" s="99"/>
      <c r="AV351" s="89"/>
      <c r="AW351" s="98" t="e">
        <f t="shared" si="199"/>
        <v>#REF!</v>
      </c>
      <c r="AX351" s="98" t="e">
        <f t="shared" si="200"/>
        <v>#REF!</v>
      </c>
      <c r="AY351" s="89"/>
      <c r="AZ351" s="98" t="e">
        <f t="shared" si="201"/>
        <v>#REF!</v>
      </c>
      <c r="BA351" s="98" t="e">
        <f t="shared" si="202"/>
        <v>#REF!</v>
      </c>
      <c r="BB351" s="89"/>
      <c r="BC351" s="98" t="e">
        <f t="shared" si="203"/>
        <v>#REF!</v>
      </c>
      <c r="BD351" s="98" t="e">
        <f t="shared" si="204"/>
        <v>#REF!</v>
      </c>
      <c r="BE351" s="89"/>
      <c r="BF351" s="98" t="e">
        <f t="shared" si="205"/>
        <v>#REF!</v>
      </c>
      <c r="BG351" s="98" t="e">
        <f t="shared" si="206"/>
        <v>#REF!</v>
      </c>
      <c r="BH351" s="89"/>
      <c r="BI351" s="98" t="e">
        <f t="shared" si="207"/>
        <v>#REF!</v>
      </c>
      <c r="BJ351" s="98" t="e">
        <f t="shared" si="208"/>
        <v>#REF!</v>
      </c>
      <c r="BK351" s="89"/>
      <c r="BL351" s="98" t="str">
        <f t="shared" si="209"/>
        <v/>
      </c>
      <c r="BM351" s="98" t="str">
        <f t="shared" si="210"/>
        <v/>
      </c>
      <c r="BN351" s="89"/>
      <c r="BO351" s="98" t="str">
        <f t="shared" si="211"/>
        <v/>
      </c>
      <c r="BP351" s="98" t="str">
        <f t="shared" si="212"/>
        <v/>
      </c>
      <c r="BQ351" s="89"/>
      <c r="BR351" s="98" t="str">
        <f t="shared" si="213"/>
        <v/>
      </c>
      <c r="BS351" s="98" t="str">
        <f t="shared" si="214"/>
        <v/>
      </c>
      <c r="BT351" s="89"/>
      <c r="BU351" s="98" t="str">
        <f t="shared" si="215"/>
        <v/>
      </c>
      <c r="BV351" s="98" t="str">
        <f t="shared" si="216"/>
        <v/>
      </c>
      <c r="BW351" s="89"/>
      <c r="BX351" s="63"/>
    </row>
    <row r="352" spans="1:76" s="59" customFormat="1" x14ac:dyDescent="0.25">
      <c r="A352" s="83">
        <v>18</v>
      </c>
      <c r="B352" s="109" t="str">
        <f t="shared" si="194"/>
        <v xml:space="preserve">: </v>
      </c>
      <c r="C352" s="106"/>
      <c r="D352" s="106"/>
      <c r="E352" s="108"/>
      <c r="F352" s="106"/>
      <c r="G352" s="108"/>
      <c r="H352" s="107"/>
      <c r="I352" s="106"/>
      <c r="J352" s="106"/>
      <c r="K352" s="104"/>
      <c r="L352" s="104"/>
      <c r="M352" s="104"/>
      <c r="N352" s="151" t="s">
        <v>106</v>
      </c>
      <c r="O352" s="105"/>
      <c r="P352" s="104"/>
      <c r="Q352" s="440"/>
      <c r="R352" s="440"/>
      <c r="S352" s="64"/>
      <c r="T352" s="103"/>
      <c r="U352" s="101" t="str">
        <f t="shared" si="195"/>
        <v/>
      </c>
      <c r="V352" s="102" t="str">
        <f t="shared" si="196"/>
        <v/>
      </c>
      <c r="W352" s="101" t="str">
        <f t="shared" si="197"/>
        <v/>
      </c>
      <c r="X352" s="100" t="str">
        <f t="shared" si="198"/>
        <v>%</v>
      </c>
      <c r="Y352" s="89"/>
      <c r="Z352" s="89"/>
      <c r="AB352" s="63"/>
      <c r="AR352" s="63"/>
      <c r="AS352" s="89"/>
      <c r="AT352" s="89"/>
      <c r="AU352" s="99"/>
      <c r="AV352" s="89"/>
      <c r="AW352" s="98" t="e">
        <f t="shared" si="199"/>
        <v>#REF!</v>
      </c>
      <c r="AX352" s="98" t="e">
        <f t="shared" si="200"/>
        <v>#REF!</v>
      </c>
      <c r="AY352" s="89"/>
      <c r="AZ352" s="98" t="e">
        <f t="shared" si="201"/>
        <v>#REF!</v>
      </c>
      <c r="BA352" s="98" t="e">
        <f t="shared" si="202"/>
        <v>#REF!</v>
      </c>
      <c r="BB352" s="89"/>
      <c r="BC352" s="98" t="e">
        <f t="shared" si="203"/>
        <v>#REF!</v>
      </c>
      <c r="BD352" s="98" t="e">
        <f t="shared" si="204"/>
        <v>#REF!</v>
      </c>
      <c r="BE352" s="89"/>
      <c r="BF352" s="98" t="e">
        <f t="shared" si="205"/>
        <v>#REF!</v>
      </c>
      <c r="BG352" s="98" t="e">
        <f t="shared" si="206"/>
        <v>#REF!</v>
      </c>
      <c r="BH352" s="89"/>
      <c r="BI352" s="98" t="e">
        <f t="shared" si="207"/>
        <v>#REF!</v>
      </c>
      <c r="BJ352" s="98" t="e">
        <f t="shared" si="208"/>
        <v>#REF!</v>
      </c>
      <c r="BK352" s="89"/>
      <c r="BL352" s="98" t="str">
        <f t="shared" si="209"/>
        <v/>
      </c>
      <c r="BM352" s="98" t="str">
        <f t="shared" si="210"/>
        <v/>
      </c>
      <c r="BN352" s="89"/>
      <c r="BO352" s="98" t="str">
        <f t="shared" si="211"/>
        <v/>
      </c>
      <c r="BP352" s="98" t="str">
        <f t="shared" si="212"/>
        <v/>
      </c>
      <c r="BQ352" s="89"/>
      <c r="BR352" s="98" t="str">
        <f t="shared" si="213"/>
        <v/>
      </c>
      <c r="BS352" s="98" t="str">
        <f t="shared" si="214"/>
        <v/>
      </c>
      <c r="BT352" s="89"/>
      <c r="BU352" s="98" t="str">
        <f t="shared" si="215"/>
        <v/>
      </c>
      <c r="BV352" s="98" t="str">
        <f t="shared" si="216"/>
        <v/>
      </c>
      <c r="BW352" s="89"/>
      <c r="BX352" s="63"/>
    </row>
    <row r="353" spans="1:76" s="59" customFormat="1" x14ac:dyDescent="0.25">
      <c r="A353" s="83">
        <v>19</v>
      </c>
      <c r="B353" s="109" t="str">
        <f t="shared" si="194"/>
        <v xml:space="preserve">: </v>
      </c>
      <c r="C353" s="106"/>
      <c r="D353" s="106"/>
      <c r="E353" s="108"/>
      <c r="F353" s="106"/>
      <c r="G353" s="108"/>
      <c r="H353" s="107"/>
      <c r="I353" s="106"/>
      <c r="J353" s="106"/>
      <c r="K353" s="104"/>
      <c r="L353" s="104"/>
      <c r="M353" s="104"/>
      <c r="N353" s="151" t="s">
        <v>106</v>
      </c>
      <c r="O353" s="105"/>
      <c r="P353" s="104"/>
      <c r="Q353" s="440"/>
      <c r="R353" s="440"/>
      <c r="S353" s="64"/>
      <c r="T353" s="103"/>
      <c r="U353" s="101" t="str">
        <f t="shared" si="195"/>
        <v/>
      </c>
      <c r="V353" s="102" t="str">
        <f t="shared" si="196"/>
        <v/>
      </c>
      <c r="W353" s="101" t="str">
        <f t="shared" si="197"/>
        <v/>
      </c>
      <c r="X353" s="100" t="str">
        <f t="shared" si="198"/>
        <v>%</v>
      </c>
      <c r="Y353" s="89"/>
      <c r="Z353" s="89"/>
      <c r="AB353" s="63"/>
      <c r="AR353" s="63"/>
      <c r="AS353" s="89"/>
      <c r="AT353" s="89"/>
      <c r="AU353" s="99"/>
      <c r="AV353" s="89"/>
      <c r="AW353" s="98" t="e">
        <f t="shared" si="199"/>
        <v>#REF!</v>
      </c>
      <c r="AX353" s="98" t="e">
        <f t="shared" si="200"/>
        <v>#REF!</v>
      </c>
      <c r="AY353" s="89"/>
      <c r="AZ353" s="98" t="e">
        <f t="shared" si="201"/>
        <v>#REF!</v>
      </c>
      <c r="BA353" s="98" t="e">
        <f t="shared" si="202"/>
        <v>#REF!</v>
      </c>
      <c r="BB353" s="89"/>
      <c r="BC353" s="98" t="e">
        <f t="shared" si="203"/>
        <v>#REF!</v>
      </c>
      <c r="BD353" s="98" t="e">
        <f t="shared" si="204"/>
        <v>#REF!</v>
      </c>
      <c r="BE353" s="89"/>
      <c r="BF353" s="98" t="e">
        <f t="shared" si="205"/>
        <v>#REF!</v>
      </c>
      <c r="BG353" s="98" t="e">
        <f t="shared" si="206"/>
        <v>#REF!</v>
      </c>
      <c r="BH353" s="89"/>
      <c r="BI353" s="98" t="e">
        <f t="shared" si="207"/>
        <v>#REF!</v>
      </c>
      <c r="BJ353" s="98" t="e">
        <f t="shared" si="208"/>
        <v>#REF!</v>
      </c>
      <c r="BK353" s="89"/>
      <c r="BL353" s="98" t="str">
        <f t="shared" si="209"/>
        <v/>
      </c>
      <c r="BM353" s="98" t="str">
        <f t="shared" si="210"/>
        <v/>
      </c>
      <c r="BN353" s="89"/>
      <c r="BO353" s="98" t="str">
        <f t="shared" si="211"/>
        <v/>
      </c>
      <c r="BP353" s="98" t="str">
        <f t="shared" si="212"/>
        <v/>
      </c>
      <c r="BQ353" s="89"/>
      <c r="BR353" s="98" t="str">
        <f t="shared" si="213"/>
        <v/>
      </c>
      <c r="BS353" s="98" t="str">
        <f t="shared" si="214"/>
        <v/>
      </c>
      <c r="BT353" s="89"/>
      <c r="BU353" s="98" t="str">
        <f t="shared" si="215"/>
        <v/>
      </c>
      <c r="BV353" s="98" t="str">
        <f t="shared" si="216"/>
        <v/>
      </c>
      <c r="BW353" s="89"/>
      <c r="BX353" s="63"/>
    </row>
    <row r="354" spans="1:76" s="59" customFormat="1" x14ac:dyDescent="0.25">
      <c r="A354" s="83">
        <v>20</v>
      </c>
      <c r="B354" s="109" t="str">
        <f t="shared" si="194"/>
        <v xml:space="preserve">: </v>
      </c>
      <c r="C354" s="106"/>
      <c r="D354" s="106"/>
      <c r="E354" s="108"/>
      <c r="F354" s="106"/>
      <c r="G354" s="108"/>
      <c r="H354" s="107"/>
      <c r="I354" s="106"/>
      <c r="J354" s="106"/>
      <c r="K354" s="104"/>
      <c r="L354" s="104"/>
      <c r="M354" s="104"/>
      <c r="N354" s="151" t="s">
        <v>106</v>
      </c>
      <c r="O354" s="105"/>
      <c r="P354" s="104"/>
      <c r="Q354" s="440"/>
      <c r="R354" s="440"/>
      <c r="S354" s="64"/>
      <c r="T354" s="103"/>
      <c r="U354" s="101" t="str">
        <f t="shared" si="195"/>
        <v/>
      </c>
      <c r="V354" s="102" t="str">
        <f t="shared" si="196"/>
        <v/>
      </c>
      <c r="W354" s="101" t="str">
        <f t="shared" si="197"/>
        <v/>
      </c>
      <c r="X354" s="100" t="str">
        <f t="shared" si="198"/>
        <v>%</v>
      </c>
      <c r="Y354" s="89"/>
      <c r="Z354" s="89"/>
      <c r="AB354" s="63"/>
      <c r="AR354" s="63"/>
      <c r="AS354" s="89"/>
      <c r="AT354" s="89"/>
      <c r="AU354" s="99"/>
      <c r="AV354" s="89"/>
      <c r="AW354" s="98" t="e">
        <f t="shared" si="199"/>
        <v>#REF!</v>
      </c>
      <c r="AX354" s="98" t="e">
        <f t="shared" si="200"/>
        <v>#REF!</v>
      </c>
      <c r="AY354" s="89"/>
      <c r="AZ354" s="98" t="e">
        <f t="shared" si="201"/>
        <v>#REF!</v>
      </c>
      <c r="BA354" s="98" t="e">
        <f t="shared" si="202"/>
        <v>#REF!</v>
      </c>
      <c r="BB354" s="89"/>
      <c r="BC354" s="98" t="e">
        <f t="shared" si="203"/>
        <v>#REF!</v>
      </c>
      <c r="BD354" s="98" t="e">
        <f t="shared" si="204"/>
        <v>#REF!</v>
      </c>
      <c r="BE354" s="89"/>
      <c r="BF354" s="98" t="e">
        <f t="shared" si="205"/>
        <v>#REF!</v>
      </c>
      <c r="BG354" s="98" t="e">
        <f t="shared" si="206"/>
        <v>#REF!</v>
      </c>
      <c r="BH354" s="89"/>
      <c r="BI354" s="98" t="e">
        <f t="shared" si="207"/>
        <v>#REF!</v>
      </c>
      <c r="BJ354" s="98" t="e">
        <f t="shared" si="208"/>
        <v>#REF!</v>
      </c>
      <c r="BK354" s="89"/>
      <c r="BL354" s="98" t="str">
        <f t="shared" si="209"/>
        <v/>
      </c>
      <c r="BM354" s="98" t="str">
        <f t="shared" si="210"/>
        <v/>
      </c>
      <c r="BN354" s="89"/>
      <c r="BO354" s="98" t="str">
        <f t="shared" si="211"/>
        <v/>
      </c>
      <c r="BP354" s="98" t="str">
        <f t="shared" si="212"/>
        <v/>
      </c>
      <c r="BQ354" s="89"/>
      <c r="BR354" s="98" t="str">
        <f t="shared" si="213"/>
        <v/>
      </c>
      <c r="BS354" s="98" t="str">
        <f t="shared" si="214"/>
        <v/>
      </c>
      <c r="BT354" s="89"/>
      <c r="BU354" s="98" t="str">
        <f t="shared" si="215"/>
        <v/>
      </c>
      <c r="BV354" s="98" t="str">
        <f t="shared" si="216"/>
        <v/>
      </c>
      <c r="BW354" s="89"/>
      <c r="BX354" s="63"/>
    </row>
    <row r="355" spans="1:76" s="59" customFormat="1" x14ac:dyDescent="0.25">
      <c r="A355" s="83"/>
      <c r="B355" s="91" t="s">
        <v>64</v>
      </c>
      <c r="C355" s="92"/>
      <c r="D355" s="92"/>
      <c r="E355" s="92"/>
      <c r="F355" s="92"/>
      <c r="G355" s="92"/>
      <c r="H355" s="64"/>
      <c r="I355" s="89"/>
      <c r="J355" s="94"/>
      <c r="K355" s="64"/>
      <c r="L355" s="64"/>
      <c r="M355" s="64" t="s">
        <v>63</v>
      </c>
      <c r="N355" s="64"/>
      <c r="O355" s="64"/>
      <c r="P355" s="64"/>
      <c r="Q355" s="64"/>
      <c r="R355" s="64"/>
      <c r="S355" s="64"/>
      <c r="T355" s="94" t="s">
        <v>62</v>
      </c>
      <c r="U355" s="97">
        <f>AVERAGE(U335:U354)</f>
        <v>0.10054496724576324</v>
      </c>
      <c r="V355" s="97">
        <f>IF(U363="Y",SUM(V335:V354)/SUM(O335:O354),AVERAGE(V335:V354))</f>
        <v>0.10054496724576324</v>
      </c>
      <c r="W355" s="96" t="e">
        <f>SUM(W335:W354)/SUM(O335:O354)</f>
        <v>#DIV/0!</v>
      </c>
      <c r="X355" s="89"/>
      <c r="Y355" s="89"/>
      <c r="Z355" s="89"/>
      <c r="AB355" s="95"/>
      <c r="AR355" s="63"/>
      <c r="AS355" s="89"/>
      <c r="AT355" s="89"/>
      <c r="AU355" s="89"/>
      <c r="AV355" s="94" t="s">
        <v>62</v>
      </c>
      <c r="AW355" s="93" t="e">
        <f>AVERAGE(AW335:AW354)</f>
        <v>#REF!</v>
      </c>
      <c r="AX355" s="93" t="e">
        <f>SUM(AX335:AX354)/COUNTIF(AX335:AX354,"&gt;0")</f>
        <v>#REF!</v>
      </c>
      <c r="AY355" s="89"/>
      <c r="AZ355" s="93" t="e">
        <f>AVERAGE(AZ335:AZ354)</f>
        <v>#REF!</v>
      </c>
      <c r="BA355" s="93" t="e">
        <f>SUM(BA335:BA354)/COUNTIF(BA335:BA354,"&gt;0")</f>
        <v>#REF!</v>
      </c>
      <c r="BB355" s="89"/>
      <c r="BC355" s="93" t="e">
        <f>AVERAGE(BC335:BC354)</f>
        <v>#REF!</v>
      </c>
      <c r="BD355" s="93" t="e">
        <f>SUM(BD335:BD354)/COUNTIF(BD335:BD354,"&gt;0")</f>
        <v>#REF!</v>
      </c>
      <c r="BE355" s="89"/>
      <c r="BF355" s="93" t="e">
        <f>AVERAGE(BF335:BF354)</f>
        <v>#REF!</v>
      </c>
      <c r="BG355" s="93" t="e">
        <f>SUM(BG335:BG354)/COUNTIF(BG335:BG354,"&gt;0")</f>
        <v>#REF!</v>
      </c>
      <c r="BH355" s="89"/>
      <c r="BI355" s="93" t="e">
        <f>AVERAGE(BI335:BI354)</f>
        <v>#REF!</v>
      </c>
      <c r="BJ355" s="93" t="e">
        <f>SUM(BJ335:BJ354)/COUNTIF(BJ335:BJ354,"&gt;0")</f>
        <v>#REF!</v>
      </c>
      <c r="BK355" s="94"/>
      <c r="BL355" s="93" t="e">
        <f>AVERAGE(BL335:BL354)</f>
        <v>#DIV/0!</v>
      </c>
      <c r="BM355" s="93" t="e">
        <f>SUM(BM335:BM354)/COUNTIF(BM335:BM354,"&gt;0")</f>
        <v>#DIV/0!</v>
      </c>
      <c r="BN355" s="89"/>
      <c r="BO355" s="93" t="e">
        <f>AVERAGE(BO335:BO354)</f>
        <v>#DIV/0!</v>
      </c>
      <c r="BP355" s="93" t="e">
        <f>SUM(BP335:BP354)/COUNTIF(BP335:BP354,"&gt;0")</f>
        <v>#DIV/0!</v>
      </c>
      <c r="BQ355" s="89"/>
      <c r="BR355" s="93" t="e">
        <f>AVERAGE(BR335:BR354)</f>
        <v>#DIV/0!</v>
      </c>
      <c r="BS355" s="93" t="e">
        <f>SUM(BS335:BS354)/COUNTIF(BS335:BS354,"&gt;0")</f>
        <v>#DIV/0!</v>
      </c>
      <c r="BT355" s="89"/>
      <c r="BU355" s="93" t="e">
        <f>AVERAGE(BU335:BU354)</f>
        <v>#DIV/0!</v>
      </c>
      <c r="BV355" s="93" t="e">
        <f>SUM(BV335:BV354)/COUNTIF(BV335:BV354,"&gt;0")</f>
        <v>#DIV/0!</v>
      </c>
      <c r="BW355" s="89"/>
      <c r="BX355" s="63"/>
    </row>
    <row r="356" spans="1:76" s="59" customFormat="1" x14ac:dyDescent="0.25">
      <c r="A356" s="83"/>
      <c r="B356" s="91" t="s">
        <v>61</v>
      </c>
      <c r="C356" s="92" t="s">
        <v>60</v>
      </c>
      <c r="D356" s="398"/>
      <c r="E356" s="399"/>
      <c r="F356" s="399"/>
      <c r="G356" s="399"/>
      <c r="H356" s="399"/>
      <c r="I356" s="399"/>
      <c r="J356" s="399"/>
      <c r="K356" s="400"/>
      <c r="L356" s="64"/>
      <c r="M356" s="64"/>
      <c r="N356" s="64"/>
      <c r="O356" s="64"/>
      <c r="P356" s="64"/>
      <c r="Q356" s="64"/>
      <c r="R356" s="64"/>
      <c r="S356" s="64"/>
      <c r="T356" s="77" t="s">
        <v>57</v>
      </c>
      <c r="U356" s="88">
        <f>U355+X356*U359</f>
        <v>0.18294669726472942</v>
      </c>
      <c r="V356" s="88">
        <f>V355+X356*V359</f>
        <v>0.18294669726472942</v>
      </c>
      <c r="W356" s="88" t="e">
        <f>W355+X356*W359</f>
        <v>#DIV/0!</v>
      </c>
      <c r="X356" s="86">
        <v>1</v>
      </c>
      <c r="Y356" s="64" t="s">
        <v>59</v>
      </c>
      <c r="Z356" s="89"/>
      <c r="AA356" s="89" t="s">
        <v>58</v>
      </c>
      <c r="AB356" s="87"/>
      <c r="AR356" s="63"/>
      <c r="AS356" s="89"/>
      <c r="AT356" s="89"/>
      <c r="AU356" s="89"/>
      <c r="AV356" s="77" t="s">
        <v>57</v>
      </c>
      <c r="AW356" s="76" t="e">
        <f>AW355+(AW361*AW358)</f>
        <v>#REF!</v>
      </c>
      <c r="AX356" s="76" t="e">
        <f>AX355+(AX361*AW358)</f>
        <v>#REF!</v>
      </c>
      <c r="AY356" s="89"/>
      <c r="AZ356" s="76" t="e">
        <f>AZ355+(AZ361*AZ358)</f>
        <v>#REF!</v>
      </c>
      <c r="BA356" s="76" t="e">
        <f>BA355+(BA361*AZ358)</f>
        <v>#REF!</v>
      </c>
      <c r="BB356" s="89"/>
      <c r="BC356" s="76" t="e">
        <f>BC355+(BC361*BC358)</f>
        <v>#REF!</v>
      </c>
      <c r="BD356" s="76" t="e">
        <f>BD355+(BD361*BC358)</f>
        <v>#REF!</v>
      </c>
      <c r="BE356" s="89"/>
      <c r="BF356" s="76" t="e">
        <f>BF355+(BF361*BF358)</f>
        <v>#REF!</v>
      </c>
      <c r="BG356" s="76" t="e">
        <f>BG355+(BG361*BF358)</f>
        <v>#REF!</v>
      </c>
      <c r="BH356" s="89"/>
      <c r="BI356" s="76" t="e">
        <f>BI355+(BI361*BI358)</f>
        <v>#REF!</v>
      </c>
      <c r="BJ356" s="76" t="e">
        <f>BJ355+(BJ361*BI358)</f>
        <v>#REF!</v>
      </c>
      <c r="BK356" s="77"/>
      <c r="BL356" s="76" t="e">
        <f>BL355+(BL361*BL358)</f>
        <v>#DIV/0!</v>
      </c>
      <c r="BM356" s="76" t="e">
        <f>BM355+(BM361*BL358)</f>
        <v>#DIV/0!</v>
      </c>
      <c r="BN356" s="89"/>
      <c r="BO356" s="76" t="e">
        <f>BO355+(BO361*BO358)</f>
        <v>#DIV/0!</v>
      </c>
      <c r="BP356" s="76" t="e">
        <f>BP355+(BP361*BO358)</f>
        <v>#DIV/0!</v>
      </c>
      <c r="BQ356" s="89"/>
      <c r="BR356" s="76" t="e">
        <f>BR355+(BR361*BR358)</f>
        <v>#DIV/0!</v>
      </c>
      <c r="BS356" s="76" t="e">
        <f>BS355+(BS361*BR358)</f>
        <v>#DIV/0!</v>
      </c>
      <c r="BT356" s="89"/>
      <c r="BU356" s="76" t="e">
        <f>BU355+(BU361*BU358)</f>
        <v>#DIV/0!</v>
      </c>
      <c r="BV356" s="76" t="e">
        <f>BV355+(BV361*BU358)</f>
        <v>#DIV/0!</v>
      </c>
      <c r="BW356" s="89"/>
      <c r="BX356" s="63"/>
    </row>
    <row r="357" spans="1:76" s="59" customFormat="1" x14ac:dyDescent="0.25">
      <c r="A357" s="83"/>
      <c r="B357" s="91" t="s">
        <v>56</v>
      </c>
      <c r="C357" s="83"/>
      <c r="D357" s="401"/>
      <c r="E357" s="402"/>
      <c r="F357" s="402"/>
      <c r="G357" s="402"/>
      <c r="H357" s="402"/>
      <c r="I357" s="402"/>
      <c r="J357" s="402"/>
      <c r="K357" s="403"/>
      <c r="L357" s="89"/>
      <c r="M357" s="89"/>
      <c r="N357" s="64"/>
      <c r="O357" s="64"/>
      <c r="P357" s="64"/>
      <c r="Q357" s="64"/>
      <c r="R357" s="64"/>
      <c r="S357" s="64"/>
      <c r="T357" s="77" t="s">
        <v>54</v>
      </c>
      <c r="U357" s="88">
        <f>IF($AA357="Y",MIN(U335:U354),U355-$X357*U359)</f>
        <v>1.814323722679706E-2</v>
      </c>
      <c r="V357" s="88">
        <f>IF($AA357="Y",MIN(V335:V354),V355-$X357*V359)</f>
        <v>1.814323722679706E-2</v>
      </c>
      <c r="W357" s="88" t="e">
        <f>IF($AA357="Y",MIN(W335:W354),W355-$X357*W359)</f>
        <v>#DIV/0!</v>
      </c>
      <c r="X357" s="86">
        <v>1</v>
      </c>
      <c r="Y357" s="64" t="s">
        <v>55</v>
      </c>
      <c r="Z357" s="89"/>
      <c r="AA357" s="90" t="s">
        <v>47</v>
      </c>
      <c r="AB357" s="87"/>
      <c r="AR357" s="63"/>
      <c r="AS357" s="89"/>
      <c r="AT357" s="89"/>
      <c r="AU357" s="89"/>
      <c r="AV357" s="77" t="s">
        <v>54</v>
      </c>
      <c r="AW357" s="76" t="e">
        <f>AW355-(AW361*AW359)</f>
        <v>#REF!</v>
      </c>
      <c r="AX357" s="76" t="e">
        <f>AX355-(AX361*AW359)</f>
        <v>#REF!</v>
      </c>
      <c r="AY357" s="89"/>
      <c r="AZ357" s="76" t="e">
        <f>AZ355-(AZ361*AZ359)</f>
        <v>#REF!</v>
      </c>
      <c r="BA357" s="76" t="e">
        <f>BA355-(BA361*AZ359)</f>
        <v>#REF!</v>
      </c>
      <c r="BB357" s="89"/>
      <c r="BC357" s="76" t="e">
        <f>BC355-(BC361*BC359)</f>
        <v>#REF!</v>
      </c>
      <c r="BD357" s="76" t="e">
        <f>BD355-(BD361*BC359)</f>
        <v>#REF!</v>
      </c>
      <c r="BE357" s="89"/>
      <c r="BF357" s="76" t="e">
        <f>BF355-(BF361*BF359)</f>
        <v>#REF!</v>
      </c>
      <c r="BG357" s="76" t="e">
        <f>BG355-(BG361*BF359)</f>
        <v>#REF!</v>
      </c>
      <c r="BH357" s="89"/>
      <c r="BI357" s="76" t="e">
        <f>BI355-(BI361*BI359)</f>
        <v>#REF!</v>
      </c>
      <c r="BJ357" s="76" t="e">
        <f>BJ355-(BJ361*BI359)</f>
        <v>#REF!</v>
      </c>
      <c r="BK357" s="77"/>
      <c r="BL357" s="76" t="e">
        <f>BL355-(BL361*BL359)</f>
        <v>#DIV/0!</v>
      </c>
      <c r="BM357" s="76" t="e">
        <f>BM355-(BM361*BL359)</f>
        <v>#DIV/0!</v>
      </c>
      <c r="BN357" s="89"/>
      <c r="BO357" s="76" t="e">
        <f>BO355-(BO361*BO359)</f>
        <v>#DIV/0!</v>
      </c>
      <c r="BP357" s="76" t="e">
        <f>BP355-(BP361*BO359)</f>
        <v>#DIV/0!</v>
      </c>
      <c r="BQ357" s="89"/>
      <c r="BR357" s="76" t="e">
        <f>BR355-(BR361*BR359)</f>
        <v>#DIV/0!</v>
      </c>
      <c r="BS357" s="76" t="e">
        <f>BS355-(BS361*BR359)</f>
        <v>#DIV/0!</v>
      </c>
      <c r="BT357" s="89"/>
      <c r="BU357" s="76" t="e">
        <f>BU355-(BU361*BU359)</f>
        <v>#DIV/0!</v>
      </c>
      <c r="BV357" s="76" t="e">
        <f>BV355-(BV361*BU359)</f>
        <v>#DIV/0!</v>
      </c>
      <c r="BW357" s="89"/>
      <c r="BX357" s="63"/>
    </row>
    <row r="358" spans="1:76" s="59" customFormat="1" ht="14.25" x14ac:dyDescent="0.2">
      <c r="A358" s="83"/>
      <c r="B358" s="83"/>
      <c r="C358" s="83"/>
      <c r="D358" s="401"/>
      <c r="E358" s="402"/>
      <c r="F358" s="402"/>
      <c r="G358" s="402"/>
      <c r="H358" s="402"/>
      <c r="I358" s="402"/>
      <c r="J358" s="402"/>
      <c r="K358" s="403"/>
      <c r="L358" s="64"/>
      <c r="M358" s="64"/>
      <c r="N358" s="64"/>
      <c r="O358" s="64"/>
      <c r="P358" s="64"/>
      <c r="Q358" s="64"/>
      <c r="R358" s="64"/>
      <c r="S358" s="64"/>
      <c r="T358" s="77" t="s">
        <v>51</v>
      </c>
      <c r="U358" s="88" t="str">
        <f>IF((0.67*U359)&gt;U355,"no","yes")</f>
        <v>yes</v>
      </c>
      <c r="V358" s="88" t="str">
        <f>IF((0.67*V359)&gt;V355,"no","yes")</f>
        <v>yes</v>
      </c>
      <c r="W358" s="88" t="e">
        <f>IF((0.67*W359)&gt;W355,"no","yes")</f>
        <v>#DIV/0!</v>
      </c>
      <c r="X358" s="64"/>
      <c r="Y358" s="64"/>
      <c r="Z358" s="64"/>
      <c r="AB358" s="87"/>
      <c r="AR358" s="63"/>
      <c r="AS358" s="64"/>
      <c r="AT358" s="64"/>
      <c r="AU358" s="360" t="s">
        <v>53</v>
      </c>
      <c r="AV358" s="361"/>
      <c r="AW358" s="86">
        <v>1</v>
      </c>
      <c r="AX358" s="64"/>
      <c r="AY358" s="64"/>
      <c r="AZ358" s="86">
        <v>1</v>
      </c>
      <c r="BA358" s="64"/>
      <c r="BB358" s="64"/>
      <c r="BC358" s="86">
        <v>1</v>
      </c>
      <c r="BD358" s="64"/>
      <c r="BE358" s="64"/>
      <c r="BF358" s="86">
        <v>1</v>
      </c>
      <c r="BG358" s="64"/>
      <c r="BH358" s="64"/>
      <c r="BI358" s="86">
        <v>1</v>
      </c>
      <c r="BJ358" s="64"/>
      <c r="BK358" s="77"/>
      <c r="BL358" s="86">
        <v>1</v>
      </c>
      <c r="BM358" s="64"/>
      <c r="BN358" s="64"/>
      <c r="BO358" s="86">
        <v>1</v>
      </c>
      <c r="BP358" s="64"/>
      <c r="BQ358" s="64"/>
      <c r="BR358" s="86">
        <v>1</v>
      </c>
      <c r="BS358" s="64"/>
      <c r="BT358" s="64"/>
      <c r="BU358" s="86">
        <v>1</v>
      </c>
      <c r="BV358" s="64"/>
      <c r="BW358" s="64"/>
      <c r="BX358" s="63"/>
    </row>
    <row r="359" spans="1:76" s="59" customFormat="1" ht="14.25" x14ac:dyDescent="0.2">
      <c r="A359" s="75" t="str">
        <f ca="1">HYPERLINK("#"&amp;"'"&amp;A$2&amp;"'!a1","Back to top")</f>
        <v>Back to top</v>
      </c>
      <c r="B359" s="75"/>
      <c r="C359" s="83"/>
      <c r="D359" s="401"/>
      <c r="E359" s="402"/>
      <c r="F359" s="402"/>
      <c r="G359" s="402"/>
      <c r="H359" s="402"/>
      <c r="I359" s="402"/>
      <c r="J359" s="402"/>
      <c r="K359" s="403"/>
      <c r="L359" s="64"/>
      <c r="M359" s="64"/>
      <c r="N359" s="64"/>
      <c r="O359" s="64"/>
      <c r="P359" s="64"/>
      <c r="Q359" s="64"/>
      <c r="R359" s="64"/>
      <c r="S359" s="64"/>
      <c r="T359" s="77" t="s">
        <v>50</v>
      </c>
      <c r="U359" s="88">
        <f>_xlfn.STDEV.P(U335:U354)</f>
        <v>8.2401730018966182E-2</v>
      </c>
      <c r="V359" s="88">
        <f t="array" ref="V359">IF(U363="Y",SQRT(SUM(IFERROR(O335:O354*(U335:U354-(V355))^2,0))/((COUNTIFS(O335:O354,"&lt;&gt;"&amp;"")-1)/COUNTIFS(O335:O354,"&lt;&gt;"&amp;"")*SUM(O335:O354))),_xlfn.STDEV.P(V335:V354))</f>
        <v>8.2401730018966182E-2</v>
      </c>
      <c r="W359" s="88" t="e">
        <f t="array" ref="W359">SQRT(SUM(IFERROR(O335:O354*(U335:U354-(W355))^2,0))/((COUNTIFS(O335:O354,"&lt;&gt;"&amp;"")-1)/COUNTIFS(O335:O354,"&lt;&gt;"&amp;"")*SUM(O335:O354)))</f>
        <v>#DIV/0!</v>
      </c>
      <c r="X359" s="64"/>
      <c r="Y359" s="64"/>
      <c r="Z359" s="64"/>
      <c r="AB359" s="87"/>
      <c r="AR359" s="63"/>
      <c r="AS359" s="64"/>
      <c r="AT359" s="64"/>
      <c r="AU359" s="360"/>
      <c r="AV359" s="361"/>
      <c r="AW359" s="86">
        <v>1</v>
      </c>
      <c r="AX359" s="64"/>
      <c r="AY359" s="64"/>
      <c r="AZ359" s="86">
        <v>1</v>
      </c>
      <c r="BA359" s="64"/>
      <c r="BB359" s="64"/>
      <c r="BC359" s="86">
        <v>1</v>
      </c>
      <c r="BD359" s="64"/>
      <c r="BE359" s="64"/>
      <c r="BF359" s="86">
        <v>1</v>
      </c>
      <c r="BG359" s="64"/>
      <c r="BH359" s="64"/>
      <c r="BI359" s="86">
        <v>1</v>
      </c>
      <c r="BJ359" s="64"/>
      <c r="BK359" s="77"/>
      <c r="BL359" s="86">
        <v>1</v>
      </c>
      <c r="BM359" s="64"/>
      <c r="BN359" s="64"/>
      <c r="BO359" s="86">
        <v>1</v>
      </c>
      <c r="BP359" s="64"/>
      <c r="BQ359" s="64"/>
      <c r="BR359" s="86">
        <v>1</v>
      </c>
      <c r="BS359" s="64"/>
      <c r="BT359" s="64"/>
      <c r="BU359" s="86">
        <v>1</v>
      </c>
      <c r="BV359" s="64"/>
      <c r="BW359" s="64"/>
      <c r="BX359" s="63"/>
    </row>
    <row r="360" spans="1:76" s="59" customFormat="1" x14ac:dyDescent="0.25">
      <c r="A360" s="83"/>
      <c r="B360" s="83"/>
      <c r="C360" s="83"/>
      <c r="D360" s="401"/>
      <c r="E360" s="402"/>
      <c r="F360" s="402"/>
      <c r="G360" s="402"/>
      <c r="H360" s="402"/>
      <c r="I360" s="402"/>
      <c r="J360" s="402"/>
      <c r="K360" s="403"/>
      <c r="L360" s="64"/>
      <c r="M360" s="64"/>
      <c r="N360" s="64"/>
      <c r="O360" s="64"/>
      <c r="P360" s="64"/>
      <c r="Q360" s="64"/>
      <c r="R360" s="64"/>
      <c r="S360" s="64"/>
      <c r="T360" s="73" t="s">
        <v>48</v>
      </c>
      <c r="U360" s="85">
        <f>COUNTIF(U335:U354,"&gt;0")</f>
        <v>11</v>
      </c>
      <c r="V360" s="85">
        <f>COUNTIF(V335:V354,"&gt;0")</f>
        <v>11</v>
      </c>
      <c r="W360" s="81"/>
      <c r="X360" s="84" t="s">
        <v>52</v>
      </c>
      <c r="Y360" s="64"/>
      <c r="Z360" s="64"/>
      <c r="AB360" s="63"/>
      <c r="AR360" s="63"/>
      <c r="AS360" s="64"/>
      <c r="AT360" s="64"/>
      <c r="AU360" s="64"/>
      <c r="AV360" s="77" t="s">
        <v>51</v>
      </c>
      <c r="AW360" s="76" t="e">
        <f>IF((0.67*AW361)&gt;AW355,"no","yes")</f>
        <v>#REF!</v>
      </c>
      <c r="AX360" s="76" t="e">
        <f>IF((0.67*AX361)&gt;AX355,"no","yes")</f>
        <v>#REF!</v>
      </c>
      <c r="AY360" s="64"/>
      <c r="AZ360" s="76" t="e">
        <f>IF((0.67*AZ361)&gt;AZ355,"no","yes")</f>
        <v>#REF!</v>
      </c>
      <c r="BA360" s="76" t="e">
        <f>IF((0.67*BA361)&gt;BA355,"no","yes")</f>
        <v>#REF!</v>
      </c>
      <c r="BB360" s="64"/>
      <c r="BC360" s="76" t="e">
        <f>IF((0.67*BC361)&gt;BC355,"no","yes")</f>
        <v>#REF!</v>
      </c>
      <c r="BD360" s="76" t="e">
        <f>IF((0.67*BD361)&gt;BD355,"no","yes")</f>
        <v>#REF!</v>
      </c>
      <c r="BE360" s="64"/>
      <c r="BF360" s="76" t="e">
        <f>IF((0.67*BF361)&gt;BF355,"no","yes")</f>
        <v>#REF!</v>
      </c>
      <c r="BG360" s="76" t="e">
        <f>IF((0.67*BG361)&gt;BG355,"no","yes")</f>
        <v>#REF!</v>
      </c>
      <c r="BH360" s="64"/>
      <c r="BI360" s="76" t="e">
        <f>IF((0.67*BI361)&gt;BI355,"no","yes")</f>
        <v>#REF!</v>
      </c>
      <c r="BJ360" s="76" t="e">
        <f>IF((0.67*BJ361)&gt;BJ355,"no","yes")</f>
        <v>#REF!</v>
      </c>
      <c r="BK360" s="73"/>
      <c r="BL360" s="76" t="e">
        <f>IF((0.67*BL361)&gt;BL355,"no","yes")</f>
        <v>#DIV/0!</v>
      </c>
      <c r="BM360" s="76" t="e">
        <f>IF((0.67*BM361)&gt;BM355,"no","yes")</f>
        <v>#DIV/0!</v>
      </c>
      <c r="BN360" s="64"/>
      <c r="BO360" s="76" t="e">
        <f>IF((0.67*BO361)&gt;BO355,"no","yes")</f>
        <v>#DIV/0!</v>
      </c>
      <c r="BP360" s="76" t="e">
        <f>IF((0.67*BP361)&gt;BP355,"no","yes")</f>
        <v>#DIV/0!</v>
      </c>
      <c r="BQ360" s="64"/>
      <c r="BR360" s="76" t="e">
        <f>IF((0.67*BR361)&gt;BR355,"no","yes")</f>
        <v>#DIV/0!</v>
      </c>
      <c r="BS360" s="76" t="e">
        <f>IF((0.67*BS361)&gt;BS355,"no","yes")</f>
        <v>#DIV/0!</v>
      </c>
      <c r="BT360" s="64"/>
      <c r="BU360" s="76" t="e">
        <f>IF((0.67*BU361)&gt;BU355,"no","yes")</f>
        <v>#DIV/0!</v>
      </c>
      <c r="BV360" s="76" t="e">
        <f>IF((0.67*BV361)&gt;BV355,"no","yes")</f>
        <v>#DIV/0!</v>
      </c>
      <c r="BW360" s="64"/>
      <c r="BX360" s="63"/>
    </row>
    <row r="361" spans="1:76" s="59" customFormat="1" ht="14.25" x14ac:dyDescent="0.2">
      <c r="C361" s="83"/>
      <c r="D361" s="401"/>
      <c r="E361" s="402"/>
      <c r="F361" s="402"/>
      <c r="G361" s="402"/>
      <c r="H361" s="402"/>
      <c r="I361" s="402"/>
      <c r="J361" s="402"/>
      <c r="K361" s="403"/>
      <c r="L361" s="64"/>
      <c r="M361" s="64"/>
      <c r="N361" s="64"/>
      <c r="O361" s="64"/>
      <c r="P361" s="64"/>
      <c r="Q361" s="64"/>
      <c r="R361" s="64"/>
      <c r="S361" s="64"/>
      <c r="T361" s="64"/>
      <c r="U361" s="81"/>
      <c r="V361" s="81"/>
      <c r="W361" s="81"/>
      <c r="X361" s="80"/>
      <c r="Y361" s="79"/>
      <c r="Z361" s="78"/>
      <c r="AB361" s="63"/>
      <c r="AR361" s="63"/>
      <c r="AS361" s="64"/>
      <c r="AT361" s="64"/>
      <c r="AU361" s="64"/>
      <c r="AV361" s="77" t="s">
        <v>50</v>
      </c>
      <c r="AW361" s="76" t="e">
        <f>_xlfn.STDEV.P(AW335:AW354)</f>
        <v>#REF!</v>
      </c>
      <c r="AX361" s="76" t="e">
        <f>_xlfn.STDEV.P(AX335:AX354)</f>
        <v>#REF!</v>
      </c>
      <c r="AY361" s="64"/>
      <c r="AZ361" s="76" t="e">
        <f>_xlfn.STDEV.P(AZ335:AZ354)</f>
        <v>#REF!</v>
      </c>
      <c r="BA361" s="76" t="e">
        <f>_xlfn.STDEV.P(BA335:BA354)</f>
        <v>#REF!</v>
      </c>
      <c r="BB361" s="64"/>
      <c r="BC361" s="76" t="e">
        <f>_xlfn.STDEV.P(BC335:BC354)</f>
        <v>#REF!</v>
      </c>
      <c r="BD361" s="76" t="e">
        <f>_xlfn.STDEV.P(BD335:BD354)</f>
        <v>#REF!</v>
      </c>
      <c r="BE361" s="64"/>
      <c r="BF361" s="76" t="e">
        <f>_xlfn.STDEV.P(BF335:BF354)</f>
        <v>#REF!</v>
      </c>
      <c r="BG361" s="76" t="e">
        <f>_xlfn.STDEV.P(BG335:BG354)</f>
        <v>#REF!</v>
      </c>
      <c r="BH361" s="64"/>
      <c r="BI361" s="76" t="e">
        <f>_xlfn.STDEV.P(BI335:BI354)</f>
        <v>#REF!</v>
      </c>
      <c r="BJ361" s="76" t="e">
        <f>_xlfn.STDEV.P(BJ335:BJ354)</f>
        <v>#REF!</v>
      </c>
      <c r="BK361" s="64"/>
      <c r="BL361" s="76" t="e">
        <f>_xlfn.STDEV.P(BL335:BL354)</f>
        <v>#DIV/0!</v>
      </c>
      <c r="BM361" s="76" t="e">
        <f>_xlfn.STDEV.P(BM335:BM354)</f>
        <v>#DIV/0!</v>
      </c>
      <c r="BN361" s="64"/>
      <c r="BO361" s="76" t="e">
        <f>_xlfn.STDEV.P(BO335:BO354)</f>
        <v>#DIV/0!</v>
      </c>
      <c r="BP361" s="76" t="e">
        <f>_xlfn.STDEV.P(BP335:BP354)</f>
        <v>#DIV/0!</v>
      </c>
      <c r="BQ361" s="64"/>
      <c r="BR361" s="76" t="e">
        <f>_xlfn.STDEV.P(BR335:BR354)</f>
        <v>#DIV/0!</v>
      </c>
      <c r="BS361" s="76" t="e">
        <f>_xlfn.STDEV.P(BS335:BS354)</f>
        <v>#DIV/0!</v>
      </c>
      <c r="BT361" s="64"/>
      <c r="BU361" s="76" t="e">
        <f>_xlfn.STDEV.P(BU335:BU354)</f>
        <v>#DIV/0!</v>
      </c>
      <c r="BV361" s="76" t="e">
        <f>_xlfn.STDEV.P(BV335:BV354)</f>
        <v>#DIV/0!</v>
      </c>
      <c r="BX361" s="63"/>
    </row>
    <row r="362" spans="1:76" s="59" customFormat="1" x14ac:dyDescent="0.2">
      <c r="C362" s="64"/>
      <c r="D362" s="404"/>
      <c r="E362" s="405"/>
      <c r="F362" s="405"/>
      <c r="G362" s="405"/>
      <c r="H362" s="405"/>
      <c r="I362" s="405"/>
      <c r="J362" s="405"/>
      <c r="K362" s="406"/>
      <c r="U362" s="138" t="s">
        <v>49</v>
      </c>
      <c r="W362" s="64"/>
      <c r="X362" s="70"/>
      <c r="Y362" s="69"/>
      <c r="Z362" s="68"/>
      <c r="AB362" s="63"/>
      <c r="AR362" s="63"/>
      <c r="AS362" s="64"/>
      <c r="AT362" s="64"/>
      <c r="AU362" s="64"/>
      <c r="AV362" s="73" t="s">
        <v>48</v>
      </c>
      <c r="AW362" s="72">
        <f>COUNTIF(AW335:AW354,"&gt;0")</f>
        <v>0</v>
      </c>
      <c r="AX362" s="72">
        <f>COUNTIF(AX335:AX354,"&gt;0")</f>
        <v>0</v>
      </c>
      <c r="AY362" s="64"/>
      <c r="AZ362" s="72">
        <f>COUNTIF(AZ335:AZ354,"&gt;0")</f>
        <v>0</v>
      </c>
      <c r="BA362" s="72">
        <f>COUNTIF(BA335:BA354,"&gt;0")</f>
        <v>0</v>
      </c>
      <c r="BB362" s="64"/>
      <c r="BC362" s="72">
        <f>COUNTIF(BC335:BC354,"&gt;0")</f>
        <v>0</v>
      </c>
      <c r="BD362" s="72">
        <f>COUNTIF(BD335:BD354,"&gt;0")</f>
        <v>0</v>
      </c>
      <c r="BE362" s="64"/>
      <c r="BF362" s="72">
        <f>COUNTIF(BF335:BF354,"&gt;0")</f>
        <v>0</v>
      </c>
      <c r="BG362" s="72">
        <f>COUNTIF(BG335:BG354,"&gt;0")</f>
        <v>0</v>
      </c>
      <c r="BH362" s="64"/>
      <c r="BI362" s="72">
        <f>COUNTIF(BI335:BI354,"&gt;0")</f>
        <v>0</v>
      </c>
      <c r="BJ362" s="72">
        <f>COUNTIF(BJ335:BJ354,"&gt;0")</f>
        <v>0</v>
      </c>
      <c r="BK362" s="64"/>
      <c r="BL362" s="72">
        <f>COUNTIF(BL335:BL354,"&gt;0")</f>
        <v>0</v>
      </c>
      <c r="BM362" s="72">
        <f>COUNTIF(BM335:BM354,"&gt;0")</f>
        <v>0</v>
      </c>
      <c r="BN362" s="64"/>
      <c r="BO362" s="72">
        <f>COUNTIF(BO335:BO354,"&gt;0")</f>
        <v>0</v>
      </c>
      <c r="BP362" s="72">
        <f>COUNTIF(BP335:BP354,"&gt;0")</f>
        <v>0</v>
      </c>
      <c r="BQ362" s="64"/>
      <c r="BR362" s="72">
        <f>COUNTIF(BR335:BR354,"&gt;0")</f>
        <v>0</v>
      </c>
      <c r="BS362" s="72">
        <f>COUNTIF(BS335:BS354,"&gt;0")</f>
        <v>0</v>
      </c>
      <c r="BT362" s="64"/>
      <c r="BU362" s="72">
        <f>COUNTIF(BU335:BU354,"&gt;0")</f>
        <v>0</v>
      </c>
      <c r="BV362" s="72">
        <f>COUNTIF(BV335:BV354,"&gt;0")</f>
        <v>0</v>
      </c>
      <c r="BX362" s="63"/>
    </row>
    <row r="363" spans="1:76" s="59" customFormat="1" ht="14.25" x14ac:dyDescent="0.2">
      <c r="C363" s="64"/>
      <c r="D363" s="135"/>
      <c r="E363" s="135"/>
      <c r="F363" s="135"/>
      <c r="G363" s="135"/>
      <c r="H363" s="135"/>
      <c r="I363" s="135"/>
      <c r="J363" s="135"/>
      <c r="K363" s="135"/>
      <c r="U363" s="137" t="s">
        <v>47</v>
      </c>
      <c r="W363" s="64"/>
      <c r="X363" s="70"/>
      <c r="Y363" s="69"/>
      <c r="Z363" s="68"/>
      <c r="AB363" s="63"/>
      <c r="AR363" s="63"/>
      <c r="BX363" s="63"/>
    </row>
    <row r="364" spans="1:76" s="59" customFormat="1" ht="14.25" x14ac:dyDescent="0.2">
      <c r="C364" s="64"/>
      <c r="D364" s="135"/>
      <c r="E364" s="135"/>
      <c r="F364" s="135"/>
      <c r="G364" s="135"/>
      <c r="H364" s="135"/>
      <c r="I364" s="135"/>
      <c r="J364" s="135"/>
      <c r="K364" s="135"/>
      <c r="W364" s="64"/>
      <c r="X364" s="67"/>
      <c r="Y364" s="66"/>
      <c r="Z364" s="65"/>
      <c r="AB364" s="63"/>
      <c r="AR364" s="63"/>
      <c r="BX364" s="63"/>
    </row>
    <row r="365" spans="1:76" x14ac:dyDescent="0.2">
      <c r="W365" s="64"/>
      <c r="X365" s="64"/>
      <c r="Y365" s="64"/>
      <c r="Z365" s="64"/>
      <c r="AB365" s="63"/>
    </row>
    <row r="366" spans="1:76" s="59" customFormat="1" ht="14.25" x14ac:dyDescent="0.2">
      <c r="AB366" s="63"/>
      <c r="AR366" s="63"/>
      <c r="BX366" s="63"/>
    </row>
    <row r="367" spans="1:76" s="59" customFormat="1" ht="14.25" x14ac:dyDescent="0.2">
      <c r="AB367" s="63"/>
      <c r="AR367" s="63"/>
      <c r="BX367" s="63"/>
    </row>
    <row r="368" spans="1:76" s="59" customFormat="1" ht="18" x14ac:dyDescent="0.25">
      <c r="AB368" s="63"/>
      <c r="AR368" s="60"/>
      <c r="AS368" s="62"/>
      <c r="AT368" s="62"/>
      <c r="AU368" s="61"/>
      <c r="AV368" s="61"/>
      <c r="AW368" s="61"/>
      <c r="AX368" s="61"/>
      <c r="AY368" s="61"/>
      <c r="AZ368" s="61"/>
      <c r="BA368" s="61"/>
      <c r="BB368" s="61"/>
      <c r="BC368" s="61"/>
      <c r="BD368" s="61"/>
      <c r="BE368" s="61"/>
      <c r="BF368" s="61"/>
      <c r="BG368" s="61"/>
      <c r="BH368" s="61"/>
      <c r="BI368" s="61"/>
      <c r="BJ368" s="61"/>
      <c r="BK368" s="61"/>
      <c r="BL368" s="61"/>
      <c r="BM368" s="61"/>
      <c r="BN368" s="61"/>
      <c r="BO368" s="61"/>
      <c r="BP368" s="61"/>
      <c r="BQ368" s="61"/>
      <c r="BR368" s="61"/>
      <c r="BS368" s="61"/>
      <c r="BT368" s="61"/>
      <c r="BU368" s="61"/>
      <c r="BV368" s="61"/>
      <c r="BW368" s="61"/>
      <c r="BX368" s="60"/>
    </row>
    <row r="369" spans="1:76" s="149" customFormat="1" ht="27.75" x14ac:dyDescent="0.4">
      <c r="A369" s="150" t="s">
        <v>238</v>
      </c>
      <c r="B369" s="150"/>
    </row>
    <row r="370" spans="1:76" s="59" customFormat="1" x14ac:dyDescent="0.25">
      <c r="AB370" s="63"/>
      <c r="AR370" s="63"/>
      <c r="AV370" s="89"/>
      <c r="AW370" s="128"/>
      <c r="AX370" s="128"/>
      <c r="AY370" s="128"/>
      <c r="AZ370" s="89"/>
      <c r="BA370" s="89"/>
      <c r="BB370" s="128"/>
      <c r="BC370" s="128"/>
      <c r="BD370" s="128"/>
      <c r="BE370" s="89"/>
      <c r="BF370" s="89"/>
      <c r="BG370" s="128"/>
      <c r="BH370" s="128"/>
      <c r="BI370" s="128"/>
      <c r="BJ370" s="89"/>
      <c r="BK370" s="89"/>
      <c r="BL370" s="128"/>
      <c r="BM370" s="128"/>
      <c r="BN370" s="128"/>
      <c r="BO370" s="89"/>
      <c r="BP370" s="89"/>
      <c r="BQ370" s="128"/>
      <c r="BR370" s="128"/>
      <c r="BS370" s="128"/>
      <c r="BT370" s="89"/>
      <c r="BU370" s="89"/>
      <c r="BV370" s="128"/>
      <c r="BW370" s="89"/>
      <c r="BX370" s="63"/>
    </row>
    <row r="371" spans="1:76" s="59" customFormat="1" x14ac:dyDescent="0.25">
      <c r="AB371" s="63"/>
      <c r="AR371" s="63"/>
      <c r="AV371" s="89"/>
      <c r="AW371" s="128"/>
      <c r="AX371" s="128"/>
      <c r="AY371" s="128"/>
      <c r="AZ371" s="89"/>
      <c r="BA371" s="89"/>
      <c r="BB371" s="128"/>
      <c r="BC371" s="128"/>
      <c r="BD371" s="128"/>
      <c r="BE371" s="89"/>
      <c r="BF371" s="89"/>
      <c r="BG371" s="128"/>
      <c r="BH371" s="128"/>
      <c r="BI371" s="128"/>
      <c r="BJ371" s="89"/>
      <c r="BK371" s="89"/>
      <c r="BL371" s="128"/>
      <c r="BM371" s="128"/>
      <c r="BN371" s="128"/>
      <c r="BO371" s="89"/>
      <c r="BP371" s="89"/>
      <c r="BQ371" s="128"/>
      <c r="BR371" s="128"/>
      <c r="BS371" s="128"/>
      <c r="BT371" s="89"/>
      <c r="BU371" s="89"/>
      <c r="BV371" s="128"/>
      <c r="BW371" s="89"/>
      <c r="BX371" s="63"/>
    </row>
    <row r="372" spans="1:76" s="2" customFormat="1" ht="15.75" x14ac:dyDescent="0.25">
      <c r="A372" s="134">
        <f>1+A332</f>
        <v>10</v>
      </c>
      <c r="B372" s="134"/>
      <c r="C372" s="133" t="s">
        <v>237</v>
      </c>
      <c r="D372" s="132"/>
      <c r="E372" s="132"/>
      <c r="F372" s="132"/>
      <c r="G372" s="132"/>
      <c r="H372" s="132"/>
      <c r="K372" s="132"/>
      <c r="L372" s="132"/>
      <c r="M372" s="131"/>
      <c r="N372" s="131"/>
      <c r="O372" s="131"/>
      <c r="AS372" s="130">
        <f>A372</f>
        <v>10</v>
      </c>
      <c r="AT372" s="130" t="str">
        <f>C372</f>
        <v>Electricty Consumed per CONVENTIONAL Functional Unit</v>
      </c>
    </row>
    <row r="373" spans="1:76" s="59" customFormat="1" x14ac:dyDescent="0.25">
      <c r="A373" s="83"/>
      <c r="B373" s="83"/>
      <c r="C373" s="83"/>
      <c r="D373" s="129"/>
      <c r="E373" s="129"/>
      <c r="F373" s="129"/>
      <c r="G373" s="129"/>
      <c r="H373" s="129"/>
      <c r="K373" s="129"/>
      <c r="L373" s="129"/>
      <c r="M373" s="64"/>
      <c r="N373" s="64"/>
      <c r="O373" s="64"/>
      <c r="AB373" s="63"/>
      <c r="AR373" s="63"/>
      <c r="AS373" s="89"/>
      <c r="AT373" s="89"/>
      <c r="AU373" s="89"/>
      <c r="AV373" s="89"/>
      <c r="AW373" s="128" t="e">
        <f>IF($AV$45="Region",'[1]Advanced Controls'!$A$59,'[1]AEZ Data'!$A$78)</f>
        <v>#REF!</v>
      </c>
      <c r="AX373" s="128"/>
      <c r="AY373" s="89"/>
      <c r="AZ373" s="128" t="e">
        <f>IF($AV$45="Region",'[1]Advanced Controls'!$A$60,'[1]AEZ Data'!$A$80)</f>
        <v>#REF!</v>
      </c>
      <c r="BA373" s="128"/>
      <c r="BB373" s="89"/>
      <c r="BC373" s="128" t="e">
        <f>IF($AV$45="Region",'[1]Advanced Controls'!$A$61,'[1]AEZ Data'!$A$79)</f>
        <v>#REF!</v>
      </c>
      <c r="BD373" s="128"/>
      <c r="BE373" s="89"/>
      <c r="BF373" s="128" t="e">
        <f>IF($AV$45="Region",'[1]Advanced Controls'!$A$62,'[1]AEZ Data'!$A$81)</f>
        <v>#REF!</v>
      </c>
      <c r="BG373" s="128"/>
      <c r="BH373" s="89"/>
      <c r="BI373" s="128" t="e">
        <f>IF($AV$45="Region",'[1]Advanced Controls'!$A$63,'[1]AEZ Data'!$A$82)</f>
        <v>#REF!</v>
      </c>
      <c r="BJ373" s="128"/>
      <c r="BK373" s="89"/>
      <c r="BL373" s="128" t="s">
        <v>90</v>
      </c>
      <c r="BM373" s="128"/>
      <c r="BN373" s="89"/>
      <c r="BO373" s="128" t="s">
        <v>89</v>
      </c>
      <c r="BP373" s="128"/>
      <c r="BQ373" s="89"/>
      <c r="BR373" s="128" t="s">
        <v>88</v>
      </c>
      <c r="BS373" s="128"/>
      <c r="BT373" s="89"/>
      <c r="BU373" s="128" t="s">
        <v>87</v>
      </c>
      <c r="BV373" s="128"/>
      <c r="BW373" s="89"/>
      <c r="BX373" s="63"/>
    </row>
    <row r="374" spans="1:76" s="59" customFormat="1" ht="45.75" thickBot="1" x14ac:dyDescent="0.3">
      <c r="A374" s="92" t="s">
        <v>86</v>
      </c>
      <c r="B374" s="127" t="s">
        <v>85</v>
      </c>
      <c r="C374" s="124" t="s">
        <v>84</v>
      </c>
      <c r="D374" s="126" t="s">
        <v>83</v>
      </c>
      <c r="E374" s="126" t="s">
        <v>82</v>
      </c>
      <c r="F374" s="124" t="s">
        <v>81</v>
      </c>
      <c r="G374" s="125" t="s">
        <v>80</v>
      </c>
      <c r="H374" s="124" t="s">
        <v>79</v>
      </c>
      <c r="I374" s="124" t="s">
        <v>78</v>
      </c>
      <c r="J374" s="124" t="s">
        <v>77</v>
      </c>
      <c r="K374" s="123" t="s">
        <v>76</v>
      </c>
      <c r="L374" s="122" t="s">
        <v>75</v>
      </c>
      <c r="M374" s="121" t="s">
        <v>74</v>
      </c>
      <c r="N374" s="119" t="s">
        <v>73</v>
      </c>
      <c r="O374" s="120" t="s">
        <v>72</v>
      </c>
      <c r="P374" s="119" t="s">
        <v>71</v>
      </c>
      <c r="Q374" s="441"/>
      <c r="R374" s="441"/>
      <c r="S374" s="114"/>
      <c r="T374" s="118" t="s">
        <v>70</v>
      </c>
      <c r="U374" s="117" t="s">
        <v>66</v>
      </c>
      <c r="V374" s="117" t="s">
        <v>65</v>
      </c>
      <c r="W374" s="117" t="s">
        <v>69</v>
      </c>
      <c r="X374" s="116" t="s">
        <v>68</v>
      </c>
      <c r="Y374" s="114"/>
      <c r="Z374" s="114"/>
      <c r="AB374" s="63"/>
      <c r="AR374" s="63"/>
      <c r="AS374" s="114"/>
      <c r="AT374" s="114"/>
      <c r="AU374" s="116" t="s">
        <v>67</v>
      </c>
      <c r="AV374" s="114"/>
      <c r="AW374" s="115" t="s">
        <v>66</v>
      </c>
      <c r="AX374" s="115" t="s">
        <v>65</v>
      </c>
      <c r="AY374" s="114"/>
      <c r="AZ374" s="115" t="s">
        <v>66</v>
      </c>
      <c r="BA374" s="115" t="s">
        <v>65</v>
      </c>
      <c r="BB374" s="114"/>
      <c r="BC374" s="115" t="s">
        <v>66</v>
      </c>
      <c r="BD374" s="115" t="s">
        <v>65</v>
      </c>
      <c r="BE374" s="114"/>
      <c r="BF374" s="115" t="s">
        <v>66</v>
      </c>
      <c r="BG374" s="115" t="s">
        <v>65</v>
      </c>
      <c r="BH374" s="114"/>
      <c r="BI374" s="115" t="s">
        <v>66</v>
      </c>
      <c r="BJ374" s="115" t="s">
        <v>65</v>
      </c>
      <c r="BK374" s="114"/>
      <c r="BL374" s="115" t="s">
        <v>66</v>
      </c>
      <c r="BM374" s="115" t="s">
        <v>65</v>
      </c>
      <c r="BN374" s="114"/>
      <c r="BO374" s="115" t="s">
        <v>66</v>
      </c>
      <c r="BP374" s="115" t="s">
        <v>65</v>
      </c>
      <c r="BQ374" s="114"/>
      <c r="BR374" s="115" t="s">
        <v>66</v>
      </c>
      <c r="BS374" s="115" t="s">
        <v>65</v>
      </c>
      <c r="BT374" s="114"/>
      <c r="BU374" s="115" t="s">
        <v>66</v>
      </c>
      <c r="BV374" s="115" t="s">
        <v>65</v>
      </c>
      <c r="BW374" s="114"/>
      <c r="BX374" s="63"/>
    </row>
    <row r="375" spans="1:76" s="59" customFormat="1" x14ac:dyDescent="0.25">
      <c r="A375" s="83">
        <v>1</v>
      </c>
      <c r="B375" s="109" t="str">
        <f t="shared" ref="B375:B394" si="217">CONCATENATE(E375,": ",C375)</f>
        <v xml:space="preserve">: </v>
      </c>
      <c r="C375" s="108"/>
      <c r="D375" s="108"/>
      <c r="E375" s="108"/>
      <c r="F375" s="113"/>
      <c r="G375" s="108"/>
      <c r="H375" s="107"/>
      <c r="I375" s="106"/>
      <c r="J375" s="106"/>
      <c r="K375" s="110"/>
      <c r="L375" s="110"/>
      <c r="M375" s="104"/>
      <c r="N375" s="151" t="s">
        <v>234</v>
      </c>
      <c r="O375" s="105"/>
      <c r="P375" s="104"/>
      <c r="Q375" s="440"/>
      <c r="R375" s="440"/>
      <c r="S375" s="64"/>
      <c r="T375" s="103"/>
      <c r="U375" s="101" t="str">
        <f t="shared" ref="U375:U394" si="218">IF(T375="Y","",IF(AND(M375="",K375=""),"",IF(M375="",K375,M375)))</f>
        <v/>
      </c>
      <c r="V375" s="102" t="str">
        <f t="shared" ref="V375:V394" si="219">IF(U375="","",IF($U$403="Y",W375,IF(U375&gt;=$U$395-$AD$36*$U$399,IF(U375&lt;=$U$395+$AD$36*$U$399,U375,""),"")))</f>
        <v/>
      </c>
      <c r="W375" s="101" t="str">
        <f t="shared" ref="W375:W394" si="220">IF(T375="Y","",IF(AND(M375="",K375=""),"",IF(M375="",K375*O375,M375*O375)))</f>
        <v/>
      </c>
      <c r="X375" s="100" t="str">
        <f t="shared" ref="X375:X394" si="221">IF(AND(N375="",L375=""),"",IF(N375="",L375,N375))</f>
        <v>TWh / ha / year</v>
      </c>
      <c r="Y375" s="89"/>
      <c r="Z375" s="89"/>
      <c r="AB375" s="63"/>
      <c r="AR375" s="63"/>
      <c r="AS375" s="89"/>
      <c r="AT375" s="89"/>
      <c r="AU375" s="112" t="str">
        <f>$W375</f>
        <v/>
      </c>
      <c r="AV375" s="89"/>
      <c r="AW375" s="98" t="e">
        <f t="shared" ref="AW375:AW394" si="222">IF($AV$45="region",IF($E375=AW$763,$U375,""),IF($G375=AW$763,$U375,""))</f>
        <v>#REF!</v>
      </c>
      <c r="AX375" s="98" t="e">
        <f t="shared" ref="AX375:AX394" si="223">IF($AV$45="Region",IF($E375=AW$763,$V375,""),IF($G375=AW$763,$V375,""))</f>
        <v>#REF!</v>
      </c>
      <c r="AY375" s="89"/>
      <c r="AZ375" s="98" t="e">
        <f t="shared" ref="AZ375:AZ394" si="224">IF($AV$45="region",IF($E375=AZ$763,$U375,""),IF($G375=AZ$763,$U375,""))</f>
        <v>#REF!</v>
      </c>
      <c r="BA375" s="98" t="e">
        <f t="shared" ref="BA375:BA394" si="225">IF($AV$45="Region",IF($E375=AZ$763,$V375,""),IF($G375=AZ$763,$V375,""))</f>
        <v>#REF!</v>
      </c>
      <c r="BB375" s="89"/>
      <c r="BC375" s="98" t="e">
        <f t="shared" ref="BC375:BC394" si="226">IF($AV$45="region",IF($E375=BC$763,$U375,""),IF($G375=BC$763,$U375,""))</f>
        <v>#REF!</v>
      </c>
      <c r="BD375" s="98" t="e">
        <f t="shared" ref="BD375:BD394" si="227">IF($AV$45="Region",IF($E375=BC$763,$V375,""),IF($G375=BC$763,$V375,""))</f>
        <v>#REF!</v>
      </c>
      <c r="BE375" s="89"/>
      <c r="BF375" s="98" t="e">
        <f t="shared" ref="BF375:BF394" si="228">IF($AV$45="region",IF($E375=BF$763,$U375,""),IF($G375=BF$763,$U375,""))</f>
        <v>#REF!</v>
      </c>
      <c r="BG375" s="98" t="e">
        <f t="shared" ref="BG375:BG394" si="229">IF($AV$45="Region",IF($E375=BF$763,$V375,""),IF($G375=BF$763,$V375,""))</f>
        <v>#REF!</v>
      </c>
      <c r="BH375" s="89"/>
      <c r="BI375" s="98" t="e">
        <f t="shared" ref="BI375:BI394" si="230">IF($AV$45="region",IF($E375=BI$763,$U375,""),IF($G375=BI$763,$U375,""))</f>
        <v>#REF!</v>
      </c>
      <c r="BJ375" s="98" t="e">
        <f t="shared" ref="BJ375:BJ394" si="231">IF($AV$45="Region",IF($E375=BI$763,$V375,""),IF($G375=BI$763,$V375,""))</f>
        <v>#REF!</v>
      </c>
      <c r="BK375" s="89"/>
      <c r="BL375" s="98" t="str">
        <f t="shared" ref="BL375:BL394" si="232">IF($E375=$BL$48,U375,"")</f>
        <v/>
      </c>
      <c r="BM375" s="98" t="str">
        <f t="shared" ref="BM375:BM394" si="233">IF($E375=$BL$48,V375,"")</f>
        <v/>
      </c>
      <c r="BN375" s="89"/>
      <c r="BO375" s="98" t="str">
        <f t="shared" ref="BO375:BO394" si="234">IF($E375=$BO$48,U375,"")</f>
        <v/>
      </c>
      <c r="BP375" s="98" t="str">
        <f t="shared" ref="BP375:BP394" si="235">IF($E375=$BO$48,V375,"")</f>
        <v/>
      </c>
      <c r="BQ375" s="89"/>
      <c r="BR375" s="98" t="str">
        <f t="shared" ref="BR375:BR394" si="236">IF($E375=$BR$48,U375,"")</f>
        <v/>
      </c>
      <c r="BS375" s="98" t="str">
        <f t="shared" ref="BS375:BS394" si="237">IF($E375=$BR$48,V375,"")</f>
        <v/>
      </c>
      <c r="BT375" s="89"/>
      <c r="BU375" s="98" t="str">
        <f t="shared" ref="BU375:BU394" si="238">IF($E375=$BU$48,U375,"")</f>
        <v/>
      </c>
      <c r="BV375" s="98" t="str">
        <f t="shared" ref="BV375:BV394" si="239">IF($E375=$BU$48,V375,"")</f>
        <v/>
      </c>
      <c r="BW375" s="89"/>
      <c r="BX375" s="63"/>
    </row>
    <row r="376" spans="1:76" s="59" customFormat="1" x14ac:dyDescent="0.25">
      <c r="A376" s="83">
        <v>2</v>
      </c>
      <c r="B376" s="109" t="str">
        <f t="shared" si="217"/>
        <v xml:space="preserve">: </v>
      </c>
      <c r="C376" s="108"/>
      <c r="D376" s="108"/>
      <c r="E376" s="108"/>
      <c r="F376" s="108"/>
      <c r="G376" s="108"/>
      <c r="H376" s="107"/>
      <c r="I376" s="106"/>
      <c r="J376" s="106"/>
      <c r="K376" s="105"/>
      <c r="L376" s="110"/>
      <c r="M376" s="104"/>
      <c r="N376" s="151" t="s">
        <v>234</v>
      </c>
      <c r="O376" s="105"/>
      <c r="P376" s="104"/>
      <c r="Q376" s="440"/>
      <c r="R376" s="440"/>
      <c r="S376" s="64"/>
      <c r="T376" s="103"/>
      <c r="U376" s="101" t="str">
        <f t="shared" si="218"/>
        <v/>
      </c>
      <c r="V376" s="102" t="str">
        <f t="shared" si="219"/>
        <v/>
      </c>
      <c r="W376" s="101" t="str">
        <f t="shared" si="220"/>
        <v/>
      </c>
      <c r="X376" s="100" t="str">
        <f t="shared" si="221"/>
        <v>TWh / ha / year</v>
      </c>
      <c r="Y376" s="89"/>
      <c r="Z376" s="89"/>
      <c r="AB376" s="63"/>
      <c r="AR376" s="63"/>
      <c r="AS376" s="89"/>
      <c r="AT376" s="89"/>
      <c r="AU376" s="99"/>
      <c r="AV376" s="89"/>
      <c r="AW376" s="98" t="e">
        <f t="shared" si="222"/>
        <v>#REF!</v>
      </c>
      <c r="AX376" s="98" t="e">
        <f t="shared" si="223"/>
        <v>#REF!</v>
      </c>
      <c r="AY376" s="89"/>
      <c r="AZ376" s="98" t="e">
        <f t="shared" si="224"/>
        <v>#REF!</v>
      </c>
      <c r="BA376" s="98" t="e">
        <f t="shared" si="225"/>
        <v>#REF!</v>
      </c>
      <c r="BB376" s="89"/>
      <c r="BC376" s="98" t="e">
        <f t="shared" si="226"/>
        <v>#REF!</v>
      </c>
      <c r="BD376" s="98" t="e">
        <f t="shared" si="227"/>
        <v>#REF!</v>
      </c>
      <c r="BE376" s="89"/>
      <c r="BF376" s="98" t="e">
        <f t="shared" si="228"/>
        <v>#REF!</v>
      </c>
      <c r="BG376" s="98" t="e">
        <f t="shared" si="229"/>
        <v>#REF!</v>
      </c>
      <c r="BH376" s="89"/>
      <c r="BI376" s="98" t="e">
        <f t="shared" si="230"/>
        <v>#REF!</v>
      </c>
      <c r="BJ376" s="98" t="e">
        <f t="shared" si="231"/>
        <v>#REF!</v>
      </c>
      <c r="BK376" s="89"/>
      <c r="BL376" s="98" t="str">
        <f t="shared" si="232"/>
        <v/>
      </c>
      <c r="BM376" s="98" t="str">
        <f t="shared" si="233"/>
        <v/>
      </c>
      <c r="BN376" s="89"/>
      <c r="BO376" s="98" t="str">
        <f t="shared" si="234"/>
        <v/>
      </c>
      <c r="BP376" s="98" t="str">
        <f t="shared" si="235"/>
        <v/>
      </c>
      <c r="BQ376" s="89"/>
      <c r="BR376" s="98" t="str">
        <f t="shared" si="236"/>
        <v/>
      </c>
      <c r="BS376" s="98" t="str">
        <f t="shared" si="237"/>
        <v/>
      </c>
      <c r="BT376" s="89"/>
      <c r="BU376" s="98" t="str">
        <f t="shared" si="238"/>
        <v/>
      </c>
      <c r="BV376" s="98" t="str">
        <f t="shared" si="239"/>
        <v/>
      </c>
      <c r="BW376" s="89"/>
      <c r="BX376" s="63"/>
    </row>
    <row r="377" spans="1:76" s="59" customFormat="1" x14ac:dyDescent="0.25">
      <c r="A377" s="83">
        <v>3</v>
      </c>
      <c r="B377" s="109" t="str">
        <f t="shared" si="217"/>
        <v xml:space="preserve">: </v>
      </c>
      <c r="C377" s="106"/>
      <c r="D377" s="106"/>
      <c r="E377" s="108"/>
      <c r="F377" s="106"/>
      <c r="G377" s="108"/>
      <c r="H377" s="107"/>
      <c r="I377" s="106"/>
      <c r="J377" s="106"/>
      <c r="K377" s="104"/>
      <c r="L377" s="110"/>
      <c r="M377" s="104"/>
      <c r="N377" s="151" t="s">
        <v>234</v>
      </c>
      <c r="O377" s="105"/>
      <c r="P377" s="104"/>
      <c r="Q377" s="440"/>
      <c r="R377" s="440"/>
      <c r="S377" s="64"/>
      <c r="T377" s="103"/>
      <c r="U377" s="101" t="str">
        <f t="shared" si="218"/>
        <v/>
      </c>
      <c r="V377" s="102" t="str">
        <f t="shared" si="219"/>
        <v/>
      </c>
      <c r="W377" s="101" t="str">
        <f t="shared" si="220"/>
        <v/>
      </c>
      <c r="X377" s="100" t="str">
        <f t="shared" si="221"/>
        <v>TWh / ha / year</v>
      </c>
      <c r="Y377" s="89"/>
      <c r="Z377" s="89"/>
      <c r="AB377" s="63"/>
      <c r="AR377" s="63"/>
      <c r="AS377" s="89"/>
      <c r="AT377" s="89"/>
      <c r="AU377" s="99"/>
      <c r="AV377" s="89"/>
      <c r="AW377" s="98" t="e">
        <f t="shared" si="222"/>
        <v>#REF!</v>
      </c>
      <c r="AX377" s="98" t="e">
        <f t="shared" si="223"/>
        <v>#REF!</v>
      </c>
      <c r="AY377" s="89"/>
      <c r="AZ377" s="98" t="e">
        <f t="shared" si="224"/>
        <v>#REF!</v>
      </c>
      <c r="BA377" s="98" t="e">
        <f t="shared" si="225"/>
        <v>#REF!</v>
      </c>
      <c r="BB377" s="89"/>
      <c r="BC377" s="98" t="e">
        <f t="shared" si="226"/>
        <v>#REF!</v>
      </c>
      <c r="BD377" s="98" t="e">
        <f t="shared" si="227"/>
        <v>#REF!</v>
      </c>
      <c r="BE377" s="89"/>
      <c r="BF377" s="98" t="e">
        <f t="shared" si="228"/>
        <v>#REF!</v>
      </c>
      <c r="BG377" s="98" t="e">
        <f t="shared" si="229"/>
        <v>#REF!</v>
      </c>
      <c r="BH377" s="89"/>
      <c r="BI377" s="98" t="e">
        <f t="shared" si="230"/>
        <v>#REF!</v>
      </c>
      <c r="BJ377" s="98" t="e">
        <f t="shared" si="231"/>
        <v>#REF!</v>
      </c>
      <c r="BK377" s="89"/>
      <c r="BL377" s="98" t="str">
        <f t="shared" si="232"/>
        <v/>
      </c>
      <c r="BM377" s="98" t="str">
        <f t="shared" si="233"/>
        <v/>
      </c>
      <c r="BN377" s="89"/>
      <c r="BO377" s="98" t="str">
        <f t="shared" si="234"/>
        <v/>
      </c>
      <c r="BP377" s="98" t="str">
        <f t="shared" si="235"/>
        <v/>
      </c>
      <c r="BQ377" s="89"/>
      <c r="BR377" s="98" t="str">
        <f t="shared" si="236"/>
        <v/>
      </c>
      <c r="BS377" s="98" t="str">
        <f t="shared" si="237"/>
        <v/>
      </c>
      <c r="BT377" s="89"/>
      <c r="BU377" s="98" t="str">
        <f t="shared" si="238"/>
        <v/>
      </c>
      <c r="BV377" s="98" t="str">
        <f t="shared" si="239"/>
        <v/>
      </c>
      <c r="BW377" s="89"/>
      <c r="BX377" s="63"/>
    </row>
    <row r="378" spans="1:76" s="59" customFormat="1" x14ac:dyDescent="0.25">
      <c r="A378" s="83">
        <v>4</v>
      </c>
      <c r="B378" s="109" t="str">
        <f t="shared" si="217"/>
        <v xml:space="preserve">: </v>
      </c>
      <c r="C378" s="106"/>
      <c r="D378" s="106"/>
      <c r="E378" s="108"/>
      <c r="F378" s="106"/>
      <c r="G378" s="108"/>
      <c r="H378" s="107"/>
      <c r="I378" s="106"/>
      <c r="J378" s="106"/>
      <c r="K378" s="104"/>
      <c r="L378" s="110"/>
      <c r="M378" s="104"/>
      <c r="N378" s="151" t="s">
        <v>234</v>
      </c>
      <c r="O378" s="105"/>
      <c r="P378" s="104"/>
      <c r="Q378" s="440"/>
      <c r="R378" s="440"/>
      <c r="S378" s="64"/>
      <c r="T378" s="103"/>
      <c r="U378" s="101" t="str">
        <f t="shared" si="218"/>
        <v/>
      </c>
      <c r="V378" s="102" t="str">
        <f t="shared" si="219"/>
        <v/>
      </c>
      <c r="W378" s="101" t="str">
        <f t="shared" si="220"/>
        <v/>
      </c>
      <c r="X378" s="100" t="str">
        <f t="shared" si="221"/>
        <v>TWh / ha / year</v>
      </c>
      <c r="Y378" s="89"/>
      <c r="Z378" s="89"/>
      <c r="AB378" s="63"/>
      <c r="AR378" s="63"/>
      <c r="AS378" s="89"/>
      <c r="AT378" s="89"/>
      <c r="AU378" s="99"/>
      <c r="AV378" s="89"/>
      <c r="AW378" s="98" t="e">
        <f t="shared" si="222"/>
        <v>#REF!</v>
      </c>
      <c r="AX378" s="98" t="e">
        <f t="shared" si="223"/>
        <v>#REF!</v>
      </c>
      <c r="AY378" s="89"/>
      <c r="AZ378" s="98" t="e">
        <f t="shared" si="224"/>
        <v>#REF!</v>
      </c>
      <c r="BA378" s="98" t="e">
        <f t="shared" si="225"/>
        <v>#REF!</v>
      </c>
      <c r="BB378" s="89"/>
      <c r="BC378" s="98" t="e">
        <f t="shared" si="226"/>
        <v>#REF!</v>
      </c>
      <c r="BD378" s="98" t="e">
        <f t="shared" si="227"/>
        <v>#REF!</v>
      </c>
      <c r="BE378" s="89"/>
      <c r="BF378" s="98" t="e">
        <f t="shared" si="228"/>
        <v>#REF!</v>
      </c>
      <c r="BG378" s="98" t="e">
        <f t="shared" si="229"/>
        <v>#REF!</v>
      </c>
      <c r="BH378" s="89"/>
      <c r="BI378" s="98" t="e">
        <f t="shared" si="230"/>
        <v>#REF!</v>
      </c>
      <c r="BJ378" s="98" t="e">
        <f t="shared" si="231"/>
        <v>#REF!</v>
      </c>
      <c r="BK378" s="89"/>
      <c r="BL378" s="98" t="str">
        <f t="shared" si="232"/>
        <v/>
      </c>
      <c r="BM378" s="98" t="str">
        <f t="shared" si="233"/>
        <v/>
      </c>
      <c r="BN378" s="89"/>
      <c r="BO378" s="98" t="str">
        <f t="shared" si="234"/>
        <v/>
      </c>
      <c r="BP378" s="98" t="str">
        <f t="shared" si="235"/>
        <v/>
      </c>
      <c r="BQ378" s="89"/>
      <c r="BR378" s="98" t="str">
        <f t="shared" si="236"/>
        <v/>
      </c>
      <c r="BS378" s="98" t="str">
        <f t="shared" si="237"/>
        <v/>
      </c>
      <c r="BT378" s="89"/>
      <c r="BU378" s="98" t="str">
        <f t="shared" si="238"/>
        <v/>
      </c>
      <c r="BV378" s="98" t="str">
        <f t="shared" si="239"/>
        <v/>
      </c>
      <c r="BW378" s="89"/>
      <c r="BX378" s="63"/>
    </row>
    <row r="379" spans="1:76" s="59" customFormat="1" x14ac:dyDescent="0.25">
      <c r="A379" s="83">
        <v>5</v>
      </c>
      <c r="B379" s="109" t="str">
        <f t="shared" si="217"/>
        <v xml:space="preserve">: </v>
      </c>
      <c r="C379" s="106"/>
      <c r="D379" s="106"/>
      <c r="E379" s="108"/>
      <c r="F379" s="106"/>
      <c r="G379" s="108"/>
      <c r="H379" s="107"/>
      <c r="I379" s="106"/>
      <c r="J379" s="106"/>
      <c r="K379" s="104"/>
      <c r="L379" s="110"/>
      <c r="M379" s="104"/>
      <c r="N379" s="151" t="s">
        <v>234</v>
      </c>
      <c r="O379" s="105"/>
      <c r="P379" s="104"/>
      <c r="Q379" s="440"/>
      <c r="R379" s="440"/>
      <c r="S379" s="64"/>
      <c r="T379" s="103"/>
      <c r="U379" s="101" t="str">
        <f t="shared" si="218"/>
        <v/>
      </c>
      <c r="V379" s="102" t="str">
        <f t="shared" si="219"/>
        <v/>
      </c>
      <c r="W379" s="101" t="str">
        <f t="shared" si="220"/>
        <v/>
      </c>
      <c r="X379" s="100" t="str">
        <f t="shared" si="221"/>
        <v>TWh / ha / year</v>
      </c>
      <c r="Y379" s="89"/>
      <c r="Z379" s="89"/>
      <c r="AB379" s="63"/>
      <c r="AR379" s="63"/>
      <c r="AS379" s="89"/>
      <c r="AT379" s="89"/>
      <c r="AU379" s="99"/>
      <c r="AV379" s="89"/>
      <c r="AW379" s="98" t="e">
        <f t="shared" si="222"/>
        <v>#REF!</v>
      </c>
      <c r="AX379" s="98" t="e">
        <f t="shared" si="223"/>
        <v>#REF!</v>
      </c>
      <c r="AY379" s="89"/>
      <c r="AZ379" s="98" t="e">
        <f t="shared" si="224"/>
        <v>#REF!</v>
      </c>
      <c r="BA379" s="98" t="e">
        <f t="shared" si="225"/>
        <v>#REF!</v>
      </c>
      <c r="BB379" s="89"/>
      <c r="BC379" s="98" t="e">
        <f t="shared" si="226"/>
        <v>#REF!</v>
      </c>
      <c r="BD379" s="98" t="e">
        <f t="shared" si="227"/>
        <v>#REF!</v>
      </c>
      <c r="BE379" s="89"/>
      <c r="BF379" s="98" t="e">
        <f t="shared" si="228"/>
        <v>#REF!</v>
      </c>
      <c r="BG379" s="98" t="e">
        <f t="shared" si="229"/>
        <v>#REF!</v>
      </c>
      <c r="BH379" s="89"/>
      <c r="BI379" s="98" t="e">
        <f t="shared" si="230"/>
        <v>#REF!</v>
      </c>
      <c r="BJ379" s="98" t="e">
        <f t="shared" si="231"/>
        <v>#REF!</v>
      </c>
      <c r="BK379" s="89"/>
      <c r="BL379" s="98" t="str">
        <f t="shared" si="232"/>
        <v/>
      </c>
      <c r="BM379" s="98" t="str">
        <f t="shared" si="233"/>
        <v/>
      </c>
      <c r="BN379" s="89"/>
      <c r="BO379" s="98" t="str">
        <f t="shared" si="234"/>
        <v/>
      </c>
      <c r="BP379" s="98" t="str">
        <f t="shared" si="235"/>
        <v/>
      </c>
      <c r="BQ379" s="89"/>
      <c r="BR379" s="98" t="str">
        <f t="shared" si="236"/>
        <v/>
      </c>
      <c r="BS379" s="98" t="str">
        <f t="shared" si="237"/>
        <v/>
      </c>
      <c r="BT379" s="89"/>
      <c r="BU379" s="98" t="str">
        <f t="shared" si="238"/>
        <v/>
      </c>
      <c r="BV379" s="98" t="str">
        <f t="shared" si="239"/>
        <v/>
      </c>
      <c r="BW379" s="89"/>
      <c r="BX379" s="63"/>
    </row>
    <row r="380" spans="1:76" s="59" customFormat="1" x14ac:dyDescent="0.25">
      <c r="A380" s="83">
        <v>6</v>
      </c>
      <c r="B380" s="109" t="str">
        <f t="shared" si="217"/>
        <v xml:space="preserve">: </v>
      </c>
      <c r="C380" s="106"/>
      <c r="D380" s="106"/>
      <c r="E380" s="108"/>
      <c r="F380" s="106"/>
      <c r="G380" s="108"/>
      <c r="H380" s="107"/>
      <c r="I380" s="106"/>
      <c r="J380" s="106"/>
      <c r="K380" s="104"/>
      <c r="L380" s="110"/>
      <c r="M380" s="104"/>
      <c r="N380" s="151" t="s">
        <v>234</v>
      </c>
      <c r="O380" s="105"/>
      <c r="P380" s="104"/>
      <c r="Q380" s="440"/>
      <c r="R380" s="440"/>
      <c r="S380" s="64"/>
      <c r="T380" s="103"/>
      <c r="U380" s="101" t="str">
        <f t="shared" si="218"/>
        <v/>
      </c>
      <c r="V380" s="102" t="str">
        <f t="shared" si="219"/>
        <v/>
      </c>
      <c r="W380" s="101" t="str">
        <f t="shared" si="220"/>
        <v/>
      </c>
      <c r="X380" s="100" t="str">
        <f t="shared" si="221"/>
        <v>TWh / ha / year</v>
      </c>
      <c r="Y380" s="89"/>
      <c r="Z380" s="89"/>
      <c r="AB380" s="63"/>
      <c r="AR380" s="63"/>
      <c r="AS380" s="89"/>
      <c r="AT380" s="89"/>
      <c r="AU380" s="99"/>
      <c r="AV380" s="89"/>
      <c r="AW380" s="98" t="e">
        <f t="shared" si="222"/>
        <v>#REF!</v>
      </c>
      <c r="AX380" s="98" t="e">
        <f t="shared" si="223"/>
        <v>#REF!</v>
      </c>
      <c r="AY380" s="89"/>
      <c r="AZ380" s="98" t="e">
        <f t="shared" si="224"/>
        <v>#REF!</v>
      </c>
      <c r="BA380" s="98" t="e">
        <f t="shared" si="225"/>
        <v>#REF!</v>
      </c>
      <c r="BB380" s="89"/>
      <c r="BC380" s="98" t="e">
        <f t="shared" si="226"/>
        <v>#REF!</v>
      </c>
      <c r="BD380" s="98" t="e">
        <f t="shared" si="227"/>
        <v>#REF!</v>
      </c>
      <c r="BE380" s="89"/>
      <c r="BF380" s="98" t="e">
        <f t="shared" si="228"/>
        <v>#REF!</v>
      </c>
      <c r="BG380" s="98" t="e">
        <f t="shared" si="229"/>
        <v>#REF!</v>
      </c>
      <c r="BH380" s="89"/>
      <c r="BI380" s="98" t="e">
        <f t="shared" si="230"/>
        <v>#REF!</v>
      </c>
      <c r="BJ380" s="98" t="e">
        <f t="shared" si="231"/>
        <v>#REF!</v>
      </c>
      <c r="BK380" s="89"/>
      <c r="BL380" s="98" t="str">
        <f t="shared" si="232"/>
        <v/>
      </c>
      <c r="BM380" s="98" t="str">
        <f t="shared" si="233"/>
        <v/>
      </c>
      <c r="BN380" s="89"/>
      <c r="BO380" s="98" t="str">
        <f t="shared" si="234"/>
        <v/>
      </c>
      <c r="BP380" s="98" t="str">
        <f t="shared" si="235"/>
        <v/>
      </c>
      <c r="BQ380" s="89"/>
      <c r="BR380" s="98" t="str">
        <f t="shared" si="236"/>
        <v/>
      </c>
      <c r="BS380" s="98" t="str">
        <f t="shared" si="237"/>
        <v/>
      </c>
      <c r="BT380" s="89"/>
      <c r="BU380" s="98" t="str">
        <f t="shared" si="238"/>
        <v/>
      </c>
      <c r="BV380" s="98" t="str">
        <f t="shared" si="239"/>
        <v/>
      </c>
      <c r="BW380" s="89"/>
      <c r="BX380" s="63"/>
    </row>
    <row r="381" spans="1:76" s="59" customFormat="1" x14ac:dyDescent="0.25">
      <c r="A381" s="83">
        <v>7</v>
      </c>
      <c r="B381" s="109" t="str">
        <f t="shared" si="217"/>
        <v xml:space="preserve">: </v>
      </c>
      <c r="C381" s="106"/>
      <c r="D381" s="106"/>
      <c r="E381" s="108"/>
      <c r="F381" s="106"/>
      <c r="G381" s="108"/>
      <c r="H381" s="107"/>
      <c r="I381" s="106"/>
      <c r="J381" s="106"/>
      <c r="K381" s="104"/>
      <c r="L381" s="110"/>
      <c r="M381" s="104"/>
      <c r="N381" s="151" t="s">
        <v>234</v>
      </c>
      <c r="O381" s="105"/>
      <c r="P381" s="104"/>
      <c r="Q381" s="440"/>
      <c r="R381" s="440"/>
      <c r="S381" s="64"/>
      <c r="T381" s="103"/>
      <c r="U381" s="101" t="str">
        <f t="shared" si="218"/>
        <v/>
      </c>
      <c r="V381" s="102" t="str">
        <f t="shared" si="219"/>
        <v/>
      </c>
      <c r="W381" s="101" t="str">
        <f t="shared" si="220"/>
        <v/>
      </c>
      <c r="X381" s="100" t="str">
        <f t="shared" si="221"/>
        <v>TWh / ha / year</v>
      </c>
      <c r="Y381" s="89"/>
      <c r="Z381" s="89"/>
      <c r="AB381" s="63"/>
      <c r="AR381" s="63"/>
      <c r="AS381" s="89"/>
      <c r="AT381" s="89"/>
      <c r="AU381" s="99"/>
      <c r="AV381" s="89"/>
      <c r="AW381" s="98" t="e">
        <f t="shared" si="222"/>
        <v>#REF!</v>
      </c>
      <c r="AX381" s="98" t="e">
        <f t="shared" si="223"/>
        <v>#REF!</v>
      </c>
      <c r="AY381" s="89"/>
      <c r="AZ381" s="98" t="e">
        <f t="shared" si="224"/>
        <v>#REF!</v>
      </c>
      <c r="BA381" s="98" t="e">
        <f t="shared" si="225"/>
        <v>#REF!</v>
      </c>
      <c r="BB381" s="89"/>
      <c r="BC381" s="98" t="e">
        <f t="shared" si="226"/>
        <v>#REF!</v>
      </c>
      <c r="BD381" s="98" t="e">
        <f t="shared" si="227"/>
        <v>#REF!</v>
      </c>
      <c r="BE381" s="89"/>
      <c r="BF381" s="98" t="e">
        <f t="shared" si="228"/>
        <v>#REF!</v>
      </c>
      <c r="BG381" s="98" t="e">
        <f t="shared" si="229"/>
        <v>#REF!</v>
      </c>
      <c r="BH381" s="89"/>
      <c r="BI381" s="98" t="e">
        <f t="shared" si="230"/>
        <v>#REF!</v>
      </c>
      <c r="BJ381" s="98" t="e">
        <f t="shared" si="231"/>
        <v>#REF!</v>
      </c>
      <c r="BK381" s="89"/>
      <c r="BL381" s="98" t="str">
        <f t="shared" si="232"/>
        <v/>
      </c>
      <c r="BM381" s="98" t="str">
        <f t="shared" si="233"/>
        <v/>
      </c>
      <c r="BN381" s="89"/>
      <c r="BO381" s="98" t="str">
        <f t="shared" si="234"/>
        <v/>
      </c>
      <c r="BP381" s="98" t="str">
        <f t="shared" si="235"/>
        <v/>
      </c>
      <c r="BQ381" s="89"/>
      <c r="BR381" s="98" t="str">
        <f t="shared" si="236"/>
        <v/>
      </c>
      <c r="BS381" s="98" t="str">
        <f t="shared" si="237"/>
        <v/>
      </c>
      <c r="BT381" s="89"/>
      <c r="BU381" s="98" t="str">
        <f t="shared" si="238"/>
        <v/>
      </c>
      <c r="BV381" s="98" t="str">
        <f t="shared" si="239"/>
        <v/>
      </c>
      <c r="BW381" s="89"/>
      <c r="BX381" s="63"/>
    </row>
    <row r="382" spans="1:76" s="59" customFormat="1" x14ac:dyDescent="0.25">
      <c r="A382" s="83">
        <v>8</v>
      </c>
      <c r="B382" s="109" t="str">
        <f t="shared" si="217"/>
        <v xml:space="preserve">: </v>
      </c>
      <c r="C382" s="106"/>
      <c r="D382" s="106"/>
      <c r="E382" s="108"/>
      <c r="F382" s="106"/>
      <c r="G382" s="108"/>
      <c r="H382" s="107"/>
      <c r="I382" s="106"/>
      <c r="J382" s="106"/>
      <c r="K382" s="104"/>
      <c r="L382" s="110"/>
      <c r="M382" s="104"/>
      <c r="N382" s="151" t="s">
        <v>234</v>
      </c>
      <c r="O382" s="105"/>
      <c r="P382" s="104"/>
      <c r="Q382" s="440"/>
      <c r="R382" s="440"/>
      <c r="S382" s="64"/>
      <c r="T382" s="103"/>
      <c r="U382" s="101" t="str">
        <f t="shared" si="218"/>
        <v/>
      </c>
      <c r="V382" s="102" t="str">
        <f t="shared" si="219"/>
        <v/>
      </c>
      <c r="W382" s="101" t="str">
        <f t="shared" si="220"/>
        <v/>
      </c>
      <c r="X382" s="100" t="str">
        <f t="shared" si="221"/>
        <v>TWh / ha / year</v>
      </c>
      <c r="Y382" s="89"/>
      <c r="Z382" s="89"/>
      <c r="AB382" s="63"/>
      <c r="AR382" s="63"/>
      <c r="AS382" s="89"/>
      <c r="AT382" s="89"/>
      <c r="AU382" s="99"/>
      <c r="AV382" s="89"/>
      <c r="AW382" s="98" t="e">
        <f t="shared" si="222"/>
        <v>#REF!</v>
      </c>
      <c r="AX382" s="98" t="e">
        <f t="shared" si="223"/>
        <v>#REF!</v>
      </c>
      <c r="AY382" s="89"/>
      <c r="AZ382" s="98" t="e">
        <f t="shared" si="224"/>
        <v>#REF!</v>
      </c>
      <c r="BA382" s="98" t="e">
        <f t="shared" si="225"/>
        <v>#REF!</v>
      </c>
      <c r="BB382" s="89"/>
      <c r="BC382" s="98" t="e">
        <f t="shared" si="226"/>
        <v>#REF!</v>
      </c>
      <c r="BD382" s="98" t="e">
        <f t="shared" si="227"/>
        <v>#REF!</v>
      </c>
      <c r="BE382" s="89"/>
      <c r="BF382" s="98" t="e">
        <f t="shared" si="228"/>
        <v>#REF!</v>
      </c>
      <c r="BG382" s="98" t="e">
        <f t="shared" si="229"/>
        <v>#REF!</v>
      </c>
      <c r="BH382" s="89"/>
      <c r="BI382" s="98" t="e">
        <f t="shared" si="230"/>
        <v>#REF!</v>
      </c>
      <c r="BJ382" s="98" t="e">
        <f t="shared" si="231"/>
        <v>#REF!</v>
      </c>
      <c r="BK382" s="89"/>
      <c r="BL382" s="98" t="str">
        <f t="shared" si="232"/>
        <v/>
      </c>
      <c r="BM382" s="98" t="str">
        <f t="shared" si="233"/>
        <v/>
      </c>
      <c r="BN382" s="89"/>
      <c r="BO382" s="98" t="str">
        <f t="shared" si="234"/>
        <v/>
      </c>
      <c r="BP382" s="98" t="str">
        <f t="shared" si="235"/>
        <v/>
      </c>
      <c r="BQ382" s="89"/>
      <c r="BR382" s="98" t="str">
        <f t="shared" si="236"/>
        <v/>
      </c>
      <c r="BS382" s="98" t="str">
        <f t="shared" si="237"/>
        <v/>
      </c>
      <c r="BT382" s="89"/>
      <c r="BU382" s="98" t="str">
        <f t="shared" si="238"/>
        <v/>
      </c>
      <c r="BV382" s="98" t="str">
        <f t="shared" si="239"/>
        <v/>
      </c>
      <c r="BW382" s="89"/>
      <c r="BX382" s="63"/>
    </row>
    <row r="383" spans="1:76" s="59" customFormat="1" x14ac:dyDescent="0.25">
      <c r="A383" s="83">
        <v>9</v>
      </c>
      <c r="B383" s="109" t="str">
        <f t="shared" si="217"/>
        <v xml:space="preserve">: </v>
      </c>
      <c r="C383" s="106"/>
      <c r="D383" s="106"/>
      <c r="E383" s="108"/>
      <c r="F383" s="106"/>
      <c r="G383" s="108"/>
      <c r="H383" s="107"/>
      <c r="I383" s="106"/>
      <c r="J383" s="106"/>
      <c r="K383" s="104"/>
      <c r="L383" s="110"/>
      <c r="M383" s="104"/>
      <c r="N383" s="151" t="s">
        <v>234</v>
      </c>
      <c r="O383" s="105"/>
      <c r="P383" s="104"/>
      <c r="Q383" s="440"/>
      <c r="R383" s="440"/>
      <c r="S383" s="64"/>
      <c r="T383" s="103"/>
      <c r="U383" s="101" t="str">
        <f t="shared" si="218"/>
        <v/>
      </c>
      <c r="V383" s="102" t="str">
        <f t="shared" si="219"/>
        <v/>
      </c>
      <c r="W383" s="101" t="str">
        <f t="shared" si="220"/>
        <v/>
      </c>
      <c r="X383" s="100" t="str">
        <f t="shared" si="221"/>
        <v>TWh / ha / year</v>
      </c>
      <c r="Y383" s="89"/>
      <c r="Z383" s="89"/>
      <c r="AB383" s="63"/>
      <c r="AR383" s="63"/>
      <c r="AS383" s="89"/>
      <c r="AT383" s="89"/>
      <c r="AU383" s="99"/>
      <c r="AV383" s="89"/>
      <c r="AW383" s="98" t="e">
        <f t="shared" si="222"/>
        <v>#REF!</v>
      </c>
      <c r="AX383" s="98" t="e">
        <f t="shared" si="223"/>
        <v>#REF!</v>
      </c>
      <c r="AY383" s="89"/>
      <c r="AZ383" s="98" t="e">
        <f t="shared" si="224"/>
        <v>#REF!</v>
      </c>
      <c r="BA383" s="98" t="e">
        <f t="shared" si="225"/>
        <v>#REF!</v>
      </c>
      <c r="BB383" s="89"/>
      <c r="BC383" s="98" t="e">
        <f t="shared" si="226"/>
        <v>#REF!</v>
      </c>
      <c r="BD383" s="98" t="e">
        <f t="shared" si="227"/>
        <v>#REF!</v>
      </c>
      <c r="BE383" s="89"/>
      <c r="BF383" s="98" t="e">
        <f t="shared" si="228"/>
        <v>#REF!</v>
      </c>
      <c r="BG383" s="98" t="e">
        <f t="shared" si="229"/>
        <v>#REF!</v>
      </c>
      <c r="BH383" s="89"/>
      <c r="BI383" s="98" t="e">
        <f t="shared" si="230"/>
        <v>#REF!</v>
      </c>
      <c r="BJ383" s="98" t="e">
        <f t="shared" si="231"/>
        <v>#REF!</v>
      </c>
      <c r="BK383" s="89"/>
      <c r="BL383" s="98" t="str">
        <f t="shared" si="232"/>
        <v/>
      </c>
      <c r="BM383" s="98" t="str">
        <f t="shared" si="233"/>
        <v/>
      </c>
      <c r="BN383" s="89"/>
      <c r="BO383" s="98" t="str">
        <f t="shared" si="234"/>
        <v/>
      </c>
      <c r="BP383" s="98" t="str">
        <f t="shared" si="235"/>
        <v/>
      </c>
      <c r="BQ383" s="89"/>
      <c r="BR383" s="98" t="str">
        <f t="shared" si="236"/>
        <v/>
      </c>
      <c r="BS383" s="98" t="str">
        <f t="shared" si="237"/>
        <v/>
      </c>
      <c r="BT383" s="89"/>
      <c r="BU383" s="98" t="str">
        <f t="shared" si="238"/>
        <v/>
      </c>
      <c r="BV383" s="98" t="str">
        <f t="shared" si="239"/>
        <v/>
      </c>
      <c r="BW383" s="89"/>
      <c r="BX383" s="63"/>
    </row>
    <row r="384" spans="1:76" s="59" customFormat="1" x14ac:dyDescent="0.25">
      <c r="A384" s="83">
        <v>10</v>
      </c>
      <c r="B384" s="109" t="str">
        <f t="shared" si="217"/>
        <v xml:space="preserve">: </v>
      </c>
      <c r="C384" s="106"/>
      <c r="D384" s="106"/>
      <c r="E384" s="108"/>
      <c r="F384" s="106"/>
      <c r="G384" s="108"/>
      <c r="H384" s="107"/>
      <c r="I384" s="106"/>
      <c r="J384" s="106"/>
      <c r="K384" s="104"/>
      <c r="L384" s="110"/>
      <c r="M384" s="104"/>
      <c r="N384" s="151" t="s">
        <v>234</v>
      </c>
      <c r="O384" s="105"/>
      <c r="P384" s="104"/>
      <c r="Q384" s="440"/>
      <c r="R384" s="440"/>
      <c r="S384" s="64"/>
      <c r="T384" s="103"/>
      <c r="U384" s="101" t="str">
        <f t="shared" si="218"/>
        <v/>
      </c>
      <c r="V384" s="102" t="str">
        <f t="shared" si="219"/>
        <v/>
      </c>
      <c r="W384" s="101" t="str">
        <f t="shared" si="220"/>
        <v/>
      </c>
      <c r="X384" s="100" t="str">
        <f t="shared" si="221"/>
        <v>TWh / ha / year</v>
      </c>
      <c r="Y384" s="89"/>
      <c r="Z384" s="89"/>
      <c r="AB384" s="63"/>
      <c r="AR384" s="63"/>
      <c r="AS384" s="89"/>
      <c r="AT384" s="89"/>
      <c r="AU384" s="99"/>
      <c r="AV384" s="89"/>
      <c r="AW384" s="98" t="e">
        <f t="shared" si="222"/>
        <v>#REF!</v>
      </c>
      <c r="AX384" s="98" t="e">
        <f t="shared" si="223"/>
        <v>#REF!</v>
      </c>
      <c r="AY384" s="89"/>
      <c r="AZ384" s="98" t="e">
        <f t="shared" si="224"/>
        <v>#REF!</v>
      </c>
      <c r="BA384" s="98" t="e">
        <f t="shared" si="225"/>
        <v>#REF!</v>
      </c>
      <c r="BB384" s="89"/>
      <c r="BC384" s="98" t="e">
        <f t="shared" si="226"/>
        <v>#REF!</v>
      </c>
      <c r="BD384" s="98" t="e">
        <f t="shared" si="227"/>
        <v>#REF!</v>
      </c>
      <c r="BE384" s="89"/>
      <c r="BF384" s="98" t="e">
        <f t="shared" si="228"/>
        <v>#REF!</v>
      </c>
      <c r="BG384" s="98" t="e">
        <f t="shared" si="229"/>
        <v>#REF!</v>
      </c>
      <c r="BH384" s="89"/>
      <c r="BI384" s="98" t="e">
        <f t="shared" si="230"/>
        <v>#REF!</v>
      </c>
      <c r="BJ384" s="98" t="e">
        <f t="shared" si="231"/>
        <v>#REF!</v>
      </c>
      <c r="BK384" s="89"/>
      <c r="BL384" s="98" t="str">
        <f t="shared" si="232"/>
        <v/>
      </c>
      <c r="BM384" s="98" t="str">
        <f t="shared" si="233"/>
        <v/>
      </c>
      <c r="BN384" s="89"/>
      <c r="BO384" s="98" t="str">
        <f t="shared" si="234"/>
        <v/>
      </c>
      <c r="BP384" s="98" t="str">
        <f t="shared" si="235"/>
        <v/>
      </c>
      <c r="BQ384" s="89"/>
      <c r="BR384" s="98" t="str">
        <f t="shared" si="236"/>
        <v/>
      </c>
      <c r="BS384" s="98" t="str">
        <f t="shared" si="237"/>
        <v/>
      </c>
      <c r="BT384" s="89"/>
      <c r="BU384" s="98" t="str">
        <f t="shared" si="238"/>
        <v/>
      </c>
      <c r="BV384" s="98" t="str">
        <f t="shared" si="239"/>
        <v/>
      </c>
      <c r="BW384" s="89"/>
      <c r="BX384" s="63"/>
    </row>
    <row r="385" spans="1:76" s="59" customFormat="1" x14ac:dyDescent="0.25">
      <c r="A385" s="83">
        <v>11</v>
      </c>
      <c r="B385" s="109" t="str">
        <f t="shared" si="217"/>
        <v xml:space="preserve">: </v>
      </c>
      <c r="C385" s="106"/>
      <c r="D385" s="106"/>
      <c r="E385" s="108"/>
      <c r="F385" s="106"/>
      <c r="G385" s="108"/>
      <c r="H385" s="107"/>
      <c r="I385" s="106"/>
      <c r="J385" s="106"/>
      <c r="K385" s="104"/>
      <c r="L385" s="110"/>
      <c r="M385" s="104"/>
      <c r="N385" s="151" t="s">
        <v>234</v>
      </c>
      <c r="O385" s="105"/>
      <c r="P385" s="104"/>
      <c r="Q385" s="440"/>
      <c r="R385" s="440"/>
      <c r="S385" s="64"/>
      <c r="T385" s="103"/>
      <c r="U385" s="101" t="str">
        <f t="shared" si="218"/>
        <v/>
      </c>
      <c r="V385" s="102" t="str">
        <f t="shared" si="219"/>
        <v/>
      </c>
      <c r="W385" s="101" t="str">
        <f t="shared" si="220"/>
        <v/>
      </c>
      <c r="X385" s="100" t="str">
        <f t="shared" si="221"/>
        <v>TWh / ha / year</v>
      </c>
      <c r="Y385" s="89"/>
      <c r="Z385" s="89"/>
      <c r="AB385" s="63"/>
      <c r="AR385" s="63"/>
      <c r="AS385" s="89"/>
      <c r="AT385" s="89"/>
      <c r="AU385" s="99"/>
      <c r="AV385" s="89"/>
      <c r="AW385" s="98" t="e">
        <f t="shared" si="222"/>
        <v>#REF!</v>
      </c>
      <c r="AX385" s="98" t="e">
        <f t="shared" si="223"/>
        <v>#REF!</v>
      </c>
      <c r="AY385" s="89"/>
      <c r="AZ385" s="98" t="e">
        <f t="shared" si="224"/>
        <v>#REF!</v>
      </c>
      <c r="BA385" s="98" t="e">
        <f t="shared" si="225"/>
        <v>#REF!</v>
      </c>
      <c r="BB385" s="89"/>
      <c r="BC385" s="98" t="e">
        <f t="shared" si="226"/>
        <v>#REF!</v>
      </c>
      <c r="BD385" s="98" t="e">
        <f t="shared" si="227"/>
        <v>#REF!</v>
      </c>
      <c r="BE385" s="89"/>
      <c r="BF385" s="98" t="e">
        <f t="shared" si="228"/>
        <v>#REF!</v>
      </c>
      <c r="BG385" s="98" t="e">
        <f t="shared" si="229"/>
        <v>#REF!</v>
      </c>
      <c r="BH385" s="89"/>
      <c r="BI385" s="98" t="e">
        <f t="shared" si="230"/>
        <v>#REF!</v>
      </c>
      <c r="BJ385" s="98" t="e">
        <f t="shared" si="231"/>
        <v>#REF!</v>
      </c>
      <c r="BK385" s="89"/>
      <c r="BL385" s="98" t="str">
        <f t="shared" si="232"/>
        <v/>
      </c>
      <c r="BM385" s="98" t="str">
        <f t="shared" si="233"/>
        <v/>
      </c>
      <c r="BN385" s="89"/>
      <c r="BO385" s="98" t="str">
        <f t="shared" si="234"/>
        <v/>
      </c>
      <c r="BP385" s="98" t="str">
        <f t="shared" si="235"/>
        <v/>
      </c>
      <c r="BQ385" s="89"/>
      <c r="BR385" s="98" t="str">
        <f t="shared" si="236"/>
        <v/>
      </c>
      <c r="BS385" s="98" t="str">
        <f t="shared" si="237"/>
        <v/>
      </c>
      <c r="BT385" s="89"/>
      <c r="BU385" s="98" t="str">
        <f t="shared" si="238"/>
        <v/>
      </c>
      <c r="BV385" s="98" t="str">
        <f t="shared" si="239"/>
        <v/>
      </c>
      <c r="BW385" s="89"/>
      <c r="BX385" s="63"/>
    </row>
    <row r="386" spans="1:76" s="59" customFormat="1" x14ac:dyDescent="0.25">
      <c r="A386" s="83">
        <v>12</v>
      </c>
      <c r="B386" s="109" t="str">
        <f t="shared" si="217"/>
        <v xml:space="preserve">: </v>
      </c>
      <c r="C386" s="106"/>
      <c r="D386" s="106"/>
      <c r="E386" s="108"/>
      <c r="F386" s="106"/>
      <c r="G386" s="108"/>
      <c r="H386" s="107"/>
      <c r="I386" s="106"/>
      <c r="J386" s="106"/>
      <c r="K386" s="104"/>
      <c r="L386" s="110"/>
      <c r="M386" s="104"/>
      <c r="N386" s="151" t="s">
        <v>234</v>
      </c>
      <c r="O386" s="105"/>
      <c r="P386" s="104"/>
      <c r="Q386" s="440"/>
      <c r="R386" s="440"/>
      <c r="S386" s="64"/>
      <c r="T386" s="103"/>
      <c r="U386" s="101" t="str">
        <f t="shared" si="218"/>
        <v/>
      </c>
      <c r="V386" s="102" t="str">
        <f t="shared" si="219"/>
        <v/>
      </c>
      <c r="W386" s="101" t="str">
        <f t="shared" si="220"/>
        <v/>
      </c>
      <c r="X386" s="100" t="str">
        <f t="shared" si="221"/>
        <v>TWh / ha / year</v>
      </c>
      <c r="Y386" s="89"/>
      <c r="Z386" s="89"/>
      <c r="AB386" s="63"/>
      <c r="AR386" s="63"/>
      <c r="AS386" s="89"/>
      <c r="AT386" s="89"/>
      <c r="AU386" s="99"/>
      <c r="AV386" s="89"/>
      <c r="AW386" s="98" t="e">
        <f t="shared" si="222"/>
        <v>#REF!</v>
      </c>
      <c r="AX386" s="98" t="e">
        <f t="shared" si="223"/>
        <v>#REF!</v>
      </c>
      <c r="AY386" s="89"/>
      <c r="AZ386" s="98" t="e">
        <f t="shared" si="224"/>
        <v>#REF!</v>
      </c>
      <c r="BA386" s="98" t="e">
        <f t="shared" si="225"/>
        <v>#REF!</v>
      </c>
      <c r="BB386" s="89"/>
      <c r="BC386" s="98" t="e">
        <f t="shared" si="226"/>
        <v>#REF!</v>
      </c>
      <c r="BD386" s="98" t="e">
        <f t="shared" si="227"/>
        <v>#REF!</v>
      </c>
      <c r="BE386" s="89"/>
      <c r="BF386" s="98" t="e">
        <f t="shared" si="228"/>
        <v>#REF!</v>
      </c>
      <c r="BG386" s="98" t="e">
        <f t="shared" si="229"/>
        <v>#REF!</v>
      </c>
      <c r="BH386" s="89"/>
      <c r="BI386" s="98" t="e">
        <f t="shared" si="230"/>
        <v>#REF!</v>
      </c>
      <c r="BJ386" s="98" t="e">
        <f t="shared" si="231"/>
        <v>#REF!</v>
      </c>
      <c r="BK386" s="89"/>
      <c r="BL386" s="98" t="str">
        <f t="shared" si="232"/>
        <v/>
      </c>
      <c r="BM386" s="98" t="str">
        <f t="shared" si="233"/>
        <v/>
      </c>
      <c r="BN386" s="89"/>
      <c r="BO386" s="98" t="str">
        <f t="shared" si="234"/>
        <v/>
      </c>
      <c r="BP386" s="98" t="str">
        <f t="shared" si="235"/>
        <v/>
      </c>
      <c r="BQ386" s="89"/>
      <c r="BR386" s="98" t="str">
        <f t="shared" si="236"/>
        <v/>
      </c>
      <c r="BS386" s="98" t="str">
        <f t="shared" si="237"/>
        <v/>
      </c>
      <c r="BT386" s="89"/>
      <c r="BU386" s="98" t="str">
        <f t="shared" si="238"/>
        <v/>
      </c>
      <c r="BV386" s="98" t="str">
        <f t="shared" si="239"/>
        <v/>
      </c>
      <c r="BW386" s="89"/>
      <c r="BX386" s="63"/>
    </row>
    <row r="387" spans="1:76" s="59" customFormat="1" x14ac:dyDescent="0.25">
      <c r="A387" s="83">
        <v>13</v>
      </c>
      <c r="B387" s="109" t="str">
        <f t="shared" si="217"/>
        <v xml:space="preserve">: </v>
      </c>
      <c r="C387" s="106"/>
      <c r="D387" s="106"/>
      <c r="E387" s="108"/>
      <c r="F387" s="106"/>
      <c r="G387" s="108"/>
      <c r="H387" s="107"/>
      <c r="I387" s="106"/>
      <c r="J387" s="106"/>
      <c r="K387" s="104"/>
      <c r="L387" s="110"/>
      <c r="M387" s="104"/>
      <c r="N387" s="151" t="s">
        <v>234</v>
      </c>
      <c r="O387" s="105"/>
      <c r="P387" s="104"/>
      <c r="Q387" s="440"/>
      <c r="R387" s="440"/>
      <c r="S387" s="64"/>
      <c r="T387" s="103"/>
      <c r="U387" s="101" t="str">
        <f t="shared" si="218"/>
        <v/>
      </c>
      <c r="V387" s="102" t="str">
        <f t="shared" si="219"/>
        <v/>
      </c>
      <c r="W387" s="101" t="str">
        <f t="shared" si="220"/>
        <v/>
      </c>
      <c r="X387" s="100" t="str">
        <f t="shared" si="221"/>
        <v>TWh / ha / year</v>
      </c>
      <c r="Y387" s="89"/>
      <c r="Z387" s="89"/>
      <c r="AB387" s="63"/>
      <c r="AR387" s="63"/>
      <c r="AS387" s="89"/>
      <c r="AT387" s="89"/>
      <c r="AU387" s="99"/>
      <c r="AV387" s="89"/>
      <c r="AW387" s="98" t="e">
        <f t="shared" si="222"/>
        <v>#REF!</v>
      </c>
      <c r="AX387" s="98" t="e">
        <f t="shared" si="223"/>
        <v>#REF!</v>
      </c>
      <c r="AY387" s="89"/>
      <c r="AZ387" s="98" t="e">
        <f t="shared" si="224"/>
        <v>#REF!</v>
      </c>
      <c r="BA387" s="98" t="e">
        <f t="shared" si="225"/>
        <v>#REF!</v>
      </c>
      <c r="BB387" s="89"/>
      <c r="BC387" s="98" t="e">
        <f t="shared" si="226"/>
        <v>#REF!</v>
      </c>
      <c r="BD387" s="98" t="e">
        <f t="shared" si="227"/>
        <v>#REF!</v>
      </c>
      <c r="BE387" s="89"/>
      <c r="BF387" s="98" t="e">
        <f t="shared" si="228"/>
        <v>#REF!</v>
      </c>
      <c r="BG387" s="98" t="e">
        <f t="shared" si="229"/>
        <v>#REF!</v>
      </c>
      <c r="BH387" s="89"/>
      <c r="BI387" s="98" t="e">
        <f t="shared" si="230"/>
        <v>#REF!</v>
      </c>
      <c r="BJ387" s="98" t="e">
        <f t="shared" si="231"/>
        <v>#REF!</v>
      </c>
      <c r="BK387" s="89"/>
      <c r="BL387" s="98" t="str">
        <f t="shared" si="232"/>
        <v/>
      </c>
      <c r="BM387" s="98" t="str">
        <f t="shared" si="233"/>
        <v/>
      </c>
      <c r="BN387" s="89"/>
      <c r="BO387" s="98" t="str">
        <f t="shared" si="234"/>
        <v/>
      </c>
      <c r="BP387" s="98" t="str">
        <f t="shared" si="235"/>
        <v/>
      </c>
      <c r="BQ387" s="89"/>
      <c r="BR387" s="98" t="str">
        <f t="shared" si="236"/>
        <v/>
      </c>
      <c r="BS387" s="98" t="str">
        <f t="shared" si="237"/>
        <v/>
      </c>
      <c r="BT387" s="89"/>
      <c r="BU387" s="98" t="str">
        <f t="shared" si="238"/>
        <v/>
      </c>
      <c r="BV387" s="98" t="str">
        <f t="shared" si="239"/>
        <v/>
      </c>
      <c r="BW387" s="89"/>
      <c r="BX387" s="63"/>
    </row>
    <row r="388" spans="1:76" s="59" customFormat="1" x14ac:dyDescent="0.25">
      <c r="A388" s="83">
        <v>14</v>
      </c>
      <c r="B388" s="109" t="str">
        <f t="shared" si="217"/>
        <v xml:space="preserve">: </v>
      </c>
      <c r="C388" s="106"/>
      <c r="D388" s="106"/>
      <c r="E388" s="108"/>
      <c r="F388" s="106"/>
      <c r="G388" s="108"/>
      <c r="H388" s="107"/>
      <c r="I388" s="106"/>
      <c r="J388" s="106"/>
      <c r="K388" s="104"/>
      <c r="L388" s="110"/>
      <c r="M388" s="104"/>
      <c r="N388" s="151" t="s">
        <v>234</v>
      </c>
      <c r="O388" s="105"/>
      <c r="P388" s="104"/>
      <c r="Q388" s="440"/>
      <c r="R388" s="440"/>
      <c r="S388" s="64"/>
      <c r="T388" s="103"/>
      <c r="U388" s="101" t="str">
        <f t="shared" si="218"/>
        <v/>
      </c>
      <c r="V388" s="102" t="str">
        <f t="shared" si="219"/>
        <v/>
      </c>
      <c r="W388" s="101" t="str">
        <f t="shared" si="220"/>
        <v/>
      </c>
      <c r="X388" s="100" t="str">
        <f t="shared" si="221"/>
        <v>TWh / ha / year</v>
      </c>
      <c r="Y388" s="89"/>
      <c r="Z388" s="89"/>
      <c r="AB388" s="63"/>
      <c r="AR388" s="63"/>
      <c r="AS388" s="89"/>
      <c r="AT388" s="89"/>
      <c r="AU388" s="99"/>
      <c r="AV388" s="89"/>
      <c r="AW388" s="98" t="e">
        <f t="shared" si="222"/>
        <v>#REF!</v>
      </c>
      <c r="AX388" s="98" t="e">
        <f t="shared" si="223"/>
        <v>#REF!</v>
      </c>
      <c r="AY388" s="89"/>
      <c r="AZ388" s="98" t="e">
        <f t="shared" si="224"/>
        <v>#REF!</v>
      </c>
      <c r="BA388" s="98" t="e">
        <f t="shared" si="225"/>
        <v>#REF!</v>
      </c>
      <c r="BB388" s="89"/>
      <c r="BC388" s="98" t="e">
        <f t="shared" si="226"/>
        <v>#REF!</v>
      </c>
      <c r="BD388" s="98" t="e">
        <f t="shared" si="227"/>
        <v>#REF!</v>
      </c>
      <c r="BE388" s="89"/>
      <c r="BF388" s="98" t="e">
        <f t="shared" si="228"/>
        <v>#REF!</v>
      </c>
      <c r="BG388" s="98" t="e">
        <f t="shared" si="229"/>
        <v>#REF!</v>
      </c>
      <c r="BH388" s="89"/>
      <c r="BI388" s="98" t="e">
        <f t="shared" si="230"/>
        <v>#REF!</v>
      </c>
      <c r="BJ388" s="98" t="e">
        <f t="shared" si="231"/>
        <v>#REF!</v>
      </c>
      <c r="BK388" s="89"/>
      <c r="BL388" s="98" t="str">
        <f t="shared" si="232"/>
        <v/>
      </c>
      <c r="BM388" s="98" t="str">
        <f t="shared" si="233"/>
        <v/>
      </c>
      <c r="BN388" s="89"/>
      <c r="BO388" s="98" t="str">
        <f t="shared" si="234"/>
        <v/>
      </c>
      <c r="BP388" s="98" t="str">
        <f t="shared" si="235"/>
        <v/>
      </c>
      <c r="BQ388" s="89"/>
      <c r="BR388" s="98" t="str">
        <f t="shared" si="236"/>
        <v/>
      </c>
      <c r="BS388" s="98" t="str">
        <f t="shared" si="237"/>
        <v/>
      </c>
      <c r="BT388" s="89"/>
      <c r="BU388" s="98" t="str">
        <f t="shared" si="238"/>
        <v/>
      </c>
      <c r="BV388" s="98" t="str">
        <f t="shared" si="239"/>
        <v/>
      </c>
      <c r="BW388" s="89"/>
      <c r="BX388" s="63"/>
    </row>
    <row r="389" spans="1:76" s="59" customFormat="1" x14ac:dyDescent="0.25">
      <c r="A389" s="83">
        <v>15</v>
      </c>
      <c r="B389" s="109" t="str">
        <f t="shared" si="217"/>
        <v xml:space="preserve">: </v>
      </c>
      <c r="C389" s="106"/>
      <c r="D389" s="106"/>
      <c r="E389" s="108"/>
      <c r="F389" s="106"/>
      <c r="G389" s="108"/>
      <c r="H389" s="107"/>
      <c r="I389" s="106"/>
      <c r="J389" s="106"/>
      <c r="K389" s="104"/>
      <c r="L389" s="110"/>
      <c r="M389" s="104"/>
      <c r="N389" s="151" t="s">
        <v>234</v>
      </c>
      <c r="O389" s="105"/>
      <c r="P389" s="104"/>
      <c r="Q389" s="440"/>
      <c r="R389" s="440"/>
      <c r="S389" s="64"/>
      <c r="T389" s="103"/>
      <c r="U389" s="101" t="str">
        <f t="shared" si="218"/>
        <v/>
      </c>
      <c r="V389" s="102" t="str">
        <f t="shared" si="219"/>
        <v/>
      </c>
      <c r="W389" s="101" t="str">
        <f t="shared" si="220"/>
        <v/>
      </c>
      <c r="X389" s="100" t="str">
        <f t="shared" si="221"/>
        <v>TWh / ha / year</v>
      </c>
      <c r="Y389" s="89"/>
      <c r="Z389" s="89"/>
      <c r="AB389" s="63"/>
      <c r="AR389" s="63"/>
      <c r="AS389" s="89"/>
      <c r="AT389" s="89"/>
      <c r="AU389" s="99"/>
      <c r="AV389" s="89"/>
      <c r="AW389" s="98" t="e">
        <f t="shared" si="222"/>
        <v>#REF!</v>
      </c>
      <c r="AX389" s="98" t="e">
        <f t="shared" si="223"/>
        <v>#REF!</v>
      </c>
      <c r="AY389" s="89"/>
      <c r="AZ389" s="98" t="e">
        <f t="shared" si="224"/>
        <v>#REF!</v>
      </c>
      <c r="BA389" s="98" t="e">
        <f t="shared" si="225"/>
        <v>#REF!</v>
      </c>
      <c r="BB389" s="89"/>
      <c r="BC389" s="98" t="e">
        <f t="shared" si="226"/>
        <v>#REF!</v>
      </c>
      <c r="BD389" s="98" t="e">
        <f t="shared" si="227"/>
        <v>#REF!</v>
      </c>
      <c r="BE389" s="89"/>
      <c r="BF389" s="98" t="e">
        <f t="shared" si="228"/>
        <v>#REF!</v>
      </c>
      <c r="BG389" s="98" t="e">
        <f t="shared" si="229"/>
        <v>#REF!</v>
      </c>
      <c r="BH389" s="89"/>
      <c r="BI389" s="98" t="e">
        <f t="shared" si="230"/>
        <v>#REF!</v>
      </c>
      <c r="BJ389" s="98" t="e">
        <f t="shared" si="231"/>
        <v>#REF!</v>
      </c>
      <c r="BK389" s="89"/>
      <c r="BL389" s="98" t="str">
        <f t="shared" si="232"/>
        <v/>
      </c>
      <c r="BM389" s="98" t="str">
        <f t="shared" si="233"/>
        <v/>
      </c>
      <c r="BN389" s="89"/>
      <c r="BO389" s="98" t="str">
        <f t="shared" si="234"/>
        <v/>
      </c>
      <c r="BP389" s="98" t="str">
        <f t="shared" si="235"/>
        <v/>
      </c>
      <c r="BQ389" s="89"/>
      <c r="BR389" s="98" t="str">
        <f t="shared" si="236"/>
        <v/>
      </c>
      <c r="BS389" s="98" t="str">
        <f t="shared" si="237"/>
        <v/>
      </c>
      <c r="BT389" s="89"/>
      <c r="BU389" s="98" t="str">
        <f t="shared" si="238"/>
        <v/>
      </c>
      <c r="BV389" s="98" t="str">
        <f t="shared" si="239"/>
        <v/>
      </c>
      <c r="BW389" s="89"/>
      <c r="BX389" s="63"/>
    </row>
    <row r="390" spans="1:76" s="59" customFormat="1" x14ac:dyDescent="0.25">
      <c r="A390" s="83">
        <v>16</v>
      </c>
      <c r="B390" s="109" t="str">
        <f t="shared" si="217"/>
        <v xml:space="preserve">: </v>
      </c>
      <c r="C390" s="106"/>
      <c r="D390" s="106"/>
      <c r="E390" s="108"/>
      <c r="F390" s="106"/>
      <c r="G390" s="108"/>
      <c r="H390" s="107"/>
      <c r="I390" s="106"/>
      <c r="J390" s="106"/>
      <c r="K390" s="104"/>
      <c r="L390" s="110"/>
      <c r="M390" s="104"/>
      <c r="N390" s="151" t="s">
        <v>234</v>
      </c>
      <c r="O390" s="105"/>
      <c r="P390" s="104"/>
      <c r="Q390" s="440"/>
      <c r="R390" s="440"/>
      <c r="S390" s="64"/>
      <c r="T390" s="103"/>
      <c r="U390" s="101" t="str">
        <f t="shared" si="218"/>
        <v/>
      </c>
      <c r="V390" s="102" t="str">
        <f t="shared" si="219"/>
        <v/>
      </c>
      <c r="W390" s="101" t="str">
        <f t="shared" si="220"/>
        <v/>
      </c>
      <c r="X390" s="100" t="str">
        <f t="shared" si="221"/>
        <v>TWh / ha / year</v>
      </c>
      <c r="Y390" s="89"/>
      <c r="Z390" s="89"/>
      <c r="AB390" s="63"/>
      <c r="AR390" s="63"/>
      <c r="AS390" s="89"/>
      <c r="AT390" s="89"/>
      <c r="AU390" s="99"/>
      <c r="AV390" s="89"/>
      <c r="AW390" s="98" t="e">
        <f t="shared" si="222"/>
        <v>#REF!</v>
      </c>
      <c r="AX390" s="98" t="e">
        <f t="shared" si="223"/>
        <v>#REF!</v>
      </c>
      <c r="AY390" s="89"/>
      <c r="AZ390" s="98" t="e">
        <f t="shared" si="224"/>
        <v>#REF!</v>
      </c>
      <c r="BA390" s="98" t="e">
        <f t="shared" si="225"/>
        <v>#REF!</v>
      </c>
      <c r="BB390" s="89"/>
      <c r="BC390" s="98" t="e">
        <f t="shared" si="226"/>
        <v>#REF!</v>
      </c>
      <c r="BD390" s="98" t="e">
        <f t="shared" si="227"/>
        <v>#REF!</v>
      </c>
      <c r="BE390" s="89"/>
      <c r="BF390" s="98" t="e">
        <f t="shared" si="228"/>
        <v>#REF!</v>
      </c>
      <c r="BG390" s="98" t="e">
        <f t="shared" si="229"/>
        <v>#REF!</v>
      </c>
      <c r="BH390" s="89"/>
      <c r="BI390" s="98" t="e">
        <f t="shared" si="230"/>
        <v>#REF!</v>
      </c>
      <c r="BJ390" s="98" t="e">
        <f t="shared" si="231"/>
        <v>#REF!</v>
      </c>
      <c r="BK390" s="89"/>
      <c r="BL390" s="98" t="str">
        <f t="shared" si="232"/>
        <v/>
      </c>
      <c r="BM390" s="98" t="str">
        <f t="shared" si="233"/>
        <v/>
      </c>
      <c r="BN390" s="89"/>
      <c r="BO390" s="98" t="str">
        <f t="shared" si="234"/>
        <v/>
      </c>
      <c r="BP390" s="98" t="str">
        <f t="shared" si="235"/>
        <v/>
      </c>
      <c r="BQ390" s="89"/>
      <c r="BR390" s="98" t="str">
        <f t="shared" si="236"/>
        <v/>
      </c>
      <c r="BS390" s="98" t="str">
        <f t="shared" si="237"/>
        <v/>
      </c>
      <c r="BT390" s="89"/>
      <c r="BU390" s="98" t="str">
        <f t="shared" si="238"/>
        <v/>
      </c>
      <c r="BV390" s="98" t="str">
        <f t="shared" si="239"/>
        <v/>
      </c>
      <c r="BW390" s="89"/>
      <c r="BX390" s="63"/>
    </row>
    <row r="391" spans="1:76" s="59" customFormat="1" x14ac:dyDescent="0.25">
      <c r="A391" s="83">
        <v>17</v>
      </c>
      <c r="B391" s="109" t="str">
        <f t="shared" si="217"/>
        <v xml:space="preserve">: </v>
      </c>
      <c r="C391" s="106"/>
      <c r="D391" s="106"/>
      <c r="E391" s="108"/>
      <c r="F391" s="106"/>
      <c r="G391" s="108"/>
      <c r="H391" s="107"/>
      <c r="I391" s="106"/>
      <c r="J391" s="106"/>
      <c r="K391" s="104"/>
      <c r="L391" s="110"/>
      <c r="M391" s="104"/>
      <c r="N391" s="151" t="s">
        <v>234</v>
      </c>
      <c r="O391" s="105"/>
      <c r="P391" s="104"/>
      <c r="Q391" s="440"/>
      <c r="R391" s="440"/>
      <c r="S391" s="64"/>
      <c r="T391" s="103"/>
      <c r="U391" s="101" t="str">
        <f t="shared" si="218"/>
        <v/>
      </c>
      <c r="V391" s="102" t="str">
        <f t="shared" si="219"/>
        <v/>
      </c>
      <c r="W391" s="101" t="str">
        <f t="shared" si="220"/>
        <v/>
      </c>
      <c r="X391" s="100" t="str">
        <f t="shared" si="221"/>
        <v>TWh / ha / year</v>
      </c>
      <c r="Y391" s="89"/>
      <c r="Z391" s="89"/>
      <c r="AB391" s="63"/>
      <c r="AR391" s="63"/>
      <c r="AS391" s="89"/>
      <c r="AT391" s="89"/>
      <c r="AU391" s="99"/>
      <c r="AV391" s="89"/>
      <c r="AW391" s="98" t="e">
        <f t="shared" si="222"/>
        <v>#REF!</v>
      </c>
      <c r="AX391" s="98" t="e">
        <f t="shared" si="223"/>
        <v>#REF!</v>
      </c>
      <c r="AY391" s="89"/>
      <c r="AZ391" s="98" t="e">
        <f t="shared" si="224"/>
        <v>#REF!</v>
      </c>
      <c r="BA391" s="98" t="e">
        <f t="shared" si="225"/>
        <v>#REF!</v>
      </c>
      <c r="BB391" s="89"/>
      <c r="BC391" s="98" t="e">
        <f t="shared" si="226"/>
        <v>#REF!</v>
      </c>
      <c r="BD391" s="98" t="e">
        <f t="shared" si="227"/>
        <v>#REF!</v>
      </c>
      <c r="BE391" s="89"/>
      <c r="BF391" s="98" t="e">
        <f t="shared" si="228"/>
        <v>#REF!</v>
      </c>
      <c r="BG391" s="98" t="e">
        <f t="shared" si="229"/>
        <v>#REF!</v>
      </c>
      <c r="BH391" s="89"/>
      <c r="BI391" s="98" t="e">
        <f t="shared" si="230"/>
        <v>#REF!</v>
      </c>
      <c r="BJ391" s="98" t="e">
        <f t="shared" si="231"/>
        <v>#REF!</v>
      </c>
      <c r="BK391" s="89"/>
      <c r="BL391" s="98" t="str">
        <f t="shared" si="232"/>
        <v/>
      </c>
      <c r="BM391" s="98" t="str">
        <f t="shared" si="233"/>
        <v/>
      </c>
      <c r="BN391" s="89"/>
      <c r="BO391" s="98" t="str">
        <f t="shared" si="234"/>
        <v/>
      </c>
      <c r="BP391" s="98" t="str">
        <f t="shared" si="235"/>
        <v/>
      </c>
      <c r="BQ391" s="89"/>
      <c r="BR391" s="98" t="str">
        <f t="shared" si="236"/>
        <v/>
      </c>
      <c r="BS391" s="98" t="str">
        <f t="shared" si="237"/>
        <v/>
      </c>
      <c r="BT391" s="89"/>
      <c r="BU391" s="98" t="str">
        <f t="shared" si="238"/>
        <v/>
      </c>
      <c r="BV391" s="98" t="str">
        <f t="shared" si="239"/>
        <v/>
      </c>
      <c r="BW391" s="89"/>
      <c r="BX391" s="63"/>
    </row>
    <row r="392" spans="1:76" s="59" customFormat="1" x14ac:dyDescent="0.25">
      <c r="A392" s="83">
        <v>18</v>
      </c>
      <c r="B392" s="109" t="str">
        <f t="shared" si="217"/>
        <v xml:space="preserve">: </v>
      </c>
      <c r="C392" s="106"/>
      <c r="D392" s="106"/>
      <c r="E392" s="108"/>
      <c r="F392" s="106"/>
      <c r="G392" s="108"/>
      <c r="H392" s="107"/>
      <c r="I392" s="106"/>
      <c r="J392" s="106"/>
      <c r="K392" s="104"/>
      <c r="L392" s="104"/>
      <c r="M392" s="104"/>
      <c r="N392" s="151" t="s">
        <v>234</v>
      </c>
      <c r="O392" s="105"/>
      <c r="P392" s="104"/>
      <c r="Q392" s="440"/>
      <c r="R392" s="440"/>
      <c r="S392" s="64"/>
      <c r="T392" s="103"/>
      <c r="U392" s="101" t="str">
        <f t="shared" si="218"/>
        <v/>
      </c>
      <c r="V392" s="102" t="str">
        <f t="shared" si="219"/>
        <v/>
      </c>
      <c r="W392" s="101" t="str">
        <f t="shared" si="220"/>
        <v/>
      </c>
      <c r="X392" s="100" t="str">
        <f t="shared" si="221"/>
        <v>TWh / ha / year</v>
      </c>
      <c r="Y392" s="89"/>
      <c r="Z392" s="89"/>
      <c r="AB392" s="63"/>
      <c r="AR392" s="63"/>
      <c r="AS392" s="89"/>
      <c r="AT392" s="89"/>
      <c r="AU392" s="99"/>
      <c r="AV392" s="89"/>
      <c r="AW392" s="98" t="e">
        <f t="shared" si="222"/>
        <v>#REF!</v>
      </c>
      <c r="AX392" s="98" t="e">
        <f t="shared" si="223"/>
        <v>#REF!</v>
      </c>
      <c r="AY392" s="89"/>
      <c r="AZ392" s="98" t="e">
        <f t="shared" si="224"/>
        <v>#REF!</v>
      </c>
      <c r="BA392" s="98" t="e">
        <f t="shared" si="225"/>
        <v>#REF!</v>
      </c>
      <c r="BB392" s="89"/>
      <c r="BC392" s="98" t="e">
        <f t="shared" si="226"/>
        <v>#REF!</v>
      </c>
      <c r="BD392" s="98" t="e">
        <f t="shared" si="227"/>
        <v>#REF!</v>
      </c>
      <c r="BE392" s="89"/>
      <c r="BF392" s="98" t="e">
        <f t="shared" si="228"/>
        <v>#REF!</v>
      </c>
      <c r="BG392" s="98" t="e">
        <f t="shared" si="229"/>
        <v>#REF!</v>
      </c>
      <c r="BH392" s="89"/>
      <c r="BI392" s="98" t="e">
        <f t="shared" si="230"/>
        <v>#REF!</v>
      </c>
      <c r="BJ392" s="98" t="e">
        <f t="shared" si="231"/>
        <v>#REF!</v>
      </c>
      <c r="BK392" s="89"/>
      <c r="BL392" s="98" t="str">
        <f t="shared" si="232"/>
        <v/>
      </c>
      <c r="BM392" s="98" t="str">
        <f t="shared" si="233"/>
        <v/>
      </c>
      <c r="BN392" s="89"/>
      <c r="BO392" s="98" t="str">
        <f t="shared" si="234"/>
        <v/>
      </c>
      <c r="BP392" s="98" t="str">
        <f t="shared" si="235"/>
        <v/>
      </c>
      <c r="BQ392" s="89"/>
      <c r="BR392" s="98" t="str">
        <f t="shared" si="236"/>
        <v/>
      </c>
      <c r="BS392" s="98" t="str">
        <f t="shared" si="237"/>
        <v/>
      </c>
      <c r="BT392" s="89"/>
      <c r="BU392" s="98" t="str">
        <f t="shared" si="238"/>
        <v/>
      </c>
      <c r="BV392" s="98" t="str">
        <f t="shared" si="239"/>
        <v/>
      </c>
      <c r="BW392" s="89"/>
      <c r="BX392" s="63"/>
    </row>
    <row r="393" spans="1:76" s="59" customFormat="1" x14ac:dyDescent="0.25">
      <c r="A393" s="83">
        <v>19</v>
      </c>
      <c r="B393" s="109" t="str">
        <f t="shared" si="217"/>
        <v xml:space="preserve">: </v>
      </c>
      <c r="C393" s="106"/>
      <c r="D393" s="106"/>
      <c r="E393" s="108"/>
      <c r="F393" s="106"/>
      <c r="G393" s="108"/>
      <c r="H393" s="107"/>
      <c r="I393" s="106"/>
      <c r="J393" s="106"/>
      <c r="K393" s="104"/>
      <c r="L393" s="104"/>
      <c r="M393" s="104"/>
      <c r="N393" s="151" t="s">
        <v>234</v>
      </c>
      <c r="O393" s="105"/>
      <c r="P393" s="104"/>
      <c r="Q393" s="440"/>
      <c r="R393" s="440"/>
      <c r="S393" s="64"/>
      <c r="T393" s="103"/>
      <c r="U393" s="101" t="str">
        <f t="shared" si="218"/>
        <v/>
      </c>
      <c r="V393" s="102" t="str">
        <f t="shared" si="219"/>
        <v/>
      </c>
      <c r="W393" s="101" t="str">
        <f t="shared" si="220"/>
        <v/>
      </c>
      <c r="X393" s="100" t="str">
        <f t="shared" si="221"/>
        <v>TWh / ha / year</v>
      </c>
      <c r="Y393" s="89"/>
      <c r="Z393" s="89"/>
      <c r="AB393" s="63"/>
      <c r="AR393" s="63"/>
      <c r="AS393" s="89"/>
      <c r="AT393" s="89"/>
      <c r="AU393" s="99"/>
      <c r="AV393" s="89"/>
      <c r="AW393" s="98" t="e">
        <f t="shared" si="222"/>
        <v>#REF!</v>
      </c>
      <c r="AX393" s="98" t="e">
        <f t="shared" si="223"/>
        <v>#REF!</v>
      </c>
      <c r="AY393" s="89"/>
      <c r="AZ393" s="98" t="e">
        <f t="shared" si="224"/>
        <v>#REF!</v>
      </c>
      <c r="BA393" s="98" t="e">
        <f t="shared" si="225"/>
        <v>#REF!</v>
      </c>
      <c r="BB393" s="89"/>
      <c r="BC393" s="98" t="e">
        <f t="shared" si="226"/>
        <v>#REF!</v>
      </c>
      <c r="BD393" s="98" t="e">
        <f t="shared" si="227"/>
        <v>#REF!</v>
      </c>
      <c r="BE393" s="89"/>
      <c r="BF393" s="98" t="e">
        <f t="shared" si="228"/>
        <v>#REF!</v>
      </c>
      <c r="BG393" s="98" t="e">
        <f t="shared" si="229"/>
        <v>#REF!</v>
      </c>
      <c r="BH393" s="89"/>
      <c r="BI393" s="98" t="e">
        <f t="shared" si="230"/>
        <v>#REF!</v>
      </c>
      <c r="BJ393" s="98" t="e">
        <f t="shared" si="231"/>
        <v>#REF!</v>
      </c>
      <c r="BK393" s="89"/>
      <c r="BL393" s="98" t="str">
        <f t="shared" si="232"/>
        <v/>
      </c>
      <c r="BM393" s="98" t="str">
        <f t="shared" si="233"/>
        <v/>
      </c>
      <c r="BN393" s="89"/>
      <c r="BO393" s="98" t="str">
        <f t="shared" si="234"/>
        <v/>
      </c>
      <c r="BP393" s="98" t="str">
        <f t="shared" si="235"/>
        <v/>
      </c>
      <c r="BQ393" s="89"/>
      <c r="BR393" s="98" t="str">
        <f t="shared" si="236"/>
        <v/>
      </c>
      <c r="BS393" s="98" t="str">
        <f t="shared" si="237"/>
        <v/>
      </c>
      <c r="BT393" s="89"/>
      <c r="BU393" s="98" t="str">
        <f t="shared" si="238"/>
        <v/>
      </c>
      <c r="BV393" s="98" t="str">
        <f t="shared" si="239"/>
        <v/>
      </c>
      <c r="BW393" s="89"/>
      <c r="BX393" s="63"/>
    </row>
    <row r="394" spans="1:76" s="59" customFormat="1" x14ac:dyDescent="0.25">
      <c r="A394" s="83">
        <v>20</v>
      </c>
      <c r="B394" s="109" t="str">
        <f t="shared" si="217"/>
        <v xml:space="preserve">: </v>
      </c>
      <c r="C394" s="106"/>
      <c r="D394" s="106"/>
      <c r="E394" s="108"/>
      <c r="F394" s="106"/>
      <c r="G394" s="108"/>
      <c r="H394" s="107"/>
      <c r="I394" s="106"/>
      <c r="J394" s="106"/>
      <c r="K394" s="104"/>
      <c r="L394" s="104"/>
      <c r="M394" s="104"/>
      <c r="N394" s="151" t="s">
        <v>234</v>
      </c>
      <c r="O394" s="105"/>
      <c r="P394" s="104"/>
      <c r="Q394" s="440"/>
      <c r="R394" s="440"/>
      <c r="S394" s="64"/>
      <c r="T394" s="103"/>
      <c r="U394" s="101" t="str">
        <f t="shared" si="218"/>
        <v/>
      </c>
      <c r="V394" s="102" t="str">
        <f t="shared" si="219"/>
        <v/>
      </c>
      <c r="W394" s="101" t="str">
        <f t="shared" si="220"/>
        <v/>
      </c>
      <c r="X394" s="100" t="str">
        <f t="shared" si="221"/>
        <v>TWh / ha / year</v>
      </c>
      <c r="Y394" s="89"/>
      <c r="Z394" s="89"/>
      <c r="AB394" s="63"/>
      <c r="AR394" s="63"/>
      <c r="AS394" s="89"/>
      <c r="AT394" s="89"/>
      <c r="AU394" s="99"/>
      <c r="AV394" s="89"/>
      <c r="AW394" s="98" t="e">
        <f t="shared" si="222"/>
        <v>#REF!</v>
      </c>
      <c r="AX394" s="98" t="e">
        <f t="shared" si="223"/>
        <v>#REF!</v>
      </c>
      <c r="AY394" s="89"/>
      <c r="AZ394" s="98" t="e">
        <f t="shared" si="224"/>
        <v>#REF!</v>
      </c>
      <c r="BA394" s="98" t="e">
        <f t="shared" si="225"/>
        <v>#REF!</v>
      </c>
      <c r="BB394" s="89"/>
      <c r="BC394" s="98" t="e">
        <f t="shared" si="226"/>
        <v>#REF!</v>
      </c>
      <c r="BD394" s="98" t="e">
        <f t="shared" si="227"/>
        <v>#REF!</v>
      </c>
      <c r="BE394" s="89"/>
      <c r="BF394" s="98" t="e">
        <f t="shared" si="228"/>
        <v>#REF!</v>
      </c>
      <c r="BG394" s="98" t="e">
        <f t="shared" si="229"/>
        <v>#REF!</v>
      </c>
      <c r="BH394" s="89"/>
      <c r="BI394" s="98" t="e">
        <f t="shared" si="230"/>
        <v>#REF!</v>
      </c>
      <c r="BJ394" s="98" t="e">
        <f t="shared" si="231"/>
        <v>#REF!</v>
      </c>
      <c r="BK394" s="89"/>
      <c r="BL394" s="98" t="str">
        <f t="shared" si="232"/>
        <v/>
      </c>
      <c r="BM394" s="98" t="str">
        <f t="shared" si="233"/>
        <v/>
      </c>
      <c r="BN394" s="89"/>
      <c r="BO394" s="98" t="str">
        <f t="shared" si="234"/>
        <v/>
      </c>
      <c r="BP394" s="98" t="str">
        <f t="shared" si="235"/>
        <v/>
      </c>
      <c r="BQ394" s="89"/>
      <c r="BR394" s="98" t="str">
        <f t="shared" si="236"/>
        <v/>
      </c>
      <c r="BS394" s="98" t="str">
        <f t="shared" si="237"/>
        <v/>
      </c>
      <c r="BT394" s="89"/>
      <c r="BU394" s="98" t="str">
        <f t="shared" si="238"/>
        <v/>
      </c>
      <c r="BV394" s="98" t="str">
        <f t="shared" si="239"/>
        <v/>
      </c>
      <c r="BW394" s="89"/>
      <c r="BX394" s="63"/>
    </row>
    <row r="395" spans="1:76" s="59" customFormat="1" x14ac:dyDescent="0.25">
      <c r="A395" s="83"/>
      <c r="B395" s="91" t="s">
        <v>64</v>
      </c>
      <c r="C395" s="92"/>
      <c r="D395" s="92"/>
      <c r="E395" s="92"/>
      <c r="F395" s="92"/>
      <c r="G395" s="92"/>
      <c r="I395" s="89"/>
      <c r="J395" s="94"/>
      <c r="K395" s="64"/>
      <c r="L395" s="64"/>
      <c r="M395" s="64" t="s">
        <v>63</v>
      </c>
      <c r="N395" s="64"/>
      <c r="O395" s="64"/>
      <c r="P395" s="64"/>
      <c r="Q395" s="64"/>
      <c r="R395" s="64"/>
      <c r="S395" s="64"/>
      <c r="T395" s="94" t="s">
        <v>62</v>
      </c>
      <c r="U395" s="97" t="e">
        <f>AVERAGE(U375:U394)</f>
        <v>#DIV/0!</v>
      </c>
      <c r="V395" s="97" t="e">
        <f>IF(U403="Y",SUM(V375:V394)/SUM(O375:O394),AVERAGE(V375:V394))</f>
        <v>#DIV/0!</v>
      </c>
      <c r="W395" s="96" t="e">
        <f>SUM(W375:W394)/SUM(O375:O394)</f>
        <v>#DIV/0!</v>
      </c>
      <c r="X395" s="89"/>
      <c r="Y395" s="89"/>
      <c r="Z395" s="89"/>
      <c r="AB395" s="95"/>
      <c r="AR395" s="63"/>
      <c r="AS395" s="89"/>
      <c r="AT395" s="89"/>
      <c r="AU395" s="89"/>
      <c r="AV395" s="94" t="s">
        <v>62</v>
      </c>
      <c r="AW395" s="93" t="e">
        <f>AVERAGE(AW375:AW394)</f>
        <v>#REF!</v>
      </c>
      <c r="AX395" s="93" t="e">
        <f>SUM(AX375:AX394)/COUNTIF(AX375:AX394,"&gt;0")</f>
        <v>#REF!</v>
      </c>
      <c r="AY395" s="89"/>
      <c r="AZ395" s="93" t="e">
        <f>AVERAGE(AZ375:AZ394)</f>
        <v>#REF!</v>
      </c>
      <c r="BA395" s="93" t="e">
        <f>SUM(BA375:BA394)/COUNTIF(BA375:BA394,"&gt;0")</f>
        <v>#REF!</v>
      </c>
      <c r="BB395" s="89"/>
      <c r="BC395" s="93" t="e">
        <f>AVERAGE(BC375:BC394)</f>
        <v>#REF!</v>
      </c>
      <c r="BD395" s="93" t="e">
        <f>SUM(BD375:BD394)/COUNTIF(BD375:BD394,"&gt;0")</f>
        <v>#REF!</v>
      </c>
      <c r="BE395" s="89"/>
      <c r="BF395" s="93" t="e">
        <f>AVERAGE(BF375:BF394)</f>
        <v>#REF!</v>
      </c>
      <c r="BG395" s="93" t="e">
        <f>SUM(BG375:BG394)/COUNTIF(BG375:BG394,"&gt;0")</f>
        <v>#REF!</v>
      </c>
      <c r="BH395" s="89"/>
      <c r="BI395" s="93" t="e">
        <f>AVERAGE(BI375:BI394)</f>
        <v>#REF!</v>
      </c>
      <c r="BJ395" s="93" t="e">
        <f>SUM(BJ375:BJ394)/COUNTIF(BJ375:BJ394,"&gt;0")</f>
        <v>#REF!</v>
      </c>
      <c r="BK395" s="94"/>
      <c r="BL395" s="93" t="e">
        <f>AVERAGE(BL375:BL394)</f>
        <v>#DIV/0!</v>
      </c>
      <c r="BM395" s="93" t="e">
        <f>SUM(BM375:BM394)/COUNTIF(BM375:BM394,"&gt;0")</f>
        <v>#DIV/0!</v>
      </c>
      <c r="BN395" s="89"/>
      <c r="BO395" s="93" t="e">
        <f>AVERAGE(BO375:BO394)</f>
        <v>#DIV/0!</v>
      </c>
      <c r="BP395" s="93" t="e">
        <f>SUM(BP375:BP394)/COUNTIF(BP375:BP394,"&gt;0")</f>
        <v>#DIV/0!</v>
      </c>
      <c r="BQ395" s="89"/>
      <c r="BR395" s="93" t="e">
        <f>AVERAGE(BR375:BR394)</f>
        <v>#DIV/0!</v>
      </c>
      <c r="BS395" s="93" t="e">
        <f>SUM(BS375:BS394)/COUNTIF(BS375:BS394,"&gt;0")</f>
        <v>#DIV/0!</v>
      </c>
      <c r="BT395" s="89"/>
      <c r="BU395" s="93" t="e">
        <f>AVERAGE(BU375:BU394)</f>
        <v>#DIV/0!</v>
      </c>
      <c r="BV395" s="93" t="e">
        <f>SUM(BV375:BV394)/COUNTIF(BV375:BV394,"&gt;0")</f>
        <v>#DIV/0!</v>
      </c>
      <c r="BW395" s="89"/>
      <c r="BX395" s="63"/>
    </row>
    <row r="396" spans="1:76" s="59" customFormat="1" x14ac:dyDescent="0.25">
      <c r="A396" s="83"/>
      <c r="B396" s="91" t="s">
        <v>61</v>
      </c>
      <c r="C396" s="92" t="s">
        <v>60</v>
      </c>
      <c r="D396" s="398"/>
      <c r="E396" s="399"/>
      <c r="F396" s="399"/>
      <c r="G396" s="399"/>
      <c r="H396" s="399"/>
      <c r="I396" s="399"/>
      <c r="J396" s="399"/>
      <c r="K396" s="400"/>
      <c r="L396" s="64"/>
      <c r="M396" s="64"/>
      <c r="N396" s="64"/>
      <c r="O396" s="64"/>
      <c r="P396" s="64"/>
      <c r="Q396" s="64"/>
      <c r="R396" s="64"/>
      <c r="S396" s="64"/>
      <c r="T396" s="77" t="s">
        <v>57</v>
      </c>
      <c r="U396" s="88" t="e">
        <f>U395+X396*U399</f>
        <v>#DIV/0!</v>
      </c>
      <c r="V396" s="88" t="e">
        <f>V395+X396*V399</f>
        <v>#DIV/0!</v>
      </c>
      <c r="W396" s="88" t="e">
        <f>W395+X396*W399</f>
        <v>#DIV/0!</v>
      </c>
      <c r="X396" s="86">
        <v>1</v>
      </c>
      <c r="Y396" s="64" t="s">
        <v>59</v>
      </c>
      <c r="Z396" s="89"/>
      <c r="AA396" s="89" t="s">
        <v>58</v>
      </c>
      <c r="AB396" s="87"/>
      <c r="AR396" s="63"/>
      <c r="AS396" s="89"/>
      <c r="AT396" s="89"/>
      <c r="AU396" s="89"/>
      <c r="AV396" s="77" t="s">
        <v>57</v>
      </c>
      <c r="AW396" s="76" t="e">
        <f>AW395+(AW401*AW398)</f>
        <v>#REF!</v>
      </c>
      <c r="AX396" s="76" t="e">
        <f>AX395+(AX401*AW398)</f>
        <v>#REF!</v>
      </c>
      <c r="AY396" s="89"/>
      <c r="AZ396" s="76" t="e">
        <f>AZ395+(AZ401*AZ398)</f>
        <v>#REF!</v>
      </c>
      <c r="BA396" s="76" t="e">
        <f>BA395+(BA401*AZ398)</f>
        <v>#REF!</v>
      </c>
      <c r="BB396" s="89"/>
      <c r="BC396" s="76" t="e">
        <f>BC395+(BC401*BC398)</f>
        <v>#REF!</v>
      </c>
      <c r="BD396" s="76" t="e">
        <f>BD395+(BD401*BC398)</f>
        <v>#REF!</v>
      </c>
      <c r="BE396" s="89"/>
      <c r="BF396" s="76" t="e">
        <f>BF395+(BF401*BF398)</f>
        <v>#REF!</v>
      </c>
      <c r="BG396" s="76" t="e">
        <f>BG395+(BG401*BF398)</f>
        <v>#REF!</v>
      </c>
      <c r="BH396" s="89"/>
      <c r="BI396" s="76" t="e">
        <f>BI395+(BI401*BI398)</f>
        <v>#REF!</v>
      </c>
      <c r="BJ396" s="76" t="e">
        <f>BJ395+(BJ401*BI398)</f>
        <v>#REF!</v>
      </c>
      <c r="BK396" s="77"/>
      <c r="BL396" s="76" t="e">
        <f>BL395+(BL401*BL398)</f>
        <v>#DIV/0!</v>
      </c>
      <c r="BM396" s="76" t="e">
        <f>BM395+(BM401*BL398)</f>
        <v>#DIV/0!</v>
      </c>
      <c r="BN396" s="89"/>
      <c r="BO396" s="76" t="e">
        <f>BO395+(BO401*BO398)</f>
        <v>#DIV/0!</v>
      </c>
      <c r="BP396" s="76" t="e">
        <f>BP395+(BP401*BO398)</f>
        <v>#DIV/0!</v>
      </c>
      <c r="BQ396" s="89"/>
      <c r="BR396" s="76" t="e">
        <f>BR395+(BR401*BR398)</f>
        <v>#DIV/0!</v>
      </c>
      <c r="BS396" s="76" t="e">
        <f>BS395+(BS401*BR398)</f>
        <v>#DIV/0!</v>
      </c>
      <c r="BT396" s="89"/>
      <c r="BU396" s="76" t="e">
        <f>BU395+(BU401*BU398)</f>
        <v>#DIV/0!</v>
      </c>
      <c r="BV396" s="76" t="e">
        <f>BV395+(BV401*BU398)</f>
        <v>#DIV/0!</v>
      </c>
      <c r="BW396" s="89"/>
      <c r="BX396" s="63"/>
    </row>
    <row r="397" spans="1:76" s="59" customFormat="1" x14ac:dyDescent="0.25">
      <c r="A397" s="83"/>
      <c r="B397" s="91" t="s">
        <v>56</v>
      </c>
      <c r="C397" s="83"/>
      <c r="D397" s="401"/>
      <c r="E397" s="402"/>
      <c r="F397" s="402"/>
      <c r="G397" s="402"/>
      <c r="H397" s="402"/>
      <c r="I397" s="402"/>
      <c r="J397" s="402"/>
      <c r="K397" s="403"/>
      <c r="L397" s="89"/>
      <c r="M397" s="89"/>
      <c r="N397" s="64"/>
      <c r="O397" s="64"/>
      <c r="P397" s="64"/>
      <c r="Q397" s="64"/>
      <c r="R397" s="64"/>
      <c r="S397" s="64"/>
      <c r="T397" s="77" t="s">
        <v>54</v>
      </c>
      <c r="U397" s="88" t="e">
        <f>IF($AA397="Y",MIN(U375:U394),U395-$X397*U399)</f>
        <v>#DIV/0!</v>
      </c>
      <c r="V397" s="88" t="e">
        <f>IF($AA397="Y",MIN(V375:V394),V395-$X397*V399)</f>
        <v>#DIV/0!</v>
      </c>
      <c r="W397" s="88" t="e">
        <f>IF($AA397="Y",MIN(W375:W394),W395-$X397*W399)</f>
        <v>#DIV/0!</v>
      </c>
      <c r="X397" s="86">
        <v>1</v>
      </c>
      <c r="Y397" s="64" t="s">
        <v>55</v>
      </c>
      <c r="Z397" s="89"/>
      <c r="AA397" s="90" t="s">
        <v>47</v>
      </c>
      <c r="AB397" s="87"/>
      <c r="AR397" s="63"/>
      <c r="AS397" s="89"/>
      <c r="AT397" s="89"/>
      <c r="AU397" s="89"/>
      <c r="AV397" s="77" t="s">
        <v>54</v>
      </c>
      <c r="AW397" s="76" t="e">
        <f>AW395-(AW401*AW399)</f>
        <v>#REF!</v>
      </c>
      <c r="AX397" s="76" t="e">
        <f>AX395-(AX401*AW399)</f>
        <v>#REF!</v>
      </c>
      <c r="AY397" s="89"/>
      <c r="AZ397" s="76" t="e">
        <f>AZ395-(AZ401*AZ399)</f>
        <v>#REF!</v>
      </c>
      <c r="BA397" s="76" t="e">
        <f>BA395-(BA401*AZ399)</f>
        <v>#REF!</v>
      </c>
      <c r="BB397" s="89"/>
      <c r="BC397" s="76" t="e">
        <f>BC395-(BC401*BC399)</f>
        <v>#REF!</v>
      </c>
      <c r="BD397" s="76" t="e">
        <f>BD395-(BD401*BC399)</f>
        <v>#REF!</v>
      </c>
      <c r="BE397" s="89"/>
      <c r="BF397" s="76" t="e">
        <f>BF395-(BF401*BF399)</f>
        <v>#REF!</v>
      </c>
      <c r="BG397" s="76" t="e">
        <f>BG395-(BG401*BF399)</f>
        <v>#REF!</v>
      </c>
      <c r="BH397" s="89"/>
      <c r="BI397" s="76" t="e">
        <f>BI395-(BI401*BI399)</f>
        <v>#REF!</v>
      </c>
      <c r="BJ397" s="76" t="e">
        <f>BJ395-(BJ401*BI399)</f>
        <v>#REF!</v>
      </c>
      <c r="BK397" s="77"/>
      <c r="BL397" s="76" t="e">
        <f>BL395-(BL401*BL399)</f>
        <v>#DIV/0!</v>
      </c>
      <c r="BM397" s="76" t="e">
        <f>BM395-(BM401*BL399)</f>
        <v>#DIV/0!</v>
      </c>
      <c r="BN397" s="89"/>
      <c r="BO397" s="76" t="e">
        <f>BO395-(BO401*BO399)</f>
        <v>#DIV/0!</v>
      </c>
      <c r="BP397" s="76" t="e">
        <f>BP395-(BP401*BO399)</f>
        <v>#DIV/0!</v>
      </c>
      <c r="BQ397" s="89"/>
      <c r="BR397" s="76" t="e">
        <f>BR395-(BR401*BR399)</f>
        <v>#DIV/0!</v>
      </c>
      <c r="BS397" s="76" t="e">
        <f>BS395-(BS401*BR399)</f>
        <v>#DIV/0!</v>
      </c>
      <c r="BT397" s="89"/>
      <c r="BU397" s="76" t="e">
        <f>BU395-(BU401*BU399)</f>
        <v>#DIV/0!</v>
      </c>
      <c r="BV397" s="76" t="e">
        <f>BV395-(BV401*BU399)</f>
        <v>#DIV/0!</v>
      </c>
      <c r="BW397" s="89"/>
      <c r="BX397" s="63"/>
    </row>
    <row r="398" spans="1:76" s="59" customFormat="1" ht="14.25" x14ac:dyDescent="0.2">
      <c r="A398" s="83"/>
      <c r="B398" s="83"/>
      <c r="C398" s="83"/>
      <c r="D398" s="401"/>
      <c r="E398" s="402"/>
      <c r="F398" s="402"/>
      <c r="G398" s="402"/>
      <c r="H398" s="402"/>
      <c r="I398" s="402"/>
      <c r="J398" s="402"/>
      <c r="K398" s="403"/>
      <c r="L398" s="64"/>
      <c r="M398" s="64"/>
      <c r="N398" s="64"/>
      <c r="O398" s="64"/>
      <c r="P398" s="64"/>
      <c r="Q398" s="64"/>
      <c r="R398" s="64"/>
      <c r="S398" s="64"/>
      <c r="T398" s="77" t="s">
        <v>51</v>
      </c>
      <c r="U398" s="88" t="e">
        <f>IF((0.67*U399)&gt;U395,"no","yes")</f>
        <v>#DIV/0!</v>
      </c>
      <c r="V398" s="88" t="e">
        <f>IF((0.67*V399)&gt;V395,"no","yes")</f>
        <v>#DIV/0!</v>
      </c>
      <c r="W398" s="88" t="e">
        <f>IF((0.67*W399)&gt;W395,"no","yes")</f>
        <v>#DIV/0!</v>
      </c>
      <c r="X398" s="64"/>
      <c r="Y398" s="64"/>
      <c r="Z398" s="64"/>
      <c r="AB398" s="87"/>
      <c r="AR398" s="63"/>
      <c r="AS398" s="64"/>
      <c r="AT398" s="64"/>
      <c r="AU398" s="360" t="s">
        <v>53</v>
      </c>
      <c r="AV398" s="361"/>
      <c r="AW398" s="86">
        <v>1</v>
      </c>
      <c r="AX398" s="64"/>
      <c r="AY398" s="64"/>
      <c r="AZ398" s="86">
        <v>1</v>
      </c>
      <c r="BA398" s="64"/>
      <c r="BB398" s="64"/>
      <c r="BC398" s="86">
        <v>1</v>
      </c>
      <c r="BD398" s="64"/>
      <c r="BE398" s="64"/>
      <c r="BF398" s="86">
        <v>1</v>
      </c>
      <c r="BG398" s="64"/>
      <c r="BH398" s="64"/>
      <c r="BI398" s="86">
        <v>1</v>
      </c>
      <c r="BJ398" s="64"/>
      <c r="BK398" s="77"/>
      <c r="BL398" s="86">
        <v>1</v>
      </c>
      <c r="BM398" s="64"/>
      <c r="BN398" s="64"/>
      <c r="BO398" s="86">
        <v>1</v>
      </c>
      <c r="BP398" s="64"/>
      <c r="BQ398" s="64"/>
      <c r="BR398" s="86">
        <v>1</v>
      </c>
      <c r="BS398" s="64"/>
      <c r="BT398" s="64"/>
      <c r="BU398" s="86">
        <v>1</v>
      </c>
      <c r="BV398" s="64"/>
      <c r="BW398" s="64"/>
      <c r="BX398" s="63"/>
    </row>
    <row r="399" spans="1:76" s="59" customFormat="1" ht="14.25" x14ac:dyDescent="0.2">
      <c r="A399" s="83"/>
      <c r="B399" s="83"/>
      <c r="C399" s="83"/>
      <c r="D399" s="401"/>
      <c r="E399" s="402"/>
      <c r="F399" s="402"/>
      <c r="G399" s="402"/>
      <c r="H399" s="402"/>
      <c r="I399" s="402"/>
      <c r="J399" s="402"/>
      <c r="K399" s="403"/>
      <c r="L399" s="64"/>
      <c r="M399" s="64"/>
      <c r="N399" s="64"/>
      <c r="O399" s="64"/>
      <c r="P399" s="64"/>
      <c r="Q399" s="64"/>
      <c r="R399" s="64"/>
      <c r="S399" s="64"/>
      <c r="T399" s="77" t="s">
        <v>50</v>
      </c>
      <c r="U399" s="88" t="e">
        <f>_xlfn.STDEV.P(U375:U394)</f>
        <v>#DIV/0!</v>
      </c>
      <c r="V399" s="88" t="e">
        <f t="array" ref="V399">IF(U403="Y",SQRT(SUM(IFERROR(O375:O394*(U375:U394-(V395))^2,0))/((COUNTIFS(O375:O394,"&lt;&gt;"&amp;"")-1)/COUNTIFS(O375:O394,"&lt;&gt;"&amp;"")*SUM(O375:O394))),_xlfn.STDEV.P(V375:V394))</f>
        <v>#DIV/0!</v>
      </c>
      <c r="W399" s="88" t="e">
        <f t="array" ref="W399">SQRT(SUM(IFERROR(O375:O394*(U375:U394-(W395))^2,0))/((COUNTIFS(O375:O394,"&lt;&gt;"&amp;"")-1)/COUNTIFS(O375:O394,"&lt;&gt;"&amp;"")*SUM(O375:O394)))</f>
        <v>#DIV/0!</v>
      </c>
      <c r="X399" s="64"/>
      <c r="Y399" s="64"/>
      <c r="Z399" s="64"/>
      <c r="AB399" s="87"/>
      <c r="AR399" s="63"/>
      <c r="AS399" s="64"/>
      <c r="AT399" s="64"/>
      <c r="AU399" s="360"/>
      <c r="AV399" s="361"/>
      <c r="AW399" s="86">
        <v>1</v>
      </c>
      <c r="AX399" s="64"/>
      <c r="AY399" s="64"/>
      <c r="AZ399" s="86">
        <v>1</v>
      </c>
      <c r="BA399" s="64"/>
      <c r="BB399" s="64"/>
      <c r="BC399" s="86">
        <v>1</v>
      </c>
      <c r="BD399" s="64"/>
      <c r="BE399" s="64"/>
      <c r="BF399" s="86">
        <v>1</v>
      </c>
      <c r="BG399" s="64"/>
      <c r="BH399" s="64"/>
      <c r="BI399" s="86">
        <v>1</v>
      </c>
      <c r="BJ399" s="64"/>
      <c r="BK399" s="77"/>
      <c r="BL399" s="86">
        <v>1</v>
      </c>
      <c r="BM399" s="64"/>
      <c r="BN399" s="64"/>
      <c r="BO399" s="86">
        <v>1</v>
      </c>
      <c r="BP399" s="64"/>
      <c r="BQ399" s="64"/>
      <c r="BR399" s="86">
        <v>1</v>
      </c>
      <c r="BS399" s="64"/>
      <c r="BT399" s="64"/>
      <c r="BU399" s="86">
        <v>1</v>
      </c>
      <c r="BV399" s="64"/>
      <c r="BW399" s="64"/>
      <c r="BX399" s="63"/>
    </row>
    <row r="400" spans="1:76" s="59" customFormat="1" x14ac:dyDescent="0.25">
      <c r="A400" s="64"/>
      <c r="B400" s="64"/>
      <c r="C400" s="83"/>
      <c r="D400" s="401"/>
      <c r="E400" s="402"/>
      <c r="F400" s="402"/>
      <c r="G400" s="402"/>
      <c r="H400" s="402"/>
      <c r="I400" s="402"/>
      <c r="J400" s="402"/>
      <c r="K400" s="403"/>
      <c r="L400" s="64"/>
      <c r="M400" s="64"/>
      <c r="N400" s="64"/>
      <c r="O400" s="64"/>
      <c r="P400" s="64"/>
      <c r="Q400" s="64"/>
      <c r="R400" s="64"/>
      <c r="S400" s="64"/>
      <c r="T400" s="73" t="s">
        <v>48</v>
      </c>
      <c r="U400" s="85">
        <f>COUNTIF(U375:U394,"&gt;0")</f>
        <v>0</v>
      </c>
      <c r="V400" s="85">
        <f>COUNTIF(V375:V394,"&gt;0")</f>
        <v>0</v>
      </c>
      <c r="W400" s="81"/>
      <c r="X400" s="84" t="s">
        <v>52</v>
      </c>
      <c r="Y400" s="64"/>
      <c r="Z400" s="64"/>
      <c r="AB400" s="63"/>
      <c r="AR400" s="63"/>
      <c r="AS400" s="64"/>
      <c r="AT400" s="64"/>
      <c r="AU400" s="64"/>
      <c r="AV400" s="77" t="s">
        <v>51</v>
      </c>
      <c r="AW400" s="76" t="e">
        <f>IF((0.67*AW401)&gt;AW395,"no","yes")</f>
        <v>#REF!</v>
      </c>
      <c r="AX400" s="76" t="e">
        <f>IF((0.67*AX401)&gt;AX395,"no","yes")</f>
        <v>#REF!</v>
      </c>
      <c r="AY400" s="64"/>
      <c r="AZ400" s="76" t="e">
        <f>IF((0.67*AZ401)&gt;AZ395,"no","yes")</f>
        <v>#REF!</v>
      </c>
      <c r="BA400" s="76" t="e">
        <f>IF((0.67*BA401)&gt;BA395,"no","yes")</f>
        <v>#REF!</v>
      </c>
      <c r="BB400" s="64"/>
      <c r="BC400" s="76" t="e">
        <f>IF((0.67*BC401)&gt;BC395,"no","yes")</f>
        <v>#REF!</v>
      </c>
      <c r="BD400" s="76" t="e">
        <f>IF((0.67*BD401)&gt;BD395,"no","yes")</f>
        <v>#REF!</v>
      </c>
      <c r="BE400" s="64"/>
      <c r="BF400" s="76" t="e">
        <f>IF((0.67*BF401)&gt;BF395,"no","yes")</f>
        <v>#REF!</v>
      </c>
      <c r="BG400" s="76" t="e">
        <f>IF((0.67*BG401)&gt;BG395,"no","yes")</f>
        <v>#REF!</v>
      </c>
      <c r="BH400" s="64"/>
      <c r="BI400" s="76" t="e">
        <f>IF((0.67*BI401)&gt;BI395,"no","yes")</f>
        <v>#REF!</v>
      </c>
      <c r="BJ400" s="76" t="e">
        <f>IF((0.67*BJ401)&gt;BJ395,"no","yes")</f>
        <v>#REF!</v>
      </c>
      <c r="BK400" s="73"/>
      <c r="BL400" s="76" t="e">
        <f>IF((0.67*BL401)&gt;BL395,"no","yes")</f>
        <v>#DIV/0!</v>
      </c>
      <c r="BM400" s="76" t="e">
        <f>IF((0.67*BM401)&gt;BM395,"no","yes")</f>
        <v>#DIV/0!</v>
      </c>
      <c r="BN400" s="64"/>
      <c r="BO400" s="76" t="e">
        <f>IF((0.67*BO401)&gt;BO395,"no","yes")</f>
        <v>#DIV/0!</v>
      </c>
      <c r="BP400" s="76" t="e">
        <f>IF((0.67*BP401)&gt;BP395,"no","yes")</f>
        <v>#DIV/0!</v>
      </c>
      <c r="BQ400" s="64"/>
      <c r="BR400" s="76" t="e">
        <f>IF((0.67*BR401)&gt;BR395,"no","yes")</f>
        <v>#DIV/0!</v>
      </c>
      <c r="BS400" s="76" t="e">
        <f>IF((0.67*BS401)&gt;BS395,"no","yes")</f>
        <v>#DIV/0!</v>
      </c>
      <c r="BT400" s="64"/>
      <c r="BU400" s="76" t="e">
        <f>IF((0.67*BU401)&gt;BU395,"no","yes")</f>
        <v>#DIV/0!</v>
      </c>
      <c r="BV400" s="76" t="e">
        <f>IF((0.67*BV401)&gt;BV395,"no","yes")</f>
        <v>#DIV/0!</v>
      </c>
      <c r="BW400" s="64"/>
      <c r="BX400" s="63"/>
    </row>
    <row r="401" spans="1:76" s="59" customFormat="1" ht="14.25" x14ac:dyDescent="0.2">
      <c r="C401" s="83"/>
      <c r="D401" s="401"/>
      <c r="E401" s="402"/>
      <c r="F401" s="402"/>
      <c r="G401" s="402"/>
      <c r="H401" s="402"/>
      <c r="I401" s="402"/>
      <c r="J401" s="402"/>
      <c r="K401" s="403"/>
      <c r="L401" s="64"/>
      <c r="M401" s="64"/>
      <c r="N401" s="64"/>
      <c r="O401" s="64"/>
      <c r="P401" s="64"/>
      <c r="Q401" s="64"/>
      <c r="R401" s="64"/>
      <c r="S401" s="64"/>
      <c r="T401" s="64"/>
      <c r="U401" s="64"/>
      <c r="V401" s="64"/>
      <c r="W401" s="64"/>
      <c r="X401" s="80"/>
      <c r="Y401" s="79"/>
      <c r="Z401" s="78"/>
      <c r="AB401" s="63"/>
      <c r="AR401" s="63"/>
      <c r="AS401" s="64"/>
      <c r="AT401" s="64"/>
      <c r="AU401" s="64"/>
      <c r="AV401" s="77" t="s">
        <v>50</v>
      </c>
      <c r="AW401" s="76" t="e">
        <f>_xlfn.STDEV.P(AW375:AW394)</f>
        <v>#REF!</v>
      </c>
      <c r="AX401" s="76" t="e">
        <f>_xlfn.STDEV.P(AX375:AX394)</f>
        <v>#REF!</v>
      </c>
      <c r="AY401" s="64"/>
      <c r="AZ401" s="76" t="e">
        <f>_xlfn.STDEV.P(AZ375:AZ394)</f>
        <v>#REF!</v>
      </c>
      <c r="BA401" s="76" t="e">
        <f>_xlfn.STDEV.P(BA375:BA394)</f>
        <v>#REF!</v>
      </c>
      <c r="BB401" s="64"/>
      <c r="BC401" s="76" t="e">
        <f>_xlfn.STDEV.P(BC375:BC394)</f>
        <v>#REF!</v>
      </c>
      <c r="BD401" s="76" t="e">
        <f>_xlfn.STDEV.P(BD375:BD394)</f>
        <v>#REF!</v>
      </c>
      <c r="BE401" s="64"/>
      <c r="BF401" s="76" t="e">
        <f>_xlfn.STDEV.P(BF375:BF394)</f>
        <v>#REF!</v>
      </c>
      <c r="BG401" s="76" t="e">
        <f>_xlfn.STDEV.P(BG375:BG394)</f>
        <v>#REF!</v>
      </c>
      <c r="BH401" s="64"/>
      <c r="BI401" s="76" t="e">
        <f>_xlfn.STDEV.P(BI375:BI394)</f>
        <v>#REF!</v>
      </c>
      <c r="BJ401" s="76" t="e">
        <f>_xlfn.STDEV.P(BJ375:BJ394)</f>
        <v>#REF!</v>
      </c>
      <c r="BK401" s="64"/>
      <c r="BL401" s="76" t="e">
        <f>_xlfn.STDEV.P(BL375:BL394)</f>
        <v>#DIV/0!</v>
      </c>
      <c r="BM401" s="76" t="e">
        <f>_xlfn.STDEV.P(BM375:BM394)</f>
        <v>#DIV/0!</v>
      </c>
      <c r="BN401" s="64"/>
      <c r="BO401" s="76" t="e">
        <f>_xlfn.STDEV.P(BO375:BO394)</f>
        <v>#DIV/0!</v>
      </c>
      <c r="BP401" s="76" t="e">
        <f>_xlfn.STDEV.P(BP375:BP394)</f>
        <v>#DIV/0!</v>
      </c>
      <c r="BQ401" s="64"/>
      <c r="BR401" s="76" t="e">
        <f>_xlfn.STDEV.P(BR375:BR394)</f>
        <v>#DIV/0!</v>
      </c>
      <c r="BS401" s="76" t="e">
        <f>_xlfn.STDEV.P(BS375:BS394)</f>
        <v>#DIV/0!</v>
      </c>
      <c r="BT401" s="64"/>
      <c r="BU401" s="76" t="e">
        <f>_xlfn.STDEV.P(BU375:BU394)</f>
        <v>#DIV/0!</v>
      </c>
      <c r="BV401" s="76" t="e">
        <f>_xlfn.STDEV.P(BV375:BV394)</f>
        <v>#DIV/0!</v>
      </c>
      <c r="BX401" s="63"/>
    </row>
    <row r="402" spans="1:76" s="59" customFormat="1" x14ac:dyDescent="0.2">
      <c r="A402" s="75" t="str">
        <f ca="1">HYPERLINK("#"&amp;"'"&amp;A$2&amp;"'!a1","Back to top")</f>
        <v>Back to top</v>
      </c>
      <c r="B402" s="75"/>
      <c r="C402" s="64"/>
      <c r="D402" s="404"/>
      <c r="E402" s="405"/>
      <c r="F402" s="405"/>
      <c r="G402" s="405"/>
      <c r="H402" s="405"/>
      <c r="I402" s="405"/>
      <c r="J402" s="405"/>
      <c r="K402" s="406"/>
      <c r="U402" s="138" t="s">
        <v>49</v>
      </c>
      <c r="W402" s="64"/>
      <c r="X402" s="70"/>
      <c r="Y402" s="69"/>
      <c r="Z402" s="68"/>
      <c r="AB402" s="63"/>
      <c r="AR402" s="63"/>
      <c r="AS402" s="64"/>
      <c r="AT402" s="64"/>
      <c r="AU402" s="64"/>
      <c r="AV402" s="73" t="s">
        <v>48</v>
      </c>
      <c r="AW402" s="72">
        <f>COUNTIF(AW375:AW394,"&gt;0")</f>
        <v>0</v>
      </c>
      <c r="AX402" s="72">
        <f>COUNTIF(AX375:AX394,"&gt;0")</f>
        <v>0</v>
      </c>
      <c r="AY402" s="64"/>
      <c r="AZ402" s="72">
        <f>COUNTIF(AZ375:AZ394,"&gt;0")</f>
        <v>0</v>
      </c>
      <c r="BA402" s="72">
        <f>COUNTIF(BA375:BA394,"&gt;0")</f>
        <v>0</v>
      </c>
      <c r="BB402" s="64"/>
      <c r="BC402" s="72">
        <f>COUNTIF(BC375:BC394,"&gt;0")</f>
        <v>0</v>
      </c>
      <c r="BD402" s="72">
        <f>COUNTIF(BD375:BD394,"&gt;0")</f>
        <v>0</v>
      </c>
      <c r="BE402" s="64"/>
      <c r="BF402" s="72">
        <f>COUNTIF(BF375:BF394,"&gt;0")</f>
        <v>0</v>
      </c>
      <c r="BG402" s="72">
        <f>COUNTIF(BG375:BG394,"&gt;0")</f>
        <v>0</v>
      </c>
      <c r="BH402" s="64"/>
      <c r="BI402" s="72">
        <f>COUNTIF(BI375:BI394,"&gt;0")</f>
        <v>0</v>
      </c>
      <c r="BJ402" s="72">
        <f>COUNTIF(BJ375:BJ394,"&gt;0")</f>
        <v>0</v>
      </c>
      <c r="BK402" s="64"/>
      <c r="BL402" s="72">
        <f>COUNTIF(BL375:BL394,"&gt;0")</f>
        <v>0</v>
      </c>
      <c r="BM402" s="72">
        <f>COUNTIF(BM375:BM394,"&gt;0")</f>
        <v>0</v>
      </c>
      <c r="BN402" s="64"/>
      <c r="BO402" s="72">
        <f>COUNTIF(BO375:BO394,"&gt;0")</f>
        <v>0</v>
      </c>
      <c r="BP402" s="72">
        <f>COUNTIF(BP375:BP394,"&gt;0")</f>
        <v>0</v>
      </c>
      <c r="BQ402" s="64"/>
      <c r="BR402" s="72">
        <f>COUNTIF(BR375:BR394,"&gt;0")</f>
        <v>0</v>
      </c>
      <c r="BS402" s="72">
        <f>COUNTIF(BS375:BS394,"&gt;0")</f>
        <v>0</v>
      </c>
      <c r="BT402" s="64"/>
      <c r="BU402" s="72">
        <f>COUNTIF(BU375:BU394,"&gt;0")</f>
        <v>0</v>
      </c>
      <c r="BV402" s="72">
        <f>COUNTIF(BV375:BV394,"&gt;0")</f>
        <v>0</v>
      </c>
      <c r="BX402" s="63"/>
    </row>
    <row r="403" spans="1:76" s="59" customFormat="1" ht="14.25" x14ac:dyDescent="0.2">
      <c r="U403" s="137" t="s">
        <v>47</v>
      </c>
      <c r="W403" s="64"/>
      <c r="X403" s="70"/>
      <c r="Y403" s="69"/>
      <c r="Z403" s="68"/>
      <c r="AB403" s="63"/>
      <c r="AR403" s="63"/>
      <c r="BX403" s="63"/>
    </row>
    <row r="404" spans="1:76" s="59" customFormat="1" ht="14.25" x14ac:dyDescent="0.2">
      <c r="W404" s="64"/>
      <c r="X404" s="67"/>
      <c r="Y404" s="66"/>
      <c r="Z404" s="65"/>
      <c r="AB404" s="63"/>
      <c r="AR404" s="63"/>
      <c r="BX404" s="63"/>
    </row>
    <row r="405" spans="1:76" x14ac:dyDescent="0.2">
      <c r="W405" s="64"/>
      <c r="X405" s="64"/>
      <c r="Y405" s="64"/>
      <c r="Z405" s="64"/>
    </row>
    <row r="406" spans="1:76" s="2" customFormat="1" ht="15.75" x14ac:dyDescent="0.25">
      <c r="A406" s="134">
        <f>1+A372</f>
        <v>11</v>
      </c>
      <c r="B406" s="134"/>
      <c r="C406" s="133" t="s">
        <v>236</v>
      </c>
      <c r="D406" s="132"/>
      <c r="E406" s="132"/>
      <c r="F406" s="132"/>
      <c r="G406" s="132"/>
      <c r="H406" s="132"/>
      <c r="I406" s="131"/>
      <c r="J406" s="131"/>
      <c r="K406" s="132"/>
      <c r="L406" s="132"/>
      <c r="M406" s="131"/>
      <c r="N406" s="131"/>
      <c r="O406" s="131"/>
      <c r="P406" s="131"/>
      <c r="Q406" s="131"/>
      <c r="R406" s="131"/>
      <c r="S406" s="131"/>
      <c r="T406" s="131"/>
      <c r="U406" s="131"/>
      <c r="V406" s="131"/>
      <c r="W406" s="131"/>
      <c r="X406" s="131"/>
      <c r="Y406" s="131"/>
      <c r="Z406" s="131"/>
      <c r="AS406" s="130">
        <f>A406</f>
        <v>11</v>
      </c>
      <c r="AT406" s="130" t="str">
        <f>C406</f>
        <v>Energy Efficiency Factor - SOLUTION</v>
      </c>
    </row>
    <row r="407" spans="1:76" s="59" customFormat="1" x14ac:dyDescent="0.25">
      <c r="A407" s="83"/>
      <c r="B407" s="83"/>
      <c r="C407" s="83"/>
      <c r="D407" s="129"/>
      <c r="E407" s="129"/>
      <c r="F407" s="129"/>
      <c r="G407" s="129"/>
      <c r="H407" s="129"/>
      <c r="I407" s="64"/>
      <c r="J407" s="64"/>
      <c r="K407" s="129"/>
      <c r="L407" s="129"/>
      <c r="M407" s="64"/>
      <c r="N407" s="64"/>
      <c r="O407" s="64"/>
      <c r="P407" s="64"/>
      <c r="Q407" s="64"/>
      <c r="R407" s="64"/>
      <c r="S407" s="64"/>
      <c r="T407" s="64"/>
      <c r="U407" s="64"/>
      <c r="V407" s="64"/>
      <c r="W407" s="64"/>
      <c r="X407" s="64"/>
      <c r="Y407" s="64"/>
      <c r="Z407" s="64"/>
      <c r="AB407" s="63"/>
      <c r="AR407" s="63"/>
      <c r="AS407" s="89"/>
      <c r="AT407" s="89"/>
      <c r="AU407" s="89"/>
      <c r="AV407" s="89"/>
      <c r="AW407" s="128" t="e">
        <f>IF($AV$45="Region",'[1]Advanced Controls'!$A$59,'[1]AEZ Data'!$A$78)</f>
        <v>#REF!</v>
      </c>
      <c r="AX407" s="128"/>
      <c r="AY407" s="89"/>
      <c r="AZ407" s="128" t="e">
        <f>IF($AV$45="Region",'[1]Advanced Controls'!$A$60,'[1]AEZ Data'!$A$80)</f>
        <v>#REF!</v>
      </c>
      <c r="BA407" s="128"/>
      <c r="BB407" s="89"/>
      <c r="BC407" s="128" t="e">
        <f>IF($AV$45="Region",'[1]Advanced Controls'!$A$61,'[1]AEZ Data'!$A$79)</f>
        <v>#REF!</v>
      </c>
      <c r="BD407" s="128"/>
      <c r="BE407" s="89"/>
      <c r="BF407" s="128" t="e">
        <f>IF($AV$45="Region",'[1]Advanced Controls'!$A$62,'[1]AEZ Data'!$A$81)</f>
        <v>#REF!</v>
      </c>
      <c r="BG407" s="128"/>
      <c r="BH407" s="89"/>
      <c r="BI407" s="128" t="e">
        <f>IF($AV$45="Region",'[1]Advanced Controls'!$A$63,'[1]AEZ Data'!$A$82)</f>
        <v>#REF!</v>
      </c>
      <c r="BJ407" s="128"/>
      <c r="BK407" s="89"/>
      <c r="BL407" s="128" t="s">
        <v>90</v>
      </c>
      <c r="BM407" s="128"/>
      <c r="BN407" s="89"/>
      <c r="BO407" s="128" t="s">
        <v>89</v>
      </c>
      <c r="BP407" s="128"/>
      <c r="BQ407" s="89"/>
      <c r="BR407" s="128" t="s">
        <v>88</v>
      </c>
      <c r="BS407" s="128"/>
      <c r="BT407" s="89"/>
      <c r="BU407" s="128" t="s">
        <v>87</v>
      </c>
      <c r="BV407" s="128"/>
      <c r="BW407" s="89"/>
      <c r="BX407" s="63"/>
    </row>
    <row r="408" spans="1:76" s="59" customFormat="1" ht="45.75" thickBot="1" x14ac:dyDescent="0.3">
      <c r="A408" s="92" t="s">
        <v>86</v>
      </c>
      <c r="B408" s="127" t="s">
        <v>85</v>
      </c>
      <c r="C408" s="124" t="s">
        <v>84</v>
      </c>
      <c r="D408" s="126" t="s">
        <v>83</v>
      </c>
      <c r="E408" s="126" t="s">
        <v>82</v>
      </c>
      <c r="F408" s="124" t="s">
        <v>81</v>
      </c>
      <c r="G408" s="125" t="s">
        <v>80</v>
      </c>
      <c r="H408" s="124" t="s">
        <v>79</v>
      </c>
      <c r="I408" s="124" t="s">
        <v>78</v>
      </c>
      <c r="J408" s="124" t="s">
        <v>77</v>
      </c>
      <c r="K408" s="123" t="s">
        <v>76</v>
      </c>
      <c r="L408" s="122" t="s">
        <v>75</v>
      </c>
      <c r="M408" s="121" t="s">
        <v>74</v>
      </c>
      <c r="N408" s="119" t="s">
        <v>73</v>
      </c>
      <c r="O408" s="120" t="s">
        <v>72</v>
      </c>
      <c r="P408" s="119" t="s">
        <v>71</v>
      </c>
      <c r="Q408" s="441"/>
      <c r="R408" s="441"/>
      <c r="S408" s="114"/>
      <c r="T408" s="118" t="s">
        <v>70</v>
      </c>
      <c r="U408" s="117" t="s">
        <v>66</v>
      </c>
      <c r="V408" s="117" t="s">
        <v>65</v>
      </c>
      <c r="W408" s="117" t="s">
        <v>69</v>
      </c>
      <c r="X408" s="116" t="s">
        <v>68</v>
      </c>
      <c r="Y408" s="114"/>
      <c r="Z408" s="114"/>
      <c r="AB408" s="63"/>
      <c r="AR408" s="63"/>
      <c r="AS408" s="114"/>
      <c r="AT408" s="114"/>
      <c r="AU408" s="116" t="s">
        <v>67</v>
      </c>
      <c r="AV408" s="114"/>
      <c r="AW408" s="115" t="s">
        <v>66</v>
      </c>
      <c r="AX408" s="115" t="s">
        <v>65</v>
      </c>
      <c r="AY408" s="114"/>
      <c r="AZ408" s="115" t="s">
        <v>66</v>
      </c>
      <c r="BA408" s="115" t="s">
        <v>65</v>
      </c>
      <c r="BB408" s="114"/>
      <c r="BC408" s="115" t="s">
        <v>66</v>
      </c>
      <c r="BD408" s="115" t="s">
        <v>65</v>
      </c>
      <c r="BE408" s="114"/>
      <c r="BF408" s="115" t="s">
        <v>66</v>
      </c>
      <c r="BG408" s="115" t="s">
        <v>65</v>
      </c>
      <c r="BH408" s="114"/>
      <c r="BI408" s="115" t="s">
        <v>66</v>
      </c>
      <c r="BJ408" s="115" t="s">
        <v>65</v>
      </c>
      <c r="BK408" s="114"/>
      <c r="BL408" s="115" t="s">
        <v>66</v>
      </c>
      <c r="BM408" s="115" t="s">
        <v>65</v>
      </c>
      <c r="BN408" s="114"/>
      <c r="BO408" s="115" t="s">
        <v>66</v>
      </c>
      <c r="BP408" s="115" t="s">
        <v>65</v>
      </c>
      <c r="BQ408" s="114"/>
      <c r="BR408" s="115" t="s">
        <v>66</v>
      </c>
      <c r="BS408" s="115" t="s">
        <v>65</v>
      </c>
      <c r="BT408" s="114"/>
      <c r="BU408" s="115" t="s">
        <v>66</v>
      </c>
      <c r="BV408" s="115" t="s">
        <v>65</v>
      </c>
      <c r="BW408" s="114"/>
      <c r="BX408" s="63"/>
    </row>
    <row r="409" spans="1:76" s="59" customFormat="1" x14ac:dyDescent="0.25">
      <c r="A409" s="83">
        <v>1</v>
      </c>
      <c r="B409" s="109" t="str">
        <f t="shared" ref="B409:B428" si="240">CONCATENATE(E409,": ",C409)</f>
        <v xml:space="preserve">: </v>
      </c>
      <c r="C409" s="108"/>
      <c r="D409" s="108"/>
      <c r="E409" s="108"/>
      <c r="F409" s="113"/>
      <c r="G409" s="108"/>
      <c r="H409" s="107"/>
      <c r="I409" s="106"/>
      <c r="J409" s="106"/>
      <c r="K409" s="110"/>
      <c r="L409" s="110"/>
      <c r="M409" s="104"/>
      <c r="N409" s="151" t="s">
        <v>106</v>
      </c>
      <c r="O409" s="105"/>
      <c r="P409" s="104"/>
      <c r="Q409" s="440"/>
      <c r="R409" s="440"/>
      <c r="S409" s="64"/>
      <c r="T409" s="103"/>
      <c r="U409" s="101" t="str">
        <f t="shared" ref="U409:U428" si="241">IF(T409="Y","",IF(AND(M409="",K409=""),"",IF(M409="",K409,M409)))</f>
        <v/>
      </c>
      <c r="V409" s="102" t="str">
        <f t="shared" ref="V409:V428" si="242">IF(U409="","",IF($U$437="Y",W409,IF(U409&gt;=$U$429-$AD$36*$U$433,IF(U409&lt;=$U$429+$AD$36*$U$433,U409,""),"")))</f>
        <v/>
      </c>
      <c r="W409" s="101" t="str">
        <f t="shared" ref="W409:W428" si="243">IF(T409="Y","",IF(AND(M409="",K409=""),"",IF(M409="",K409*O409,M409*O409)))</f>
        <v/>
      </c>
      <c r="X409" s="100" t="str">
        <f t="shared" ref="X409:X428" si="244">IF(AND(N409="",L409=""),"",IF(N409="",L409,N409))</f>
        <v>%</v>
      </c>
      <c r="Y409" s="89"/>
      <c r="Z409" s="89"/>
      <c r="AB409" s="63"/>
      <c r="AR409" s="63"/>
      <c r="AS409" s="89"/>
      <c r="AT409" s="89"/>
      <c r="AU409" s="112" t="str">
        <f>$W409</f>
        <v/>
      </c>
      <c r="AV409" s="89"/>
      <c r="AW409" s="98" t="e">
        <f t="shared" ref="AW409:AW428" si="245">IF($AV$45="region",IF($E409=AW$763,$U409,""),IF($G409=AW$763,$U409,""))</f>
        <v>#REF!</v>
      </c>
      <c r="AX409" s="98" t="e">
        <f t="shared" ref="AX409:AX428" si="246">IF($AV$45="Region",IF($E409=AW$763,$V409,""),IF($G409=AW$763,$V409,""))</f>
        <v>#REF!</v>
      </c>
      <c r="AY409" s="89"/>
      <c r="AZ409" s="98" t="e">
        <f t="shared" ref="AZ409:AZ428" si="247">IF($AV$45="region",IF($E409=AZ$763,$U409,""),IF($G409=AZ$763,$U409,""))</f>
        <v>#REF!</v>
      </c>
      <c r="BA409" s="98" t="e">
        <f t="shared" ref="BA409:BA428" si="248">IF($AV$45="Region",IF($E409=AZ$763,$V409,""),IF($G409=AZ$763,$V409,""))</f>
        <v>#REF!</v>
      </c>
      <c r="BB409" s="89"/>
      <c r="BC409" s="98" t="e">
        <f t="shared" ref="BC409:BC428" si="249">IF($AV$45="region",IF($E409=BC$763,$U409,""),IF($G409=BC$763,$U409,""))</f>
        <v>#REF!</v>
      </c>
      <c r="BD409" s="98" t="e">
        <f t="shared" ref="BD409:BD428" si="250">IF($AV$45="Region",IF($E409=BC$763,$V409,""),IF($G409=BC$763,$V409,""))</f>
        <v>#REF!</v>
      </c>
      <c r="BE409" s="89"/>
      <c r="BF409" s="98" t="e">
        <f t="shared" ref="BF409:BF428" si="251">IF($AV$45="region",IF($E409=BF$763,$U409,""),IF($G409=BF$763,$U409,""))</f>
        <v>#REF!</v>
      </c>
      <c r="BG409" s="98" t="e">
        <f t="shared" ref="BG409:BG428" si="252">IF($AV$45="Region",IF($E409=BF$763,$V409,""),IF($G409=BF$763,$V409,""))</f>
        <v>#REF!</v>
      </c>
      <c r="BH409" s="89"/>
      <c r="BI409" s="98" t="e">
        <f t="shared" ref="BI409:BI428" si="253">IF($AV$45="region",IF($E409=BI$763,$U409,""),IF($G409=BI$763,$U409,""))</f>
        <v>#REF!</v>
      </c>
      <c r="BJ409" s="98" t="e">
        <f t="shared" ref="BJ409:BJ428" si="254">IF($AV$45="Region",IF($E409=BI$763,$V409,""),IF($G409=BI$763,$V409,""))</f>
        <v>#REF!</v>
      </c>
      <c r="BK409" s="89"/>
      <c r="BL409" s="98" t="str">
        <f t="shared" ref="BL409:BL428" si="255">IF($E409=$BL$48,U409,"")</f>
        <v/>
      </c>
      <c r="BM409" s="98" t="str">
        <f t="shared" ref="BM409:BM428" si="256">IF($E409=$BL$48,V409,"")</f>
        <v/>
      </c>
      <c r="BN409" s="89"/>
      <c r="BO409" s="98" t="str">
        <f t="shared" ref="BO409:BO428" si="257">IF($E409=$BO$48,U409,"")</f>
        <v/>
      </c>
      <c r="BP409" s="98" t="str">
        <f t="shared" ref="BP409:BP428" si="258">IF($E409=$BO$48,V409,"")</f>
        <v/>
      </c>
      <c r="BQ409" s="89"/>
      <c r="BR409" s="98" t="str">
        <f t="shared" ref="BR409:BR428" si="259">IF($E409=$BR$48,U409,"")</f>
        <v/>
      </c>
      <c r="BS409" s="98" t="str">
        <f t="shared" ref="BS409:BS428" si="260">IF($E409=$BR$48,V409,"")</f>
        <v/>
      </c>
      <c r="BT409" s="89"/>
      <c r="BU409" s="98" t="str">
        <f t="shared" ref="BU409:BU428" si="261">IF($E409=$BU$48,U409,"")</f>
        <v/>
      </c>
      <c r="BV409" s="98" t="str">
        <f t="shared" ref="BV409:BV428" si="262">IF($E409=$BU$48,V409,"")</f>
        <v/>
      </c>
      <c r="BW409" s="89"/>
      <c r="BX409" s="63"/>
    </row>
    <row r="410" spans="1:76" s="59" customFormat="1" x14ac:dyDescent="0.25">
      <c r="A410" s="83">
        <v>2</v>
      </c>
      <c r="B410" s="109" t="str">
        <f t="shared" si="240"/>
        <v xml:space="preserve">: </v>
      </c>
      <c r="C410" s="108"/>
      <c r="D410" s="108"/>
      <c r="E410" s="108"/>
      <c r="F410" s="108"/>
      <c r="G410" s="108"/>
      <c r="H410" s="107"/>
      <c r="I410" s="106"/>
      <c r="J410" s="106"/>
      <c r="K410" s="105"/>
      <c r="L410" s="110"/>
      <c r="M410" s="104"/>
      <c r="N410" s="151" t="s">
        <v>106</v>
      </c>
      <c r="O410" s="105"/>
      <c r="P410" s="104"/>
      <c r="Q410" s="440"/>
      <c r="R410" s="440"/>
      <c r="S410" s="64"/>
      <c r="T410" s="103"/>
      <c r="U410" s="101" t="str">
        <f t="shared" si="241"/>
        <v/>
      </c>
      <c r="V410" s="102" t="str">
        <f t="shared" si="242"/>
        <v/>
      </c>
      <c r="W410" s="101" t="str">
        <f t="shared" si="243"/>
        <v/>
      </c>
      <c r="X410" s="100" t="str">
        <f t="shared" si="244"/>
        <v>%</v>
      </c>
      <c r="Y410" s="89"/>
      <c r="Z410" s="89"/>
      <c r="AB410" s="63"/>
      <c r="AR410" s="63"/>
      <c r="AS410" s="89"/>
      <c r="AT410" s="89"/>
      <c r="AU410" s="99"/>
      <c r="AV410" s="89"/>
      <c r="AW410" s="98" t="e">
        <f t="shared" si="245"/>
        <v>#REF!</v>
      </c>
      <c r="AX410" s="98" t="e">
        <f t="shared" si="246"/>
        <v>#REF!</v>
      </c>
      <c r="AY410" s="89"/>
      <c r="AZ410" s="98" t="e">
        <f t="shared" si="247"/>
        <v>#REF!</v>
      </c>
      <c r="BA410" s="98" t="e">
        <f t="shared" si="248"/>
        <v>#REF!</v>
      </c>
      <c r="BB410" s="89"/>
      <c r="BC410" s="98" t="e">
        <f t="shared" si="249"/>
        <v>#REF!</v>
      </c>
      <c r="BD410" s="98" t="e">
        <f t="shared" si="250"/>
        <v>#REF!</v>
      </c>
      <c r="BE410" s="89"/>
      <c r="BF410" s="98" t="e">
        <f t="shared" si="251"/>
        <v>#REF!</v>
      </c>
      <c r="BG410" s="98" t="e">
        <f t="shared" si="252"/>
        <v>#REF!</v>
      </c>
      <c r="BH410" s="89"/>
      <c r="BI410" s="98" t="e">
        <f t="shared" si="253"/>
        <v>#REF!</v>
      </c>
      <c r="BJ410" s="98" t="e">
        <f t="shared" si="254"/>
        <v>#REF!</v>
      </c>
      <c r="BK410" s="89"/>
      <c r="BL410" s="98" t="str">
        <f t="shared" si="255"/>
        <v/>
      </c>
      <c r="BM410" s="98" t="str">
        <f t="shared" si="256"/>
        <v/>
      </c>
      <c r="BN410" s="89"/>
      <c r="BO410" s="98" t="str">
        <f t="shared" si="257"/>
        <v/>
      </c>
      <c r="BP410" s="98" t="str">
        <f t="shared" si="258"/>
        <v/>
      </c>
      <c r="BQ410" s="89"/>
      <c r="BR410" s="98" t="str">
        <f t="shared" si="259"/>
        <v/>
      </c>
      <c r="BS410" s="98" t="str">
        <f t="shared" si="260"/>
        <v/>
      </c>
      <c r="BT410" s="89"/>
      <c r="BU410" s="98" t="str">
        <f t="shared" si="261"/>
        <v/>
      </c>
      <c r="BV410" s="98" t="str">
        <f t="shared" si="262"/>
        <v/>
      </c>
      <c r="BW410" s="89"/>
      <c r="BX410" s="63"/>
    </row>
    <row r="411" spans="1:76" s="59" customFormat="1" x14ac:dyDescent="0.25">
      <c r="A411" s="83">
        <v>3</v>
      </c>
      <c r="B411" s="109" t="str">
        <f t="shared" si="240"/>
        <v xml:space="preserve">: </v>
      </c>
      <c r="C411" s="106"/>
      <c r="D411" s="106"/>
      <c r="E411" s="108"/>
      <c r="F411" s="106"/>
      <c r="G411" s="108"/>
      <c r="H411" s="107"/>
      <c r="I411" s="106"/>
      <c r="J411" s="106"/>
      <c r="K411" s="104"/>
      <c r="L411" s="110"/>
      <c r="M411" s="104"/>
      <c r="N411" s="151" t="s">
        <v>106</v>
      </c>
      <c r="O411" s="105"/>
      <c r="P411" s="104"/>
      <c r="Q411" s="440"/>
      <c r="R411" s="440"/>
      <c r="S411" s="64"/>
      <c r="T411" s="103"/>
      <c r="U411" s="101" t="str">
        <f t="shared" si="241"/>
        <v/>
      </c>
      <c r="V411" s="102" t="str">
        <f t="shared" si="242"/>
        <v/>
      </c>
      <c r="W411" s="101" t="str">
        <f t="shared" si="243"/>
        <v/>
      </c>
      <c r="X411" s="100" t="str">
        <f t="shared" si="244"/>
        <v>%</v>
      </c>
      <c r="Y411" s="89"/>
      <c r="Z411" s="89"/>
      <c r="AB411" s="63"/>
      <c r="AR411" s="63"/>
      <c r="AS411" s="89"/>
      <c r="AT411" s="89"/>
      <c r="AU411" s="99"/>
      <c r="AV411" s="89"/>
      <c r="AW411" s="98" t="e">
        <f t="shared" si="245"/>
        <v>#REF!</v>
      </c>
      <c r="AX411" s="98" t="e">
        <f t="shared" si="246"/>
        <v>#REF!</v>
      </c>
      <c r="AY411" s="89"/>
      <c r="AZ411" s="98" t="e">
        <f t="shared" si="247"/>
        <v>#REF!</v>
      </c>
      <c r="BA411" s="98" t="e">
        <f t="shared" si="248"/>
        <v>#REF!</v>
      </c>
      <c r="BB411" s="89"/>
      <c r="BC411" s="98" t="e">
        <f t="shared" si="249"/>
        <v>#REF!</v>
      </c>
      <c r="BD411" s="98" t="e">
        <f t="shared" si="250"/>
        <v>#REF!</v>
      </c>
      <c r="BE411" s="89"/>
      <c r="BF411" s="98" t="e">
        <f t="shared" si="251"/>
        <v>#REF!</v>
      </c>
      <c r="BG411" s="98" t="e">
        <f t="shared" si="252"/>
        <v>#REF!</v>
      </c>
      <c r="BH411" s="89"/>
      <c r="BI411" s="98" t="e">
        <f t="shared" si="253"/>
        <v>#REF!</v>
      </c>
      <c r="BJ411" s="98" t="e">
        <f t="shared" si="254"/>
        <v>#REF!</v>
      </c>
      <c r="BK411" s="89"/>
      <c r="BL411" s="98" t="str">
        <f t="shared" si="255"/>
        <v/>
      </c>
      <c r="BM411" s="98" t="str">
        <f t="shared" si="256"/>
        <v/>
      </c>
      <c r="BN411" s="89"/>
      <c r="BO411" s="98" t="str">
        <f t="shared" si="257"/>
        <v/>
      </c>
      <c r="BP411" s="98" t="str">
        <f t="shared" si="258"/>
        <v/>
      </c>
      <c r="BQ411" s="89"/>
      <c r="BR411" s="98" t="str">
        <f t="shared" si="259"/>
        <v/>
      </c>
      <c r="BS411" s="98" t="str">
        <f t="shared" si="260"/>
        <v/>
      </c>
      <c r="BT411" s="89"/>
      <c r="BU411" s="98" t="str">
        <f t="shared" si="261"/>
        <v/>
      </c>
      <c r="BV411" s="98" t="str">
        <f t="shared" si="262"/>
        <v/>
      </c>
      <c r="BW411" s="89"/>
      <c r="BX411" s="63"/>
    </row>
    <row r="412" spans="1:76" s="59" customFormat="1" x14ac:dyDescent="0.25">
      <c r="A412" s="83">
        <v>4</v>
      </c>
      <c r="B412" s="109" t="str">
        <f t="shared" si="240"/>
        <v xml:space="preserve">: </v>
      </c>
      <c r="C412" s="106"/>
      <c r="D412" s="106"/>
      <c r="E412" s="108"/>
      <c r="F412" s="106"/>
      <c r="G412" s="108"/>
      <c r="H412" s="107"/>
      <c r="I412" s="106"/>
      <c r="J412" s="106"/>
      <c r="K412" s="104"/>
      <c r="L412" s="110"/>
      <c r="M412" s="104"/>
      <c r="N412" s="151" t="s">
        <v>106</v>
      </c>
      <c r="O412" s="105"/>
      <c r="P412" s="104"/>
      <c r="Q412" s="440"/>
      <c r="R412" s="440"/>
      <c r="S412" s="64"/>
      <c r="T412" s="103"/>
      <c r="U412" s="101" t="str">
        <f t="shared" si="241"/>
        <v/>
      </c>
      <c r="V412" s="102" t="str">
        <f t="shared" si="242"/>
        <v/>
      </c>
      <c r="W412" s="101" t="str">
        <f t="shared" si="243"/>
        <v/>
      </c>
      <c r="X412" s="100" t="str">
        <f t="shared" si="244"/>
        <v>%</v>
      </c>
      <c r="Y412" s="89"/>
      <c r="Z412" s="89"/>
      <c r="AB412" s="63"/>
      <c r="AR412" s="63"/>
      <c r="AS412" s="89"/>
      <c r="AT412" s="89"/>
      <c r="AU412" s="99"/>
      <c r="AV412" s="89"/>
      <c r="AW412" s="98" t="e">
        <f t="shared" si="245"/>
        <v>#REF!</v>
      </c>
      <c r="AX412" s="98" t="e">
        <f t="shared" si="246"/>
        <v>#REF!</v>
      </c>
      <c r="AY412" s="89"/>
      <c r="AZ412" s="98" t="e">
        <f t="shared" si="247"/>
        <v>#REF!</v>
      </c>
      <c r="BA412" s="98" t="e">
        <f t="shared" si="248"/>
        <v>#REF!</v>
      </c>
      <c r="BB412" s="89"/>
      <c r="BC412" s="98" t="e">
        <f t="shared" si="249"/>
        <v>#REF!</v>
      </c>
      <c r="BD412" s="98" t="e">
        <f t="shared" si="250"/>
        <v>#REF!</v>
      </c>
      <c r="BE412" s="89"/>
      <c r="BF412" s="98" t="e">
        <f t="shared" si="251"/>
        <v>#REF!</v>
      </c>
      <c r="BG412" s="98" t="e">
        <f t="shared" si="252"/>
        <v>#REF!</v>
      </c>
      <c r="BH412" s="89"/>
      <c r="BI412" s="98" t="e">
        <f t="shared" si="253"/>
        <v>#REF!</v>
      </c>
      <c r="BJ412" s="98" t="e">
        <f t="shared" si="254"/>
        <v>#REF!</v>
      </c>
      <c r="BK412" s="89"/>
      <c r="BL412" s="98" t="str">
        <f t="shared" si="255"/>
        <v/>
      </c>
      <c r="BM412" s="98" t="str">
        <f t="shared" si="256"/>
        <v/>
      </c>
      <c r="BN412" s="89"/>
      <c r="BO412" s="98" t="str">
        <f t="shared" si="257"/>
        <v/>
      </c>
      <c r="BP412" s="98" t="str">
        <f t="shared" si="258"/>
        <v/>
      </c>
      <c r="BQ412" s="89"/>
      <c r="BR412" s="98" t="str">
        <f t="shared" si="259"/>
        <v/>
      </c>
      <c r="BS412" s="98" t="str">
        <f t="shared" si="260"/>
        <v/>
      </c>
      <c r="BT412" s="89"/>
      <c r="BU412" s="98" t="str">
        <f t="shared" si="261"/>
        <v/>
      </c>
      <c r="BV412" s="98" t="str">
        <f t="shared" si="262"/>
        <v/>
      </c>
      <c r="BW412" s="89"/>
      <c r="BX412" s="63"/>
    </row>
    <row r="413" spans="1:76" s="59" customFormat="1" x14ac:dyDescent="0.25">
      <c r="A413" s="83">
        <v>5</v>
      </c>
      <c r="B413" s="109" t="str">
        <f t="shared" si="240"/>
        <v xml:space="preserve">: </v>
      </c>
      <c r="C413" s="106"/>
      <c r="D413" s="106"/>
      <c r="E413" s="108"/>
      <c r="F413" s="106"/>
      <c r="G413" s="108"/>
      <c r="H413" s="107"/>
      <c r="I413" s="106"/>
      <c r="J413" s="106"/>
      <c r="K413" s="104"/>
      <c r="L413" s="110"/>
      <c r="M413" s="104"/>
      <c r="N413" s="151" t="s">
        <v>106</v>
      </c>
      <c r="O413" s="105"/>
      <c r="P413" s="104"/>
      <c r="Q413" s="440"/>
      <c r="R413" s="440"/>
      <c r="S413" s="64"/>
      <c r="T413" s="103"/>
      <c r="U413" s="101" t="str">
        <f t="shared" si="241"/>
        <v/>
      </c>
      <c r="V413" s="102" t="str">
        <f t="shared" si="242"/>
        <v/>
      </c>
      <c r="W413" s="101" t="str">
        <f t="shared" si="243"/>
        <v/>
      </c>
      <c r="X413" s="100" t="str">
        <f t="shared" si="244"/>
        <v>%</v>
      </c>
      <c r="Y413" s="89"/>
      <c r="Z413" s="89"/>
      <c r="AB413" s="63"/>
      <c r="AR413" s="63"/>
      <c r="AS413" s="89"/>
      <c r="AT413" s="89"/>
      <c r="AU413" s="99"/>
      <c r="AV413" s="89"/>
      <c r="AW413" s="98" t="e">
        <f t="shared" si="245"/>
        <v>#REF!</v>
      </c>
      <c r="AX413" s="98" t="e">
        <f t="shared" si="246"/>
        <v>#REF!</v>
      </c>
      <c r="AY413" s="89"/>
      <c r="AZ413" s="98" t="e">
        <f t="shared" si="247"/>
        <v>#REF!</v>
      </c>
      <c r="BA413" s="98" t="e">
        <f t="shared" si="248"/>
        <v>#REF!</v>
      </c>
      <c r="BB413" s="89"/>
      <c r="BC413" s="98" t="e">
        <f t="shared" si="249"/>
        <v>#REF!</v>
      </c>
      <c r="BD413" s="98" t="e">
        <f t="shared" si="250"/>
        <v>#REF!</v>
      </c>
      <c r="BE413" s="89"/>
      <c r="BF413" s="98" t="e">
        <f t="shared" si="251"/>
        <v>#REF!</v>
      </c>
      <c r="BG413" s="98" t="e">
        <f t="shared" si="252"/>
        <v>#REF!</v>
      </c>
      <c r="BH413" s="89"/>
      <c r="BI413" s="98" t="e">
        <f t="shared" si="253"/>
        <v>#REF!</v>
      </c>
      <c r="BJ413" s="98" t="e">
        <f t="shared" si="254"/>
        <v>#REF!</v>
      </c>
      <c r="BK413" s="89"/>
      <c r="BL413" s="98" t="str">
        <f t="shared" si="255"/>
        <v/>
      </c>
      <c r="BM413" s="98" t="str">
        <f t="shared" si="256"/>
        <v/>
      </c>
      <c r="BN413" s="89"/>
      <c r="BO413" s="98" t="str">
        <f t="shared" si="257"/>
        <v/>
      </c>
      <c r="BP413" s="98" t="str">
        <f t="shared" si="258"/>
        <v/>
      </c>
      <c r="BQ413" s="89"/>
      <c r="BR413" s="98" t="str">
        <f t="shared" si="259"/>
        <v/>
      </c>
      <c r="BS413" s="98" t="str">
        <f t="shared" si="260"/>
        <v/>
      </c>
      <c r="BT413" s="89"/>
      <c r="BU413" s="98" t="str">
        <f t="shared" si="261"/>
        <v/>
      </c>
      <c r="BV413" s="98" t="str">
        <f t="shared" si="262"/>
        <v/>
      </c>
      <c r="BW413" s="89"/>
      <c r="BX413" s="63"/>
    </row>
    <row r="414" spans="1:76" s="59" customFormat="1" x14ac:dyDescent="0.25">
      <c r="A414" s="83">
        <v>6</v>
      </c>
      <c r="B414" s="109" t="str">
        <f t="shared" si="240"/>
        <v xml:space="preserve">: </v>
      </c>
      <c r="C414" s="106"/>
      <c r="D414" s="106"/>
      <c r="E414" s="108"/>
      <c r="F414" s="106"/>
      <c r="G414" s="108"/>
      <c r="H414" s="107"/>
      <c r="I414" s="106"/>
      <c r="J414" s="106"/>
      <c r="K414" s="104"/>
      <c r="L414" s="110"/>
      <c r="M414" s="104"/>
      <c r="N414" s="151" t="s">
        <v>106</v>
      </c>
      <c r="O414" s="105"/>
      <c r="P414" s="104"/>
      <c r="Q414" s="440"/>
      <c r="R414" s="440"/>
      <c r="S414" s="64"/>
      <c r="T414" s="103"/>
      <c r="U414" s="101" t="str">
        <f t="shared" si="241"/>
        <v/>
      </c>
      <c r="V414" s="102" t="str">
        <f t="shared" si="242"/>
        <v/>
      </c>
      <c r="W414" s="101" t="str">
        <f t="shared" si="243"/>
        <v/>
      </c>
      <c r="X414" s="100" t="str">
        <f t="shared" si="244"/>
        <v>%</v>
      </c>
      <c r="Y414" s="89"/>
      <c r="Z414" s="89"/>
      <c r="AB414" s="63"/>
      <c r="AR414" s="63"/>
      <c r="AS414" s="89"/>
      <c r="AT414" s="89"/>
      <c r="AU414" s="99"/>
      <c r="AV414" s="89"/>
      <c r="AW414" s="98" t="e">
        <f t="shared" si="245"/>
        <v>#REF!</v>
      </c>
      <c r="AX414" s="98" t="e">
        <f t="shared" si="246"/>
        <v>#REF!</v>
      </c>
      <c r="AY414" s="89"/>
      <c r="AZ414" s="98" t="e">
        <f t="shared" si="247"/>
        <v>#REF!</v>
      </c>
      <c r="BA414" s="98" t="e">
        <f t="shared" si="248"/>
        <v>#REF!</v>
      </c>
      <c r="BB414" s="89"/>
      <c r="BC414" s="98" t="e">
        <f t="shared" si="249"/>
        <v>#REF!</v>
      </c>
      <c r="BD414" s="98" t="e">
        <f t="shared" si="250"/>
        <v>#REF!</v>
      </c>
      <c r="BE414" s="89"/>
      <c r="BF414" s="98" t="e">
        <f t="shared" si="251"/>
        <v>#REF!</v>
      </c>
      <c r="BG414" s="98" t="e">
        <f t="shared" si="252"/>
        <v>#REF!</v>
      </c>
      <c r="BH414" s="89"/>
      <c r="BI414" s="98" t="e">
        <f t="shared" si="253"/>
        <v>#REF!</v>
      </c>
      <c r="BJ414" s="98" t="e">
        <f t="shared" si="254"/>
        <v>#REF!</v>
      </c>
      <c r="BK414" s="89"/>
      <c r="BL414" s="98" t="str">
        <f t="shared" si="255"/>
        <v/>
      </c>
      <c r="BM414" s="98" t="str">
        <f t="shared" si="256"/>
        <v/>
      </c>
      <c r="BN414" s="89"/>
      <c r="BO414" s="98" t="str">
        <f t="shared" si="257"/>
        <v/>
      </c>
      <c r="BP414" s="98" t="str">
        <f t="shared" si="258"/>
        <v/>
      </c>
      <c r="BQ414" s="89"/>
      <c r="BR414" s="98" t="str">
        <f t="shared" si="259"/>
        <v/>
      </c>
      <c r="BS414" s="98" t="str">
        <f t="shared" si="260"/>
        <v/>
      </c>
      <c r="BT414" s="89"/>
      <c r="BU414" s="98" t="str">
        <f t="shared" si="261"/>
        <v/>
      </c>
      <c r="BV414" s="98" t="str">
        <f t="shared" si="262"/>
        <v/>
      </c>
      <c r="BW414" s="89"/>
      <c r="BX414" s="63"/>
    </row>
    <row r="415" spans="1:76" s="59" customFormat="1" x14ac:dyDescent="0.25">
      <c r="A415" s="83">
        <v>7</v>
      </c>
      <c r="B415" s="109" t="str">
        <f t="shared" si="240"/>
        <v xml:space="preserve">: </v>
      </c>
      <c r="C415" s="106"/>
      <c r="D415" s="106"/>
      <c r="E415" s="108"/>
      <c r="F415" s="106"/>
      <c r="G415" s="108"/>
      <c r="H415" s="107"/>
      <c r="I415" s="106"/>
      <c r="J415" s="106"/>
      <c r="K415" s="104"/>
      <c r="L415" s="110"/>
      <c r="M415" s="104"/>
      <c r="N415" s="151" t="s">
        <v>106</v>
      </c>
      <c r="O415" s="105"/>
      <c r="P415" s="104"/>
      <c r="Q415" s="440"/>
      <c r="R415" s="440"/>
      <c r="S415" s="64"/>
      <c r="T415" s="103"/>
      <c r="U415" s="101" t="str">
        <f t="shared" si="241"/>
        <v/>
      </c>
      <c r="V415" s="102" t="str">
        <f t="shared" si="242"/>
        <v/>
      </c>
      <c r="W415" s="101" t="str">
        <f t="shared" si="243"/>
        <v/>
      </c>
      <c r="X415" s="100" t="str">
        <f t="shared" si="244"/>
        <v>%</v>
      </c>
      <c r="Y415" s="89"/>
      <c r="Z415" s="89"/>
      <c r="AB415" s="63"/>
      <c r="AR415" s="63"/>
      <c r="AS415" s="89"/>
      <c r="AT415" s="89"/>
      <c r="AU415" s="99"/>
      <c r="AV415" s="89"/>
      <c r="AW415" s="98" t="e">
        <f t="shared" si="245"/>
        <v>#REF!</v>
      </c>
      <c r="AX415" s="98" t="e">
        <f t="shared" si="246"/>
        <v>#REF!</v>
      </c>
      <c r="AY415" s="89"/>
      <c r="AZ415" s="98" t="e">
        <f t="shared" si="247"/>
        <v>#REF!</v>
      </c>
      <c r="BA415" s="98" t="e">
        <f t="shared" si="248"/>
        <v>#REF!</v>
      </c>
      <c r="BB415" s="89"/>
      <c r="BC415" s="98" t="e">
        <f t="shared" si="249"/>
        <v>#REF!</v>
      </c>
      <c r="BD415" s="98" t="e">
        <f t="shared" si="250"/>
        <v>#REF!</v>
      </c>
      <c r="BE415" s="89"/>
      <c r="BF415" s="98" t="e">
        <f t="shared" si="251"/>
        <v>#REF!</v>
      </c>
      <c r="BG415" s="98" t="e">
        <f t="shared" si="252"/>
        <v>#REF!</v>
      </c>
      <c r="BH415" s="89"/>
      <c r="BI415" s="98" t="e">
        <f t="shared" si="253"/>
        <v>#REF!</v>
      </c>
      <c r="BJ415" s="98" t="e">
        <f t="shared" si="254"/>
        <v>#REF!</v>
      </c>
      <c r="BK415" s="89"/>
      <c r="BL415" s="98" t="str">
        <f t="shared" si="255"/>
        <v/>
      </c>
      <c r="BM415" s="98" t="str">
        <f t="shared" si="256"/>
        <v/>
      </c>
      <c r="BN415" s="89"/>
      <c r="BO415" s="98" t="str">
        <f t="shared" si="257"/>
        <v/>
      </c>
      <c r="BP415" s="98" t="str">
        <f t="shared" si="258"/>
        <v/>
      </c>
      <c r="BQ415" s="89"/>
      <c r="BR415" s="98" t="str">
        <f t="shared" si="259"/>
        <v/>
      </c>
      <c r="BS415" s="98" t="str">
        <f t="shared" si="260"/>
        <v/>
      </c>
      <c r="BT415" s="89"/>
      <c r="BU415" s="98" t="str">
        <f t="shared" si="261"/>
        <v/>
      </c>
      <c r="BV415" s="98" t="str">
        <f t="shared" si="262"/>
        <v/>
      </c>
      <c r="BW415" s="89"/>
      <c r="BX415" s="63"/>
    </row>
    <row r="416" spans="1:76" s="59" customFormat="1" x14ac:dyDescent="0.25">
      <c r="A416" s="83">
        <v>8</v>
      </c>
      <c r="B416" s="109" t="str">
        <f t="shared" si="240"/>
        <v xml:space="preserve">: </v>
      </c>
      <c r="C416" s="106"/>
      <c r="D416" s="106"/>
      <c r="E416" s="108"/>
      <c r="F416" s="106"/>
      <c r="G416" s="108"/>
      <c r="H416" s="107"/>
      <c r="I416" s="106"/>
      <c r="J416" s="106"/>
      <c r="K416" s="104"/>
      <c r="L416" s="110"/>
      <c r="M416" s="104"/>
      <c r="N416" s="151" t="s">
        <v>106</v>
      </c>
      <c r="O416" s="105"/>
      <c r="P416" s="104"/>
      <c r="Q416" s="440"/>
      <c r="R416" s="440"/>
      <c r="S416" s="64"/>
      <c r="T416" s="103"/>
      <c r="U416" s="101" t="str">
        <f t="shared" si="241"/>
        <v/>
      </c>
      <c r="V416" s="102" t="str">
        <f t="shared" si="242"/>
        <v/>
      </c>
      <c r="W416" s="101" t="str">
        <f t="shared" si="243"/>
        <v/>
      </c>
      <c r="X416" s="100" t="str">
        <f t="shared" si="244"/>
        <v>%</v>
      </c>
      <c r="Y416" s="89"/>
      <c r="Z416" s="89"/>
      <c r="AB416" s="63"/>
      <c r="AR416" s="63"/>
      <c r="AS416" s="89"/>
      <c r="AT416" s="89"/>
      <c r="AU416" s="99"/>
      <c r="AV416" s="89"/>
      <c r="AW416" s="98" t="e">
        <f t="shared" si="245"/>
        <v>#REF!</v>
      </c>
      <c r="AX416" s="98" t="e">
        <f t="shared" si="246"/>
        <v>#REF!</v>
      </c>
      <c r="AY416" s="89"/>
      <c r="AZ416" s="98" t="e">
        <f t="shared" si="247"/>
        <v>#REF!</v>
      </c>
      <c r="BA416" s="98" t="e">
        <f t="shared" si="248"/>
        <v>#REF!</v>
      </c>
      <c r="BB416" s="89"/>
      <c r="BC416" s="98" t="e">
        <f t="shared" si="249"/>
        <v>#REF!</v>
      </c>
      <c r="BD416" s="98" t="e">
        <f t="shared" si="250"/>
        <v>#REF!</v>
      </c>
      <c r="BE416" s="89"/>
      <c r="BF416" s="98" t="e">
        <f t="shared" si="251"/>
        <v>#REF!</v>
      </c>
      <c r="BG416" s="98" t="e">
        <f t="shared" si="252"/>
        <v>#REF!</v>
      </c>
      <c r="BH416" s="89"/>
      <c r="BI416" s="98" t="e">
        <f t="shared" si="253"/>
        <v>#REF!</v>
      </c>
      <c r="BJ416" s="98" t="e">
        <f t="shared" si="254"/>
        <v>#REF!</v>
      </c>
      <c r="BK416" s="89"/>
      <c r="BL416" s="98" t="str">
        <f t="shared" si="255"/>
        <v/>
      </c>
      <c r="BM416" s="98" t="str">
        <f t="shared" si="256"/>
        <v/>
      </c>
      <c r="BN416" s="89"/>
      <c r="BO416" s="98" t="str">
        <f t="shared" si="257"/>
        <v/>
      </c>
      <c r="BP416" s="98" t="str">
        <f t="shared" si="258"/>
        <v/>
      </c>
      <c r="BQ416" s="89"/>
      <c r="BR416" s="98" t="str">
        <f t="shared" si="259"/>
        <v/>
      </c>
      <c r="BS416" s="98" t="str">
        <f t="shared" si="260"/>
        <v/>
      </c>
      <c r="BT416" s="89"/>
      <c r="BU416" s="98" t="str">
        <f t="shared" si="261"/>
        <v/>
      </c>
      <c r="BV416" s="98" t="str">
        <f t="shared" si="262"/>
        <v/>
      </c>
      <c r="BW416" s="89"/>
      <c r="BX416" s="63"/>
    </row>
    <row r="417" spans="1:76" s="59" customFormat="1" x14ac:dyDescent="0.25">
      <c r="A417" s="83">
        <v>9</v>
      </c>
      <c r="B417" s="109" t="str">
        <f t="shared" si="240"/>
        <v xml:space="preserve">: </v>
      </c>
      <c r="C417" s="106"/>
      <c r="D417" s="106"/>
      <c r="E417" s="108"/>
      <c r="F417" s="106"/>
      <c r="G417" s="108"/>
      <c r="H417" s="107"/>
      <c r="I417" s="106"/>
      <c r="J417" s="106"/>
      <c r="K417" s="104"/>
      <c r="L417" s="110"/>
      <c r="M417" s="104"/>
      <c r="N417" s="151" t="s">
        <v>106</v>
      </c>
      <c r="O417" s="105"/>
      <c r="P417" s="104"/>
      <c r="Q417" s="440"/>
      <c r="R417" s="440"/>
      <c r="S417" s="64"/>
      <c r="T417" s="103"/>
      <c r="U417" s="101" t="str">
        <f t="shared" si="241"/>
        <v/>
      </c>
      <c r="V417" s="102" t="str">
        <f t="shared" si="242"/>
        <v/>
      </c>
      <c r="W417" s="101" t="str">
        <f t="shared" si="243"/>
        <v/>
      </c>
      <c r="X417" s="100" t="str">
        <f t="shared" si="244"/>
        <v>%</v>
      </c>
      <c r="Y417" s="89"/>
      <c r="Z417" s="89"/>
      <c r="AB417" s="63"/>
      <c r="AR417" s="63"/>
      <c r="AS417" s="89"/>
      <c r="AT417" s="89"/>
      <c r="AU417" s="99"/>
      <c r="AV417" s="89"/>
      <c r="AW417" s="98" t="e">
        <f t="shared" si="245"/>
        <v>#REF!</v>
      </c>
      <c r="AX417" s="98" t="e">
        <f t="shared" si="246"/>
        <v>#REF!</v>
      </c>
      <c r="AY417" s="89"/>
      <c r="AZ417" s="98" t="e">
        <f t="shared" si="247"/>
        <v>#REF!</v>
      </c>
      <c r="BA417" s="98" t="e">
        <f t="shared" si="248"/>
        <v>#REF!</v>
      </c>
      <c r="BB417" s="89"/>
      <c r="BC417" s="98" t="e">
        <f t="shared" si="249"/>
        <v>#REF!</v>
      </c>
      <c r="BD417" s="98" t="e">
        <f t="shared" si="250"/>
        <v>#REF!</v>
      </c>
      <c r="BE417" s="89"/>
      <c r="BF417" s="98" t="e">
        <f t="shared" si="251"/>
        <v>#REF!</v>
      </c>
      <c r="BG417" s="98" t="e">
        <f t="shared" si="252"/>
        <v>#REF!</v>
      </c>
      <c r="BH417" s="89"/>
      <c r="BI417" s="98" t="e">
        <f t="shared" si="253"/>
        <v>#REF!</v>
      </c>
      <c r="BJ417" s="98" t="e">
        <f t="shared" si="254"/>
        <v>#REF!</v>
      </c>
      <c r="BK417" s="89"/>
      <c r="BL417" s="98" t="str">
        <f t="shared" si="255"/>
        <v/>
      </c>
      <c r="BM417" s="98" t="str">
        <f t="shared" si="256"/>
        <v/>
      </c>
      <c r="BN417" s="89"/>
      <c r="BO417" s="98" t="str">
        <f t="shared" si="257"/>
        <v/>
      </c>
      <c r="BP417" s="98" t="str">
        <f t="shared" si="258"/>
        <v/>
      </c>
      <c r="BQ417" s="89"/>
      <c r="BR417" s="98" t="str">
        <f t="shared" si="259"/>
        <v/>
      </c>
      <c r="BS417" s="98" t="str">
        <f t="shared" si="260"/>
        <v/>
      </c>
      <c r="BT417" s="89"/>
      <c r="BU417" s="98" t="str">
        <f t="shared" si="261"/>
        <v/>
      </c>
      <c r="BV417" s="98" t="str">
        <f t="shared" si="262"/>
        <v/>
      </c>
      <c r="BW417" s="89"/>
      <c r="BX417" s="63"/>
    </row>
    <row r="418" spans="1:76" s="59" customFormat="1" x14ac:dyDescent="0.25">
      <c r="A418" s="83">
        <v>10</v>
      </c>
      <c r="B418" s="109" t="str">
        <f t="shared" si="240"/>
        <v xml:space="preserve">: </v>
      </c>
      <c r="C418" s="106"/>
      <c r="D418" s="106"/>
      <c r="E418" s="108"/>
      <c r="F418" s="106"/>
      <c r="G418" s="108"/>
      <c r="H418" s="107"/>
      <c r="I418" s="106"/>
      <c r="J418" s="106"/>
      <c r="K418" s="104"/>
      <c r="L418" s="110"/>
      <c r="M418" s="104"/>
      <c r="N418" s="151" t="s">
        <v>106</v>
      </c>
      <c r="O418" s="105"/>
      <c r="P418" s="104"/>
      <c r="Q418" s="440"/>
      <c r="R418" s="440"/>
      <c r="S418" s="64"/>
      <c r="T418" s="103"/>
      <c r="U418" s="101" t="str">
        <f t="shared" si="241"/>
        <v/>
      </c>
      <c r="V418" s="102" t="str">
        <f t="shared" si="242"/>
        <v/>
      </c>
      <c r="W418" s="101" t="str">
        <f t="shared" si="243"/>
        <v/>
      </c>
      <c r="X418" s="100" t="str">
        <f t="shared" si="244"/>
        <v>%</v>
      </c>
      <c r="Y418" s="89"/>
      <c r="Z418" s="89"/>
      <c r="AB418" s="63"/>
      <c r="AR418" s="63"/>
      <c r="AS418" s="89"/>
      <c r="AT418" s="89"/>
      <c r="AU418" s="99"/>
      <c r="AV418" s="89"/>
      <c r="AW418" s="98" t="e">
        <f t="shared" si="245"/>
        <v>#REF!</v>
      </c>
      <c r="AX418" s="98" t="e">
        <f t="shared" si="246"/>
        <v>#REF!</v>
      </c>
      <c r="AY418" s="89"/>
      <c r="AZ418" s="98" t="e">
        <f t="shared" si="247"/>
        <v>#REF!</v>
      </c>
      <c r="BA418" s="98" t="e">
        <f t="shared" si="248"/>
        <v>#REF!</v>
      </c>
      <c r="BB418" s="89"/>
      <c r="BC418" s="98" t="e">
        <f t="shared" si="249"/>
        <v>#REF!</v>
      </c>
      <c r="BD418" s="98" t="e">
        <f t="shared" si="250"/>
        <v>#REF!</v>
      </c>
      <c r="BE418" s="89"/>
      <c r="BF418" s="98" t="e">
        <f t="shared" si="251"/>
        <v>#REF!</v>
      </c>
      <c r="BG418" s="98" t="e">
        <f t="shared" si="252"/>
        <v>#REF!</v>
      </c>
      <c r="BH418" s="89"/>
      <c r="BI418" s="98" t="e">
        <f t="shared" si="253"/>
        <v>#REF!</v>
      </c>
      <c r="BJ418" s="98" t="e">
        <f t="shared" si="254"/>
        <v>#REF!</v>
      </c>
      <c r="BK418" s="89"/>
      <c r="BL418" s="98" t="str">
        <f t="shared" si="255"/>
        <v/>
      </c>
      <c r="BM418" s="98" t="str">
        <f t="shared" si="256"/>
        <v/>
      </c>
      <c r="BN418" s="89"/>
      <c r="BO418" s="98" t="str">
        <f t="shared" si="257"/>
        <v/>
      </c>
      <c r="BP418" s="98" t="str">
        <f t="shared" si="258"/>
        <v/>
      </c>
      <c r="BQ418" s="89"/>
      <c r="BR418" s="98" t="str">
        <f t="shared" si="259"/>
        <v/>
      </c>
      <c r="BS418" s="98" t="str">
        <f t="shared" si="260"/>
        <v/>
      </c>
      <c r="BT418" s="89"/>
      <c r="BU418" s="98" t="str">
        <f t="shared" si="261"/>
        <v/>
      </c>
      <c r="BV418" s="98" t="str">
        <f t="shared" si="262"/>
        <v/>
      </c>
      <c r="BW418" s="89"/>
      <c r="BX418" s="63"/>
    </row>
    <row r="419" spans="1:76" s="59" customFormat="1" x14ac:dyDescent="0.25">
      <c r="A419" s="83">
        <v>11</v>
      </c>
      <c r="B419" s="109" t="str">
        <f t="shared" si="240"/>
        <v xml:space="preserve">: </v>
      </c>
      <c r="C419" s="106"/>
      <c r="D419" s="106"/>
      <c r="E419" s="108"/>
      <c r="F419" s="106"/>
      <c r="G419" s="108"/>
      <c r="H419" s="107"/>
      <c r="I419" s="106"/>
      <c r="J419" s="106"/>
      <c r="K419" s="104"/>
      <c r="L419" s="110"/>
      <c r="M419" s="104"/>
      <c r="N419" s="151" t="s">
        <v>106</v>
      </c>
      <c r="O419" s="105"/>
      <c r="P419" s="104"/>
      <c r="Q419" s="440"/>
      <c r="R419" s="440"/>
      <c r="S419" s="64"/>
      <c r="T419" s="103"/>
      <c r="U419" s="101" t="str">
        <f t="shared" si="241"/>
        <v/>
      </c>
      <c r="V419" s="102" t="str">
        <f t="shared" si="242"/>
        <v/>
      </c>
      <c r="W419" s="101" t="str">
        <f t="shared" si="243"/>
        <v/>
      </c>
      <c r="X419" s="100" t="str">
        <f t="shared" si="244"/>
        <v>%</v>
      </c>
      <c r="Y419" s="89"/>
      <c r="Z419" s="89"/>
      <c r="AB419" s="63"/>
      <c r="AR419" s="63"/>
      <c r="AS419" s="89"/>
      <c r="AT419" s="89"/>
      <c r="AU419" s="99"/>
      <c r="AV419" s="89"/>
      <c r="AW419" s="98" t="e">
        <f t="shared" si="245"/>
        <v>#REF!</v>
      </c>
      <c r="AX419" s="98" t="e">
        <f t="shared" si="246"/>
        <v>#REF!</v>
      </c>
      <c r="AY419" s="89"/>
      <c r="AZ419" s="98" t="e">
        <f t="shared" si="247"/>
        <v>#REF!</v>
      </c>
      <c r="BA419" s="98" t="e">
        <f t="shared" si="248"/>
        <v>#REF!</v>
      </c>
      <c r="BB419" s="89"/>
      <c r="BC419" s="98" t="e">
        <f t="shared" si="249"/>
        <v>#REF!</v>
      </c>
      <c r="BD419" s="98" t="e">
        <f t="shared" si="250"/>
        <v>#REF!</v>
      </c>
      <c r="BE419" s="89"/>
      <c r="BF419" s="98" t="e">
        <f t="shared" si="251"/>
        <v>#REF!</v>
      </c>
      <c r="BG419" s="98" t="e">
        <f t="shared" si="252"/>
        <v>#REF!</v>
      </c>
      <c r="BH419" s="89"/>
      <c r="BI419" s="98" t="e">
        <f t="shared" si="253"/>
        <v>#REF!</v>
      </c>
      <c r="BJ419" s="98" t="e">
        <f t="shared" si="254"/>
        <v>#REF!</v>
      </c>
      <c r="BK419" s="89"/>
      <c r="BL419" s="98" t="str">
        <f t="shared" si="255"/>
        <v/>
      </c>
      <c r="BM419" s="98" t="str">
        <f t="shared" si="256"/>
        <v/>
      </c>
      <c r="BN419" s="89"/>
      <c r="BO419" s="98" t="str">
        <f t="shared" si="257"/>
        <v/>
      </c>
      <c r="BP419" s="98" t="str">
        <f t="shared" si="258"/>
        <v/>
      </c>
      <c r="BQ419" s="89"/>
      <c r="BR419" s="98" t="str">
        <f t="shared" si="259"/>
        <v/>
      </c>
      <c r="BS419" s="98" t="str">
        <f t="shared" si="260"/>
        <v/>
      </c>
      <c r="BT419" s="89"/>
      <c r="BU419" s="98" t="str">
        <f t="shared" si="261"/>
        <v/>
      </c>
      <c r="BV419" s="98" t="str">
        <f t="shared" si="262"/>
        <v/>
      </c>
      <c r="BW419" s="89"/>
      <c r="BX419" s="63"/>
    </row>
    <row r="420" spans="1:76" s="59" customFormat="1" x14ac:dyDescent="0.25">
      <c r="A420" s="83">
        <v>12</v>
      </c>
      <c r="B420" s="109" t="str">
        <f t="shared" si="240"/>
        <v xml:space="preserve">: </v>
      </c>
      <c r="C420" s="106"/>
      <c r="D420" s="106"/>
      <c r="E420" s="108"/>
      <c r="F420" s="106"/>
      <c r="G420" s="108"/>
      <c r="H420" s="107"/>
      <c r="I420" s="106"/>
      <c r="J420" s="106"/>
      <c r="K420" s="104"/>
      <c r="L420" s="110"/>
      <c r="M420" s="104"/>
      <c r="N420" s="151" t="s">
        <v>106</v>
      </c>
      <c r="O420" s="105"/>
      <c r="P420" s="104"/>
      <c r="Q420" s="440"/>
      <c r="R420" s="440"/>
      <c r="S420" s="64"/>
      <c r="T420" s="103"/>
      <c r="U420" s="101" t="str">
        <f t="shared" si="241"/>
        <v/>
      </c>
      <c r="V420" s="102" t="str">
        <f t="shared" si="242"/>
        <v/>
      </c>
      <c r="W420" s="101" t="str">
        <f t="shared" si="243"/>
        <v/>
      </c>
      <c r="X420" s="100" t="str">
        <f t="shared" si="244"/>
        <v>%</v>
      </c>
      <c r="Y420" s="89"/>
      <c r="Z420" s="89"/>
      <c r="AB420" s="63"/>
      <c r="AR420" s="63"/>
      <c r="AS420" s="89"/>
      <c r="AT420" s="89"/>
      <c r="AU420" s="99"/>
      <c r="AV420" s="89"/>
      <c r="AW420" s="98" t="e">
        <f t="shared" si="245"/>
        <v>#REF!</v>
      </c>
      <c r="AX420" s="98" t="e">
        <f t="shared" si="246"/>
        <v>#REF!</v>
      </c>
      <c r="AY420" s="89"/>
      <c r="AZ420" s="98" t="e">
        <f t="shared" si="247"/>
        <v>#REF!</v>
      </c>
      <c r="BA420" s="98" t="e">
        <f t="shared" si="248"/>
        <v>#REF!</v>
      </c>
      <c r="BB420" s="89"/>
      <c r="BC420" s="98" t="e">
        <f t="shared" si="249"/>
        <v>#REF!</v>
      </c>
      <c r="BD420" s="98" t="e">
        <f t="shared" si="250"/>
        <v>#REF!</v>
      </c>
      <c r="BE420" s="89"/>
      <c r="BF420" s="98" t="e">
        <f t="shared" si="251"/>
        <v>#REF!</v>
      </c>
      <c r="BG420" s="98" t="e">
        <f t="shared" si="252"/>
        <v>#REF!</v>
      </c>
      <c r="BH420" s="89"/>
      <c r="BI420" s="98" t="e">
        <f t="shared" si="253"/>
        <v>#REF!</v>
      </c>
      <c r="BJ420" s="98" t="e">
        <f t="shared" si="254"/>
        <v>#REF!</v>
      </c>
      <c r="BK420" s="89"/>
      <c r="BL420" s="98" t="str">
        <f t="shared" si="255"/>
        <v/>
      </c>
      <c r="BM420" s="98" t="str">
        <f t="shared" si="256"/>
        <v/>
      </c>
      <c r="BN420" s="89"/>
      <c r="BO420" s="98" t="str">
        <f t="shared" si="257"/>
        <v/>
      </c>
      <c r="BP420" s="98" t="str">
        <f t="shared" si="258"/>
        <v/>
      </c>
      <c r="BQ420" s="89"/>
      <c r="BR420" s="98" t="str">
        <f t="shared" si="259"/>
        <v/>
      </c>
      <c r="BS420" s="98" t="str">
        <f t="shared" si="260"/>
        <v/>
      </c>
      <c r="BT420" s="89"/>
      <c r="BU420" s="98" t="str">
        <f t="shared" si="261"/>
        <v/>
      </c>
      <c r="BV420" s="98" t="str">
        <f t="shared" si="262"/>
        <v/>
      </c>
      <c r="BW420" s="89"/>
      <c r="BX420" s="63"/>
    </row>
    <row r="421" spans="1:76" s="59" customFormat="1" x14ac:dyDescent="0.25">
      <c r="A421" s="83">
        <v>13</v>
      </c>
      <c r="B421" s="109" t="str">
        <f t="shared" si="240"/>
        <v xml:space="preserve">: </v>
      </c>
      <c r="C421" s="106"/>
      <c r="D421" s="106"/>
      <c r="E421" s="108"/>
      <c r="F421" s="106"/>
      <c r="G421" s="108"/>
      <c r="H421" s="107"/>
      <c r="I421" s="106"/>
      <c r="J421" s="106"/>
      <c r="K421" s="104"/>
      <c r="L421" s="110"/>
      <c r="M421" s="104"/>
      <c r="N421" s="151" t="s">
        <v>106</v>
      </c>
      <c r="O421" s="105"/>
      <c r="P421" s="104"/>
      <c r="Q421" s="440"/>
      <c r="R421" s="440"/>
      <c r="S421" s="64"/>
      <c r="T421" s="103"/>
      <c r="U421" s="101" t="str">
        <f t="shared" si="241"/>
        <v/>
      </c>
      <c r="V421" s="102" t="str">
        <f t="shared" si="242"/>
        <v/>
      </c>
      <c r="W421" s="101" t="str">
        <f t="shared" si="243"/>
        <v/>
      </c>
      <c r="X421" s="100" t="str">
        <f t="shared" si="244"/>
        <v>%</v>
      </c>
      <c r="Y421" s="89"/>
      <c r="Z421" s="89"/>
      <c r="AB421" s="63"/>
      <c r="AR421" s="63"/>
      <c r="AS421" s="89"/>
      <c r="AT421" s="89"/>
      <c r="AU421" s="99"/>
      <c r="AV421" s="89"/>
      <c r="AW421" s="98" t="e">
        <f t="shared" si="245"/>
        <v>#REF!</v>
      </c>
      <c r="AX421" s="98" t="e">
        <f t="shared" si="246"/>
        <v>#REF!</v>
      </c>
      <c r="AY421" s="89"/>
      <c r="AZ421" s="98" t="e">
        <f t="shared" si="247"/>
        <v>#REF!</v>
      </c>
      <c r="BA421" s="98" t="e">
        <f t="shared" si="248"/>
        <v>#REF!</v>
      </c>
      <c r="BB421" s="89"/>
      <c r="BC421" s="98" t="e">
        <f t="shared" si="249"/>
        <v>#REF!</v>
      </c>
      <c r="BD421" s="98" t="e">
        <f t="shared" si="250"/>
        <v>#REF!</v>
      </c>
      <c r="BE421" s="89"/>
      <c r="BF421" s="98" t="e">
        <f t="shared" si="251"/>
        <v>#REF!</v>
      </c>
      <c r="BG421" s="98" t="e">
        <f t="shared" si="252"/>
        <v>#REF!</v>
      </c>
      <c r="BH421" s="89"/>
      <c r="BI421" s="98" t="e">
        <f t="shared" si="253"/>
        <v>#REF!</v>
      </c>
      <c r="BJ421" s="98" t="e">
        <f t="shared" si="254"/>
        <v>#REF!</v>
      </c>
      <c r="BK421" s="89"/>
      <c r="BL421" s="98" t="str">
        <f t="shared" si="255"/>
        <v/>
      </c>
      <c r="BM421" s="98" t="str">
        <f t="shared" si="256"/>
        <v/>
      </c>
      <c r="BN421" s="89"/>
      <c r="BO421" s="98" t="str">
        <f t="shared" si="257"/>
        <v/>
      </c>
      <c r="BP421" s="98" t="str">
        <f t="shared" si="258"/>
        <v/>
      </c>
      <c r="BQ421" s="89"/>
      <c r="BR421" s="98" t="str">
        <f t="shared" si="259"/>
        <v/>
      </c>
      <c r="BS421" s="98" t="str">
        <f t="shared" si="260"/>
        <v/>
      </c>
      <c r="BT421" s="89"/>
      <c r="BU421" s="98" t="str">
        <f t="shared" si="261"/>
        <v/>
      </c>
      <c r="BV421" s="98" t="str">
        <f t="shared" si="262"/>
        <v/>
      </c>
      <c r="BW421" s="89"/>
      <c r="BX421" s="63"/>
    </row>
    <row r="422" spans="1:76" s="59" customFormat="1" x14ac:dyDescent="0.25">
      <c r="A422" s="83">
        <v>14</v>
      </c>
      <c r="B422" s="109" t="str">
        <f t="shared" si="240"/>
        <v xml:space="preserve">: </v>
      </c>
      <c r="C422" s="106"/>
      <c r="D422" s="106"/>
      <c r="E422" s="108"/>
      <c r="F422" s="106"/>
      <c r="G422" s="108"/>
      <c r="H422" s="107"/>
      <c r="I422" s="106"/>
      <c r="J422" s="106"/>
      <c r="K422" s="104"/>
      <c r="L422" s="110"/>
      <c r="M422" s="104"/>
      <c r="N422" s="151" t="s">
        <v>106</v>
      </c>
      <c r="O422" s="105"/>
      <c r="P422" s="104"/>
      <c r="Q422" s="440"/>
      <c r="R422" s="440"/>
      <c r="S422" s="64"/>
      <c r="T422" s="103"/>
      <c r="U422" s="101" t="str">
        <f t="shared" si="241"/>
        <v/>
      </c>
      <c r="V422" s="102" t="str">
        <f t="shared" si="242"/>
        <v/>
      </c>
      <c r="W422" s="101" t="str">
        <f t="shared" si="243"/>
        <v/>
      </c>
      <c r="X422" s="100" t="str">
        <f t="shared" si="244"/>
        <v>%</v>
      </c>
      <c r="Y422" s="89"/>
      <c r="Z422" s="89"/>
      <c r="AB422" s="63"/>
      <c r="AR422" s="63"/>
      <c r="AS422" s="89"/>
      <c r="AT422" s="89"/>
      <c r="AU422" s="99"/>
      <c r="AV422" s="89"/>
      <c r="AW422" s="98" t="e">
        <f t="shared" si="245"/>
        <v>#REF!</v>
      </c>
      <c r="AX422" s="98" t="e">
        <f t="shared" si="246"/>
        <v>#REF!</v>
      </c>
      <c r="AY422" s="89"/>
      <c r="AZ422" s="98" t="e">
        <f t="shared" si="247"/>
        <v>#REF!</v>
      </c>
      <c r="BA422" s="98" t="e">
        <f t="shared" si="248"/>
        <v>#REF!</v>
      </c>
      <c r="BB422" s="89"/>
      <c r="BC422" s="98" t="e">
        <f t="shared" si="249"/>
        <v>#REF!</v>
      </c>
      <c r="BD422" s="98" t="e">
        <f t="shared" si="250"/>
        <v>#REF!</v>
      </c>
      <c r="BE422" s="89"/>
      <c r="BF422" s="98" t="e">
        <f t="shared" si="251"/>
        <v>#REF!</v>
      </c>
      <c r="BG422" s="98" t="e">
        <f t="shared" si="252"/>
        <v>#REF!</v>
      </c>
      <c r="BH422" s="89"/>
      <c r="BI422" s="98" t="e">
        <f t="shared" si="253"/>
        <v>#REF!</v>
      </c>
      <c r="BJ422" s="98" t="e">
        <f t="shared" si="254"/>
        <v>#REF!</v>
      </c>
      <c r="BK422" s="89"/>
      <c r="BL422" s="98" t="str">
        <f t="shared" si="255"/>
        <v/>
      </c>
      <c r="BM422" s="98" t="str">
        <f t="shared" si="256"/>
        <v/>
      </c>
      <c r="BN422" s="89"/>
      <c r="BO422" s="98" t="str">
        <f t="shared" si="257"/>
        <v/>
      </c>
      <c r="BP422" s="98" t="str">
        <f t="shared" si="258"/>
        <v/>
      </c>
      <c r="BQ422" s="89"/>
      <c r="BR422" s="98" t="str">
        <f t="shared" si="259"/>
        <v/>
      </c>
      <c r="BS422" s="98" t="str">
        <f t="shared" si="260"/>
        <v/>
      </c>
      <c r="BT422" s="89"/>
      <c r="BU422" s="98" t="str">
        <f t="shared" si="261"/>
        <v/>
      </c>
      <c r="BV422" s="98" t="str">
        <f t="shared" si="262"/>
        <v/>
      </c>
      <c r="BW422" s="89"/>
      <c r="BX422" s="63"/>
    </row>
    <row r="423" spans="1:76" s="59" customFormat="1" x14ac:dyDescent="0.25">
      <c r="A423" s="83">
        <v>15</v>
      </c>
      <c r="B423" s="109" t="str">
        <f t="shared" si="240"/>
        <v xml:space="preserve">: </v>
      </c>
      <c r="C423" s="106"/>
      <c r="D423" s="106"/>
      <c r="E423" s="108"/>
      <c r="F423" s="106"/>
      <c r="G423" s="108"/>
      <c r="H423" s="107"/>
      <c r="I423" s="106"/>
      <c r="J423" s="106"/>
      <c r="K423" s="104"/>
      <c r="L423" s="110"/>
      <c r="M423" s="104"/>
      <c r="N423" s="151" t="s">
        <v>106</v>
      </c>
      <c r="O423" s="105"/>
      <c r="P423" s="104"/>
      <c r="Q423" s="440"/>
      <c r="R423" s="440"/>
      <c r="S423" s="64"/>
      <c r="T423" s="103"/>
      <c r="U423" s="101" t="str">
        <f t="shared" si="241"/>
        <v/>
      </c>
      <c r="V423" s="102" t="str">
        <f t="shared" si="242"/>
        <v/>
      </c>
      <c r="W423" s="101" t="str">
        <f t="shared" si="243"/>
        <v/>
      </c>
      <c r="X423" s="100" t="str">
        <f t="shared" si="244"/>
        <v>%</v>
      </c>
      <c r="Y423" s="89"/>
      <c r="Z423" s="89"/>
      <c r="AB423" s="63"/>
      <c r="AR423" s="63"/>
      <c r="AS423" s="89"/>
      <c r="AT423" s="89"/>
      <c r="AU423" s="99"/>
      <c r="AV423" s="89"/>
      <c r="AW423" s="98" t="e">
        <f t="shared" si="245"/>
        <v>#REF!</v>
      </c>
      <c r="AX423" s="98" t="e">
        <f t="shared" si="246"/>
        <v>#REF!</v>
      </c>
      <c r="AY423" s="89"/>
      <c r="AZ423" s="98" t="e">
        <f t="shared" si="247"/>
        <v>#REF!</v>
      </c>
      <c r="BA423" s="98" t="e">
        <f t="shared" si="248"/>
        <v>#REF!</v>
      </c>
      <c r="BB423" s="89"/>
      <c r="BC423" s="98" t="e">
        <f t="shared" si="249"/>
        <v>#REF!</v>
      </c>
      <c r="BD423" s="98" t="e">
        <f t="shared" si="250"/>
        <v>#REF!</v>
      </c>
      <c r="BE423" s="89"/>
      <c r="BF423" s="98" t="e">
        <f t="shared" si="251"/>
        <v>#REF!</v>
      </c>
      <c r="BG423" s="98" t="e">
        <f t="shared" si="252"/>
        <v>#REF!</v>
      </c>
      <c r="BH423" s="89"/>
      <c r="BI423" s="98" t="e">
        <f t="shared" si="253"/>
        <v>#REF!</v>
      </c>
      <c r="BJ423" s="98" t="e">
        <f t="shared" si="254"/>
        <v>#REF!</v>
      </c>
      <c r="BK423" s="89"/>
      <c r="BL423" s="98" t="str">
        <f t="shared" si="255"/>
        <v/>
      </c>
      <c r="BM423" s="98" t="str">
        <f t="shared" si="256"/>
        <v/>
      </c>
      <c r="BN423" s="89"/>
      <c r="BO423" s="98" t="str">
        <f t="shared" si="257"/>
        <v/>
      </c>
      <c r="BP423" s="98" t="str">
        <f t="shared" si="258"/>
        <v/>
      </c>
      <c r="BQ423" s="89"/>
      <c r="BR423" s="98" t="str">
        <f t="shared" si="259"/>
        <v/>
      </c>
      <c r="BS423" s="98" t="str">
        <f t="shared" si="260"/>
        <v/>
      </c>
      <c r="BT423" s="89"/>
      <c r="BU423" s="98" t="str">
        <f t="shared" si="261"/>
        <v/>
      </c>
      <c r="BV423" s="98" t="str">
        <f t="shared" si="262"/>
        <v/>
      </c>
      <c r="BW423" s="89"/>
      <c r="BX423" s="63"/>
    </row>
    <row r="424" spans="1:76" s="59" customFormat="1" x14ac:dyDescent="0.25">
      <c r="A424" s="83">
        <v>16</v>
      </c>
      <c r="B424" s="109" t="str">
        <f t="shared" si="240"/>
        <v xml:space="preserve">: </v>
      </c>
      <c r="C424" s="106"/>
      <c r="D424" s="106"/>
      <c r="E424" s="108"/>
      <c r="F424" s="106"/>
      <c r="G424" s="108"/>
      <c r="H424" s="107"/>
      <c r="I424" s="106"/>
      <c r="J424" s="106"/>
      <c r="K424" s="104"/>
      <c r="L424" s="110"/>
      <c r="M424" s="104"/>
      <c r="N424" s="151" t="s">
        <v>106</v>
      </c>
      <c r="O424" s="105"/>
      <c r="P424" s="104"/>
      <c r="Q424" s="440"/>
      <c r="R424" s="440"/>
      <c r="S424" s="64"/>
      <c r="T424" s="103"/>
      <c r="U424" s="101" t="str">
        <f t="shared" si="241"/>
        <v/>
      </c>
      <c r="V424" s="102" t="str">
        <f t="shared" si="242"/>
        <v/>
      </c>
      <c r="W424" s="101" t="str">
        <f t="shared" si="243"/>
        <v/>
      </c>
      <c r="X424" s="100" t="str">
        <f t="shared" si="244"/>
        <v>%</v>
      </c>
      <c r="Y424" s="89"/>
      <c r="Z424" s="89"/>
      <c r="AB424" s="63"/>
      <c r="AR424" s="63"/>
      <c r="AS424" s="89"/>
      <c r="AT424" s="89"/>
      <c r="AU424" s="99"/>
      <c r="AV424" s="89"/>
      <c r="AW424" s="98" t="e">
        <f t="shared" si="245"/>
        <v>#REF!</v>
      </c>
      <c r="AX424" s="98" t="e">
        <f t="shared" si="246"/>
        <v>#REF!</v>
      </c>
      <c r="AY424" s="89"/>
      <c r="AZ424" s="98" t="e">
        <f t="shared" si="247"/>
        <v>#REF!</v>
      </c>
      <c r="BA424" s="98" t="e">
        <f t="shared" si="248"/>
        <v>#REF!</v>
      </c>
      <c r="BB424" s="89"/>
      <c r="BC424" s="98" t="e">
        <f t="shared" si="249"/>
        <v>#REF!</v>
      </c>
      <c r="BD424" s="98" t="e">
        <f t="shared" si="250"/>
        <v>#REF!</v>
      </c>
      <c r="BE424" s="89"/>
      <c r="BF424" s="98" t="e">
        <f t="shared" si="251"/>
        <v>#REF!</v>
      </c>
      <c r="BG424" s="98" t="e">
        <f t="shared" si="252"/>
        <v>#REF!</v>
      </c>
      <c r="BH424" s="89"/>
      <c r="BI424" s="98" t="e">
        <f t="shared" si="253"/>
        <v>#REF!</v>
      </c>
      <c r="BJ424" s="98" t="e">
        <f t="shared" si="254"/>
        <v>#REF!</v>
      </c>
      <c r="BK424" s="89"/>
      <c r="BL424" s="98" t="str">
        <f t="shared" si="255"/>
        <v/>
      </c>
      <c r="BM424" s="98" t="str">
        <f t="shared" si="256"/>
        <v/>
      </c>
      <c r="BN424" s="89"/>
      <c r="BO424" s="98" t="str">
        <f t="shared" si="257"/>
        <v/>
      </c>
      <c r="BP424" s="98" t="str">
        <f t="shared" si="258"/>
        <v/>
      </c>
      <c r="BQ424" s="89"/>
      <c r="BR424" s="98" t="str">
        <f t="shared" si="259"/>
        <v/>
      </c>
      <c r="BS424" s="98" t="str">
        <f t="shared" si="260"/>
        <v/>
      </c>
      <c r="BT424" s="89"/>
      <c r="BU424" s="98" t="str">
        <f t="shared" si="261"/>
        <v/>
      </c>
      <c r="BV424" s="98" t="str">
        <f t="shared" si="262"/>
        <v/>
      </c>
      <c r="BW424" s="89"/>
      <c r="BX424" s="63"/>
    </row>
    <row r="425" spans="1:76" s="59" customFormat="1" x14ac:dyDescent="0.25">
      <c r="A425" s="83">
        <v>17</v>
      </c>
      <c r="B425" s="109" t="str">
        <f t="shared" si="240"/>
        <v xml:space="preserve">: </v>
      </c>
      <c r="C425" s="106"/>
      <c r="D425" s="106"/>
      <c r="E425" s="108"/>
      <c r="F425" s="106"/>
      <c r="G425" s="108"/>
      <c r="H425" s="107"/>
      <c r="I425" s="106"/>
      <c r="J425" s="106"/>
      <c r="K425" s="104"/>
      <c r="L425" s="110"/>
      <c r="M425" s="104"/>
      <c r="N425" s="151" t="s">
        <v>106</v>
      </c>
      <c r="O425" s="105"/>
      <c r="P425" s="104"/>
      <c r="Q425" s="440"/>
      <c r="R425" s="440"/>
      <c r="S425" s="64"/>
      <c r="T425" s="103"/>
      <c r="U425" s="101" t="str">
        <f t="shared" si="241"/>
        <v/>
      </c>
      <c r="V425" s="102" t="str">
        <f t="shared" si="242"/>
        <v/>
      </c>
      <c r="W425" s="101" t="str">
        <f t="shared" si="243"/>
        <v/>
      </c>
      <c r="X425" s="100" t="str">
        <f t="shared" si="244"/>
        <v>%</v>
      </c>
      <c r="Y425" s="89"/>
      <c r="Z425" s="89"/>
      <c r="AB425" s="63"/>
      <c r="AR425" s="63"/>
      <c r="AS425" s="89"/>
      <c r="AT425" s="89"/>
      <c r="AU425" s="99"/>
      <c r="AV425" s="89"/>
      <c r="AW425" s="98" t="e">
        <f t="shared" si="245"/>
        <v>#REF!</v>
      </c>
      <c r="AX425" s="98" t="e">
        <f t="shared" si="246"/>
        <v>#REF!</v>
      </c>
      <c r="AY425" s="89"/>
      <c r="AZ425" s="98" t="e">
        <f t="shared" si="247"/>
        <v>#REF!</v>
      </c>
      <c r="BA425" s="98" t="e">
        <f t="shared" si="248"/>
        <v>#REF!</v>
      </c>
      <c r="BB425" s="89"/>
      <c r="BC425" s="98" t="e">
        <f t="shared" si="249"/>
        <v>#REF!</v>
      </c>
      <c r="BD425" s="98" t="e">
        <f t="shared" si="250"/>
        <v>#REF!</v>
      </c>
      <c r="BE425" s="89"/>
      <c r="BF425" s="98" t="e">
        <f t="shared" si="251"/>
        <v>#REF!</v>
      </c>
      <c r="BG425" s="98" t="e">
        <f t="shared" si="252"/>
        <v>#REF!</v>
      </c>
      <c r="BH425" s="89"/>
      <c r="BI425" s="98" t="e">
        <f t="shared" si="253"/>
        <v>#REF!</v>
      </c>
      <c r="BJ425" s="98" t="e">
        <f t="shared" si="254"/>
        <v>#REF!</v>
      </c>
      <c r="BK425" s="89"/>
      <c r="BL425" s="98" t="str">
        <f t="shared" si="255"/>
        <v/>
      </c>
      <c r="BM425" s="98" t="str">
        <f t="shared" si="256"/>
        <v/>
      </c>
      <c r="BN425" s="89"/>
      <c r="BO425" s="98" t="str">
        <f t="shared" si="257"/>
        <v/>
      </c>
      <c r="BP425" s="98" t="str">
        <f t="shared" si="258"/>
        <v/>
      </c>
      <c r="BQ425" s="89"/>
      <c r="BR425" s="98" t="str">
        <f t="shared" si="259"/>
        <v/>
      </c>
      <c r="BS425" s="98" t="str">
        <f t="shared" si="260"/>
        <v/>
      </c>
      <c r="BT425" s="89"/>
      <c r="BU425" s="98" t="str">
        <f t="shared" si="261"/>
        <v/>
      </c>
      <c r="BV425" s="98" t="str">
        <f t="shared" si="262"/>
        <v/>
      </c>
      <c r="BW425" s="89"/>
      <c r="BX425" s="63"/>
    </row>
    <row r="426" spans="1:76" s="59" customFormat="1" x14ac:dyDescent="0.25">
      <c r="A426" s="83">
        <v>18</v>
      </c>
      <c r="B426" s="109" t="str">
        <f t="shared" si="240"/>
        <v xml:space="preserve">: </v>
      </c>
      <c r="C426" s="106"/>
      <c r="D426" s="106"/>
      <c r="E426" s="108"/>
      <c r="F426" s="106"/>
      <c r="G426" s="108"/>
      <c r="H426" s="107"/>
      <c r="I426" s="106"/>
      <c r="J426" s="106"/>
      <c r="K426" s="104"/>
      <c r="L426" s="104"/>
      <c r="M426" s="104"/>
      <c r="N426" s="151" t="s">
        <v>106</v>
      </c>
      <c r="O426" s="105"/>
      <c r="P426" s="104"/>
      <c r="Q426" s="440"/>
      <c r="R426" s="440"/>
      <c r="S426" s="64"/>
      <c r="T426" s="103"/>
      <c r="U426" s="101" t="str">
        <f t="shared" si="241"/>
        <v/>
      </c>
      <c r="V426" s="102" t="str">
        <f t="shared" si="242"/>
        <v/>
      </c>
      <c r="W426" s="101" t="str">
        <f t="shared" si="243"/>
        <v/>
      </c>
      <c r="X426" s="100" t="str">
        <f t="shared" si="244"/>
        <v>%</v>
      </c>
      <c r="Y426" s="89"/>
      <c r="Z426" s="89"/>
      <c r="AB426" s="63"/>
      <c r="AR426" s="63"/>
      <c r="AS426" s="89"/>
      <c r="AT426" s="89"/>
      <c r="AU426" s="99"/>
      <c r="AV426" s="89"/>
      <c r="AW426" s="98" t="e">
        <f t="shared" si="245"/>
        <v>#REF!</v>
      </c>
      <c r="AX426" s="98" t="e">
        <f t="shared" si="246"/>
        <v>#REF!</v>
      </c>
      <c r="AY426" s="89"/>
      <c r="AZ426" s="98" t="e">
        <f t="shared" si="247"/>
        <v>#REF!</v>
      </c>
      <c r="BA426" s="98" t="e">
        <f t="shared" si="248"/>
        <v>#REF!</v>
      </c>
      <c r="BB426" s="89"/>
      <c r="BC426" s="98" t="e">
        <f t="shared" si="249"/>
        <v>#REF!</v>
      </c>
      <c r="BD426" s="98" t="e">
        <f t="shared" si="250"/>
        <v>#REF!</v>
      </c>
      <c r="BE426" s="89"/>
      <c r="BF426" s="98" t="e">
        <f t="shared" si="251"/>
        <v>#REF!</v>
      </c>
      <c r="BG426" s="98" t="e">
        <f t="shared" si="252"/>
        <v>#REF!</v>
      </c>
      <c r="BH426" s="89"/>
      <c r="BI426" s="98" t="e">
        <f t="shared" si="253"/>
        <v>#REF!</v>
      </c>
      <c r="BJ426" s="98" t="e">
        <f t="shared" si="254"/>
        <v>#REF!</v>
      </c>
      <c r="BK426" s="89"/>
      <c r="BL426" s="98" t="str">
        <f t="shared" si="255"/>
        <v/>
      </c>
      <c r="BM426" s="98" t="str">
        <f t="shared" si="256"/>
        <v/>
      </c>
      <c r="BN426" s="89"/>
      <c r="BO426" s="98" t="str">
        <f t="shared" si="257"/>
        <v/>
      </c>
      <c r="BP426" s="98" t="str">
        <f t="shared" si="258"/>
        <v/>
      </c>
      <c r="BQ426" s="89"/>
      <c r="BR426" s="98" t="str">
        <f t="shared" si="259"/>
        <v/>
      </c>
      <c r="BS426" s="98" t="str">
        <f t="shared" si="260"/>
        <v/>
      </c>
      <c r="BT426" s="89"/>
      <c r="BU426" s="98" t="str">
        <f t="shared" si="261"/>
        <v/>
      </c>
      <c r="BV426" s="98" t="str">
        <f t="shared" si="262"/>
        <v/>
      </c>
      <c r="BW426" s="89"/>
      <c r="BX426" s="63"/>
    </row>
    <row r="427" spans="1:76" s="59" customFormat="1" x14ac:dyDescent="0.25">
      <c r="A427" s="83">
        <v>19</v>
      </c>
      <c r="B427" s="109" t="str">
        <f t="shared" si="240"/>
        <v xml:space="preserve">: </v>
      </c>
      <c r="C427" s="106"/>
      <c r="D427" s="106"/>
      <c r="E427" s="108"/>
      <c r="F427" s="106"/>
      <c r="G427" s="108"/>
      <c r="H427" s="107"/>
      <c r="I427" s="106"/>
      <c r="J427" s="106"/>
      <c r="K427" s="104"/>
      <c r="L427" s="104"/>
      <c r="M427" s="104"/>
      <c r="N427" s="151" t="s">
        <v>106</v>
      </c>
      <c r="O427" s="105"/>
      <c r="P427" s="104"/>
      <c r="Q427" s="440"/>
      <c r="R427" s="440"/>
      <c r="S427" s="64"/>
      <c r="T427" s="103"/>
      <c r="U427" s="101" t="str">
        <f t="shared" si="241"/>
        <v/>
      </c>
      <c r="V427" s="102" t="str">
        <f t="shared" si="242"/>
        <v/>
      </c>
      <c r="W427" s="101" t="str">
        <f t="shared" si="243"/>
        <v/>
      </c>
      <c r="X427" s="100" t="str">
        <f t="shared" si="244"/>
        <v>%</v>
      </c>
      <c r="Y427" s="89"/>
      <c r="Z427" s="89"/>
      <c r="AB427" s="63"/>
      <c r="AR427" s="63"/>
      <c r="AS427" s="89"/>
      <c r="AT427" s="89"/>
      <c r="AU427" s="99"/>
      <c r="AV427" s="89"/>
      <c r="AW427" s="98" t="e">
        <f t="shared" si="245"/>
        <v>#REF!</v>
      </c>
      <c r="AX427" s="98" t="e">
        <f t="shared" si="246"/>
        <v>#REF!</v>
      </c>
      <c r="AY427" s="89"/>
      <c r="AZ427" s="98" t="e">
        <f t="shared" si="247"/>
        <v>#REF!</v>
      </c>
      <c r="BA427" s="98" t="e">
        <f t="shared" si="248"/>
        <v>#REF!</v>
      </c>
      <c r="BB427" s="89"/>
      <c r="BC427" s="98" t="e">
        <f t="shared" si="249"/>
        <v>#REF!</v>
      </c>
      <c r="BD427" s="98" t="e">
        <f t="shared" si="250"/>
        <v>#REF!</v>
      </c>
      <c r="BE427" s="89"/>
      <c r="BF427" s="98" t="e">
        <f t="shared" si="251"/>
        <v>#REF!</v>
      </c>
      <c r="BG427" s="98" t="e">
        <f t="shared" si="252"/>
        <v>#REF!</v>
      </c>
      <c r="BH427" s="89"/>
      <c r="BI427" s="98" t="e">
        <f t="shared" si="253"/>
        <v>#REF!</v>
      </c>
      <c r="BJ427" s="98" t="e">
        <f t="shared" si="254"/>
        <v>#REF!</v>
      </c>
      <c r="BK427" s="89"/>
      <c r="BL427" s="98" t="str">
        <f t="shared" si="255"/>
        <v/>
      </c>
      <c r="BM427" s="98" t="str">
        <f t="shared" si="256"/>
        <v/>
      </c>
      <c r="BN427" s="89"/>
      <c r="BO427" s="98" t="str">
        <f t="shared" si="257"/>
        <v/>
      </c>
      <c r="BP427" s="98" t="str">
        <f t="shared" si="258"/>
        <v/>
      </c>
      <c r="BQ427" s="89"/>
      <c r="BR427" s="98" t="str">
        <f t="shared" si="259"/>
        <v/>
      </c>
      <c r="BS427" s="98" t="str">
        <f t="shared" si="260"/>
        <v/>
      </c>
      <c r="BT427" s="89"/>
      <c r="BU427" s="98" t="str">
        <f t="shared" si="261"/>
        <v/>
      </c>
      <c r="BV427" s="98" t="str">
        <f t="shared" si="262"/>
        <v/>
      </c>
      <c r="BW427" s="89"/>
      <c r="BX427" s="63"/>
    </row>
    <row r="428" spans="1:76" s="59" customFormat="1" x14ac:dyDescent="0.25">
      <c r="A428" s="83">
        <v>20</v>
      </c>
      <c r="B428" s="109" t="str">
        <f t="shared" si="240"/>
        <v xml:space="preserve">: </v>
      </c>
      <c r="C428" s="106"/>
      <c r="D428" s="106"/>
      <c r="E428" s="108"/>
      <c r="F428" s="106"/>
      <c r="G428" s="108"/>
      <c r="H428" s="107"/>
      <c r="I428" s="106"/>
      <c r="J428" s="106"/>
      <c r="K428" s="104"/>
      <c r="L428" s="104"/>
      <c r="M428" s="104"/>
      <c r="N428" s="151" t="s">
        <v>106</v>
      </c>
      <c r="O428" s="105"/>
      <c r="P428" s="104"/>
      <c r="Q428" s="440"/>
      <c r="R428" s="440"/>
      <c r="S428" s="64"/>
      <c r="T428" s="103"/>
      <c r="U428" s="101" t="str">
        <f t="shared" si="241"/>
        <v/>
      </c>
      <c r="V428" s="102" t="str">
        <f t="shared" si="242"/>
        <v/>
      </c>
      <c r="W428" s="101" t="str">
        <f t="shared" si="243"/>
        <v/>
      </c>
      <c r="X428" s="100" t="str">
        <f t="shared" si="244"/>
        <v>%</v>
      </c>
      <c r="Y428" s="89"/>
      <c r="Z428" s="89"/>
      <c r="AB428" s="63"/>
      <c r="AR428" s="63"/>
      <c r="AS428" s="89"/>
      <c r="AT428" s="89"/>
      <c r="AU428" s="99"/>
      <c r="AV428" s="89"/>
      <c r="AW428" s="98" t="e">
        <f t="shared" si="245"/>
        <v>#REF!</v>
      </c>
      <c r="AX428" s="98" t="e">
        <f t="shared" si="246"/>
        <v>#REF!</v>
      </c>
      <c r="AY428" s="89"/>
      <c r="AZ428" s="98" t="e">
        <f t="shared" si="247"/>
        <v>#REF!</v>
      </c>
      <c r="BA428" s="98" t="e">
        <f t="shared" si="248"/>
        <v>#REF!</v>
      </c>
      <c r="BB428" s="89"/>
      <c r="BC428" s="98" t="e">
        <f t="shared" si="249"/>
        <v>#REF!</v>
      </c>
      <c r="BD428" s="98" t="e">
        <f t="shared" si="250"/>
        <v>#REF!</v>
      </c>
      <c r="BE428" s="89"/>
      <c r="BF428" s="98" t="e">
        <f t="shared" si="251"/>
        <v>#REF!</v>
      </c>
      <c r="BG428" s="98" t="e">
        <f t="shared" si="252"/>
        <v>#REF!</v>
      </c>
      <c r="BH428" s="89"/>
      <c r="BI428" s="98" t="e">
        <f t="shared" si="253"/>
        <v>#REF!</v>
      </c>
      <c r="BJ428" s="98" t="e">
        <f t="shared" si="254"/>
        <v>#REF!</v>
      </c>
      <c r="BK428" s="89"/>
      <c r="BL428" s="98" t="str">
        <f t="shared" si="255"/>
        <v/>
      </c>
      <c r="BM428" s="98" t="str">
        <f t="shared" si="256"/>
        <v/>
      </c>
      <c r="BN428" s="89"/>
      <c r="BO428" s="98" t="str">
        <f t="shared" si="257"/>
        <v/>
      </c>
      <c r="BP428" s="98" t="str">
        <f t="shared" si="258"/>
        <v/>
      </c>
      <c r="BQ428" s="89"/>
      <c r="BR428" s="98" t="str">
        <f t="shared" si="259"/>
        <v/>
      </c>
      <c r="BS428" s="98" t="str">
        <f t="shared" si="260"/>
        <v/>
      </c>
      <c r="BT428" s="89"/>
      <c r="BU428" s="98" t="str">
        <f t="shared" si="261"/>
        <v/>
      </c>
      <c r="BV428" s="98" t="str">
        <f t="shared" si="262"/>
        <v/>
      </c>
      <c r="BW428" s="89"/>
      <c r="BX428" s="63"/>
    </row>
    <row r="429" spans="1:76" s="59" customFormat="1" x14ac:dyDescent="0.25">
      <c r="A429" s="83"/>
      <c r="B429" s="91" t="s">
        <v>64</v>
      </c>
      <c r="C429" s="92"/>
      <c r="D429" s="92"/>
      <c r="E429" s="92"/>
      <c r="F429" s="92"/>
      <c r="G429" s="92"/>
      <c r="H429" s="64"/>
      <c r="I429" s="89"/>
      <c r="J429" s="94"/>
      <c r="K429" s="64"/>
      <c r="L429" s="64"/>
      <c r="M429" s="64" t="s">
        <v>63</v>
      </c>
      <c r="N429" s="162"/>
      <c r="O429" s="162"/>
      <c r="P429" s="64"/>
      <c r="Q429" s="64"/>
      <c r="R429" s="64"/>
      <c r="S429" s="64"/>
      <c r="T429" s="94" t="s">
        <v>62</v>
      </c>
      <c r="U429" s="97" t="e">
        <f>AVERAGE(U409:U428)</f>
        <v>#DIV/0!</v>
      </c>
      <c r="V429" s="97" t="e">
        <f>IF(U437="Y",SUM(V409:V428)/SUM(O409:O428),AVERAGE(V409:V428))</f>
        <v>#DIV/0!</v>
      </c>
      <c r="W429" s="96" t="e">
        <f>SUM(W409:W428)/SUM(O409:O428)</f>
        <v>#DIV/0!</v>
      </c>
      <c r="X429" s="89"/>
      <c r="Y429" s="89"/>
      <c r="Z429" s="89"/>
      <c r="AB429" s="95"/>
      <c r="AR429" s="63"/>
      <c r="AS429" s="89"/>
      <c r="AT429" s="89"/>
      <c r="AU429" s="89"/>
      <c r="AV429" s="94" t="s">
        <v>62</v>
      </c>
      <c r="AW429" s="93" t="e">
        <f>AVERAGE(AW409:AW428)</f>
        <v>#REF!</v>
      </c>
      <c r="AX429" s="93" t="e">
        <f>SUM(AX409:AX428)/COUNTIF(AX409:AX428,"&gt;0")</f>
        <v>#REF!</v>
      </c>
      <c r="AY429" s="89"/>
      <c r="AZ429" s="93" t="e">
        <f>AVERAGE(AZ409:AZ428)</f>
        <v>#REF!</v>
      </c>
      <c r="BA429" s="93" t="e">
        <f>SUM(BA409:BA428)/COUNTIF(BA409:BA428,"&gt;0")</f>
        <v>#REF!</v>
      </c>
      <c r="BB429" s="89"/>
      <c r="BC429" s="93" t="e">
        <f>AVERAGE(BC409:BC428)</f>
        <v>#REF!</v>
      </c>
      <c r="BD429" s="93" t="e">
        <f>SUM(BD409:BD428)/COUNTIF(BD409:BD428,"&gt;0")</f>
        <v>#REF!</v>
      </c>
      <c r="BE429" s="89"/>
      <c r="BF429" s="93" t="e">
        <f>AVERAGE(BF409:BF428)</f>
        <v>#REF!</v>
      </c>
      <c r="BG429" s="93" t="e">
        <f>SUM(BG409:BG428)/COUNTIF(BG409:BG428,"&gt;0")</f>
        <v>#REF!</v>
      </c>
      <c r="BH429" s="89"/>
      <c r="BI429" s="93" t="e">
        <f>AVERAGE(BI409:BI428)</f>
        <v>#REF!</v>
      </c>
      <c r="BJ429" s="93" t="e">
        <f>SUM(BJ409:BJ428)/COUNTIF(BJ409:BJ428,"&gt;0")</f>
        <v>#REF!</v>
      </c>
      <c r="BK429" s="94"/>
      <c r="BL429" s="93" t="e">
        <f>AVERAGE(BL409:BL428)</f>
        <v>#DIV/0!</v>
      </c>
      <c r="BM429" s="93" t="e">
        <f>SUM(BM409:BM428)/COUNTIF(BM409:BM428,"&gt;0")</f>
        <v>#DIV/0!</v>
      </c>
      <c r="BN429" s="89"/>
      <c r="BO429" s="93" t="e">
        <f>AVERAGE(BO409:BO428)</f>
        <v>#DIV/0!</v>
      </c>
      <c r="BP429" s="93" t="e">
        <f>SUM(BP409:BP428)/COUNTIF(BP409:BP428,"&gt;0")</f>
        <v>#DIV/0!</v>
      </c>
      <c r="BQ429" s="89"/>
      <c r="BR429" s="93" t="e">
        <f>AVERAGE(BR409:BR428)</f>
        <v>#DIV/0!</v>
      </c>
      <c r="BS429" s="93" t="e">
        <f>SUM(BS409:BS428)/COUNTIF(BS409:BS428,"&gt;0")</f>
        <v>#DIV/0!</v>
      </c>
      <c r="BT429" s="89"/>
      <c r="BU429" s="93" t="e">
        <f>AVERAGE(BU409:BU428)</f>
        <v>#DIV/0!</v>
      </c>
      <c r="BV429" s="93" t="e">
        <f>SUM(BV409:BV428)/COUNTIF(BV409:BV428,"&gt;0")</f>
        <v>#DIV/0!</v>
      </c>
      <c r="BW429" s="89"/>
      <c r="BX429" s="63"/>
    </row>
    <row r="430" spans="1:76" s="59" customFormat="1" x14ac:dyDescent="0.25">
      <c r="A430" s="83"/>
      <c r="B430" s="91" t="s">
        <v>61</v>
      </c>
      <c r="C430" s="92" t="s">
        <v>60</v>
      </c>
      <c r="D430" s="184"/>
      <c r="E430" s="183"/>
      <c r="F430" s="183"/>
      <c r="G430" s="183"/>
      <c r="H430" s="183"/>
      <c r="I430" s="183"/>
      <c r="J430" s="183"/>
      <c r="K430" s="182"/>
      <c r="L430" s="64"/>
      <c r="M430" s="64"/>
      <c r="N430" s="64"/>
      <c r="O430" s="64"/>
      <c r="P430" s="64"/>
      <c r="Q430" s="64"/>
      <c r="R430" s="64"/>
      <c r="S430" s="64"/>
      <c r="T430" s="77" t="s">
        <v>57</v>
      </c>
      <c r="U430" s="88" t="e">
        <f>U429+X430*U433</f>
        <v>#DIV/0!</v>
      </c>
      <c r="V430" s="88" t="e">
        <f>V429+X430*V433</f>
        <v>#DIV/0!</v>
      </c>
      <c r="W430" s="88" t="e">
        <f>W429+X430*W433</f>
        <v>#DIV/0!</v>
      </c>
      <c r="X430" s="86">
        <v>1</v>
      </c>
      <c r="Y430" s="64" t="s">
        <v>59</v>
      </c>
      <c r="Z430" s="89"/>
      <c r="AA430" s="89" t="s">
        <v>58</v>
      </c>
      <c r="AB430" s="87"/>
      <c r="AR430" s="63"/>
      <c r="AS430" s="89"/>
      <c r="AT430" s="89"/>
      <c r="AU430" s="89"/>
      <c r="AV430" s="77" t="s">
        <v>57</v>
      </c>
      <c r="AW430" s="76" t="e">
        <f>AW429+(AW435*AW432)</f>
        <v>#REF!</v>
      </c>
      <c r="AX430" s="76" t="e">
        <f>AX429+(AX435*AW432)</f>
        <v>#REF!</v>
      </c>
      <c r="AY430" s="89"/>
      <c r="AZ430" s="76" t="e">
        <f>AZ429+(AZ435*AZ432)</f>
        <v>#REF!</v>
      </c>
      <c r="BA430" s="76" t="e">
        <f>BA429+(BA435*AZ432)</f>
        <v>#REF!</v>
      </c>
      <c r="BB430" s="89"/>
      <c r="BC430" s="76" t="e">
        <f>BC429+(BC435*BC432)</f>
        <v>#REF!</v>
      </c>
      <c r="BD430" s="76" t="e">
        <f>BD429+(BD435*BC432)</f>
        <v>#REF!</v>
      </c>
      <c r="BE430" s="89"/>
      <c r="BF430" s="76" t="e">
        <f>BF429+(BF435*BF432)</f>
        <v>#REF!</v>
      </c>
      <c r="BG430" s="76" t="e">
        <f>BG429+(BG435*BF432)</f>
        <v>#REF!</v>
      </c>
      <c r="BH430" s="89"/>
      <c r="BI430" s="76" t="e">
        <f>BI429+(BI435*BI432)</f>
        <v>#REF!</v>
      </c>
      <c r="BJ430" s="76" t="e">
        <f>BJ429+(BJ435*BI432)</f>
        <v>#REF!</v>
      </c>
      <c r="BK430" s="77"/>
      <c r="BL430" s="76" t="e">
        <f>BL429+(BL435*BL432)</f>
        <v>#DIV/0!</v>
      </c>
      <c r="BM430" s="76" t="e">
        <f>BM429+(BM435*BL432)</f>
        <v>#DIV/0!</v>
      </c>
      <c r="BN430" s="89"/>
      <c r="BO430" s="76" t="e">
        <f>BO429+(BO435*BO432)</f>
        <v>#DIV/0!</v>
      </c>
      <c r="BP430" s="76" t="e">
        <f>BP429+(BP435*BO432)</f>
        <v>#DIV/0!</v>
      </c>
      <c r="BQ430" s="89"/>
      <c r="BR430" s="76" t="e">
        <f>BR429+(BR435*BR432)</f>
        <v>#DIV/0!</v>
      </c>
      <c r="BS430" s="76" t="e">
        <f>BS429+(BS435*BR432)</f>
        <v>#DIV/0!</v>
      </c>
      <c r="BT430" s="89"/>
      <c r="BU430" s="76" t="e">
        <f>BU429+(BU435*BU432)</f>
        <v>#DIV/0!</v>
      </c>
      <c r="BV430" s="76" t="e">
        <f>BV429+(BV435*BU432)</f>
        <v>#DIV/0!</v>
      </c>
      <c r="BW430" s="89"/>
      <c r="BX430" s="63"/>
    </row>
    <row r="431" spans="1:76" s="59" customFormat="1" x14ac:dyDescent="0.25">
      <c r="A431" s="83"/>
      <c r="B431" s="91" t="s">
        <v>56</v>
      </c>
      <c r="C431" s="83"/>
      <c r="D431" s="178"/>
      <c r="E431" s="177"/>
      <c r="F431" s="177"/>
      <c r="G431" s="177"/>
      <c r="H431" s="177"/>
      <c r="I431" s="177"/>
      <c r="J431" s="177"/>
      <c r="K431" s="176"/>
      <c r="L431" s="89"/>
      <c r="M431" s="89"/>
      <c r="N431" s="64"/>
      <c r="O431" s="64"/>
      <c r="P431" s="64"/>
      <c r="Q431" s="64"/>
      <c r="R431" s="64"/>
      <c r="S431" s="64"/>
      <c r="T431" s="77" t="s">
        <v>54</v>
      </c>
      <c r="U431" s="88" t="e">
        <f>IF($AA431="Y",MIN(U409:U428),U429-$X431*U433)</f>
        <v>#DIV/0!</v>
      </c>
      <c r="V431" s="88" t="e">
        <f>IF($AA431="Y",MIN(V409:V428),V429-$X431*V433)</f>
        <v>#DIV/0!</v>
      </c>
      <c r="W431" s="88" t="e">
        <f>IF($AA431="Y",MIN(W409:W428),W429-$X431*W433)</f>
        <v>#DIV/0!</v>
      </c>
      <c r="X431" s="86">
        <v>1</v>
      </c>
      <c r="Y431" s="64" t="s">
        <v>55</v>
      </c>
      <c r="Z431" s="89"/>
      <c r="AA431" s="90" t="s">
        <v>47</v>
      </c>
      <c r="AB431" s="87"/>
      <c r="AR431" s="63"/>
      <c r="AS431" s="89"/>
      <c r="AT431" s="89"/>
      <c r="AU431" s="89"/>
      <c r="AV431" s="77" t="s">
        <v>54</v>
      </c>
      <c r="AW431" s="76" t="e">
        <f>AW429-(AW435*AW433)</f>
        <v>#REF!</v>
      </c>
      <c r="AX431" s="76" t="e">
        <f>AX429-(AX435*AW433)</f>
        <v>#REF!</v>
      </c>
      <c r="AY431" s="89"/>
      <c r="AZ431" s="76" t="e">
        <f>AZ429-(AZ435*AZ433)</f>
        <v>#REF!</v>
      </c>
      <c r="BA431" s="76" t="e">
        <f>BA429-(BA435*AZ433)</f>
        <v>#REF!</v>
      </c>
      <c r="BB431" s="89"/>
      <c r="BC431" s="76" t="e">
        <f>BC429-(BC435*BC433)</f>
        <v>#REF!</v>
      </c>
      <c r="BD431" s="76" t="e">
        <f>BD429-(BD435*BC433)</f>
        <v>#REF!</v>
      </c>
      <c r="BE431" s="89"/>
      <c r="BF431" s="76" t="e">
        <f>BF429-(BF435*BF433)</f>
        <v>#REF!</v>
      </c>
      <c r="BG431" s="76" t="e">
        <f>BG429-(BG435*BF433)</f>
        <v>#REF!</v>
      </c>
      <c r="BH431" s="89"/>
      <c r="BI431" s="76" t="e">
        <f>BI429-(BI435*BI433)</f>
        <v>#REF!</v>
      </c>
      <c r="BJ431" s="76" t="e">
        <f>BJ429-(BJ435*BI433)</f>
        <v>#REF!</v>
      </c>
      <c r="BK431" s="77"/>
      <c r="BL431" s="76" t="e">
        <f>BL429-(BL435*BL433)</f>
        <v>#DIV/0!</v>
      </c>
      <c r="BM431" s="76" t="e">
        <f>BM429-(BM435*BL433)</f>
        <v>#DIV/0!</v>
      </c>
      <c r="BN431" s="89"/>
      <c r="BO431" s="76" t="e">
        <f>BO429-(BO435*BO433)</f>
        <v>#DIV/0!</v>
      </c>
      <c r="BP431" s="76" t="e">
        <f>BP429-(BP435*BO433)</f>
        <v>#DIV/0!</v>
      </c>
      <c r="BQ431" s="89"/>
      <c r="BR431" s="76" t="e">
        <f>BR429-(BR435*BR433)</f>
        <v>#DIV/0!</v>
      </c>
      <c r="BS431" s="76" t="e">
        <f>BS429-(BS435*BR433)</f>
        <v>#DIV/0!</v>
      </c>
      <c r="BT431" s="89"/>
      <c r="BU431" s="76" t="e">
        <f>BU429-(BU435*BU433)</f>
        <v>#DIV/0!</v>
      </c>
      <c r="BV431" s="76" t="e">
        <f>BV429-(BV435*BU433)</f>
        <v>#DIV/0!</v>
      </c>
      <c r="BW431" s="89"/>
      <c r="BX431" s="63"/>
    </row>
    <row r="432" spans="1:76" s="59" customFormat="1" ht="14.25" x14ac:dyDescent="0.2">
      <c r="A432" s="83"/>
      <c r="B432" s="83"/>
      <c r="C432" s="83"/>
      <c r="D432" s="178"/>
      <c r="E432" s="177"/>
      <c r="F432" s="177"/>
      <c r="G432" s="177"/>
      <c r="H432" s="177"/>
      <c r="I432" s="177"/>
      <c r="J432" s="177"/>
      <c r="K432" s="176"/>
      <c r="L432" s="64"/>
      <c r="M432" s="64"/>
      <c r="N432" s="64"/>
      <c r="O432" s="64"/>
      <c r="P432" s="64"/>
      <c r="Q432" s="64"/>
      <c r="R432" s="64"/>
      <c r="S432" s="64"/>
      <c r="T432" s="77" t="s">
        <v>51</v>
      </c>
      <c r="U432" s="88" t="e">
        <f>IF((0.67*U433)&gt;U429,"no","yes")</f>
        <v>#DIV/0!</v>
      </c>
      <c r="V432" s="88" t="e">
        <f>IF((0.67*V433)&gt;V429,"no","yes")</f>
        <v>#DIV/0!</v>
      </c>
      <c r="W432" s="88" t="e">
        <f>IF((0.67*W433)&gt;W429,"no","yes")</f>
        <v>#DIV/0!</v>
      </c>
      <c r="X432" s="64"/>
      <c r="Y432" s="64"/>
      <c r="Z432" s="64"/>
      <c r="AB432" s="87"/>
      <c r="AR432" s="63"/>
      <c r="AS432" s="64"/>
      <c r="AT432" s="64"/>
      <c r="AU432" s="181" t="s">
        <v>53</v>
      </c>
      <c r="AV432" s="180"/>
      <c r="AW432" s="86">
        <v>1</v>
      </c>
      <c r="AX432" s="64"/>
      <c r="AY432" s="64"/>
      <c r="AZ432" s="86">
        <v>1</v>
      </c>
      <c r="BA432" s="64"/>
      <c r="BB432" s="64"/>
      <c r="BC432" s="86">
        <v>1</v>
      </c>
      <c r="BD432" s="64"/>
      <c r="BE432" s="64"/>
      <c r="BF432" s="86">
        <v>1</v>
      </c>
      <c r="BG432" s="64"/>
      <c r="BH432" s="64"/>
      <c r="BI432" s="86">
        <v>1</v>
      </c>
      <c r="BJ432" s="64"/>
      <c r="BK432" s="77"/>
      <c r="BL432" s="86">
        <v>1</v>
      </c>
      <c r="BM432" s="64"/>
      <c r="BN432" s="64"/>
      <c r="BO432" s="86">
        <v>1</v>
      </c>
      <c r="BP432" s="64"/>
      <c r="BQ432" s="64"/>
      <c r="BR432" s="86">
        <v>1</v>
      </c>
      <c r="BS432" s="64"/>
      <c r="BT432" s="64"/>
      <c r="BU432" s="86">
        <v>1</v>
      </c>
      <c r="BV432" s="64"/>
      <c r="BW432" s="64"/>
      <c r="BX432" s="63"/>
    </row>
    <row r="433" spans="1:76" s="59" customFormat="1" ht="14.25" x14ac:dyDescent="0.2">
      <c r="A433" s="75" t="str">
        <f ca="1">HYPERLINK("#"&amp;"'"&amp;A$2&amp;"'!a1","Back to top")</f>
        <v>Back to top</v>
      </c>
      <c r="B433" s="75"/>
      <c r="C433" s="83"/>
      <c r="D433" s="178"/>
      <c r="E433" s="177"/>
      <c r="F433" s="177"/>
      <c r="G433" s="177"/>
      <c r="H433" s="177"/>
      <c r="I433" s="177"/>
      <c r="J433" s="177"/>
      <c r="K433" s="176"/>
      <c r="L433" s="64"/>
      <c r="M433" s="64"/>
      <c r="N433" s="64"/>
      <c r="O433" s="64"/>
      <c r="P433" s="64"/>
      <c r="Q433" s="64"/>
      <c r="R433" s="64"/>
      <c r="S433" s="64"/>
      <c r="T433" s="77" t="s">
        <v>50</v>
      </c>
      <c r="U433" s="88" t="e">
        <f>_xlfn.STDEV.P(U409:U428)</f>
        <v>#DIV/0!</v>
      </c>
      <c r="V433" s="88" t="e">
        <f t="array" ref="V433">IF(U437="Y",SQRT(SUM(IFERROR(O409:O428*(U409:U428-(V429))^2,0))/((COUNTIFS(O409:O428,"&lt;&gt;"&amp;"")-1)/COUNTIFS(O409:O428,"&lt;&gt;"&amp;"")*SUM(O409:O428))),_xlfn.STDEV.P(V409:V428))</f>
        <v>#DIV/0!</v>
      </c>
      <c r="W433" s="88" t="e">
        <f t="array" ref="W433">SQRT(SUM(IFERROR(O409:O428*(U409:U428-(W429))^2,0))/((COUNTIFS(O409:O428,"&lt;&gt;"&amp;"")-1)/COUNTIFS(O409:O428,"&lt;&gt;"&amp;"")*SUM(O409:O428)))</f>
        <v>#DIV/0!</v>
      </c>
      <c r="X433" s="64"/>
      <c r="Y433" s="64"/>
      <c r="Z433" s="64"/>
      <c r="AB433" s="87"/>
      <c r="AR433" s="63"/>
      <c r="AS433" s="64"/>
      <c r="AT433" s="64"/>
      <c r="AU433" s="181"/>
      <c r="AV433" s="180"/>
      <c r="AW433" s="86">
        <v>1</v>
      </c>
      <c r="AX433" s="64"/>
      <c r="AY433" s="64"/>
      <c r="AZ433" s="86">
        <v>1</v>
      </c>
      <c r="BA433" s="64"/>
      <c r="BB433" s="64"/>
      <c r="BC433" s="86">
        <v>1</v>
      </c>
      <c r="BD433" s="64"/>
      <c r="BE433" s="64"/>
      <c r="BF433" s="86">
        <v>1</v>
      </c>
      <c r="BG433" s="64"/>
      <c r="BH433" s="64"/>
      <c r="BI433" s="86">
        <v>1</v>
      </c>
      <c r="BJ433" s="64"/>
      <c r="BK433" s="77"/>
      <c r="BL433" s="86">
        <v>1</v>
      </c>
      <c r="BM433" s="64"/>
      <c r="BN433" s="64"/>
      <c r="BO433" s="86">
        <v>1</v>
      </c>
      <c r="BP433" s="64"/>
      <c r="BQ433" s="64"/>
      <c r="BR433" s="86">
        <v>1</v>
      </c>
      <c r="BS433" s="64"/>
      <c r="BT433" s="64"/>
      <c r="BU433" s="86">
        <v>1</v>
      </c>
      <c r="BV433" s="64"/>
      <c r="BW433" s="64"/>
      <c r="BX433" s="63"/>
    </row>
    <row r="434" spans="1:76" s="59" customFormat="1" x14ac:dyDescent="0.25">
      <c r="A434" s="83"/>
      <c r="B434" s="83"/>
      <c r="C434" s="83"/>
      <c r="D434" s="178"/>
      <c r="E434" s="177"/>
      <c r="F434" s="177"/>
      <c r="G434" s="177"/>
      <c r="H434" s="177"/>
      <c r="I434" s="177"/>
      <c r="J434" s="177"/>
      <c r="K434" s="176"/>
      <c r="L434" s="64"/>
      <c r="M434" s="64"/>
      <c r="N434" s="64"/>
      <c r="O434" s="64"/>
      <c r="P434" s="64"/>
      <c r="Q434" s="64"/>
      <c r="R434" s="64"/>
      <c r="S434" s="64"/>
      <c r="T434" s="73" t="s">
        <v>48</v>
      </c>
      <c r="U434" s="85">
        <f>COUNTIF(U409:U428,"&gt;0")</f>
        <v>0</v>
      </c>
      <c r="V434" s="85">
        <f>COUNTIF(V409:V428,"&gt;0")</f>
        <v>0</v>
      </c>
      <c r="W434" s="81"/>
      <c r="X434" s="84" t="s">
        <v>52</v>
      </c>
      <c r="Y434" s="64"/>
      <c r="Z434" s="64"/>
      <c r="AB434" s="63"/>
      <c r="AR434" s="63"/>
      <c r="AS434" s="64"/>
      <c r="AT434" s="64"/>
      <c r="AU434" s="64"/>
      <c r="AV434" s="77" t="s">
        <v>51</v>
      </c>
      <c r="AW434" s="76" t="e">
        <f>IF((0.67*AW435)&gt;AW429,"no","yes")</f>
        <v>#REF!</v>
      </c>
      <c r="AX434" s="76" t="e">
        <f>IF((0.67*AX435)&gt;AX429,"no","yes")</f>
        <v>#REF!</v>
      </c>
      <c r="AY434" s="64"/>
      <c r="AZ434" s="76" t="e">
        <f>IF((0.67*AZ435)&gt;AZ429,"no","yes")</f>
        <v>#REF!</v>
      </c>
      <c r="BA434" s="76" t="e">
        <f>IF((0.67*BA435)&gt;BA429,"no","yes")</f>
        <v>#REF!</v>
      </c>
      <c r="BB434" s="64"/>
      <c r="BC434" s="76" t="e">
        <f>IF((0.67*BC435)&gt;BC429,"no","yes")</f>
        <v>#REF!</v>
      </c>
      <c r="BD434" s="76" t="e">
        <f>IF((0.67*BD435)&gt;BD429,"no","yes")</f>
        <v>#REF!</v>
      </c>
      <c r="BE434" s="64"/>
      <c r="BF434" s="76" t="e">
        <f>IF((0.67*BF435)&gt;BF429,"no","yes")</f>
        <v>#REF!</v>
      </c>
      <c r="BG434" s="76" t="e">
        <f>IF((0.67*BG435)&gt;BG429,"no","yes")</f>
        <v>#REF!</v>
      </c>
      <c r="BH434" s="64"/>
      <c r="BI434" s="76" t="e">
        <f>IF((0.67*BI435)&gt;BI429,"no","yes")</f>
        <v>#REF!</v>
      </c>
      <c r="BJ434" s="76" t="e">
        <f>IF((0.67*BJ435)&gt;BJ429,"no","yes")</f>
        <v>#REF!</v>
      </c>
      <c r="BK434" s="73"/>
      <c r="BL434" s="76" t="e">
        <f>IF((0.67*BL435)&gt;BL429,"no","yes")</f>
        <v>#DIV/0!</v>
      </c>
      <c r="BM434" s="76" t="e">
        <f>IF((0.67*BM435)&gt;BM429,"no","yes")</f>
        <v>#DIV/0!</v>
      </c>
      <c r="BN434" s="64"/>
      <c r="BO434" s="76" t="e">
        <f>IF((0.67*BO435)&gt;BO429,"no","yes")</f>
        <v>#DIV/0!</v>
      </c>
      <c r="BP434" s="76" t="e">
        <f>IF((0.67*BP435)&gt;BP429,"no","yes")</f>
        <v>#DIV/0!</v>
      </c>
      <c r="BQ434" s="64"/>
      <c r="BR434" s="76" t="e">
        <f>IF((0.67*BR435)&gt;BR429,"no","yes")</f>
        <v>#DIV/0!</v>
      </c>
      <c r="BS434" s="76" t="e">
        <f>IF((0.67*BS435)&gt;BS429,"no","yes")</f>
        <v>#DIV/0!</v>
      </c>
      <c r="BT434" s="64"/>
      <c r="BU434" s="76" t="e">
        <f>IF((0.67*BU435)&gt;BU429,"no","yes")</f>
        <v>#DIV/0!</v>
      </c>
      <c r="BV434" s="76" t="e">
        <f>IF((0.67*BV435)&gt;BV429,"no","yes")</f>
        <v>#DIV/0!</v>
      </c>
      <c r="BW434" s="64"/>
      <c r="BX434" s="63"/>
    </row>
    <row r="435" spans="1:76" s="59" customFormat="1" ht="14.25" x14ac:dyDescent="0.2">
      <c r="A435" s="83"/>
      <c r="B435" s="83"/>
      <c r="C435" s="83"/>
      <c r="D435" s="178"/>
      <c r="E435" s="177"/>
      <c r="F435" s="177"/>
      <c r="G435" s="177"/>
      <c r="H435" s="177"/>
      <c r="I435" s="177"/>
      <c r="J435" s="177"/>
      <c r="K435" s="176"/>
      <c r="L435" s="64"/>
      <c r="M435" s="64"/>
      <c r="N435" s="64"/>
      <c r="O435" s="64"/>
      <c r="P435" s="64"/>
      <c r="Q435" s="64"/>
      <c r="R435" s="64"/>
      <c r="S435" s="64"/>
      <c r="T435" s="64"/>
      <c r="U435" s="81"/>
      <c r="V435" s="81"/>
      <c r="W435" s="81"/>
      <c r="X435" s="80"/>
      <c r="Y435" s="79"/>
      <c r="Z435" s="78"/>
      <c r="AB435" s="63"/>
      <c r="AR435" s="63"/>
      <c r="AS435" s="64"/>
      <c r="AT435" s="64"/>
      <c r="AU435" s="64"/>
      <c r="AV435" s="77" t="s">
        <v>50</v>
      </c>
      <c r="AW435" s="76" t="e">
        <f>_xlfn.STDEV.P(AW409:AW428)</f>
        <v>#REF!</v>
      </c>
      <c r="AX435" s="76" t="e">
        <f>_xlfn.STDEV.P(AX409:AX428)</f>
        <v>#REF!</v>
      </c>
      <c r="AY435" s="64"/>
      <c r="AZ435" s="76" t="e">
        <f>_xlfn.STDEV.P(AZ409:AZ428)</f>
        <v>#REF!</v>
      </c>
      <c r="BA435" s="76" t="e">
        <f>_xlfn.STDEV.P(BA409:BA428)</f>
        <v>#REF!</v>
      </c>
      <c r="BB435" s="64"/>
      <c r="BC435" s="76" t="e">
        <f>_xlfn.STDEV.P(BC409:BC428)</f>
        <v>#REF!</v>
      </c>
      <c r="BD435" s="76" t="e">
        <f>_xlfn.STDEV.P(BD409:BD428)</f>
        <v>#REF!</v>
      </c>
      <c r="BE435" s="64"/>
      <c r="BF435" s="76" t="e">
        <f>_xlfn.STDEV.P(BF409:BF428)</f>
        <v>#REF!</v>
      </c>
      <c r="BG435" s="76" t="e">
        <f>_xlfn.STDEV.P(BG409:BG428)</f>
        <v>#REF!</v>
      </c>
      <c r="BH435" s="64"/>
      <c r="BI435" s="76" t="e">
        <f>_xlfn.STDEV.P(BI409:BI428)</f>
        <v>#REF!</v>
      </c>
      <c r="BJ435" s="76" t="e">
        <f>_xlfn.STDEV.P(BJ409:BJ428)</f>
        <v>#REF!</v>
      </c>
      <c r="BK435" s="64"/>
      <c r="BL435" s="76" t="e">
        <f>_xlfn.STDEV.P(BL409:BL428)</f>
        <v>#DIV/0!</v>
      </c>
      <c r="BM435" s="76" t="e">
        <f>_xlfn.STDEV.P(BM409:BM428)</f>
        <v>#DIV/0!</v>
      </c>
      <c r="BN435" s="64"/>
      <c r="BO435" s="76" t="e">
        <f>_xlfn.STDEV.P(BO409:BO428)</f>
        <v>#DIV/0!</v>
      </c>
      <c r="BP435" s="76" t="e">
        <f>_xlfn.STDEV.P(BP409:BP428)</f>
        <v>#DIV/0!</v>
      </c>
      <c r="BQ435" s="64"/>
      <c r="BR435" s="76" t="e">
        <f>_xlfn.STDEV.P(BR409:BR428)</f>
        <v>#DIV/0!</v>
      </c>
      <c r="BS435" s="76" t="e">
        <f>_xlfn.STDEV.P(BS409:BS428)</f>
        <v>#DIV/0!</v>
      </c>
      <c r="BT435" s="64"/>
      <c r="BU435" s="76" t="e">
        <f>_xlfn.STDEV.P(BU409:BU428)</f>
        <v>#DIV/0!</v>
      </c>
      <c r="BV435" s="76" t="e">
        <f>_xlfn.STDEV.P(BV409:BV428)</f>
        <v>#DIV/0!</v>
      </c>
      <c r="BX435" s="63"/>
    </row>
    <row r="436" spans="1:76" s="59" customFormat="1" x14ac:dyDescent="0.2">
      <c r="A436" s="83"/>
      <c r="B436" s="83"/>
      <c r="C436" s="83"/>
      <c r="D436" s="178"/>
      <c r="E436" s="177"/>
      <c r="F436" s="177"/>
      <c r="G436" s="177"/>
      <c r="H436" s="177"/>
      <c r="I436" s="177"/>
      <c r="J436" s="177"/>
      <c r="K436" s="176"/>
      <c r="L436" s="64"/>
      <c r="M436" s="64"/>
      <c r="N436" s="64"/>
      <c r="O436" s="64"/>
      <c r="P436" s="64"/>
      <c r="Q436" s="64"/>
      <c r="R436" s="64"/>
      <c r="S436" s="64"/>
      <c r="T436" s="64"/>
      <c r="U436" s="179" t="s">
        <v>49</v>
      </c>
      <c r="V436" s="81"/>
      <c r="W436" s="81"/>
      <c r="X436" s="70"/>
      <c r="Y436" s="69"/>
      <c r="Z436" s="68"/>
      <c r="AB436" s="63"/>
      <c r="AR436" s="63"/>
      <c r="AS436" s="64"/>
      <c r="AT436" s="64"/>
      <c r="AU436" s="64"/>
      <c r="AV436" s="73" t="s">
        <v>48</v>
      </c>
      <c r="AW436" s="72">
        <f>COUNTIF(AW409:AW428,"&gt;0")</f>
        <v>0</v>
      </c>
      <c r="AX436" s="72">
        <f>COUNTIF(AX409:AX428,"&gt;0")</f>
        <v>0</v>
      </c>
      <c r="AY436" s="64"/>
      <c r="AZ436" s="72">
        <f>COUNTIF(AZ409:AZ428,"&gt;0")</f>
        <v>0</v>
      </c>
      <c r="BA436" s="72">
        <f>COUNTIF(BA409:BA428,"&gt;0")</f>
        <v>0</v>
      </c>
      <c r="BB436" s="64"/>
      <c r="BC436" s="72">
        <f>COUNTIF(BC409:BC428,"&gt;0")</f>
        <v>0</v>
      </c>
      <c r="BD436" s="72">
        <f>COUNTIF(BD409:BD428,"&gt;0")</f>
        <v>0</v>
      </c>
      <c r="BE436" s="64"/>
      <c r="BF436" s="72">
        <f>COUNTIF(BF409:BF428,"&gt;0")</f>
        <v>0</v>
      </c>
      <c r="BG436" s="72">
        <f>COUNTIF(BG409:BG428,"&gt;0")</f>
        <v>0</v>
      </c>
      <c r="BH436" s="64"/>
      <c r="BI436" s="72">
        <f>COUNTIF(BI409:BI428,"&gt;0")</f>
        <v>0</v>
      </c>
      <c r="BJ436" s="72">
        <f>COUNTIF(BJ409:BJ428,"&gt;0")</f>
        <v>0</v>
      </c>
      <c r="BK436" s="64"/>
      <c r="BL436" s="72">
        <f>COUNTIF(BL409:BL428,"&gt;0")</f>
        <v>0</v>
      </c>
      <c r="BM436" s="72">
        <f>COUNTIF(BM409:BM428,"&gt;0")</f>
        <v>0</v>
      </c>
      <c r="BN436" s="64"/>
      <c r="BO436" s="72">
        <f>COUNTIF(BO409:BO428,"&gt;0")</f>
        <v>0</v>
      </c>
      <c r="BP436" s="72">
        <f>COUNTIF(BP409:BP428,"&gt;0")</f>
        <v>0</v>
      </c>
      <c r="BQ436" s="64"/>
      <c r="BR436" s="72">
        <f>COUNTIF(BR409:BR428,"&gt;0")</f>
        <v>0</v>
      </c>
      <c r="BS436" s="72">
        <f>COUNTIF(BS409:BS428,"&gt;0")</f>
        <v>0</v>
      </c>
      <c r="BT436" s="64"/>
      <c r="BU436" s="72">
        <f>COUNTIF(BU409:BU428,"&gt;0")</f>
        <v>0</v>
      </c>
      <c r="BV436" s="72">
        <f>COUNTIF(BV409:BV428,"&gt;0")</f>
        <v>0</v>
      </c>
      <c r="BX436" s="63"/>
    </row>
    <row r="437" spans="1:76" s="59" customFormat="1" ht="14.25" x14ac:dyDescent="0.2">
      <c r="A437" s="83"/>
      <c r="B437" s="83"/>
      <c r="C437" s="83"/>
      <c r="D437" s="178"/>
      <c r="E437" s="177"/>
      <c r="F437" s="177"/>
      <c r="G437" s="177"/>
      <c r="H437" s="177"/>
      <c r="I437" s="177"/>
      <c r="J437" s="177"/>
      <c r="K437" s="176"/>
      <c r="L437" s="64"/>
      <c r="M437" s="64"/>
      <c r="N437" s="64"/>
      <c r="O437" s="64"/>
      <c r="P437" s="64"/>
      <c r="Q437" s="64"/>
      <c r="R437" s="64"/>
      <c r="S437" s="64"/>
      <c r="T437" s="64"/>
      <c r="U437" s="137" t="s">
        <v>47</v>
      </c>
      <c r="V437" s="64"/>
      <c r="W437" s="64"/>
      <c r="X437" s="70"/>
      <c r="Y437" s="69"/>
      <c r="Z437" s="68"/>
      <c r="AB437" s="63"/>
      <c r="AR437" s="63"/>
      <c r="BX437" s="63"/>
    </row>
    <row r="438" spans="1:76" s="59" customFormat="1" ht="18" x14ac:dyDescent="0.25">
      <c r="A438" s="83"/>
      <c r="B438" s="83"/>
      <c r="C438" s="64"/>
      <c r="D438" s="175"/>
      <c r="E438" s="174"/>
      <c r="F438" s="174"/>
      <c r="G438" s="174"/>
      <c r="H438" s="174"/>
      <c r="I438" s="174"/>
      <c r="J438" s="174"/>
      <c r="K438" s="173"/>
      <c r="L438" s="64"/>
      <c r="M438" s="64"/>
      <c r="N438" s="64"/>
      <c r="O438" s="64"/>
      <c r="P438" s="64"/>
      <c r="Q438" s="64"/>
      <c r="R438" s="64"/>
      <c r="S438" s="64"/>
      <c r="T438" s="64"/>
      <c r="U438" s="64"/>
      <c r="V438" s="64"/>
      <c r="W438" s="64"/>
      <c r="X438" s="67"/>
      <c r="Y438" s="66"/>
      <c r="Z438" s="65"/>
      <c r="AB438" s="63"/>
      <c r="AR438" s="60"/>
      <c r="BX438" s="60"/>
    </row>
    <row r="439" spans="1:76" s="59" customFormat="1" ht="14.25" x14ac:dyDescent="0.2">
      <c r="A439" s="83"/>
      <c r="B439" s="83"/>
      <c r="C439" s="83"/>
      <c r="D439" s="83"/>
      <c r="E439" s="135"/>
      <c r="F439" s="135"/>
      <c r="G439" s="135"/>
      <c r="H439" s="135"/>
      <c r="I439" s="64"/>
      <c r="J439" s="64"/>
      <c r="K439" s="83"/>
      <c r="L439" s="64"/>
      <c r="M439" s="64"/>
      <c r="N439" s="64"/>
      <c r="O439" s="64"/>
      <c r="P439" s="64"/>
      <c r="Q439" s="64"/>
      <c r="R439" s="64"/>
      <c r="S439" s="64"/>
      <c r="T439" s="64"/>
      <c r="U439" s="64"/>
      <c r="V439" s="64"/>
      <c r="W439" s="64"/>
      <c r="X439" s="64"/>
      <c r="Y439" s="64"/>
      <c r="Z439" s="64"/>
      <c r="AB439" s="63"/>
      <c r="AR439" s="63"/>
      <c r="AV439" s="135"/>
      <c r="BX439" s="63"/>
    </row>
    <row r="440" spans="1:76" s="59" customFormat="1" x14ac:dyDescent="0.25">
      <c r="AB440" s="63"/>
      <c r="AR440" s="63"/>
      <c r="AV440" s="89"/>
      <c r="AW440" s="128"/>
      <c r="AX440" s="128"/>
      <c r="AY440" s="128"/>
      <c r="AZ440" s="89"/>
      <c r="BA440" s="89"/>
      <c r="BB440" s="128"/>
      <c r="BC440" s="128"/>
      <c r="BD440" s="128"/>
      <c r="BE440" s="89"/>
      <c r="BF440" s="89"/>
      <c r="BG440" s="128"/>
      <c r="BH440" s="128"/>
      <c r="BI440" s="128"/>
      <c r="BJ440" s="89"/>
      <c r="BK440" s="89"/>
      <c r="BL440" s="128"/>
      <c r="BM440" s="128"/>
      <c r="BN440" s="128"/>
      <c r="BO440" s="89"/>
      <c r="BP440" s="89"/>
      <c r="BQ440" s="128"/>
      <c r="BR440" s="128"/>
      <c r="BS440" s="128"/>
      <c r="BT440" s="89"/>
      <c r="BU440" s="89"/>
      <c r="BV440" s="128"/>
      <c r="BW440" s="89"/>
      <c r="BX440" s="63"/>
    </row>
    <row r="441" spans="1:76" s="59" customFormat="1" x14ac:dyDescent="0.25">
      <c r="AB441" s="63"/>
      <c r="AR441" s="63"/>
      <c r="AV441" s="89"/>
      <c r="AW441" s="128"/>
      <c r="AX441" s="128"/>
      <c r="AY441" s="128"/>
      <c r="AZ441" s="89"/>
      <c r="BA441" s="89"/>
      <c r="BB441" s="128"/>
      <c r="BC441" s="128"/>
      <c r="BD441" s="128"/>
      <c r="BE441" s="89"/>
      <c r="BF441" s="89"/>
      <c r="BG441" s="128"/>
      <c r="BH441" s="128"/>
      <c r="BI441" s="128"/>
      <c r="BJ441" s="89"/>
      <c r="BK441" s="89"/>
      <c r="BL441" s="128"/>
      <c r="BM441" s="128"/>
      <c r="BN441" s="128"/>
      <c r="BO441" s="89"/>
      <c r="BP441" s="89"/>
      <c r="BQ441" s="128"/>
      <c r="BR441" s="128"/>
      <c r="BS441" s="128"/>
      <c r="BT441" s="89"/>
      <c r="BU441" s="89"/>
      <c r="BV441" s="128"/>
      <c r="BW441" s="89"/>
      <c r="BX441" s="63"/>
    </row>
    <row r="442" spans="1:76" s="2" customFormat="1" ht="15.75" x14ac:dyDescent="0.25">
      <c r="A442" s="134">
        <f>A406+1</f>
        <v>12</v>
      </c>
      <c r="B442" s="134"/>
      <c r="C442" s="133" t="s">
        <v>235</v>
      </c>
      <c r="D442" s="132"/>
      <c r="E442" s="132"/>
      <c r="F442" s="132"/>
      <c r="G442" s="132"/>
      <c r="H442" s="132"/>
      <c r="K442" s="132"/>
      <c r="L442" s="132"/>
      <c r="M442" s="131"/>
      <c r="N442" s="131"/>
      <c r="O442" s="131"/>
      <c r="AS442" s="130">
        <f>A442</f>
        <v>12</v>
      </c>
      <c r="AT442" s="130" t="str">
        <f>C442</f>
        <v>Total Energy Used per SOLUTION functional unit</v>
      </c>
    </row>
    <row r="443" spans="1:76" s="59" customFormat="1" x14ac:dyDescent="0.25">
      <c r="A443" s="83"/>
      <c r="B443" s="83"/>
      <c r="C443" s="83"/>
      <c r="D443" s="129"/>
      <c r="E443" s="129"/>
      <c r="F443" s="129"/>
      <c r="G443" s="129"/>
      <c r="H443" s="129"/>
      <c r="K443" s="129"/>
      <c r="L443" s="129"/>
      <c r="M443" s="64"/>
      <c r="N443" s="64"/>
      <c r="O443" s="64"/>
      <c r="AB443" s="63"/>
      <c r="AR443" s="63"/>
      <c r="AS443" s="89"/>
      <c r="AT443" s="89"/>
      <c r="AU443" s="89"/>
      <c r="AV443" s="89"/>
      <c r="AW443" s="128" t="e">
        <f>IF($AV$45="Region",'[1]Advanced Controls'!$A$59,'[1]AEZ Data'!$A$78)</f>
        <v>#REF!</v>
      </c>
      <c r="AX443" s="128"/>
      <c r="AY443" s="89"/>
      <c r="AZ443" s="128" t="e">
        <f>IF($AV$45="Region",'[1]Advanced Controls'!$A$60,'[1]AEZ Data'!$A$80)</f>
        <v>#REF!</v>
      </c>
      <c r="BA443" s="128"/>
      <c r="BB443" s="89"/>
      <c r="BC443" s="128" t="e">
        <f>IF($AV$45="Region",'[1]Advanced Controls'!$A$61,'[1]AEZ Data'!$A$79)</f>
        <v>#REF!</v>
      </c>
      <c r="BD443" s="128"/>
      <c r="BE443" s="89"/>
      <c r="BF443" s="128" t="e">
        <f>IF($AV$45="Region",'[1]Advanced Controls'!$A$62,'[1]AEZ Data'!$A$81)</f>
        <v>#REF!</v>
      </c>
      <c r="BG443" s="128"/>
      <c r="BH443" s="89"/>
      <c r="BI443" s="128" t="e">
        <f>IF($AV$45="Region",'[1]Advanced Controls'!$A$63,'[1]AEZ Data'!$A$82)</f>
        <v>#REF!</v>
      </c>
      <c r="BJ443" s="128"/>
      <c r="BK443" s="89"/>
      <c r="BL443" s="128" t="s">
        <v>90</v>
      </c>
      <c r="BM443" s="128"/>
      <c r="BN443" s="89"/>
      <c r="BO443" s="128" t="s">
        <v>89</v>
      </c>
      <c r="BP443" s="128"/>
      <c r="BQ443" s="89"/>
      <c r="BR443" s="128" t="s">
        <v>88</v>
      </c>
      <c r="BS443" s="128"/>
      <c r="BT443" s="89"/>
      <c r="BU443" s="128" t="s">
        <v>87</v>
      </c>
      <c r="BV443" s="128"/>
      <c r="BW443" s="89"/>
      <c r="BX443" s="63"/>
    </row>
    <row r="444" spans="1:76" s="59" customFormat="1" ht="45.75" thickBot="1" x14ac:dyDescent="0.3">
      <c r="A444" s="92" t="s">
        <v>86</v>
      </c>
      <c r="B444" s="127" t="s">
        <v>85</v>
      </c>
      <c r="C444" s="124" t="s">
        <v>84</v>
      </c>
      <c r="D444" s="126" t="s">
        <v>83</v>
      </c>
      <c r="E444" s="126" t="s">
        <v>82</v>
      </c>
      <c r="F444" s="124" t="s">
        <v>81</v>
      </c>
      <c r="G444" s="125" t="s">
        <v>80</v>
      </c>
      <c r="H444" s="124" t="s">
        <v>79</v>
      </c>
      <c r="I444" s="124" t="s">
        <v>78</v>
      </c>
      <c r="J444" s="124" t="s">
        <v>77</v>
      </c>
      <c r="K444" s="123" t="s">
        <v>76</v>
      </c>
      <c r="L444" s="122" t="s">
        <v>75</v>
      </c>
      <c r="M444" s="121" t="s">
        <v>74</v>
      </c>
      <c r="N444" s="119" t="s">
        <v>73</v>
      </c>
      <c r="O444" s="120" t="s">
        <v>72</v>
      </c>
      <c r="P444" s="119" t="s">
        <v>71</v>
      </c>
      <c r="Q444" s="441"/>
      <c r="R444" s="441"/>
      <c r="S444" s="114"/>
      <c r="T444" s="118" t="s">
        <v>70</v>
      </c>
      <c r="U444" s="117" t="s">
        <v>66</v>
      </c>
      <c r="V444" s="117" t="s">
        <v>65</v>
      </c>
      <c r="W444" s="117" t="s">
        <v>69</v>
      </c>
      <c r="X444" s="116" t="s">
        <v>68</v>
      </c>
      <c r="Y444" s="114"/>
      <c r="Z444" s="114"/>
      <c r="AB444" s="63"/>
      <c r="AR444" s="63"/>
      <c r="AS444" s="114"/>
      <c r="AT444" s="114"/>
      <c r="AU444" s="116" t="s">
        <v>67</v>
      </c>
      <c r="AV444" s="114"/>
      <c r="AW444" s="115" t="s">
        <v>66</v>
      </c>
      <c r="AX444" s="115" t="s">
        <v>65</v>
      </c>
      <c r="AY444" s="114"/>
      <c r="AZ444" s="115" t="s">
        <v>66</v>
      </c>
      <c r="BA444" s="115" t="s">
        <v>65</v>
      </c>
      <c r="BB444" s="114"/>
      <c r="BC444" s="115" t="s">
        <v>66</v>
      </c>
      <c r="BD444" s="115" t="s">
        <v>65</v>
      </c>
      <c r="BE444" s="114"/>
      <c r="BF444" s="115" t="s">
        <v>66</v>
      </c>
      <c r="BG444" s="115" t="s">
        <v>65</v>
      </c>
      <c r="BH444" s="114"/>
      <c r="BI444" s="115" t="s">
        <v>66</v>
      </c>
      <c r="BJ444" s="115" t="s">
        <v>65</v>
      </c>
      <c r="BK444" s="114"/>
      <c r="BL444" s="115" t="s">
        <v>66</v>
      </c>
      <c r="BM444" s="115" t="s">
        <v>65</v>
      </c>
      <c r="BN444" s="114"/>
      <c r="BO444" s="115" t="s">
        <v>66</v>
      </c>
      <c r="BP444" s="115" t="s">
        <v>65</v>
      </c>
      <c r="BQ444" s="114"/>
      <c r="BR444" s="115" t="s">
        <v>66</v>
      </c>
      <c r="BS444" s="115" t="s">
        <v>65</v>
      </c>
      <c r="BT444" s="114"/>
      <c r="BU444" s="115" t="s">
        <v>66</v>
      </c>
      <c r="BV444" s="115" t="s">
        <v>65</v>
      </c>
      <c r="BW444" s="114"/>
      <c r="BX444" s="63"/>
    </row>
    <row r="445" spans="1:76" s="59" customFormat="1" x14ac:dyDescent="0.25">
      <c r="A445" s="83">
        <v>1</v>
      </c>
      <c r="B445" s="109" t="str">
        <f t="shared" ref="B445:B464" si="263">CONCATENATE(E445,": ",C445)</f>
        <v xml:space="preserve">: </v>
      </c>
      <c r="C445" s="108"/>
      <c r="D445" s="108"/>
      <c r="E445" s="108"/>
      <c r="F445" s="113"/>
      <c r="G445" s="108"/>
      <c r="H445" s="107"/>
      <c r="I445" s="106"/>
      <c r="J445" s="106"/>
      <c r="K445" s="110"/>
      <c r="L445" s="110"/>
      <c r="M445" s="104"/>
      <c r="N445" s="151" t="s">
        <v>234</v>
      </c>
      <c r="O445" s="105"/>
      <c r="P445" s="104"/>
      <c r="Q445" s="440"/>
      <c r="R445" s="440"/>
      <c r="S445" s="64"/>
      <c r="T445" s="103"/>
      <c r="U445" s="101" t="str">
        <f t="shared" ref="U445:U464" si="264">IF(T445="Y","",IF(AND(M445="",K445=""),"",IF(M445="",K445,M445)))</f>
        <v/>
      </c>
      <c r="V445" s="102" t="str">
        <f t="shared" ref="V445:V464" si="265">IF(U445="","",IF($U$473="Y",W445,IF(U445&gt;=$U$465-$AD$36*$U$469,IF(U445&lt;=$U$465+$AD$36*$U$469,U445,""),"")))</f>
        <v/>
      </c>
      <c r="W445" s="101" t="str">
        <f t="shared" ref="W445:W464" si="266">IF(T445="Y","",IF(AND(M445="",K445=""),"",IF(M445="",K445*O445,M445*O445)))</f>
        <v/>
      </c>
      <c r="X445" s="100" t="str">
        <f t="shared" ref="X445:X464" si="267">IF(AND(N445="",L445=""),"",IF(N445="",L445,N445))</f>
        <v>TWh / ha / year</v>
      </c>
      <c r="Y445" s="89"/>
      <c r="Z445" s="89"/>
      <c r="AB445" s="63"/>
      <c r="AR445" s="63"/>
      <c r="AS445" s="89"/>
      <c r="AT445" s="89"/>
      <c r="AU445" s="112" t="str">
        <f>$W445</f>
        <v/>
      </c>
      <c r="AV445" s="89"/>
      <c r="AW445" s="98" t="e">
        <f t="shared" ref="AW445:AW464" si="268">IF($AV$45="region",IF($E445=AW$763,$U445,""),IF($G445=AW$763,$U445,""))</f>
        <v>#REF!</v>
      </c>
      <c r="AX445" s="98" t="e">
        <f t="shared" ref="AX445:AX464" si="269">IF($AV$45="Region",IF($E445=AW$763,$V445,""),IF($G445=AW$763,$V445,""))</f>
        <v>#REF!</v>
      </c>
      <c r="AY445" s="89"/>
      <c r="AZ445" s="98" t="e">
        <f t="shared" ref="AZ445:AZ464" si="270">IF($AV$45="region",IF($E445=AZ$763,$U445,""),IF($G445=AZ$763,$U445,""))</f>
        <v>#REF!</v>
      </c>
      <c r="BA445" s="98" t="e">
        <f t="shared" ref="BA445:BA464" si="271">IF($AV$45="Region",IF($E445=AZ$763,$V445,""),IF($G445=AZ$763,$V445,""))</f>
        <v>#REF!</v>
      </c>
      <c r="BB445" s="89"/>
      <c r="BC445" s="98" t="e">
        <f t="shared" ref="BC445:BC464" si="272">IF($AV$45="region",IF($E445=BC$763,$U445,""),IF($G445=BC$763,$U445,""))</f>
        <v>#REF!</v>
      </c>
      <c r="BD445" s="98" t="e">
        <f t="shared" ref="BD445:BD464" si="273">IF($AV$45="Region",IF($E445=BC$763,$V445,""),IF($G445=BC$763,$V445,""))</f>
        <v>#REF!</v>
      </c>
      <c r="BE445" s="89"/>
      <c r="BF445" s="98" t="e">
        <f t="shared" ref="BF445:BF464" si="274">IF($AV$45="region",IF($E445=BF$763,$U445,""),IF($G445=BF$763,$U445,""))</f>
        <v>#REF!</v>
      </c>
      <c r="BG445" s="98" t="e">
        <f t="shared" ref="BG445:BG464" si="275">IF($AV$45="Region",IF($E445=BF$763,$V445,""),IF($G445=BF$763,$V445,""))</f>
        <v>#REF!</v>
      </c>
      <c r="BH445" s="89"/>
      <c r="BI445" s="98" t="e">
        <f t="shared" ref="BI445:BI464" si="276">IF($AV$45="region",IF($E445=BI$763,$U445,""),IF($G445=BI$763,$U445,""))</f>
        <v>#REF!</v>
      </c>
      <c r="BJ445" s="98" t="e">
        <f t="shared" ref="BJ445:BJ464" si="277">IF($AV$45="Region",IF($E445=BI$763,$V445,""),IF($G445=BI$763,$V445,""))</f>
        <v>#REF!</v>
      </c>
      <c r="BK445" s="89"/>
      <c r="BL445" s="98" t="str">
        <f t="shared" ref="BL445:BL464" si="278">IF($E445=$BL$48,U445,"")</f>
        <v/>
      </c>
      <c r="BM445" s="98" t="str">
        <f t="shared" ref="BM445:BM464" si="279">IF($E445=$BL$48,V445,"")</f>
        <v/>
      </c>
      <c r="BN445" s="89"/>
      <c r="BO445" s="98" t="str">
        <f t="shared" ref="BO445:BO464" si="280">IF($E445=$BO$48,U445,"")</f>
        <v/>
      </c>
      <c r="BP445" s="98" t="str">
        <f t="shared" ref="BP445:BP464" si="281">IF($E445=$BO$48,V445,"")</f>
        <v/>
      </c>
      <c r="BQ445" s="89"/>
      <c r="BR445" s="98" t="str">
        <f t="shared" ref="BR445:BR464" si="282">IF($E445=$BR$48,U445,"")</f>
        <v/>
      </c>
      <c r="BS445" s="98" t="str">
        <f t="shared" ref="BS445:BS464" si="283">IF($E445=$BR$48,V445,"")</f>
        <v/>
      </c>
      <c r="BT445" s="89"/>
      <c r="BU445" s="98" t="str">
        <f t="shared" ref="BU445:BU464" si="284">IF($E445=$BU$48,U445,"")</f>
        <v/>
      </c>
      <c r="BV445" s="98" t="str">
        <f t="shared" ref="BV445:BV464" si="285">IF($E445=$BU$48,V445,"")</f>
        <v/>
      </c>
      <c r="BW445" s="89"/>
      <c r="BX445" s="63"/>
    </row>
    <row r="446" spans="1:76" s="59" customFormat="1" x14ac:dyDescent="0.25">
      <c r="A446" s="83">
        <v>2</v>
      </c>
      <c r="B446" s="109" t="str">
        <f t="shared" si="263"/>
        <v xml:space="preserve">: </v>
      </c>
      <c r="C446" s="108"/>
      <c r="D446" s="108"/>
      <c r="E446" s="108"/>
      <c r="F446" s="108"/>
      <c r="G446" s="108"/>
      <c r="H446" s="107"/>
      <c r="I446" s="106"/>
      <c r="J446" s="106"/>
      <c r="K446" s="105"/>
      <c r="L446" s="110"/>
      <c r="M446" s="104"/>
      <c r="N446" s="151" t="s">
        <v>234</v>
      </c>
      <c r="O446" s="105"/>
      <c r="P446" s="104"/>
      <c r="Q446" s="440"/>
      <c r="R446" s="440"/>
      <c r="S446" s="64"/>
      <c r="T446" s="103"/>
      <c r="U446" s="101" t="str">
        <f t="shared" si="264"/>
        <v/>
      </c>
      <c r="V446" s="102" t="str">
        <f t="shared" si="265"/>
        <v/>
      </c>
      <c r="W446" s="101" t="str">
        <f t="shared" si="266"/>
        <v/>
      </c>
      <c r="X446" s="100" t="str">
        <f t="shared" si="267"/>
        <v>TWh / ha / year</v>
      </c>
      <c r="Y446" s="89"/>
      <c r="Z446" s="89"/>
      <c r="AB446" s="63"/>
      <c r="AR446" s="63"/>
      <c r="AS446" s="89"/>
      <c r="AT446" s="89"/>
      <c r="AU446" s="99"/>
      <c r="AV446" s="89"/>
      <c r="AW446" s="98" t="e">
        <f t="shared" si="268"/>
        <v>#REF!</v>
      </c>
      <c r="AX446" s="98" t="e">
        <f t="shared" si="269"/>
        <v>#REF!</v>
      </c>
      <c r="AY446" s="89"/>
      <c r="AZ446" s="98" t="e">
        <f t="shared" si="270"/>
        <v>#REF!</v>
      </c>
      <c r="BA446" s="98" t="e">
        <f t="shared" si="271"/>
        <v>#REF!</v>
      </c>
      <c r="BB446" s="89"/>
      <c r="BC446" s="98" t="e">
        <f t="shared" si="272"/>
        <v>#REF!</v>
      </c>
      <c r="BD446" s="98" t="e">
        <f t="shared" si="273"/>
        <v>#REF!</v>
      </c>
      <c r="BE446" s="89"/>
      <c r="BF446" s="98" t="e">
        <f t="shared" si="274"/>
        <v>#REF!</v>
      </c>
      <c r="BG446" s="98" t="e">
        <f t="shared" si="275"/>
        <v>#REF!</v>
      </c>
      <c r="BH446" s="89"/>
      <c r="BI446" s="98" t="e">
        <f t="shared" si="276"/>
        <v>#REF!</v>
      </c>
      <c r="BJ446" s="98" t="e">
        <f t="shared" si="277"/>
        <v>#REF!</v>
      </c>
      <c r="BK446" s="89"/>
      <c r="BL446" s="98" t="str">
        <f t="shared" si="278"/>
        <v/>
      </c>
      <c r="BM446" s="98" t="str">
        <f t="shared" si="279"/>
        <v/>
      </c>
      <c r="BN446" s="89"/>
      <c r="BO446" s="98" t="str">
        <f t="shared" si="280"/>
        <v/>
      </c>
      <c r="BP446" s="98" t="str">
        <f t="shared" si="281"/>
        <v/>
      </c>
      <c r="BQ446" s="89"/>
      <c r="BR446" s="98" t="str">
        <f t="shared" si="282"/>
        <v/>
      </c>
      <c r="BS446" s="98" t="str">
        <f t="shared" si="283"/>
        <v/>
      </c>
      <c r="BT446" s="89"/>
      <c r="BU446" s="98" t="str">
        <f t="shared" si="284"/>
        <v/>
      </c>
      <c r="BV446" s="98" t="str">
        <f t="shared" si="285"/>
        <v/>
      </c>
      <c r="BW446" s="89"/>
      <c r="BX446" s="63"/>
    </row>
    <row r="447" spans="1:76" s="59" customFormat="1" x14ac:dyDescent="0.25">
      <c r="A447" s="83">
        <v>3</v>
      </c>
      <c r="B447" s="109" t="str">
        <f t="shared" si="263"/>
        <v xml:space="preserve">: </v>
      </c>
      <c r="C447" s="106"/>
      <c r="D447" s="106"/>
      <c r="E447" s="108"/>
      <c r="F447" s="106"/>
      <c r="G447" s="108"/>
      <c r="H447" s="107"/>
      <c r="I447" s="106"/>
      <c r="J447" s="106"/>
      <c r="K447" s="104"/>
      <c r="L447" s="110"/>
      <c r="M447" s="104"/>
      <c r="N447" s="151" t="s">
        <v>234</v>
      </c>
      <c r="O447" s="105"/>
      <c r="P447" s="104"/>
      <c r="Q447" s="440"/>
      <c r="R447" s="440"/>
      <c r="S447" s="64"/>
      <c r="T447" s="103"/>
      <c r="U447" s="101" t="str">
        <f t="shared" si="264"/>
        <v/>
      </c>
      <c r="V447" s="102" t="str">
        <f t="shared" si="265"/>
        <v/>
      </c>
      <c r="W447" s="101" t="str">
        <f t="shared" si="266"/>
        <v/>
      </c>
      <c r="X447" s="100" t="str">
        <f t="shared" si="267"/>
        <v>TWh / ha / year</v>
      </c>
      <c r="Y447" s="89"/>
      <c r="Z447" s="89"/>
      <c r="AB447" s="63"/>
      <c r="AR447" s="63"/>
      <c r="AS447" s="89"/>
      <c r="AT447" s="89"/>
      <c r="AU447" s="99"/>
      <c r="AV447" s="89"/>
      <c r="AW447" s="98" t="e">
        <f t="shared" si="268"/>
        <v>#REF!</v>
      </c>
      <c r="AX447" s="98" t="e">
        <f t="shared" si="269"/>
        <v>#REF!</v>
      </c>
      <c r="AY447" s="89"/>
      <c r="AZ447" s="98" t="e">
        <f t="shared" si="270"/>
        <v>#REF!</v>
      </c>
      <c r="BA447" s="98" t="e">
        <f t="shared" si="271"/>
        <v>#REF!</v>
      </c>
      <c r="BB447" s="89"/>
      <c r="BC447" s="98" t="e">
        <f t="shared" si="272"/>
        <v>#REF!</v>
      </c>
      <c r="BD447" s="98" t="e">
        <f t="shared" si="273"/>
        <v>#REF!</v>
      </c>
      <c r="BE447" s="89"/>
      <c r="BF447" s="98" t="e">
        <f t="shared" si="274"/>
        <v>#REF!</v>
      </c>
      <c r="BG447" s="98" t="e">
        <f t="shared" si="275"/>
        <v>#REF!</v>
      </c>
      <c r="BH447" s="89"/>
      <c r="BI447" s="98" t="e">
        <f t="shared" si="276"/>
        <v>#REF!</v>
      </c>
      <c r="BJ447" s="98" t="e">
        <f t="shared" si="277"/>
        <v>#REF!</v>
      </c>
      <c r="BK447" s="89"/>
      <c r="BL447" s="98" t="str">
        <f t="shared" si="278"/>
        <v/>
      </c>
      <c r="BM447" s="98" t="str">
        <f t="shared" si="279"/>
        <v/>
      </c>
      <c r="BN447" s="89"/>
      <c r="BO447" s="98" t="str">
        <f t="shared" si="280"/>
        <v/>
      </c>
      <c r="BP447" s="98" t="str">
        <f t="shared" si="281"/>
        <v/>
      </c>
      <c r="BQ447" s="89"/>
      <c r="BR447" s="98" t="str">
        <f t="shared" si="282"/>
        <v/>
      </c>
      <c r="BS447" s="98" t="str">
        <f t="shared" si="283"/>
        <v/>
      </c>
      <c r="BT447" s="89"/>
      <c r="BU447" s="98" t="str">
        <f t="shared" si="284"/>
        <v/>
      </c>
      <c r="BV447" s="98" t="str">
        <f t="shared" si="285"/>
        <v/>
      </c>
      <c r="BW447" s="89"/>
      <c r="BX447" s="63"/>
    </row>
    <row r="448" spans="1:76" s="59" customFormat="1" x14ac:dyDescent="0.25">
      <c r="A448" s="83">
        <v>4</v>
      </c>
      <c r="B448" s="109" t="str">
        <f t="shared" si="263"/>
        <v xml:space="preserve">: </v>
      </c>
      <c r="C448" s="106"/>
      <c r="D448" s="106"/>
      <c r="E448" s="108"/>
      <c r="F448" s="106"/>
      <c r="G448" s="108"/>
      <c r="H448" s="107"/>
      <c r="I448" s="106"/>
      <c r="J448" s="106"/>
      <c r="K448" s="104"/>
      <c r="L448" s="110"/>
      <c r="M448" s="104"/>
      <c r="N448" s="151" t="s">
        <v>234</v>
      </c>
      <c r="O448" s="105"/>
      <c r="P448" s="104"/>
      <c r="Q448" s="440"/>
      <c r="R448" s="440"/>
      <c r="S448" s="64"/>
      <c r="T448" s="103"/>
      <c r="U448" s="101" t="str">
        <f t="shared" si="264"/>
        <v/>
      </c>
      <c r="V448" s="102" t="str">
        <f t="shared" si="265"/>
        <v/>
      </c>
      <c r="W448" s="101" t="str">
        <f t="shared" si="266"/>
        <v/>
      </c>
      <c r="X448" s="100" t="str">
        <f t="shared" si="267"/>
        <v>TWh / ha / year</v>
      </c>
      <c r="Y448" s="89"/>
      <c r="Z448" s="89"/>
      <c r="AB448" s="63"/>
      <c r="AR448" s="63"/>
      <c r="AS448" s="89"/>
      <c r="AT448" s="89"/>
      <c r="AU448" s="99"/>
      <c r="AV448" s="89"/>
      <c r="AW448" s="98" t="e">
        <f t="shared" si="268"/>
        <v>#REF!</v>
      </c>
      <c r="AX448" s="98" t="e">
        <f t="shared" si="269"/>
        <v>#REF!</v>
      </c>
      <c r="AY448" s="89"/>
      <c r="AZ448" s="98" t="e">
        <f t="shared" si="270"/>
        <v>#REF!</v>
      </c>
      <c r="BA448" s="98" t="e">
        <f t="shared" si="271"/>
        <v>#REF!</v>
      </c>
      <c r="BB448" s="89"/>
      <c r="BC448" s="98" t="e">
        <f t="shared" si="272"/>
        <v>#REF!</v>
      </c>
      <c r="BD448" s="98" t="e">
        <f t="shared" si="273"/>
        <v>#REF!</v>
      </c>
      <c r="BE448" s="89"/>
      <c r="BF448" s="98" t="e">
        <f t="shared" si="274"/>
        <v>#REF!</v>
      </c>
      <c r="BG448" s="98" t="e">
        <f t="shared" si="275"/>
        <v>#REF!</v>
      </c>
      <c r="BH448" s="89"/>
      <c r="BI448" s="98" t="e">
        <f t="shared" si="276"/>
        <v>#REF!</v>
      </c>
      <c r="BJ448" s="98" t="e">
        <f t="shared" si="277"/>
        <v>#REF!</v>
      </c>
      <c r="BK448" s="89"/>
      <c r="BL448" s="98" t="str">
        <f t="shared" si="278"/>
        <v/>
      </c>
      <c r="BM448" s="98" t="str">
        <f t="shared" si="279"/>
        <v/>
      </c>
      <c r="BN448" s="89"/>
      <c r="BO448" s="98" t="str">
        <f t="shared" si="280"/>
        <v/>
      </c>
      <c r="BP448" s="98" t="str">
        <f t="shared" si="281"/>
        <v/>
      </c>
      <c r="BQ448" s="89"/>
      <c r="BR448" s="98" t="str">
        <f t="shared" si="282"/>
        <v/>
      </c>
      <c r="BS448" s="98" t="str">
        <f t="shared" si="283"/>
        <v/>
      </c>
      <c r="BT448" s="89"/>
      <c r="BU448" s="98" t="str">
        <f t="shared" si="284"/>
        <v/>
      </c>
      <c r="BV448" s="98" t="str">
        <f t="shared" si="285"/>
        <v/>
      </c>
      <c r="BW448" s="89"/>
      <c r="BX448" s="63"/>
    </row>
    <row r="449" spans="1:76" s="59" customFormat="1" x14ac:dyDescent="0.25">
      <c r="A449" s="83">
        <v>5</v>
      </c>
      <c r="B449" s="109" t="str">
        <f t="shared" si="263"/>
        <v xml:space="preserve">: </v>
      </c>
      <c r="C449" s="106"/>
      <c r="D449" s="106"/>
      <c r="E449" s="108"/>
      <c r="F449" s="106"/>
      <c r="G449" s="108"/>
      <c r="H449" s="107"/>
      <c r="I449" s="106"/>
      <c r="J449" s="106"/>
      <c r="K449" s="104"/>
      <c r="L449" s="110"/>
      <c r="M449" s="104"/>
      <c r="N449" s="151" t="s">
        <v>234</v>
      </c>
      <c r="O449" s="105"/>
      <c r="P449" s="104"/>
      <c r="Q449" s="440"/>
      <c r="R449" s="440"/>
      <c r="S449" s="64"/>
      <c r="T449" s="103"/>
      <c r="U449" s="101" t="str">
        <f t="shared" si="264"/>
        <v/>
      </c>
      <c r="V449" s="102" t="str">
        <f t="shared" si="265"/>
        <v/>
      </c>
      <c r="W449" s="101" t="str">
        <f t="shared" si="266"/>
        <v/>
      </c>
      <c r="X449" s="100" t="str">
        <f t="shared" si="267"/>
        <v>TWh / ha / year</v>
      </c>
      <c r="Y449" s="89"/>
      <c r="Z449" s="89"/>
      <c r="AB449" s="63"/>
      <c r="AR449" s="63"/>
      <c r="AS449" s="89"/>
      <c r="AT449" s="89"/>
      <c r="AU449" s="99"/>
      <c r="AV449" s="89"/>
      <c r="AW449" s="98" t="e">
        <f t="shared" si="268"/>
        <v>#REF!</v>
      </c>
      <c r="AX449" s="98" t="e">
        <f t="shared" si="269"/>
        <v>#REF!</v>
      </c>
      <c r="AY449" s="89"/>
      <c r="AZ449" s="98" t="e">
        <f t="shared" si="270"/>
        <v>#REF!</v>
      </c>
      <c r="BA449" s="98" t="e">
        <f t="shared" si="271"/>
        <v>#REF!</v>
      </c>
      <c r="BB449" s="89"/>
      <c r="BC449" s="98" t="e">
        <f t="shared" si="272"/>
        <v>#REF!</v>
      </c>
      <c r="BD449" s="98" t="e">
        <f t="shared" si="273"/>
        <v>#REF!</v>
      </c>
      <c r="BE449" s="89"/>
      <c r="BF449" s="98" t="e">
        <f t="shared" si="274"/>
        <v>#REF!</v>
      </c>
      <c r="BG449" s="98" t="e">
        <f t="shared" si="275"/>
        <v>#REF!</v>
      </c>
      <c r="BH449" s="89"/>
      <c r="BI449" s="98" t="e">
        <f t="shared" si="276"/>
        <v>#REF!</v>
      </c>
      <c r="BJ449" s="98" t="e">
        <f t="shared" si="277"/>
        <v>#REF!</v>
      </c>
      <c r="BK449" s="89"/>
      <c r="BL449" s="98" t="str">
        <f t="shared" si="278"/>
        <v/>
      </c>
      <c r="BM449" s="98" t="str">
        <f t="shared" si="279"/>
        <v/>
      </c>
      <c r="BN449" s="89"/>
      <c r="BO449" s="98" t="str">
        <f t="shared" si="280"/>
        <v/>
      </c>
      <c r="BP449" s="98" t="str">
        <f t="shared" si="281"/>
        <v/>
      </c>
      <c r="BQ449" s="89"/>
      <c r="BR449" s="98" t="str">
        <f t="shared" si="282"/>
        <v/>
      </c>
      <c r="BS449" s="98" t="str">
        <f t="shared" si="283"/>
        <v/>
      </c>
      <c r="BT449" s="89"/>
      <c r="BU449" s="98" t="str">
        <f t="shared" si="284"/>
        <v/>
      </c>
      <c r="BV449" s="98" t="str">
        <f t="shared" si="285"/>
        <v/>
      </c>
      <c r="BW449" s="89"/>
      <c r="BX449" s="63"/>
    </row>
    <row r="450" spans="1:76" s="59" customFormat="1" x14ac:dyDescent="0.25">
      <c r="A450" s="83">
        <v>6</v>
      </c>
      <c r="B450" s="109" t="str">
        <f t="shared" si="263"/>
        <v xml:space="preserve">: </v>
      </c>
      <c r="C450" s="106"/>
      <c r="D450" s="106"/>
      <c r="E450" s="108"/>
      <c r="F450" s="106"/>
      <c r="G450" s="108"/>
      <c r="H450" s="107"/>
      <c r="I450" s="106"/>
      <c r="J450" s="106"/>
      <c r="K450" s="104"/>
      <c r="L450" s="110"/>
      <c r="M450" s="104"/>
      <c r="N450" s="151" t="s">
        <v>234</v>
      </c>
      <c r="O450" s="105"/>
      <c r="P450" s="104"/>
      <c r="Q450" s="440"/>
      <c r="R450" s="440"/>
      <c r="S450" s="64"/>
      <c r="T450" s="103"/>
      <c r="U450" s="101" t="str">
        <f t="shared" si="264"/>
        <v/>
      </c>
      <c r="V450" s="102" t="str">
        <f t="shared" si="265"/>
        <v/>
      </c>
      <c r="W450" s="101" t="str">
        <f t="shared" si="266"/>
        <v/>
      </c>
      <c r="X450" s="100" t="str">
        <f t="shared" si="267"/>
        <v>TWh / ha / year</v>
      </c>
      <c r="Y450" s="89"/>
      <c r="Z450" s="89"/>
      <c r="AB450" s="63"/>
      <c r="AR450" s="63"/>
      <c r="AS450" s="89"/>
      <c r="AT450" s="89"/>
      <c r="AU450" s="99"/>
      <c r="AV450" s="89"/>
      <c r="AW450" s="98" t="e">
        <f t="shared" si="268"/>
        <v>#REF!</v>
      </c>
      <c r="AX450" s="98" t="e">
        <f t="shared" si="269"/>
        <v>#REF!</v>
      </c>
      <c r="AY450" s="89"/>
      <c r="AZ450" s="98" t="e">
        <f t="shared" si="270"/>
        <v>#REF!</v>
      </c>
      <c r="BA450" s="98" t="e">
        <f t="shared" si="271"/>
        <v>#REF!</v>
      </c>
      <c r="BB450" s="89"/>
      <c r="BC450" s="98" t="e">
        <f t="shared" si="272"/>
        <v>#REF!</v>
      </c>
      <c r="BD450" s="98" t="e">
        <f t="shared" si="273"/>
        <v>#REF!</v>
      </c>
      <c r="BE450" s="89"/>
      <c r="BF450" s="98" t="e">
        <f t="shared" si="274"/>
        <v>#REF!</v>
      </c>
      <c r="BG450" s="98" t="e">
        <f t="shared" si="275"/>
        <v>#REF!</v>
      </c>
      <c r="BH450" s="89"/>
      <c r="BI450" s="98" t="e">
        <f t="shared" si="276"/>
        <v>#REF!</v>
      </c>
      <c r="BJ450" s="98" t="e">
        <f t="shared" si="277"/>
        <v>#REF!</v>
      </c>
      <c r="BK450" s="89"/>
      <c r="BL450" s="98" t="str">
        <f t="shared" si="278"/>
        <v/>
      </c>
      <c r="BM450" s="98" t="str">
        <f t="shared" si="279"/>
        <v/>
      </c>
      <c r="BN450" s="89"/>
      <c r="BO450" s="98" t="str">
        <f t="shared" si="280"/>
        <v/>
      </c>
      <c r="BP450" s="98" t="str">
        <f t="shared" si="281"/>
        <v/>
      </c>
      <c r="BQ450" s="89"/>
      <c r="BR450" s="98" t="str">
        <f t="shared" si="282"/>
        <v/>
      </c>
      <c r="BS450" s="98" t="str">
        <f t="shared" si="283"/>
        <v/>
      </c>
      <c r="BT450" s="89"/>
      <c r="BU450" s="98" t="str">
        <f t="shared" si="284"/>
        <v/>
      </c>
      <c r="BV450" s="98" t="str">
        <f t="shared" si="285"/>
        <v/>
      </c>
      <c r="BW450" s="89"/>
      <c r="BX450" s="63"/>
    </row>
    <row r="451" spans="1:76" s="59" customFormat="1" x14ac:dyDescent="0.25">
      <c r="A451" s="83">
        <v>7</v>
      </c>
      <c r="B451" s="109" t="str">
        <f t="shared" si="263"/>
        <v xml:space="preserve">: </v>
      </c>
      <c r="C451" s="106"/>
      <c r="D451" s="106"/>
      <c r="E451" s="108"/>
      <c r="F451" s="106"/>
      <c r="G451" s="108"/>
      <c r="H451" s="107"/>
      <c r="I451" s="106"/>
      <c r="J451" s="106"/>
      <c r="K451" s="104"/>
      <c r="L451" s="110"/>
      <c r="M451" s="104"/>
      <c r="N451" s="151" t="s">
        <v>234</v>
      </c>
      <c r="O451" s="105"/>
      <c r="P451" s="104"/>
      <c r="Q451" s="440"/>
      <c r="R451" s="440"/>
      <c r="S451" s="64"/>
      <c r="T451" s="103"/>
      <c r="U451" s="101" t="str">
        <f t="shared" si="264"/>
        <v/>
      </c>
      <c r="V451" s="102" t="str">
        <f t="shared" si="265"/>
        <v/>
      </c>
      <c r="W451" s="101" t="str">
        <f t="shared" si="266"/>
        <v/>
      </c>
      <c r="X451" s="100" t="str">
        <f t="shared" si="267"/>
        <v>TWh / ha / year</v>
      </c>
      <c r="Y451" s="89"/>
      <c r="Z451" s="89"/>
      <c r="AB451" s="63"/>
      <c r="AR451" s="63"/>
      <c r="AS451" s="89"/>
      <c r="AT451" s="89"/>
      <c r="AU451" s="99"/>
      <c r="AV451" s="89"/>
      <c r="AW451" s="98" t="e">
        <f t="shared" si="268"/>
        <v>#REF!</v>
      </c>
      <c r="AX451" s="98" t="e">
        <f t="shared" si="269"/>
        <v>#REF!</v>
      </c>
      <c r="AY451" s="89"/>
      <c r="AZ451" s="98" t="e">
        <f t="shared" si="270"/>
        <v>#REF!</v>
      </c>
      <c r="BA451" s="98" t="e">
        <f t="shared" si="271"/>
        <v>#REF!</v>
      </c>
      <c r="BB451" s="89"/>
      <c r="BC451" s="98" t="e">
        <f t="shared" si="272"/>
        <v>#REF!</v>
      </c>
      <c r="BD451" s="98" t="e">
        <f t="shared" si="273"/>
        <v>#REF!</v>
      </c>
      <c r="BE451" s="89"/>
      <c r="BF451" s="98" t="e">
        <f t="shared" si="274"/>
        <v>#REF!</v>
      </c>
      <c r="BG451" s="98" t="e">
        <f t="shared" si="275"/>
        <v>#REF!</v>
      </c>
      <c r="BH451" s="89"/>
      <c r="BI451" s="98" t="e">
        <f t="shared" si="276"/>
        <v>#REF!</v>
      </c>
      <c r="BJ451" s="98" t="e">
        <f t="shared" si="277"/>
        <v>#REF!</v>
      </c>
      <c r="BK451" s="89"/>
      <c r="BL451" s="98" t="str">
        <f t="shared" si="278"/>
        <v/>
      </c>
      <c r="BM451" s="98" t="str">
        <f t="shared" si="279"/>
        <v/>
      </c>
      <c r="BN451" s="89"/>
      <c r="BO451" s="98" t="str">
        <f t="shared" si="280"/>
        <v/>
      </c>
      <c r="BP451" s="98" t="str">
        <f t="shared" si="281"/>
        <v/>
      </c>
      <c r="BQ451" s="89"/>
      <c r="BR451" s="98" t="str">
        <f t="shared" si="282"/>
        <v/>
      </c>
      <c r="BS451" s="98" t="str">
        <f t="shared" si="283"/>
        <v/>
      </c>
      <c r="BT451" s="89"/>
      <c r="BU451" s="98" t="str">
        <f t="shared" si="284"/>
        <v/>
      </c>
      <c r="BV451" s="98" t="str">
        <f t="shared" si="285"/>
        <v/>
      </c>
      <c r="BW451" s="89"/>
      <c r="BX451" s="63"/>
    </row>
    <row r="452" spans="1:76" s="59" customFormat="1" x14ac:dyDescent="0.25">
      <c r="A452" s="83">
        <v>8</v>
      </c>
      <c r="B452" s="109" t="str">
        <f t="shared" si="263"/>
        <v xml:space="preserve">: </v>
      </c>
      <c r="C452" s="106"/>
      <c r="D452" s="106"/>
      <c r="E452" s="108"/>
      <c r="F452" s="106"/>
      <c r="G452" s="108"/>
      <c r="H452" s="107"/>
      <c r="I452" s="106"/>
      <c r="J452" s="106"/>
      <c r="K452" s="104"/>
      <c r="L452" s="110"/>
      <c r="M452" s="104"/>
      <c r="N452" s="151" t="s">
        <v>234</v>
      </c>
      <c r="O452" s="105"/>
      <c r="P452" s="104"/>
      <c r="Q452" s="440"/>
      <c r="R452" s="440"/>
      <c r="S452" s="64"/>
      <c r="T452" s="103"/>
      <c r="U452" s="101" t="str">
        <f t="shared" si="264"/>
        <v/>
      </c>
      <c r="V452" s="102" t="str">
        <f t="shared" si="265"/>
        <v/>
      </c>
      <c r="W452" s="101" t="str">
        <f t="shared" si="266"/>
        <v/>
      </c>
      <c r="X452" s="100" t="str">
        <f t="shared" si="267"/>
        <v>TWh / ha / year</v>
      </c>
      <c r="Y452" s="89"/>
      <c r="Z452" s="89"/>
      <c r="AB452" s="63"/>
      <c r="AR452" s="63"/>
      <c r="AS452" s="89"/>
      <c r="AT452" s="89"/>
      <c r="AU452" s="99"/>
      <c r="AV452" s="89"/>
      <c r="AW452" s="98" t="e">
        <f t="shared" si="268"/>
        <v>#REF!</v>
      </c>
      <c r="AX452" s="98" t="e">
        <f t="shared" si="269"/>
        <v>#REF!</v>
      </c>
      <c r="AY452" s="89"/>
      <c r="AZ452" s="98" t="e">
        <f t="shared" si="270"/>
        <v>#REF!</v>
      </c>
      <c r="BA452" s="98" t="e">
        <f t="shared" si="271"/>
        <v>#REF!</v>
      </c>
      <c r="BB452" s="89"/>
      <c r="BC452" s="98" t="e">
        <f t="shared" si="272"/>
        <v>#REF!</v>
      </c>
      <c r="BD452" s="98" t="e">
        <f t="shared" si="273"/>
        <v>#REF!</v>
      </c>
      <c r="BE452" s="89"/>
      <c r="BF452" s="98" t="e">
        <f t="shared" si="274"/>
        <v>#REF!</v>
      </c>
      <c r="BG452" s="98" t="e">
        <f t="shared" si="275"/>
        <v>#REF!</v>
      </c>
      <c r="BH452" s="89"/>
      <c r="BI452" s="98" t="e">
        <f t="shared" si="276"/>
        <v>#REF!</v>
      </c>
      <c r="BJ452" s="98" t="e">
        <f t="shared" si="277"/>
        <v>#REF!</v>
      </c>
      <c r="BK452" s="89"/>
      <c r="BL452" s="98" t="str">
        <f t="shared" si="278"/>
        <v/>
      </c>
      <c r="BM452" s="98" t="str">
        <f t="shared" si="279"/>
        <v/>
      </c>
      <c r="BN452" s="89"/>
      <c r="BO452" s="98" t="str">
        <f t="shared" si="280"/>
        <v/>
      </c>
      <c r="BP452" s="98" t="str">
        <f t="shared" si="281"/>
        <v/>
      </c>
      <c r="BQ452" s="89"/>
      <c r="BR452" s="98" t="str">
        <f t="shared" si="282"/>
        <v/>
      </c>
      <c r="BS452" s="98" t="str">
        <f t="shared" si="283"/>
        <v/>
      </c>
      <c r="BT452" s="89"/>
      <c r="BU452" s="98" t="str">
        <f t="shared" si="284"/>
        <v/>
      </c>
      <c r="BV452" s="98" t="str">
        <f t="shared" si="285"/>
        <v/>
      </c>
      <c r="BW452" s="89"/>
      <c r="BX452" s="63"/>
    </row>
    <row r="453" spans="1:76" s="59" customFormat="1" x14ac:dyDescent="0.25">
      <c r="A453" s="83">
        <v>9</v>
      </c>
      <c r="B453" s="109" t="str">
        <f t="shared" si="263"/>
        <v xml:space="preserve">: </v>
      </c>
      <c r="C453" s="106"/>
      <c r="D453" s="106"/>
      <c r="E453" s="108"/>
      <c r="F453" s="106"/>
      <c r="G453" s="108"/>
      <c r="H453" s="107"/>
      <c r="I453" s="106"/>
      <c r="J453" s="106"/>
      <c r="K453" s="104"/>
      <c r="L453" s="110"/>
      <c r="M453" s="104"/>
      <c r="N453" s="151" t="s">
        <v>234</v>
      </c>
      <c r="O453" s="105"/>
      <c r="P453" s="104"/>
      <c r="Q453" s="440"/>
      <c r="R453" s="440"/>
      <c r="S453" s="64"/>
      <c r="T453" s="103"/>
      <c r="U453" s="101" t="str">
        <f t="shared" si="264"/>
        <v/>
      </c>
      <c r="V453" s="102" t="str">
        <f t="shared" si="265"/>
        <v/>
      </c>
      <c r="W453" s="101" t="str">
        <f t="shared" si="266"/>
        <v/>
      </c>
      <c r="X453" s="100" t="str">
        <f t="shared" si="267"/>
        <v>TWh / ha / year</v>
      </c>
      <c r="Y453" s="89"/>
      <c r="Z453" s="89"/>
      <c r="AB453" s="63"/>
      <c r="AR453" s="63"/>
      <c r="AS453" s="89"/>
      <c r="AT453" s="89"/>
      <c r="AU453" s="99"/>
      <c r="AV453" s="89"/>
      <c r="AW453" s="98" t="e">
        <f t="shared" si="268"/>
        <v>#REF!</v>
      </c>
      <c r="AX453" s="98" t="e">
        <f t="shared" si="269"/>
        <v>#REF!</v>
      </c>
      <c r="AY453" s="89"/>
      <c r="AZ453" s="98" t="e">
        <f t="shared" si="270"/>
        <v>#REF!</v>
      </c>
      <c r="BA453" s="98" t="e">
        <f t="shared" si="271"/>
        <v>#REF!</v>
      </c>
      <c r="BB453" s="89"/>
      <c r="BC453" s="98" t="e">
        <f t="shared" si="272"/>
        <v>#REF!</v>
      </c>
      <c r="BD453" s="98" t="e">
        <f t="shared" si="273"/>
        <v>#REF!</v>
      </c>
      <c r="BE453" s="89"/>
      <c r="BF453" s="98" t="e">
        <f t="shared" si="274"/>
        <v>#REF!</v>
      </c>
      <c r="BG453" s="98" t="e">
        <f t="shared" si="275"/>
        <v>#REF!</v>
      </c>
      <c r="BH453" s="89"/>
      <c r="BI453" s="98" t="e">
        <f t="shared" si="276"/>
        <v>#REF!</v>
      </c>
      <c r="BJ453" s="98" t="e">
        <f t="shared" si="277"/>
        <v>#REF!</v>
      </c>
      <c r="BK453" s="89"/>
      <c r="BL453" s="98" t="str">
        <f t="shared" si="278"/>
        <v/>
      </c>
      <c r="BM453" s="98" t="str">
        <f t="shared" si="279"/>
        <v/>
      </c>
      <c r="BN453" s="89"/>
      <c r="BO453" s="98" t="str">
        <f t="shared" si="280"/>
        <v/>
      </c>
      <c r="BP453" s="98" t="str">
        <f t="shared" si="281"/>
        <v/>
      </c>
      <c r="BQ453" s="89"/>
      <c r="BR453" s="98" t="str">
        <f t="shared" si="282"/>
        <v/>
      </c>
      <c r="BS453" s="98" t="str">
        <f t="shared" si="283"/>
        <v/>
      </c>
      <c r="BT453" s="89"/>
      <c r="BU453" s="98" t="str">
        <f t="shared" si="284"/>
        <v/>
      </c>
      <c r="BV453" s="98" t="str">
        <f t="shared" si="285"/>
        <v/>
      </c>
      <c r="BW453" s="89"/>
      <c r="BX453" s="63"/>
    </row>
    <row r="454" spans="1:76" s="59" customFormat="1" x14ac:dyDescent="0.25">
      <c r="A454" s="83">
        <v>10</v>
      </c>
      <c r="B454" s="109" t="str">
        <f t="shared" si="263"/>
        <v xml:space="preserve">: </v>
      </c>
      <c r="C454" s="106"/>
      <c r="D454" s="106"/>
      <c r="E454" s="108"/>
      <c r="F454" s="106"/>
      <c r="G454" s="108"/>
      <c r="H454" s="107"/>
      <c r="I454" s="106"/>
      <c r="J454" s="106"/>
      <c r="K454" s="104"/>
      <c r="L454" s="110"/>
      <c r="M454" s="104"/>
      <c r="N454" s="151" t="s">
        <v>234</v>
      </c>
      <c r="O454" s="105"/>
      <c r="P454" s="104"/>
      <c r="Q454" s="440"/>
      <c r="R454" s="440"/>
      <c r="S454" s="64"/>
      <c r="T454" s="103"/>
      <c r="U454" s="101" t="str">
        <f t="shared" si="264"/>
        <v/>
      </c>
      <c r="V454" s="102" t="str">
        <f t="shared" si="265"/>
        <v/>
      </c>
      <c r="W454" s="101" t="str">
        <f t="shared" si="266"/>
        <v/>
      </c>
      <c r="X454" s="100" t="str">
        <f t="shared" si="267"/>
        <v>TWh / ha / year</v>
      </c>
      <c r="Y454" s="89"/>
      <c r="Z454" s="89"/>
      <c r="AB454" s="63"/>
      <c r="AR454" s="63"/>
      <c r="AS454" s="89"/>
      <c r="AT454" s="89"/>
      <c r="AU454" s="99"/>
      <c r="AV454" s="89"/>
      <c r="AW454" s="98" t="e">
        <f t="shared" si="268"/>
        <v>#REF!</v>
      </c>
      <c r="AX454" s="98" t="e">
        <f t="shared" si="269"/>
        <v>#REF!</v>
      </c>
      <c r="AY454" s="89"/>
      <c r="AZ454" s="98" t="e">
        <f t="shared" si="270"/>
        <v>#REF!</v>
      </c>
      <c r="BA454" s="98" t="e">
        <f t="shared" si="271"/>
        <v>#REF!</v>
      </c>
      <c r="BB454" s="89"/>
      <c r="BC454" s="98" t="e">
        <f t="shared" si="272"/>
        <v>#REF!</v>
      </c>
      <c r="BD454" s="98" t="e">
        <f t="shared" si="273"/>
        <v>#REF!</v>
      </c>
      <c r="BE454" s="89"/>
      <c r="BF454" s="98" t="e">
        <f t="shared" si="274"/>
        <v>#REF!</v>
      </c>
      <c r="BG454" s="98" t="e">
        <f t="shared" si="275"/>
        <v>#REF!</v>
      </c>
      <c r="BH454" s="89"/>
      <c r="BI454" s="98" t="e">
        <f t="shared" si="276"/>
        <v>#REF!</v>
      </c>
      <c r="BJ454" s="98" t="e">
        <f t="shared" si="277"/>
        <v>#REF!</v>
      </c>
      <c r="BK454" s="89"/>
      <c r="BL454" s="98" t="str">
        <f t="shared" si="278"/>
        <v/>
      </c>
      <c r="BM454" s="98" t="str">
        <f t="shared" si="279"/>
        <v/>
      </c>
      <c r="BN454" s="89"/>
      <c r="BO454" s="98" t="str">
        <f t="shared" si="280"/>
        <v/>
      </c>
      <c r="BP454" s="98" t="str">
        <f t="shared" si="281"/>
        <v/>
      </c>
      <c r="BQ454" s="89"/>
      <c r="BR454" s="98" t="str">
        <f t="shared" si="282"/>
        <v/>
      </c>
      <c r="BS454" s="98" t="str">
        <f t="shared" si="283"/>
        <v/>
      </c>
      <c r="BT454" s="89"/>
      <c r="BU454" s="98" t="str">
        <f t="shared" si="284"/>
        <v/>
      </c>
      <c r="BV454" s="98" t="str">
        <f t="shared" si="285"/>
        <v/>
      </c>
      <c r="BW454" s="89"/>
      <c r="BX454" s="63"/>
    </row>
    <row r="455" spans="1:76" s="59" customFormat="1" x14ac:dyDescent="0.25">
      <c r="A455" s="83">
        <v>11</v>
      </c>
      <c r="B455" s="109" t="str">
        <f t="shared" si="263"/>
        <v xml:space="preserve">: </v>
      </c>
      <c r="C455" s="106"/>
      <c r="D455" s="106"/>
      <c r="E455" s="108"/>
      <c r="F455" s="106"/>
      <c r="G455" s="108"/>
      <c r="H455" s="107"/>
      <c r="I455" s="106"/>
      <c r="J455" s="106"/>
      <c r="K455" s="104"/>
      <c r="L455" s="110"/>
      <c r="M455" s="104"/>
      <c r="N455" s="151" t="s">
        <v>234</v>
      </c>
      <c r="O455" s="105"/>
      <c r="P455" s="104"/>
      <c r="Q455" s="440"/>
      <c r="R455" s="440"/>
      <c r="S455" s="64"/>
      <c r="T455" s="103"/>
      <c r="U455" s="101" t="str">
        <f t="shared" si="264"/>
        <v/>
      </c>
      <c r="V455" s="102" t="str">
        <f t="shared" si="265"/>
        <v/>
      </c>
      <c r="W455" s="101" t="str">
        <f t="shared" si="266"/>
        <v/>
      </c>
      <c r="X455" s="100" t="str">
        <f t="shared" si="267"/>
        <v>TWh / ha / year</v>
      </c>
      <c r="Y455" s="89"/>
      <c r="Z455" s="89"/>
      <c r="AB455" s="63"/>
      <c r="AR455" s="63"/>
      <c r="AS455" s="89"/>
      <c r="AT455" s="89"/>
      <c r="AU455" s="99"/>
      <c r="AV455" s="89"/>
      <c r="AW455" s="98" t="e">
        <f t="shared" si="268"/>
        <v>#REF!</v>
      </c>
      <c r="AX455" s="98" t="e">
        <f t="shared" si="269"/>
        <v>#REF!</v>
      </c>
      <c r="AY455" s="89"/>
      <c r="AZ455" s="98" t="e">
        <f t="shared" si="270"/>
        <v>#REF!</v>
      </c>
      <c r="BA455" s="98" t="e">
        <f t="shared" si="271"/>
        <v>#REF!</v>
      </c>
      <c r="BB455" s="89"/>
      <c r="BC455" s="98" t="e">
        <f t="shared" si="272"/>
        <v>#REF!</v>
      </c>
      <c r="BD455" s="98" t="e">
        <f t="shared" si="273"/>
        <v>#REF!</v>
      </c>
      <c r="BE455" s="89"/>
      <c r="BF455" s="98" t="e">
        <f t="shared" si="274"/>
        <v>#REF!</v>
      </c>
      <c r="BG455" s="98" t="e">
        <f t="shared" si="275"/>
        <v>#REF!</v>
      </c>
      <c r="BH455" s="89"/>
      <c r="BI455" s="98" t="e">
        <f t="shared" si="276"/>
        <v>#REF!</v>
      </c>
      <c r="BJ455" s="98" t="e">
        <f t="shared" si="277"/>
        <v>#REF!</v>
      </c>
      <c r="BK455" s="89"/>
      <c r="BL455" s="98" t="str">
        <f t="shared" si="278"/>
        <v/>
      </c>
      <c r="BM455" s="98" t="str">
        <f t="shared" si="279"/>
        <v/>
      </c>
      <c r="BN455" s="89"/>
      <c r="BO455" s="98" t="str">
        <f t="shared" si="280"/>
        <v/>
      </c>
      <c r="BP455" s="98" t="str">
        <f t="shared" si="281"/>
        <v/>
      </c>
      <c r="BQ455" s="89"/>
      <c r="BR455" s="98" t="str">
        <f t="shared" si="282"/>
        <v/>
      </c>
      <c r="BS455" s="98" t="str">
        <f t="shared" si="283"/>
        <v/>
      </c>
      <c r="BT455" s="89"/>
      <c r="BU455" s="98" t="str">
        <f t="shared" si="284"/>
        <v/>
      </c>
      <c r="BV455" s="98" t="str">
        <f t="shared" si="285"/>
        <v/>
      </c>
      <c r="BW455" s="89"/>
      <c r="BX455" s="63"/>
    </row>
    <row r="456" spans="1:76" s="59" customFormat="1" x14ac:dyDescent="0.25">
      <c r="A456" s="83">
        <v>12</v>
      </c>
      <c r="B456" s="109" t="str">
        <f t="shared" si="263"/>
        <v xml:space="preserve">: </v>
      </c>
      <c r="C456" s="106"/>
      <c r="D456" s="106"/>
      <c r="E456" s="108"/>
      <c r="F456" s="106"/>
      <c r="G456" s="108"/>
      <c r="H456" s="107"/>
      <c r="I456" s="106"/>
      <c r="J456" s="106"/>
      <c r="K456" s="104"/>
      <c r="L456" s="110"/>
      <c r="M456" s="104"/>
      <c r="N456" s="151" t="s">
        <v>234</v>
      </c>
      <c r="O456" s="105"/>
      <c r="P456" s="104"/>
      <c r="Q456" s="440"/>
      <c r="R456" s="440"/>
      <c r="S456" s="64"/>
      <c r="T456" s="103"/>
      <c r="U456" s="101" t="str">
        <f t="shared" si="264"/>
        <v/>
      </c>
      <c r="V456" s="102" t="str">
        <f t="shared" si="265"/>
        <v/>
      </c>
      <c r="W456" s="101" t="str">
        <f t="shared" si="266"/>
        <v/>
      </c>
      <c r="X456" s="100" t="str">
        <f t="shared" si="267"/>
        <v>TWh / ha / year</v>
      </c>
      <c r="Y456" s="89"/>
      <c r="Z456" s="89"/>
      <c r="AB456" s="63"/>
      <c r="AR456" s="63"/>
      <c r="AS456" s="89"/>
      <c r="AT456" s="89"/>
      <c r="AU456" s="99"/>
      <c r="AV456" s="89"/>
      <c r="AW456" s="98" t="e">
        <f t="shared" si="268"/>
        <v>#REF!</v>
      </c>
      <c r="AX456" s="98" t="e">
        <f t="shared" si="269"/>
        <v>#REF!</v>
      </c>
      <c r="AY456" s="89"/>
      <c r="AZ456" s="98" t="e">
        <f t="shared" si="270"/>
        <v>#REF!</v>
      </c>
      <c r="BA456" s="98" t="e">
        <f t="shared" si="271"/>
        <v>#REF!</v>
      </c>
      <c r="BB456" s="89"/>
      <c r="BC456" s="98" t="e">
        <f t="shared" si="272"/>
        <v>#REF!</v>
      </c>
      <c r="BD456" s="98" t="e">
        <f t="shared" si="273"/>
        <v>#REF!</v>
      </c>
      <c r="BE456" s="89"/>
      <c r="BF456" s="98" t="e">
        <f t="shared" si="274"/>
        <v>#REF!</v>
      </c>
      <c r="BG456" s="98" t="e">
        <f t="shared" si="275"/>
        <v>#REF!</v>
      </c>
      <c r="BH456" s="89"/>
      <c r="BI456" s="98" t="e">
        <f t="shared" si="276"/>
        <v>#REF!</v>
      </c>
      <c r="BJ456" s="98" t="e">
        <f t="shared" si="277"/>
        <v>#REF!</v>
      </c>
      <c r="BK456" s="89"/>
      <c r="BL456" s="98" t="str">
        <f t="shared" si="278"/>
        <v/>
      </c>
      <c r="BM456" s="98" t="str">
        <f t="shared" si="279"/>
        <v/>
      </c>
      <c r="BN456" s="89"/>
      <c r="BO456" s="98" t="str">
        <f t="shared" si="280"/>
        <v/>
      </c>
      <c r="BP456" s="98" t="str">
        <f t="shared" si="281"/>
        <v/>
      </c>
      <c r="BQ456" s="89"/>
      <c r="BR456" s="98" t="str">
        <f t="shared" si="282"/>
        <v/>
      </c>
      <c r="BS456" s="98" t="str">
        <f t="shared" si="283"/>
        <v/>
      </c>
      <c r="BT456" s="89"/>
      <c r="BU456" s="98" t="str">
        <f t="shared" si="284"/>
        <v/>
      </c>
      <c r="BV456" s="98" t="str">
        <f t="shared" si="285"/>
        <v/>
      </c>
      <c r="BW456" s="89"/>
      <c r="BX456" s="63"/>
    </row>
    <row r="457" spans="1:76" s="59" customFormat="1" x14ac:dyDescent="0.25">
      <c r="A457" s="83">
        <v>13</v>
      </c>
      <c r="B457" s="109" t="str">
        <f t="shared" si="263"/>
        <v xml:space="preserve">: </v>
      </c>
      <c r="C457" s="106"/>
      <c r="D457" s="106"/>
      <c r="E457" s="108"/>
      <c r="F457" s="106"/>
      <c r="G457" s="108"/>
      <c r="H457" s="107"/>
      <c r="I457" s="106"/>
      <c r="J457" s="106"/>
      <c r="K457" s="104"/>
      <c r="L457" s="110"/>
      <c r="M457" s="104"/>
      <c r="N457" s="151" t="s">
        <v>234</v>
      </c>
      <c r="O457" s="105"/>
      <c r="P457" s="104"/>
      <c r="Q457" s="440"/>
      <c r="R457" s="440"/>
      <c r="S457" s="64"/>
      <c r="T457" s="103"/>
      <c r="U457" s="101" t="str">
        <f t="shared" si="264"/>
        <v/>
      </c>
      <c r="V457" s="102" t="str">
        <f t="shared" si="265"/>
        <v/>
      </c>
      <c r="W457" s="101" t="str">
        <f t="shared" si="266"/>
        <v/>
      </c>
      <c r="X457" s="100" t="str">
        <f t="shared" si="267"/>
        <v>TWh / ha / year</v>
      </c>
      <c r="Y457" s="89"/>
      <c r="Z457" s="89"/>
      <c r="AB457" s="63"/>
      <c r="AR457" s="63"/>
      <c r="AS457" s="89"/>
      <c r="AT457" s="89"/>
      <c r="AU457" s="99"/>
      <c r="AV457" s="89"/>
      <c r="AW457" s="98" t="e">
        <f t="shared" si="268"/>
        <v>#REF!</v>
      </c>
      <c r="AX457" s="98" t="e">
        <f t="shared" si="269"/>
        <v>#REF!</v>
      </c>
      <c r="AY457" s="89"/>
      <c r="AZ457" s="98" t="e">
        <f t="shared" si="270"/>
        <v>#REF!</v>
      </c>
      <c r="BA457" s="98" t="e">
        <f t="shared" si="271"/>
        <v>#REF!</v>
      </c>
      <c r="BB457" s="89"/>
      <c r="BC457" s="98" t="e">
        <f t="shared" si="272"/>
        <v>#REF!</v>
      </c>
      <c r="BD457" s="98" t="e">
        <f t="shared" si="273"/>
        <v>#REF!</v>
      </c>
      <c r="BE457" s="89"/>
      <c r="BF457" s="98" t="e">
        <f t="shared" si="274"/>
        <v>#REF!</v>
      </c>
      <c r="BG457" s="98" t="e">
        <f t="shared" si="275"/>
        <v>#REF!</v>
      </c>
      <c r="BH457" s="89"/>
      <c r="BI457" s="98" t="e">
        <f t="shared" si="276"/>
        <v>#REF!</v>
      </c>
      <c r="BJ457" s="98" t="e">
        <f t="shared" si="277"/>
        <v>#REF!</v>
      </c>
      <c r="BK457" s="89"/>
      <c r="BL457" s="98" t="str">
        <f t="shared" si="278"/>
        <v/>
      </c>
      <c r="BM457" s="98" t="str">
        <f t="shared" si="279"/>
        <v/>
      </c>
      <c r="BN457" s="89"/>
      <c r="BO457" s="98" t="str">
        <f t="shared" si="280"/>
        <v/>
      </c>
      <c r="BP457" s="98" t="str">
        <f t="shared" si="281"/>
        <v/>
      </c>
      <c r="BQ457" s="89"/>
      <c r="BR457" s="98" t="str">
        <f t="shared" si="282"/>
        <v/>
      </c>
      <c r="BS457" s="98" t="str">
        <f t="shared" si="283"/>
        <v/>
      </c>
      <c r="BT457" s="89"/>
      <c r="BU457" s="98" t="str">
        <f t="shared" si="284"/>
        <v/>
      </c>
      <c r="BV457" s="98" t="str">
        <f t="shared" si="285"/>
        <v/>
      </c>
      <c r="BW457" s="89"/>
      <c r="BX457" s="63"/>
    </row>
    <row r="458" spans="1:76" s="59" customFormat="1" x14ac:dyDescent="0.25">
      <c r="A458" s="83">
        <v>14</v>
      </c>
      <c r="B458" s="109" t="str">
        <f t="shared" si="263"/>
        <v xml:space="preserve">: </v>
      </c>
      <c r="C458" s="106"/>
      <c r="D458" s="106"/>
      <c r="E458" s="108"/>
      <c r="F458" s="106"/>
      <c r="G458" s="108"/>
      <c r="H458" s="107"/>
      <c r="I458" s="106"/>
      <c r="J458" s="106"/>
      <c r="K458" s="104"/>
      <c r="L458" s="110"/>
      <c r="M458" s="104"/>
      <c r="N458" s="151" t="s">
        <v>234</v>
      </c>
      <c r="O458" s="105"/>
      <c r="P458" s="104"/>
      <c r="Q458" s="440"/>
      <c r="R458" s="440"/>
      <c r="S458" s="64"/>
      <c r="T458" s="103"/>
      <c r="U458" s="101" t="str">
        <f t="shared" si="264"/>
        <v/>
      </c>
      <c r="V458" s="102" t="str">
        <f t="shared" si="265"/>
        <v/>
      </c>
      <c r="W458" s="101" t="str">
        <f t="shared" si="266"/>
        <v/>
      </c>
      <c r="X458" s="100" t="str">
        <f t="shared" si="267"/>
        <v>TWh / ha / year</v>
      </c>
      <c r="Y458" s="89"/>
      <c r="Z458" s="89"/>
      <c r="AB458" s="63"/>
      <c r="AR458" s="63"/>
      <c r="AS458" s="89"/>
      <c r="AT458" s="89"/>
      <c r="AU458" s="99"/>
      <c r="AV458" s="89"/>
      <c r="AW458" s="98" t="e">
        <f t="shared" si="268"/>
        <v>#REF!</v>
      </c>
      <c r="AX458" s="98" t="e">
        <f t="shared" si="269"/>
        <v>#REF!</v>
      </c>
      <c r="AY458" s="89"/>
      <c r="AZ458" s="98" t="e">
        <f t="shared" si="270"/>
        <v>#REF!</v>
      </c>
      <c r="BA458" s="98" t="e">
        <f t="shared" si="271"/>
        <v>#REF!</v>
      </c>
      <c r="BB458" s="89"/>
      <c r="BC458" s="98" t="e">
        <f t="shared" si="272"/>
        <v>#REF!</v>
      </c>
      <c r="BD458" s="98" t="e">
        <f t="shared" si="273"/>
        <v>#REF!</v>
      </c>
      <c r="BE458" s="89"/>
      <c r="BF458" s="98" t="e">
        <f t="shared" si="274"/>
        <v>#REF!</v>
      </c>
      <c r="BG458" s="98" t="e">
        <f t="shared" si="275"/>
        <v>#REF!</v>
      </c>
      <c r="BH458" s="89"/>
      <c r="BI458" s="98" t="e">
        <f t="shared" si="276"/>
        <v>#REF!</v>
      </c>
      <c r="BJ458" s="98" t="e">
        <f t="shared" si="277"/>
        <v>#REF!</v>
      </c>
      <c r="BK458" s="89"/>
      <c r="BL458" s="98" t="str">
        <f t="shared" si="278"/>
        <v/>
      </c>
      <c r="BM458" s="98" t="str">
        <f t="shared" si="279"/>
        <v/>
      </c>
      <c r="BN458" s="89"/>
      <c r="BO458" s="98" t="str">
        <f t="shared" si="280"/>
        <v/>
      </c>
      <c r="BP458" s="98" t="str">
        <f t="shared" si="281"/>
        <v/>
      </c>
      <c r="BQ458" s="89"/>
      <c r="BR458" s="98" t="str">
        <f t="shared" si="282"/>
        <v/>
      </c>
      <c r="BS458" s="98" t="str">
        <f t="shared" si="283"/>
        <v/>
      </c>
      <c r="BT458" s="89"/>
      <c r="BU458" s="98" t="str">
        <f t="shared" si="284"/>
        <v/>
      </c>
      <c r="BV458" s="98" t="str">
        <f t="shared" si="285"/>
        <v/>
      </c>
      <c r="BW458" s="89"/>
      <c r="BX458" s="63"/>
    </row>
    <row r="459" spans="1:76" s="59" customFormat="1" x14ac:dyDescent="0.25">
      <c r="A459" s="83">
        <v>15</v>
      </c>
      <c r="B459" s="109" t="str">
        <f t="shared" si="263"/>
        <v xml:space="preserve">: </v>
      </c>
      <c r="C459" s="106"/>
      <c r="D459" s="106"/>
      <c r="E459" s="108"/>
      <c r="F459" s="106"/>
      <c r="G459" s="108"/>
      <c r="H459" s="107"/>
      <c r="I459" s="106"/>
      <c r="J459" s="106"/>
      <c r="K459" s="104"/>
      <c r="L459" s="110"/>
      <c r="M459" s="104"/>
      <c r="N459" s="151" t="s">
        <v>234</v>
      </c>
      <c r="O459" s="105"/>
      <c r="P459" s="104"/>
      <c r="Q459" s="440"/>
      <c r="R459" s="440"/>
      <c r="S459" s="64"/>
      <c r="T459" s="103"/>
      <c r="U459" s="101" t="str">
        <f t="shared" si="264"/>
        <v/>
      </c>
      <c r="V459" s="102" t="str">
        <f t="shared" si="265"/>
        <v/>
      </c>
      <c r="W459" s="101" t="str">
        <f t="shared" si="266"/>
        <v/>
      </c>
      <c r="X459" s="100" t="str">
        <f t="shared" si="267"/>
        <v>TWh / ha / year</v>
      </c>
      <c r="Y459" s="89"/>
      <c r="Z459" s="89"/>
      <c r="AB459" s="63"/>
      <c r="AR459" s="63"/>
      <c r="AS459" s="89"/>
      <c r="AT459" s="89"/>
      <c r="AU459" s="99"/>
      <c r="AV459" s="89"/>
      <c r="AW459" s="98" t="e">
        <f t="shared" si="268"/>
        <v>#REF!</v>
      </c>
      <c r="AX459" s="98" t="e">
        <f t="shared" si="269"/>
        <v>#REF!</v>
      </c>
      <c r="AY459" s="89"/>
      <c r="AZ459" s="98" t="e">
        <f t="shared" si="270"/>
        <v>#REF!</v>
      </c>
      <c r="BA459" s="98" t="e">
        <f t="shared" si="271"/>
        <v>#REF!</v>
      </c>
      <c r="BB459" s="89"/>
      <c r="BC459" s="98" t="e">
        <f t="shared" si="272"/>
        <v>#REF!</v>
      </c>
      <c r="BD459" s="98" t="e">
        <f t="shared" si="273"/>
        <v>#REF!</v>
      </c>
      <c r="BE459" s="89"/>
      <c r="BF459" s="98" t="e">
        <f t="shared" si="274"/>
        <v>#REF!</v>
      </c>
      <c r="BG459" s="98" t="e">
        <f t="shared" si="275"/>
        <v>#REF!</v>
      </c>
      <c r="BH459" s="89"/>
      <c r="BI459" s="98" t="e">
        <f t="shared" si="276"/>
        <v>#REF!</v>
      </c>
      <c r="BJ459" s="98" t="e">
        <f t="shared" si="277"/>
        <v>#REF!</v>
      </c>
      <c r="BK459" s="89"/>
      <c r="BL459" s="98" t="str">
        <f t="shared" si="278"/>
        <v/>
      </c>
      <c r="BM459" s="98" t="str">
        <f t="shared" si="279"/>
        <v/>
      </c>
      <c r="BN459" s="89"/>
      <c r="BO459" s="98" t="str">
        <f t="shared" si="280"/>
        <v/>
      </c>
      <c r="BP459" s="98" t="str">
        <f t="shared" si="281"/>
        <v/>
      </c>
      <c r="BQ459" s="89"/>
      <c r="BR459" s="98" t="str">
        <f t="shared" si="282"/>
        <v/>
      </c>
      <c r="BS459" s="98" t="str">
        <f t="shared" si="283"/>
        <v/>
      </c>
      <c r="BT459" s="89"/>
      <c r="BU459" s="98" t="str">
        <f t="shared" si="284"/>
        <v/>
      </c>
      <c r="BV459" s="98" t="str">
        <f t="shared" si="285"/>
        <v/>
      </c>
      <c r="BW459" s="89"/>
      <c r="BX459" s="63"/>
    </row>
    <row r="460" spans="1:76" s="59" customFormat="1" x14ac:dyDescent="0.25">
      <c r="A460" s="83">
        <v>16</v>
      </c>
      <c r="B460" s="109" t="str">
        <f t="shared" si="263"/>
        <v xml:space="preserve">: </v>
      </c>
      <c r="C460" s="106"/>
      <c r="D460" s="106"/>
      <c r="E460" s="108"/>
      <c r="F460" s="106"/>
      <c r="G460" s="108"/>
      <c r="H460" s="107"/>
      <c r="I460" s="106"/>
      <c r="J460" s="106"/>
      <c r="K460" s="104"/>
      <c r="L460" s="110"/>
      <c r="M460" s="104"/>
      <c r="N460" s="151" t="s">
        <v>234</v>
      </c>
      <c r="O460" s="105"/>
      <c r="P460" s="104"/>
      <c r="Q460" s="440"/>
      <c r="R460" s="440"/>
      <c r="S460" s="64"/>
      <c r="T460" s="103"/>
      <c r="U460" s="101" t="str">
        <f t="shared" si="264"/>
        <v/>
      </c>
      <c r="V460" s="102" t="str">
        <f t="shared" si="265"/>
        <v/>
      </c>
      <c r="W460" s="101" t="str">
        <f t="shared" si="266"/>
        <v/>
      </c>
      <c r="X460" s="100" t="str">
        <f t="shared" si="267"/>
        <v>TWh / ha / year</v>
      </c>
      <c r="Y460" s="89"/>
      <c r="Z460" s="89"/>
      <c r="AB460" s="63"/>
      <c r="AR460" s="63"/>
      <c r="AS460" s="89"/>
      <c r="AT460" s="89"/>
      <c r="AU460" s="99"/>
      <c r="AV460" s="89"/>
      <c r="AW460" s="98" t="e">
        <f t="shared" si="268"/>
        <v>#REF!</v>
      </c>
      <c r="AX460" s="98" t="e">
        <f t="shared" si="269"/>
        <v>#REF!</v>
      </c>
      <c r="AY460" s="89"/>
      <c r="AZ460" s="98" t="e">
        <f t="shared" si="270"/>
        <v>#REF!</v>
      </c>
      <c r="BA460" s="98" t="e">
        <f t="shared" si="271"/>
        <v>#REF!</v>
      </c>
      <c r="BB460" s="89"/>
      <c r="BC460" s="98" t="e">
        <f t="shared" si="272"/>
        <v>#REF!</v>
      </c>
      <c r="BD460" s="98" t="e">
        <f t="shared" si="273"/>
        <v>#REF!</v>
      </c>
      <c r="BE460" s="89"/>
      <c r="BF460" s="98" t="e">
        <f t="shared" si="274"/>
        <v>#REF!</v>
      </c>
      <c r="BG460" s="98" t="e">
        <f t="shared" si="275"/>
        <v>#REF!</v>
      </c>
      <c r="BH460" s="89"/>
      <c r="BI460" s="98" t="e">
        <f t="shared" si="276"/>
        <v>#REF!</v>
      </c>
      <c r="BJ460" s="98" t="e">
        <f t="shared" si="277"/>
        <v>#REF!</v>
      </c>
      <c r="BK460" s="89"/>
      <c r="BL460" s="98" t="str">
        <f t="shared" si="278"/>
        <v/>
      </c>
      <c r="BM460" s="98" t="str">
        <f t="shared" si="279"/>
        <v/>
      </c>
      <c r="BN460" s="89"/>
      <c r="BO460" s="98" t="str">
        <f t="shared" si="280"/>
        <v/>
      </c>
      <c r="BP460" s="98" t="str">
        <f t="shared" si="281"/>
        <v/>
      </c>
      <c r="BQ460" s="89"/>
      <c r="BR460" s="98" t="str">
        <f t="shared" si="282"/>
        <v/>
      </c>
      <c r="BS460" s="98" t="str">
        <f t="shared" si="283"/>
        <v/>
      </c>
      <c r="BT460" s="89"/>
      <c r="BU460" s="98" t="str">
        <f t="shared" si="284"/>
        <v/>
      </c>
      <c r="BV460" s="98" t="str">
        <f t="shared" si="285"/>
        <v/>
      </c>
      <c r="BW460" s="89"/>
      <c r="BX460" s="63"/>
    </row>
    <row r="461" spans="1:76" s="59" customFormat="1" x14ac:dyDescent="0.25">
      <c r="A461" s="83">
        <v>17</v>
      </c>
      <c r="B461" s="109" t="str">
        <f t="shared" si="263"/>
        <v xml:space="preserve">: </v>
      </c>
      <c r="C461" s="106"/>
      <c r="D461" s="106"/>
      <c r="E461" s="108"/>
      <c r="F461" s="106"/>
      <c r="G461" s="108"/>
      <c r="H461" s="107"/>
      <c r="I461" s="106"/>
      <c r="J461" s="106"/>
      <c r="K461" s="104"/>
      <c r="L461" s="110"/>
      <c r="M461" s="104"/>
      <c r="N461" s="151" t="s">
        <v>234</v>
      </c>
      <c r="O461" s="105"/>
      <c r="P461" s="104"/>
      <c r="Q461" s="440"/>
      <c r="R461" s="440"/>
      <c r="S461" s="64"/>
      <c r="T461" s="103"/>
      <c r="U461" s="101" t="str">
        <f t="shared" si="264"/>
        <v/>
      </c>
      <c r="V461" s="102" t="str">
        <f t="shared" si="265"/>
        <v/>
      </c>
      <c r="W461" s="101" t="str">
        <f t="shared" si="266"/>
        <v/>
      </c>
      <c r="X461" s="100" t="str">
        <f t="shared" si="267"/>
        <v>TWh / ha / year</v>
      </c>
      <c r="Y461" s="89"/>
      <c r="Z461" s="89"/>
      <c r="AB461" s="63"/>
      <c r="AR461" s="63"/>
      <c r="AS461" s="89"/>
      <c r="AT461" s="89"/>
      <c r="AU461" s="99"/>
      <c r="AV461" s="89"/>
      <c r="AW461" s="98" t="e">
        <f t="shared" si="268"/>
        <v>#REF!</v>
      </c>
      <c r="AX461" s="98" t="e">
        <f t="shared" si="269"/>
        <v>#REF!</v>
      </c>
      <c r="AY461" s="89"/>
      <c r="AZ461" s="98" t="e">
        <f t="shared" si="270"/>
        <v>#REF!</v>
      </c>
      <c r="BA461" s="98" t="e">
        <f t="shared" si="271"/>
        <v>#REF!</v>
      </c>
      <c r="BB461" s="89"/>
      <c r="BC461" s="98" t="e">
        <f t="shared" si="272"/>
        <v>#REF!</v>
      </c>
      <c r="BD461" s="98" t="e">
        <f t="shared" si="273"/>
        <v>#REF!</v>
      </c>
      <c r="BE461" s="89"/>
      <c r="BF461" s="98" t="e">
        <f t="shared" si="274"/>
        <v>#REF!</v>
      </c>
      <c r="BG461" s="98" t="e">
        <f t="shared" si="275"/>
        <v>#REF!</v>
      </c>
      <c r="BH461" s="89"/>
      <c r="BI461" s="98" t="e">
        <f t="shared" si="276"/>
        <v>#REF!</v>
      </c>
      <c r="BJ461" s="98" t="e">
        <f t="shared" si="277"/>
        <v>#REF!</v>
      </c>
      <c r="BK461" s="89"/>
      <c r="BL461" s="98" t="str">
        <f t="shared" si="278"/>
        <v/>
      </c>
      <c r="BM461" s="98" t="str">
        <f t="shared" si="279"/>
        <v/>
      </c>
      <c r="BN461" s="89"/>
      <c r="BO461" s="98" t="str">
        <f t="shared" si="280"/>
        <v/>
      </c>
      <c r="BP461" s="98" t="str">
        <f t="shared" si="281"/>
        <v/>
      </c>
      <c r="BQ461" s="89"/>
      <c r="BR461" s="98" t="str">
        <f t="shared" si="282"/>
        <v/>
      </c>
      <c r="BS461" s="98" t="str">
        <f t="shared" si="283"/>
        <v/>
      </c>
      <c r="BT461" s="89"/>
      <c r="BU461" s="98" t="str">
        <f t="shared" si="284"/>
        <v/>
      </c>
      <c r="BV461" s="98" t="str">
        <f t="shared" si="285"/>
        <v/>
      </c>
      <c r="BW461" s="89"/>
      <c r="BX461" s="63"/>
    </row>
    <row r="462" spans="1:76" s="59" customFormat="1" x14ac:dyDescent="0.25">
      <c r="A462" s="83">
        <v>18</v>
      </c>
      <c r="B462" s="109" t="str">
        <f t="shared" si="263"/>
        <v xml:space="preserve">: </v>
      </c>
      <c r="C462" s="106"/>
      <c r="D462" s="106"/>
      <c r="E462" s="108"/>
      <c r="F462" s="106"/>
      <c r="G462" s="108"/>
      <c r="H462" s="107"/>
      <c r="I462" s="106"/>
      <c r="J462" s="106"/>
      <c r="K462" s="104"/>
      <c r="L462" s="104"/>
      <c r="M462" s="104"/>
      <c r="N462" s="151" t="s">
        <v>234</v>
      </c>
      <c r="O462" s="105"/>
      <c r="P462" s="104"/>
      <c r="Q462" s="440"/>
      <c r="R462" s="440"/>
      <c r="S462" s="64"/>
      <c r="T462" s="103"/>
      <c r="U462" s="101" t="str">
        <f t="shared" si="264"/>
        <v/>
      </c>
      <c r="V462" s="102" t="str">
        <f t="shared" si="265"/>
        <v/>
      </c>
      <c r="W462" s="101" t="str">
        <f t="shared" si="266"/>
        <v/>
      </c>
      <c r="X462" s="100" t="str">
        <f t="shared" si="267"/>
        <v>TWh / ha / year</v>
      </c>
      <c r="Y462" s="89"/>
      <c r="Z462" s="89"/>
      <c r="AB462" s="63"/>
      <c r="AR462" s="63"/>
      <c r="AS462" s="89"/>
      <c r="AT462" s="89"/>
      <c r="AU462" s="99"/>
      <c r="AV462" s="89"/>
      <c r="AW462" s="98" t="e">
        <f t="shared" si="268"/>
        <v>#REF!</v>
      </c>
      <c r="AX462" s="98" t="e">
        <f t="shared" si="269"/>
        <v>#REF!</v>
      </c>
      <c r="AY462" s="89"/>
      <c r="AZ462" s="98" t="e">
        <f t="shared" si="270"/>
        <v>#REF!</v>
      </c>
      <c r="BA462" s="98" t="e">
        <f t="shared" si="271"/>
        <v>#REF!</v>
      </c>
      <c r="BB462" s="89"/>
      <c r="BC462" s="98" t="e">
        <f t="shared" si="272"/>
        <v>#REF!</v>
      </c>
      <c r="BD462" s="98" t="e">
        <f t="shared" si="273"/>
        <v>#REF!</v>
      </c>
      <c r="BE462" s="89"/>
      <c r="BF462" s="98" t="e">
        <f t="shared" si="274"/>
        <v>#REF!</v>
      </c>
      <c r="BG462" s="98" t="e">
        <f t="shared" si="275"/>
        <v>#REF!</v>
      </c>
      <c r="BH462" s="89"/>
      <c r="BI462" s="98" t="e">
        <f t="shared" si="276"/>
        <v>#REF!</v>
      </c>
      <c r="BJ462" s="98" t="e">
        <f t="shared" si="277"/>
        <v>#REF!</v>
      </c>
      <c r="BK462" s="89"/>
      <c r="BL462" s="98" t="str">
        <f t="shared" si="278"/>
        <v/>
      </c>
      <c r="BM462" s="98" t="str">
        <f t="shared" si="279"/>
        <v/>
      </c>
      <c r="BN462" s="89"/>
      <c r="BO462" s="98" t="str">
        <f t="shared" si="280"/>
        <v/>
      </c>
      <c r="BP462" s="98" t="str">
        <f t="shared" si="281"/>
        <v/>
      </c>
      <c r="BQ462" s="89"/>
      <c r="BR462" s="98" t="str">
        <f t="shared" si="282"/>
        <v/>
      </c>
      <c r="BS462" s="98" t="str">
        <f t="shared" si="283"/>
        <v/>
      </c>
      <c r="BT462" s="89"/>
      <c r="BU462" s="98" t="str">
        <f t="shared" si="284"/>
        <v/>
      </c>
      <c r="BV462" s="98" t="str">
        <f t="shared" si="285"/>
        <v/>
      </c>
      <c r="BW462" s="89"/>
      <c r="BX462" s="63"/>
    </row>
    <row r="463" spans="1:76" s="59" customFormat="1" x14ac:dyDescent="0.25">
      <c r="A463" s="83">
        <v>19</v>
      </c>
      <c r="B463" s="109" t="str">
        <f t="shared" si="263"/>
        <v xml:space="preserve">: </v>
      </c>
      <c r="C463" s="106"/>
      <c r="D463" s="106"/>
      <c r="E463" s="108"/>
      <c r="F463" s="106"/>
      <c r="G463" s="108"/>
      <c r="H463" s="107"/>
      <c r="I463" s="106"/>
      <c r="J463" s="106"/>
      <c r="K463" s="104"/>
      <c r="L463" s="104"/>
      <c r="M463" s="104"/>
      <c r="N463" s="151" t="s">
        <v>234</v>
      </c>
      <c r="O463" s="105"/>
      <c r="P463" s="104"/>
      <c r="Q463" s="440"/>
      <c r="R463" s="440"/>
      <c r="S463" s="64"/>
      <c r="T463" s="103"/>
      <c r="U463" s="101" t="str">
        <f t="shared" si="264"/>
        <v/>
      </c>
      <c r="V463" s="102" t="str">
        <f t="shared" si="265"/>
        <v/>
      </c>
      <c r="W463" s="101" t="str">
        <f t="shared" si="266"/>
        <v/>
      </c>
      <c r="X463" s="100" t="str">
        <f t="shared" si="267"/>
        <v>TWh / ha / year</v>
      </c>
      <c r="Y463" s="89"/>
      <c r="Z463" s="89"/>
      <c r="AB463" s="63"/>
      <c r="AR463" s="63"/>
      <c r="AS463" s="89"/>
      <c r="AT463" s="89"/>
      <c r="AU463" s="99"/>
      <c r="AV463" s="89"/>
      <c r="AW463" s="98" t="e">
        <f t="shared" si="268"/>
        <v>#REF!</v>
      </c>
      <c r="AX463" s="98" t="e">
        <f t="shared" si="269"/>
        <v>#REF!</v>
      </c>
      <c r="AY463" s="89"/>
      <c r="AZ463" s="98" t="e">
        <f t="shared" si="270"/>
        <v>#REF!</v>
      </c>
      <c r="BA463" s="98" t="e">
        <f t="shared" si="271"/>
        <v>#REF!</v>
      </c>
      <c r="BB463" s="89"/>
      <c r="BC463" s="98" t="e">
        <f t="shared" si="272"/>
        <v>#REF!</v>
      </c>
      <c r="BD463" s="98" t="e">
        <f t="shared" si="273"/>
        <v>#REF!</v>
      </c>
      <c r="BE463" s="89"/>
      <c r="BF463" s="98" t="e">
        <f t="shared" si="274"/>
        <v>#REF!</v>
      </c>
      <c r="BG463" s="98" t="e">
        <f t="shared" si="275"/>
        <v>#REF!</v>
      </c>
      <c r="BH463" s="89"/>
      <c r="BI463" s="98" t="e">
        <f t="shared" si="276"/>
        <v>#REF!</v>
      </c>
      <c r="BJ463" s="98" t="e">
        <f t="shared" si="277"/>
        <v>#REF!</v>
      </c>
      <c r="BK463" s="89"/>
      <c r="BL463" s="98" t="str">
        <f t="shared" si="278"/>
        <v/>
      </c>
      <c r="BM463" s="98" t="str">
        <f t="shared" si="279"/>
        <v/>
      </c>
      <c r="BN463" s="89"/>
      <c r="BO463" s="98" t="str">
        <f t="shared" si="280"/>
        <v/>
      </c>
      <c r="BP463" s="98" t="str">
        <f t="shared" si="281"/>
        <v/>
      </c>
      <c r="BQ463" s="89"/>
      <c r="BR463" s="98" t="str">
        <f t="shared" si="282"/>
        <v/>
      </c>
      <c r="BS463" s="98" t="str">
        <f t="shared" si="283"/>
        <v/>
      </c>
      <c r="BT463" s="89"/>
      <c r="BU463" s="98" t="str">
        <f t="shared" si="284"/>
        <v/>
      </c>
      <c r="BV463" s="98" t="str">
        <f t="shared" si="285"/>
        <v/>
      </c>
      <c r="BW463" s="89"/>
      <c r="BX463" s="63"/>
    </row>
    <row r="464" spans="1:76" s="59" customFormat="1" x14ac:dyDescent="0.25">
      <c r="A464" s="83">
        <v>20</v>
      </c>
      <c r="B464" s="109" t="str">
        <f t="shared" si="263"/>
        <v xml:space="preserve">: </v>
      </c>
      <c r="C464" s="106"/>
      <c r="D464" s="106"/>
      <c r="E464" s="108"/>
      <c r="F464" s="106"/>
      <c r="G464" s="108"/>
      <c r="H464" s="107"/>
      <c r="I464" s="106"/>
      <c r="J464" s="106"/>
      <c r="K464" s="104"/>
      <c r="L464" s="104"/>
      <c r="M464" s="104"/>
      <c r="N464" s="151" t="s">
        <v>234</v>
      </c>
      <c r="O464" s="105"/>
      <c r="P464" s="104"/>
      <c r="Q464" s="440"/>
      <c r="R464" s="440"/>
      <c r="S464" s="64"/>
      <c r="T464" s="103"/>
      <c r="U464" s="101" t="str">
        <f t="shared" si="264"/>
        <v/>
      </c>
      <c r="V464" s="102" t="str">
        <f t="shared" si="265"/>
        <v/>
      </c>
      <c r="W464" s="101" t="str">
        <f t="shared" si="266"/>
        <v/>
      </c>
      <c r="X464" s="100" t="str">
        <f t="shared" si="267"/>
        <v>TWh / ha / year</v>
      </c>
      <c r="Y464" s="89"/>
      <c r="Z464" s="89"/>
      <c r="AB464" s="63"/>
      <c r="AR464" s="63"/>
      <c r="AS464" s="89"/>
      <c r="AT464" s="89"/>
      <c r="AU464" s="99"/>
      <c r="AV464" s="89"/>
      <c r="AW464" s="98" t="e">
        <f t="shared" si="268"/>
        <v>#REF!</v>
      </c>
      <c r="AX464" s="98" t="e">
        <f t="shared" si="269"/>
        <v>#REF!</v>
      </c>
      <c r="AY464" s="89"/>
      <c r="AZ464" s="98" t="e">
        <f t="shared" si="270"/>
        <v>#REF!</v>
      </c>
      <c r="BA464" s="98" t="e">
        <f t="shared" si="271"/>
        <v>#REF!</v>
      </c>
      <c r="BB464" s="89"/>
      <c r="BC464" s="98" t="e">
        <f t="shared" si="272"/>
        <v>#REF!</v>
      </c>
      <c r="BD464" s="98" t="e">
        <f t="shared" si="273"/>
        <v>#REF!</v>
      </c>
      <c r="BE464" s="89"/>
      <c r="BF464" s="98" t="e">
        <f t="shared" si="274"/>
        <v>#REF!</v>
      </c>
      <c r="BG464" s="98" t="e">
        <f t="shared" si="275"/>
        <v>#REF!</v>
      </c>
      <c r="BH464" s="89"/>
      <c r="BI464" s="98" t="e">
        <f t="shared" si="276"/>
        <v>#REF!</v>
      </c>
      <c r="BJ464" s="98" t="e">
        <f t="shared" si="277"/>
        <v>#REF!</v>
      </c>
      <c r="BK464" s="89"/>
      <c r="BL464" s="98" t="str">
        <f t="shared" si="278"/>
        <v/>
      </c>
      <c r="BM464" s="98" t="str">
        <f t="shared" si="279"/>
        <v/>
      </c>
      <c r="BN464" s="89"/>
      <c r="BO464" s="98" t="str">
        <f t="shared" si="280"/>
        <v/>
      </c>
      <c r="BP464" s="98" t="str">
        <f t="shared" si="281"/>
        <v/>
      </c>
      <c r="BQ464" s="89"/>
      <c r="BR464" s="98" t="str">
        <f t="shared" si="282"/>
        <v/>
      </c>
      <c r="BS464" s="98" t="str">
        <f t="shared" si="283"/>
        <v/>
      </c>
      <c r="BT464" s="89"/>
      <c r="BU464" s="98" t="str">
        <f t="shared" si="284"/>
        <v/>
      </c>
      <c r="BV464" s="98" t="str">
        <f t="shared" si="285"/>
        <v/>
      </c>
      <c r="BW464" s="89"/>
      <c r="BX464" s="63"/>
    </row>
    <row r="465" spans="1:76" s="59" customFormat="1" x14ac:dyDescent="0.25">
      <c r="A465" s="83"/>
      <c r="B465" s="91" t="s">
        <v>64</v>
      </c>
      <c r="C465" s="92"/>
      <c r="D465" s="92"/>
      <c r="E465" s="92"/>
      <c r="F465" s="92"/>
      <c r="G465" s="92"/>
      <c r="I465" s="89"/>
      <c r="J465" s="94"/>
      <c r="K465" s="64"/>
      <c r="L465" s="64"/>
      <c r="M465" s="64" t="s">
        <v>63</v>
      </c>
      <c r="N465" s="64"/>
      <c r="O465" s="64"/>
      <c r="P465" s="64"/>
      <c r="Q465" s="64"/>
      <c r="R465" s="64"/>
      <c r="S465" s="64"/>
      <c r="T465" s="94" t="s">
        <v>62</v>
      </c>
      <c r="U465" s="97" t="e">
        <f>AVERAGE(U445:U464)</f>
        <v>#DIV/0!</v>
      </c>
      <c r="V465" s="97" t="e">
        <f>IF(U473="Y",SUM(V445:V464)/SUM(O445:O464),AVERAGE(V445:V464))</f>
        <v>#DIV/0!</v>
      </c>
      <c r="W465" s="96" t="e">
        <f>SUM(W445:W464)/SUM(O445:O464)</f>
        <v>#DIV/0!</v>
      </c>
      <c r="X465" s="89"/>
      <c r="Y465" s="89"/>
      <c r="Z465" s="89"/>
      <c r="AB465" s="95"/>
      <c r="AR465" s="63"/>
      <c r="AS465" s="89"/>
      <c r="AT465" s="89"/>
      <c r="AU465" s="89"/>
      <c r="AV465" s="94" t="s">
        <v>62</v>
      </c>
      <c r="AW465" s="93" t="e">
        <f>AVERAGE(AW445:AW464)</f>
        <v>#REF!</v>
      </c>
      <c r="AX465" s="93" t="e">
        <f>SUM(AX445:AX464)/COUNTIF(AX445:AX464,"&gt;0")</f>
        <v>#REF!</v>
      </c>
      <c r="AY465" s="89"/>
      <c r="AZ465" s="93" t="e">
        <f>AVERAGE(AZ445:AZ464)</f>
        <v>#REF!</v>
      </c>
      <c r="BA465" s="93" t="e">
        <f>SUM(BA445:BA464)/COUNTIF(BA445:BA464,"&gt;0")</f>
        <v>#REF!</v>
      </c>
      <c r="BB465" s="89"/>
      <c r="BC465" s="93" t="e">
        <f>AVERAGE(BC445:BC464)</f>
        <v>#REF!</v>
      </c>
      <c r="BD465" s="93" t="e">
        <f>SUM(BD445:BD464)/COUNTIF(BD445:BD464,"&gt;0")</f>
        <v>#REF!</v>
      </c>
      <c r="BE465" s="89"/>
      <c r="BF465" s="93" t="e">
        <f>AVERAGE(BF445:BF464)</f>
        <v>#REF!</v>
      </c>
      <c r="BG465" s="93" t="e">
        <f>SUM(BG445:BG464)/COUNTIF(BG445:BG464,"&gt;0")</f>
        <v>#REF!</v>
      </c>
      <c r="BH465" s="89"/>
      <c r="BI465" s="93" t="e">
        <f>AVERAGE(BI445:BI464)</f>
        <v>#REF!</v>
      </c>
      <c r="BJ465" s="93" t="e">
        <f>SUM(BJ445:BJ464)/COUNTIF(BJ445:BJ464,"&gt;0")</f>
        <v>#REF!</v>
      </c>
      <c r="BK465" s="94"/>
      <c r="BL465" s="93" t="e">
        <f>AVERAGE(BL445:BL464)</f>
        <v>#DIV/0!</v>
      </c>
      <c r="BM465" s="93" t="e">
        <f>SUM(BM445:BM464)/COUNTIF(BM445:BM464,"&gt;0")</f>
        <v>#DIV/0!</v>
      </c>
      <c r="BN465" s="89"/>
      <c r="BO465" s="93" t="e">
        <f>AVERAGE(BO445:BO464)</f>
        <v>#DIV/0!</v>
      </c>
      <c r="BP465" s="93" t="e">
        <f>SUM(BP445:BP464)/COUNTIF(BP445:BP464,"&gt;0")</f>
        <v>#DIV/0!</v>
      </c>
      <c r="BQ465" s="89"/>
      <c r="BR465" s="93" t="e">
        <f>AVERAGE(BR445:BR464)</f>
        <v>#DIV/0!</v>
      </c>
      <c r="BS465" s="93" t="e">
        <f>SUM(BS445:BS464)/COUNTIF(BS445:BS464,"&gt;0")</f>
        <v>#DIV/0!</v>
      </c>
      <c r="BT465" s="89"/>
      <c r="BU465" s="93" t="e">
        <f>AVERAGE(BU445:BU464)</f>
        <v>#DIV/0!</v>
      </c>
      <c r="BV465" s="93" t="e">
        <f>SUM(BV445:BV464)/COUNTIF(BV445:BV464,"&gt;0")</f>
        <v>#DIV/0!</v>
      </c>
      <c r="BW465" s="89"/>
      <c r="BX465" s="63"/>
    </row>
    <row r="466" spans="1:76" s="59" customFormat="1" x14ac:dyDescent="0.25">
      <c r="A466" s="83"/>
      <c r="B466" s="91" t="s">
        <v>61</v>
      </c>
      <c r="C466" s="92" t="s">
        <v>60</v>
      </c>
      <c r="D466" s="398"/>
      <c r="E466" s="399"/>
      <c r="F466" s="399"/>
      <c r="G466" s="399"/>
      <c r="H466" s="399"/>
      <c r="I466" s="399"/>
      <c r="J466" s="399"/>
      <c r="K466" s="400"/>
      <c r="L466" s="64"/>
      <c r="M466" s="64"/>
      <c r="N466" s="64"/>
      <c r="O466" s="64"/>
      <c r="P466" s="64"/>
      <c r="Q466" s="64"/>
      <c r="R466" s="64"/>
      <c r="S466" s="64"/>
      <c r="T466" s="77" t="s">
        <v>57</v>
      </c>
      <c r="U466" s="88" t="e">
        <f>U465+X466*U469</f>
        <v>#DIV/0!</v>
      </c>
      <c r="V466" s="88" t="e">
        <f>V465+X466*V469</f>
        <v>#DIV/0!</v>
      </c>
      <c r="W466" s="88" t="e">
        <f>W465+X466*W469</f>
        <v>#DIV/0!</v>
      </c>
      <c r="X466" s="86">
        <v>1</v>
      </c>
      <c r="Y466" s="64" t="s">
        <v>59</v>
      </c>
      <c r="Z466" s="89"/>
      <c r="AA466" s="89" t="s">
        <v>58</v>
      </c>
      <c r="AB466" s="87"/>
      <c r="AR466" s="63"/>
      <c r="AS466" s="89"/>
      <c r="AT466" s="89"/>
      <c r="AU466" s="89"/>
      <c r="AV466" s="77" t="s">
        <v>57</v>
      </c>
      <c r="AW466" s="76" t="e">
        <f>AW465+(AW471*AW468)</f>
        <v>#REF!</v>
      </c>
      <c r="AX466" s="76" t="e">
        <f>AX465+(AX471*AW468)</f>
        <v>#REF!</v>
      </c>
      <c r="AY466" s="89"/>
      <c r="AZ466" s="76" t="e">
        <f>AZ465+(AZ471*AZ468)</f>
        <v>#REF!</v>
      </c>
      <c r="BA466" s="76" t="e">
        <f>BA465+(BA471*AZ468)</f>
        <v>#REF!</v>
      </c>
      <c r="BB466" s="89"/>
      <c r="BC466" s="76" t="e">
        <f>BC465+(BC471*BC468)</f>
        <v>#REF!</v>
      </c>
      <c r="BD466" s="76" t="e">
        <f>BD465+(BD471*BC468)</f>
        <v>#REF!</v>
      </c>
      <c r="BE466" s="89"/>
      <c r="BF466" s="76" t="e">
        <f>BF465+(BF471*BF468)</f>
        <v>#REF!</v>
      </c>
      <c r="BG466" s="76" t="e">
        <f>BG465+(BG471*BF468)</f>
        <v>#REF!</v>
      </c>
      <c r="BH466" s="89"/>
      <c r="BI466" s="76" t="e">
        <f>BI465+(BI471*BI468)</f>
        <v>#REF!</v>
      </c>
      <c r="BJ466" s="76" t="e">
        <f>BJ465+(BJ471*BI468)</f>
        <v>#REF!</v>
      </c>
      <c r="BK466" s="77"/>
      <c r="BL466" s="76" t="e">
        <f>BL465+(BL471*BL468)</f>
        <v>#DIV/0!</v>
      </c>
      <c r="BM466" s="76" t="e">
        <f>BM465+(BM471*BL468)</f>
        <v>#DIV/0!</v>
      </c>
      <c r="BN466" s="89"/>
      <c r="BO466" s="76" t="e">
        <f>BO465+(BO471*BO468)</f>
        <v>#DIV/0!</v>
      </c>
      <c r="BP466" s="76" t="e">
        <f>BP465+(BP471*BO468)</f>
        <v>#DIV/0!</v>
      </c>
      <c r="BQ466" s="89"/>
      <c r="BR466" s="76" t="e">
        <f>BR465+(BR471*BR468)</f>
        <v>#DIV/0!</v>
      </c>
      <c r="BS466" s="76" t="e">
        <f>BS465+(BS471*BR468)</f>
        <v>#DIV/0!</v>
      </c>
      <c r="BT466" s="89"/>
      <c r="BU466" s="76" t="e">
        <f>BU465+(BU471*BU468)</f>
        <v>#DIV/0!</v>
      </c>
      <c r="BV466" s="76" t="e">
        <f>BV465+(BV471*BU468)</f>
        <v>#DIV/0!</v>
      </c>
      <c r="BW466" s="89"/>
      <c r="BX466" s="63"/>
    </row>
    <row r="467" spans="1:76" s="59" customFormat="1" x14ac:dyDescent="0.25">
      <c r="A467" s="83"/>
      <c r="B467" s="91" t="s">
        <v>56</v>
      </c>
      <c r="C467" s="83"/>
      <c r="D467" s="401"/>
      <c r="E467" s="402"/>
      <c r="F467" s="402"/>
      <c r="G467" s="402"/>
      <c r="H467" s="402"/>
      <c r="I467" s="402"/>
      <c r="J467" s="402"/>
      <c r="K467" s="403"/>
      <c r="L467" s="89"/>
      <c r="M467" s="89"/>
      <c r="N467" s="64"/>
      <c r="O467" s="64"/>
      <c r="P467" s="64"/>
      <c r="Q467" s="64"/>
      <c r="R467" s="64"/>
      <c r="S467" s="64"/>
      <c r="T467" s="77" t="s">
        <v>54</v>
      </c>
      <c r="U467" s="88" t="e">
        <f>IF($AA467="Y",MIN(U445:U464),U465-$X467*U469)</f>
        <v>#DIV/0!</v>
      </c>
      <c r="V467" s="88" t="e">
        <f>IF($AA467="Y",MIN(V445:V464),V465-$X467*V469)</f>
        <v>#DIV/0!</v>
      </c>
      <c r="W467" s="88" t="e">
        <f>IF($AA467="Y",MIN(W445:W464),W465-$X467*W469)</f>
        <v>#DIV/0!</v>
      </c>
      <c r="X467" s="86">
        <v>1</v>
      </c>
      <c r="Y467" s="64" t="s">
        <v>55</v>
      </c>
      <c r="Z467" s="89"/>
      <c r="AA467" s="90" t="s">
        <v>47</v>
      </c>
      <c r="AB467" s="87"/>
      <c r="AR467" s="63"/>
      <c r="AS467" s="89"/>
      <c r="AT467" s="89"/>
      <c r="AU467" s="89"/>
      <c r="AV467" s="77" t="s">
        <v>54</v>
      </c>
      <c r="AW467" s="76" t="e">
        <f>AW465-(AW471*AW469)</f>
        <v>#REF!</v>
      </c>
      <c r="AX467" s="76" t="e">
        <f>AX465-(AX471*AW469)</f>
        <v>#REF!</v>
      </c>
      <c r="AY467" s="89"/>
      <c r="AZ467" s="76" t="e">
        <f>AZ465-(AZ471*AZ469)</f>
        <v>#REF!</v>
      </c>
      <c r="BA467" s="76" t="e">
        <f>BA465-(BA471*AZ469)</f>
        <v>#REF!</v>
      </c>
      <c r="BB467" s="89"/>
      <c r="BC467" s="76" t="e">
        <f>BC465-(BC471*BC469)</f>
        <v>#REF!</v>
      </c>
      <c r="BD467" s="76" t="e">
        <f>BD465-(BD471*BC469)</f>
        <v>#REF!</v>
      </c>
      <c r="BE467" s="89"/>
      <c r="BF467" s="76" t="e">
        <f>BF465-(BF471*BF469)</f>
        <v>#REF!</v>
      </c>
      <c r="BG467" s="76" t="e">
        <f>BG465-(BG471*BF469)</f>
        <v>#REF!</v>
      </c>
      <c r="BH467" s="89"/>
      <c r="BI467" s="76" t="e">
        <f>BI465-(BI471*BI469)</f>
        <v>#REF!</v>
      </c>
      <c r="BJ467" s="76" t="e">
        <f>BJ465-(BJ471*BI469)</f>
        <v>#REF!</v>
      </c>
      <c r="BK467" s="77"/>
      <c r="BL467" s="76" t="e">
        <f>BL465-(BL471*BL469)</f>
        <v>#DIV/0!</v>
      </c>
      <c r="BM467" s="76" t="e">
        <f>BM465-(BM471*BL469)</f>
        <v>#DIV/0!</v>
      </c>
      <c r="BN467" s="89"/>
      <c r="BO467" s="76" t="e">
        <f>BO465-(BO471*BO469)</f>
        <v>#DIV/0!</v>
      </c>
      <c r="BP467" s="76" t="e">
        <f>BP465-(BP471*BO469)</f>
        <v>#DIV/0!</v>
      </c>
      <c r="BQ467" s="89"/>
      <c r="BR467" s="76" t="e">
        <f>BR465-(BR471*BR469)</f>
        <v>#DIV/0!</v>
      </c>
      <c r="BS467" s="76" t="e">
        <f>BS465-(BS471*BR469)</f>
        <v>#DIV/0!</v>
      </c>
      <c r="BT467" s="89"/>
      <c r="BU467" s="76" t="e">
        <f>BU465-(BU471*BU469)</f>
        <v>#DIV/0!</v>
      </c>
      <c r="BV467" s="76" t="e">
        <f>BV465-(BV471*BU469)</f>
        <v>#DIV/0!</v>
      </c>
      <c r="BW467" s="89"/>
      <c r="BX467" s="63"/>
    </row>
    <row r="468" spans="1:76" s="59" customFormat="1" ht="14.25" x14ac:dyDescent="0.2">
      <c r="A468" s="83"/>
      <c r="B468" s="83"/>
      <c r="C468" s="83"/>
      <c r="D468" s="401"/>
      <c r="E468" s="402"/>
      <c r="F468" s="402"/>
      <c r="G468" s="402"/>
      <c r="H468" s="402"/>
      <c r="I468" s="402"/>
      <c r="J468" s="402"/>
      <c r="K468" s="403"/>
      <c r="L468" s="64"/>
      <c r="M468" s="64"/>
      <c r="N468" s="64"/>
      <c r="O468" s="64"/>
      <c r="P468" s="64"/>
      <c r="Q468" s="64"/>
      <c r="R468" s="64"/>
      <c r="S468" s="64"/>
      <c r="T468" s="77" t="s">
        <v>51</v>
      </c>
      <c r="U468" s="88" t="e">
        <f>IF((0.67*U469)&gt;U465,"no","yes")</f>
        <v>#DIV/0!</v>
      </c>
      <c r="V468" s="88" t="e">
        <f>IF((0.67*V469)&gt;V465,"no","yes")</f>
        <v>#DIV/0!</v>
      </c>
      <c r="W468" s="88" t="e">
        <f>IF((0.67*W469)&gt;W465,"no","yes")</f>
        <v>#DIV/0!</v>
      </c>
      <c r="X468" s="64"/>
      <c r="Y468" s="64"/>
      <c r="Z468" s="64"/>
      <c r="AB468" s="87"/>
      <c r="AR468" s="63"/>
      <c r="AS468" s="64"/>
      <c r="AT468" s="64"/>
      <c r="AU468" s="360" t="s">
        <v>53</v>
      </c>
      <c r="AV468" s="361"/>
      <c r="AW468" s="86">
        <v>1</v>
      </c>
      <c r="AX468" s="64"/>
      <c r="AY468" s="64"/>
      <c r="AZ468" s="86">
        <v>1</v>
      </c>
      <c r="BA468" s="64"/>
      <c r="BB468" s="64"/>
      <c r="BC468" s="86">
        <v>1</v>
      </c>
      <c r="BD468" s="64"/>
      <c r="BE468" s="64"/>
      <c r="BF468" s="86">
        <v>1</v>
      </c>
      <c r="BG468" s="64"/>
      <c r="BH468" s="64"/>
      <c r="BI468" s="86">
        <v>1</v>
      </c>
      <c r="BJ468" s="64"/>
      <c r="BK468" s="77"/>
      <c r="BL468" s="86">
        <v>1</v>
      </c>
      <c r="BM468" s="64"/>
      <c r="BN468" s="64"/>
      <c r="BO468" s="86">
        <v>1</v>
      </c>
      <c r="BP468" s="64"/>
      <c r="BQ468" s="64"/>
      <c r="BR468" s="86">
        <v>1</v>
      </c>
      <c r="BS468" s="64"/>
      <c r="BT468" s="64"/>
      <c r="BU468" s="86">
        <v>1</v>
      </c>
      <c r="BV468" s="64"/>
      <c r="BW468" s="64"/>
      <c r="BX468" s="63"/>
    </row>
    <row r="469" spans="1:76" s="59" customFormat="1" ht="14.25" x14ac:dyDescent="0.2">
      <c r="A469" s="83"/>
      <c r="B469" s="83"/>
      <c r="C469" s="83"/>
      <c r="D469" s="401"/>
      <c r="E469" s="402"/>
      <c r="F469" s="402"/>
      <c r="G469" s="402"/>
      <c r="H469" s="402"/>
      <c r="I469" s="402"/>
      <c r="J469" s="402"/>
      <c r="K469" s="403"/>
      <c r="L469" s="64"/>
      <c r="M469" s="64"/>
      <c r="N469" s="64"/>
      <c r="O469" s="64"/>
      <c r="P469" s="64"/>
      <c r="Q469" s="64"/>
      <c r="R469" s="64"/>
      <c r="S469" s="64"/>
      <c r="T469" s="77" t="s">
        <v>50</v>
      </c>
      <c r="U469" s="88" t="e">
        <f>_xlfn.STDEV.P(U445:U464)</f>
        <v>#DIV/0!</v>
      </c>
      <c r="V469" s="88" t="e">
        <f t="array" ref="V469">IF(U473="Y",SQRT(SUM(IFERROR(O445:O464*(U445:U464-(V465))^2,0))/((COUNTIFS(O445:O464,"&lt;&gt;"&amp;"")-1)/COUNTIFS(O445:O464,"&lt;&gt;"&amp;"")*SUM(O445:O464))),_xlfn.STDEV.P(V445:V464))</f>
        <v>#DIV/0!</v>
      </c>
      <c r="W469" s="88" t="e">
        <f t="array" ref="W469">SQRT(SUM(IFERROR(O445:O464*(U445:U464-(W465))^2,0))/((COUNTIFS(O445:O464,"&lt;&gt;"&amp;"")-1)/COUNTIFS(O445:O464,"&lt;&gt;"&amp;"")*SUM(O445:O464)))</f>
        <v>#DIV/0!</v>
      </c>
      <c r="X469" s="64"/>
      <c r="Y469" s="64"/>
      <c r="Z469" s="64"/>
      <c r="AB469" s="87"/>
      <c r="AR469" s="63"/>
      <c r="AS469" s="64"/>
      <c r="AT469" s="64"/>
      <c r="AU469" s="360"/>
      <c r="AV469" s="361"/>
      <c r="AW469" s="86">
        <v>1</v>
      </c>
      <c r="AX469" s="64"/>
      <c r="AY469" s="64"/>
      <c r="AZ469" s="86">
        <v>1</v>
      </c>
      <c r="BA469" s="64"/>
      <c r="BB469" s="64"/>
      <c r="BC469" s="86">
        <v>1</v>
      </c>
      <c r="BD469" s="64"/>
      <c r="BE469" s="64"/>
      <c r="BF469" s="86">
        <v>1</v>
      </c>
      <c r="BG469" s="64"/>
      <c r="BH469" s="64"/>
      <c r="BI469" s="86">
        <v>1</v>
      </c>
      <c r="BJ469" s="64"/>
      <c r="BK469" s="77"/>
      <c r="BL469" s="86">
        <v>1</v>
      </c>
      <c r="BM469" s="64"/>
      <c r="BN469" s="64"/>
      <c r="BO469" s="86">
        <v>1</v>
      </c>
      <c r="BP469" s="64"/>
      <c r="BQ469" s="64"/>
      <c r="BR469" s="86">
        <v>1</v>
      </c>
      <c r="BS469" s="64"/>
      <c r="BT469" s="64"/>
      <c r="BU469" s="86">
        <v>1</v>
      </c>
      <c r="BV469" s="64"/>
      <c r="BW469" s="64"/>
      <c r="BX469" s="63"/>
    </row>
    <row r="470" spans="1:76" s="59" customFormat="1" x14ac:dyDescent="0.25">
      <c r="A470" s="64"/>
      <c r="B470" s="64"/>
      <c r="C470" s="83"/>
      <c r="D470" s="401"/>
      <c r="E470" s="402"/>
      <c r="F470" s="402"/>
      <c r="G470" s="402"/>
      <c r="H470" s="402"/>
      <c r="I470" s="402"/>
      <c r="J470" s="402"/>
      <c r="K470" s="403"/>
      <c r="L470" s="64"/>
      <c r="M470" s="64"/>
      <c r="N470" s="64"/>
      <c r="O470" s="64"/>
      <c r="P470" s="64"/>
      <c r="Q470" s="64"/>
      <c r="R470" s="64"/>
      <c r="S470" s="64"/>
      <c r="T470" s="73" t="s">
        <v>48</v>
      </c>
      <c r="U470" s="85">
        <f>COUNTIF(U445:U464,"&gt;0")</f>
        <v>0</v>
      </c>
      <c r="V470" s="85">
        <f>COUNTIF(V445:V464,"&gt;0")</f>
        <v>0</v>
      </c>
      <c r="W470" s="81"/>
      <c r="X470" s="84" t="s">
        <v>52</v>
      </c>
      <c r="Y470" s="64"/>
      <c r="Z470" s="64"/>
      <c r="AB470" s="63"/>
      <c r="AR470" s="63"/>
      <c r="AS470" s="64"/>
      <c r="AT470" s="64"/>
      <c r="AU470" s="64"/>
      <c r="AV470" s="77" t="s">
        <v>51</v>
      </c>
      <c r="AW470" s="76" t="e">
        <f>IF((0.67*AW471)&gt;AW465,"no","yes")</f>
        <v>#REF!</v>
      </c>
      <c r="AX470" s="76" t="e">
        <f>IF((0.67*AX471)&gt;AX465,"no","yes")</f>
        <v>#REF!</v>
      </c>
      <c r="AY470" s="64"/>
      <c r="AZ470" s="76" t="e">
        <f>IF((0.67*AZ471)&gt;AZ465,"no","yes")</f>
        <v>#REF!</v>
      </c>
      <c r="BA470" s="76" t="e">
        <f>IF((0.67*BA471)&gt;BA465,"no","yes")</f>
        <v>#REF!</v>
      </c>
      <c r="BB470" s="64"/>
      <c r="BC470" s="76" t="e">
        <f>IF((0.67*BC471)&gt;BC465,"no","yes")</f>
        <v>#REF!</v>
      </c>
      <c r="BD470" s="76" t="e">
        <f>IF((0.67*BD471)&gt;BD465,"no","yes")</f>
        <v>#REF!</v>
      </c>
      <c r="BE470" s="64"/>
      <c r="BF470" s="76" t="e">
        <f>IF((0.67*BF471)&gt;BF465,"no","yes")</f>
        <v>#REF!</v>
      </c>
      <c r="BG470" s="76" t="e">
        <f>IF((0.67*BG471)&gt;BG465,"no","yes")</f>
        <v>#REF!</v>
      </c>
      <c r="BH470" s="64"/>
      <c r="BI470" s="76" t="e">
        <f>IF((0.67*BI471)&gt;BI465,"no","yes")</f>
        <v>#REF!</v>
      </c>
      <c r="BJ470" s="76" t="e">
        <f>IF((0.67*BJ471)&gt;BJ465,"no","yes")</f>
        <v>#REF!</v>
      </c>
      <c r="BK470" s="73"/>
      <c r="BL470" s="76" t="e">
        <f>IF((0.67*BL471)&gt;BL465,"no","yes")</f>
        <v>#DIV/0!</v>
      </c>
      <c r="BM470" s="76" t="e">
        <f>IF((0.67*BM471)&gt;BM465,"no","yes")</f>
        <v>#DIV/0!</v>
      </c>
      <c r="BN470" s="64"/>
      <c r="BO470" s="76" t="e">
        <f>IF((0.67*BO471)&gt;BO465,"no","yes")</f>
        <v>#DIV/0!</v>
      </c>
      <c r="BP470" s="76" t="e">
        <f>IF((0.67*BP471)&gt;BP465,"no","yes")</f>
        <v>#DIV/0!</v>
      </c>
      <c r="BQ470" s="64"/>
      <c r="BR470" s="76" t="e">
        <f>IF((0.67*BR471)&gt;BR465,"no","yes")</f>
        <v>#DIV/0!</v>
      </c>
      <c r="BS470" s="76" t="e">
        <f>IF((0.67*BS471)&gt;BS465,"no","yes")</f>
        <v>#DIV/0!</v>
      </c>
      <c r="BT470" s="64"/>
      <c r="BU470" s="76" t="e">
        <f>IF((0.67*BU471)&gt;BU465,"no","yes")</f>
        <v>#DIV/0!</v>
      </c>
      <c r="BV470" s="76" t="e">
        <f>IF((0.67*BV471)&gt;BV465,"no","yes")</f>
        <v>#DIV/0!</v>
      </c>
      <c r="BW470" s="64"/>
      <c r="BX470" s="63"/>
    </row>
    <row r="471" spans="1:76" s="59" customFormat="1" ht="14.25" x14ac:dyDescent="0.2">
      <c r="C471" s="83"/>
      <c r="D471" s="401"/>
      <c r="E471" s="402"/>
      <c r="F471" s="402"/>
      <c r="G471" s="402"/>
      <c r="H471" s="402"/>
      <c r="I471" s="402"/>
      <c r="J471" s="402"/>
      <c r="K471" s="403"/>
      <c r="L471" s="64"/>
      <c r="M471" s="64"/>
      <c r="N471" s="64"/>
      <c r="O471" s="64"/>
      <c r="P471" s="64"/>
      <c r="Q471" s="64"/>
      <c r="R471" s="64"/>
      <c r="S471" s="64"/>
      <c r="T471" s="64"/>
      <c r="U471" s="162"/>
      <c r="V471" s="64"/>
      <c r="W471" s="64"/>
      <c r="X471" s="80"/>
      <c r="Y471" s="79"/>
      <c r="Z471" s="78"/>
      <c r="AB471" s="63"/>
      <c r="AR471" s="63"/>
      <c r="AS471" s="64"/>
      <c r="AT471" s="64"/>
      <c r="AU471" s="64"/>
      <c r="AV471" s="77" t="s">
        <v>50</v>
      </c>
      <c r="AW471" s="76" t="e">
        <f>_xlfn.STDEV.P(AW445:AW464)</f>
        <v>#REF!</v>
      </c>
      <c r="AX471" s="76" t="e">
        <f>_xlfn.STDEV.P(AX445:AX464)</f>
        <v>#REF!</v>
      </c>
      <c r="AY471" s="64"/>
      <c r="AZ471" s="76" t="e">
        <f>_xlfn.STDEV.P(AZ445:AZ464)</f>
        <v>#REF!</v>
      </c>
      <c r="BA471" s="76" t="e">
        <f>_xlfn.STDEV.P(BA445:BA464)</f>
        <v>#REF!</v>
      </c>
      <c r="BB471" s="64"/>
      <c r="BC471" s="76" t="e">
        <f>_xlfn.STDEV.P(BC445:BC464)</f>
        <v>#REF!</v>
      </c>
      <c r="BD471" s="76" t="e">
        <f>_xlfn.STDEV.P(BD445:BD464)</f>
        <v>#REF!</v>
      </c>
      <c r="BE471" s="64"/>
      <c r="BF471" s="76" t="e">
        <f>_xlfn.STDEV.P(BF445:BF464)</f>
        <v>#REF!</v>
      </c>
      <c r="BG471" s="76" t="e">
        <f>_xlfn.STDEV.P(BG445:BG464)</f>
        <v>#REF!</v>
      </c>
      <c r="BH471" s="64"/>
      <c r="BI471" s="76" t="e">
        <f>_xlfn.STDEV.P(BI445:BI464)</f>
        <v>#REF!</v>
      </c>
      <c r="BJ471" s="76" t="e">
        <f>_xlfn.STDEV.P(BJ445:BJ464)</f>
        <v>#REF!</v>
      </c>
      <c r="BK471" s="64"/>
      <c r="BL471" s="76" t="e">
        <f>_xlfn.STDEV.P(BL445:BL464)</f>
        <v>#DIV/0!</v>
      </c>
      <c r="BM471" s="76" t="e">
        <f>_xlfn.STDEV.P(BM445:BM464)</f>
        <v>#DIV/0!</v>
      </c>
      <c r="BN471" s="64"/>
      <c r="BO471" s="76" t="e">
        <f>_xlfn.STDEV.P(BO445:BO464)</f>
        <v>#DIV/0!</v>
      </c>
      <c r="BP471" s="76" t="e">
        <f>_xlfn.STDEV.P(BP445:BP464)</f>
        <v>#DIV/0!</v>
      </c>
      <c r="BQ471" s="64"/>
      <c r="BR471" s="76" t="e">
        <f>_xlfn.STDEV.P(BR445:BR464)</f>
        <v>#DIV/0!</v>
      </c>
      <c r="BS471" s="76" t="e">
        <f>_xlfn.STDEV.P(BS445:BS464)</f>
        <v>#DIV/0!</v>
      </c>
      <c r="BT471" s="64"/>
      <c r="BU471" s="76" t="e">
        <f>_xlfn.STDEV.P(BU445:BU464)</f>
        <v>#DIV/0!</v>
      </c>
      <c r="BV471" s="76" t="e">
        <f>_xlfn.STDEV.P(BV445:BV464)</f>
        <v>#DIV/0!</v>
      </c>
      <c r="BX471" s="63"/>
    </row>
    <row r="472" spans="1:76" s="59" customFormat="1" x14ac:dyDescent="0.2">
      <c r="A472" s="75" t="str">
        <f ca="1">HYPERLINK("#"&amp;"'"&amp;A$2&amp;"'!a1","Back to top")</f>
        <v>Back to top</v>
      </c>
      <c r="B472" s="75"/>
      <c r="C472" s="64"/>
      <c r="D472" s="404"/>
      <c r="E472" s="405"/>
      <c r="F472" s="405"/>
      <c r="G472" s="405"/>
      <c r="H472" s="405"/>
      <c r="I472" s="405"/>
      <c r="J472" s="405"/>
      <c r="K472" s="406"/>
      <c r="U472" s="74" t="s">
        <v>49</v>
      </c>
      <c r="W472" s="64"/>
      <c r="X472" s="70"/>
      <c r="Y472" s="69"/>
      <c r="Z472" s="68"/>
      <c r="AB472" s="63"/>
      <c r="AR472" s="63"/>
      <c r="AS472" s="64"/>
      <c r="AT472" s="64"/>
      <c r="AU472" s="64"/>
      <c r="AV472" s="73" t="s">
        <v>48</v>
      </c>
      <c r="AW472" s="72">
        <f>COUNTIF(AW445:AW464,"&gt;0")</f>
        <v>0</v>
      </c>
      <c r="AX472" s="72">
        <f>COUNTIF(AX445:AX464,"&gt;0")</f>
        <v>0</v>
      </c>
      <c r="AY472" s="64"/>
      <c r="AZ472" s="72">
        <f>COUNTIF(AZ445:AZ464,"&gt;0")</f>
        <v>0</v>
      </c>
      <c r="BA472" s="72">
        <f>COUNTIF(BA445:BA464,"&gt;0")</f>
        <v>0</v>
      </c>
      <c r="BB472" s="64"/>
      <c r="BC472" s="72">
        <f>COUNTIF(BC445:BC464,"&gt;0")</f>
        <v>0</v>
      </c>
      <c r="BD472" s="72">
        <f>COUNTIF(BD445:BD464,"&gt;0")</f>
        <v>0</v>
      </c>
      <c r="BE472" s="64"/>
      <c r="BF472" s="72">
        <f>COUNTIF(BF445:BF464,"&gt;0")</f>
        <v>0</v>
      </c>
      <c r="BG472" s="72">
        <f>COUNTIF(BG445:BG464,"&gt;0")</f>
        <v>0</v>
      </c>
      <c r="BH472" s="64"/>
      <c r="BI472" s="72">
        <f>COUNTIF(BI445:BI464,"&gt;0")</f>
        <v>0</v>
      </c>
      <c r="BJ472" s="72">
        <f>COUNTIF(BJ445:BJ464,"&gt;0")</f>
        <v>0</v>
      </c>
      <c r="BK472" s="64"/>
      <c r="BL472" s="72">
        <f>COUNTIF(BL445:BL464,"&gt;0")</f>
        <v>0</v>
      </c>
      <c r="BM472" s="72">
        <f>COUNTIF(BM445:BM464,"&gt;0")</f>
        <v>0</v>
      </c>
      <c r="BN472" s="64"/>
      <c r="BO472" s="72">
        <f>COUNTIF(BO445:BO464,"&gt;0")</f>
        <v>0</v>
      </c>
      <c r="BP472" s="72">
        <f>COUNTIF(BP445:BP464,"&gt;0")</f>
        <v>0</v>
      </c>
      <c r="BQ472" s="64"/>
      <c r="BR472" s="72">
        <f>COUNTIF(BR445:BR464,"&gt;0")</f>
        <v>0</v>
      </c>
      <c r="BS472" s="72">
        <f>COUNTIF(BS445:BS464,"&gt;0")</f>
        <v>0</v>
      </c>
      <c r="BT472" s="64"/>
      <c r="BU472" s="72">
        <f>COUNTIF(BU445:BU464,"&gt;0")</f>
        <v>0</v>
      </c>
      <c r="BV472" s="72">
        <f>COUNTIF(BV445:BV464,"&gt;0")</f>
        <v>0</v>
      </c>
      <c r="BX472" s="63"/>
    </row>
    <row r="473" spans="1:76" s="59" customFormat="1" x14ac:dyDescent="0.25">
      <c r="U473" s="137" t="s">
        <v>47</v>
      </c>
      <c r="W473" s="64"/>
      <c r="X473" s="70"/>
      <c r="Y473" s="69"/>
      <c r="Z473" s="68"/>
      <c r="AB473" s="63"/>
      <c r="AR473" s="63"/>
      <c r="AV473" s="89"/>
      <c r="AW473" s="128"/>
      <c r="AX473" s="128"/>
      <c r="AY473" s="128"/>
      <c r="AZ473" s="89"/>
      <c r="BA473" s="89"/>
      <c r="BB473" s="128"/>
      <c r="BC473" s="128"/>
      <c r="BD473" s="128"/>
      <c r="BE473" s="89"/>
      <c r="BF473" s="89"/>
      <c r="BG473" s="128"/>
      <c r="BH473" s="128"/>
      <c r="BI473" s="128"/>
      <c r="BJ473" s="89"/>
      <c r="BK473" s="89"/>
      <c r="BL473" s="128"/>
      <c r="BM473" s="128"/>
      <c r="BN473" s="128"/>
      <c r="BO473" s="89"/>
      <c r="BP473" s="89"/>
      <c r="BQ473" s="128"/>
      <c r="BR473" s="128"/>
      <c r="BS473" s="128"/>
      <c r="BT473" s="89"/>
      <c r="BU473" s="89"/>
      <c r="BV473" s="128"/>
      <c r="BW473" s="89"/>
      <c r="BX473" s="63"/>
    </row>
    <row r="474" spans="1:76" s="59" customFormat="1" x14ac:dyDescent="0.25">
      <c r="W474" s="64"/>
      <c r="X474" s="67"/>
      <c r="Y474" s="66"/>
      <c r="Z474" s="65"/>
      <c r="AB474" s="63"/>
      <c r="AR474" s="63"/>
      <c r="AV474" s="89"/>
      <c r="AW474" s="128"/>
      <c r="AX474" s="128"/>
      <c r="AY474" s="128"/>
      <c r="AZ474" s="89"/>
      <c r="BA474" s="89"/>
      <c r="BB474" s="128"/>
      <c r="BC474" s="128"/>
      <c r="BD474" s="128"/>
      <c r="BE474" s="89"/>
      <c r="BF474" s="89"/>
      <c r="BG474" s="128"/>
      <c r="BH474" s="128"/>
      <c r="BI474" s="128"/>
      <c r="BJ474" s="89"/>
      <c r="BK474" s="89"/>
      <c r="BL474" s="128"/>
      <c r="BM474" s="128"/>
      <c r="BN474" s="128"/>
      <c r="BO474" s="89"/>
      <c r="BP474" s="89"/>
      <c r="BQ474" s="128"/>
      <c r="BR474" s="128"/>
      <c r="BS474" s="128"/>
      <c r="BT474" s="89"/>
      <c r="BU474" s="89"/>
      <c r="BV474" s="128"/>
      <c r="BW474" s="89"/>
      <c r="BX474" s="63"/>
    </row>
    <row r="475" spans="1:76" s="59" customFormat="1" x14ac:dyDescent="0.25">
      <c r="AB475" s="63"/>
      <c r="AR475" s="63"/>
      <c r="AV475" s="89"/>
      <c r="AW475" s="128"/>
      <c r="AX475" s="128"/>
      <c r="AY475" s="128"/>
      <c r="AZ475" s="89"/>
      <c r="BA475" s="89"/>
      <c r="BB475" s="128"/>
      <c r="BC475" s="128"/>
      <c r="BD475" s="128"/>
      <c r="BE475" s="89"/>
      <c r="BF475" s="89"/>
      <c r="BG475" s="128"/>
      <c r="BH475" s="128"/>
      <c r="BI475" s="128"/>
      <c r="BJ475" s="89"/>
      <c r="BK475" s="89"/>
      <c r="BL475" s="128"/>
      <c r="BM475" s="128"/>
      <c r="BN475" s="128"/>
      <c r="BO475" s="89"/>
      <c r="BP475" s="89"/>
      <c r="BQ475" s="128"/>
      <c r="BR475" s="128"/>
      <c r="BS475" s="128"/>
      <c r="BT475" s="89"/>
      <c r="BU475" s="89"/>
      <c r="BV475" s="128"/>
      <c r="BW475" s="89"/>
      <c r="BX475" s="63"/>
    </row>
    <row r="476" spans="1:76" s="2" customFormat="1" ht="15.75" x14ac:dyDescent="0.25">
      <c r="A476" s="134">
        <f>A442+1</f>
        <v>13</v>
      </c>
      <c r="B476" s="134"/>
      <c r="C476" s="158" t="s">
        <v>233</v>
      </c>
      <c r="D476" s="132"/>
      <c r="E476" s="132"/>
      <c r="F476" s="132"/>
      <c r="G476" s="132"/>
      <c r="H476" s="132"/>
      <c r="K476" s="132"/>
      <c r="L476" s="132"/>
      <c r="M476" s="131"/>
      <c r="N476" s="131"/>
      <c r="O476" s="131"/>
      <c r="AS476" s="130">
        <f>A476</f>
        <v>13</v>
      </c>
      <c r="AT476" s="130" t="str">
        <f>C476</f>
        <v>Fuel Consumed per CONVENTIONAL Functional Unit</v>
      </c>
    </row>
    <row r="477" spans="1:76" s="59" customFormat="1" x14ac:dyDescent="0.25">
      <c r="A477" s="83"/>
      <c r="B477" s="83"/>
      <c r="C477" s="83"/>
      <c r="D477" s="129"/>
      <c r="E477" s="129"/>
      <c r="F477" s="129"/>
      <c r="G477" s="129"/>
      <c r="H477" s="129"/>
      <c r="K477" s="129"/>
      <c r="L477" s="129"/>
      <c r="M477" s="64"/>
      <c r="N477" s="64"/>
      <c r="O477" s="64"/>
      <c r="AB477" s="63"/>
      <c r="AR477" s="63"/>
      <c r="AS477" s="89"/>
      <c r="AT477" s="89"/>
      <c r="AU477" s="89"/>
      <c r="AV477" s="89"/>
      <c r="AW477" s="128" t="e">
        <f>IF($AV$45="Region",'[1]Advanced Controls'!$A$59,'[1]AEZ Data'!$A$78)</f>
        <v>#REF!</v>
      </c>
      <c r="AX477" s="128"/>
      <c r="AY477" s="89"/>
      <c r="AZ477" s="128" t="e">
        <f>IF($AV$45="Region",'[1]Advanced Controls'!$A$60,'[1]AEZ Data'!$A$80)</f>
        <v>#REF!</v>
      </c>
      <c r="BA477" s="128"/>
      <c r="BB477" s="89"/>
      <c r="BC477" s="128" t="e">
        <f>IF($AV$45="Region",'[1]Advanced Controls'!$A$61,'[1]AEZ Data'!$A$79)</f>
        <v>#REF!</v>
      </c>
      <c r="BD477" s="128"/>
      <c r="BE477" s="89"/>
      <c r="BF477" s="128" t="e">
        <f>IF($AV$45="Region",'[1]Advanced Controls'!$A$62,'[1]AEZ Data'!$A$81)</f>
        <v>#REF!</v>
      </c>
      <c r="BG477" s="128"/>
      <c r="BH477" s="89"/>
      <c r="BI477" s="128" t="e">
        <f>IF($AV$45="Region",'[1]Advanced Controls'!$A$63,'[1]AEZ Data'!$A$82)</f>
        <v>#REF!</v>
      </c>
      <c r="BJ477" s="128"/>
      <c r="BK477" s="89"/>
      <c r="BL477" s="128" t="s">
        <v>90</v>
      </c>
      <c r="BM477" s="128"/>
      <c r="BN477" s="89"/>
      <c r="BO477" s="128" t="s">
        <v>89</v>
      </c>
      <c r="BP477" s="128"/>
      <c r="BQ477" s="89"/>
      <c r="BR477" s="128" t="s">
        <v>88</v>
      </c>
      <c r="BS477" s="128"/>
      <c r="BT477" s="89"/>
      <c r="BU477" s="128" t="s">
        <v>87</v>
      </c>
      <c r="BV477" s="128"/>
      <c r="BW477" s="89"/>
      <c r="BX477" s="63"/>
    </row>
    <row r="478" spans="1:76" s="59" customFormat="1" ht="45.75" thickBot="1" x14ac:dyDescent="0.3">
      <c r="A478" s="92" t="s">
        <v>86</v>
      </c>
      <c r="B478" s="127" t="s">
        <v>85</v>
      </c>
      <c r="C478" s="124" t="s">
        <v>84</v>
      </c>
      <c r="D478" s="126" t="s">
        <v>83</v>
      </c>
      <c r="E478" s="126" t="s">
        <v>82</v>
      </c>
      <c r="F478" s="124" t="s">
        <v>81</v>
      </c>
      <c r="G478" s="125" t="s">
        <v>80</v>
      </c>
      <c r="H478" s="124" t="s">
        <v>79</v>
      </c>
      <c r="I478" s="124" t="s">
        <v>78</v>
      </c>
      <c r="J478" s="124" t="s">
        <v>77</v>
      </c>
      <c r="K478" s="123" t="s">
        <v>76</v>
      </c>
      <c r="L478" s="122" t="s">
        <v>75</v>
      </c>
      <c r="M478" s="121" t="s">
        <v>74</v>
      </c>
      <c r="N478" s="119" t="s">
        <v>73</v>
      </c>
      <c r="O478" s="120" t="s">
        <v>72</v>
      </c>
      <c r="P478" s="119" t="s">
        <v>71</v>
      </c>
      <c r="Q478" s="441"/>
      <c r="R478" s="441"/>
      <c r="S478" s="114"/>
      <c r="T478" s="118" t="s">
        <v>70</v>
      </c>
      <c r="U478" s="117" t="s">
        <v>66</v>
      </c>
      <c r="V478" s="117" t="s">
        <v>65</v>
      </c>
      <c r="W478" s="117" t="s">
        <v>69</v>
      </c>
      <c r="X478" s="116" t="s">
        <v>68</v>
      </c>
      <c r="Y478" s="114"/>
      <c r="Z478" s="114"/>
      <c r="AB478" s="63"/>
      <c r="AR478" s="63"/>
      <c r="AS478" s="114"/>
      <c r="AT478" s="114"/>
      <c r="AU478" s="116" t="s">
        <v>67</v>
      </c>
      <c r="AV478" s="114"/>
      <c r="AW478" s="115" t="s">
        <v>66</v>
      </c>
      <c r="AX478" s="115" t="s">
        <v>65</v>
      </c>
      <c r="AY478" s="114"/>
      <c r="AZ478" s="115" t="s">
        <v>66</v>
      </c>
      <c r="BA478" s="115" t="s">
        <v>65</v>
      </c>
      <c r="BB478" s="114"/>
      <c r="BC478" s="115" t="s">
        <v>66</v>
      </c>
      <c r="BD478" s="115" t="s">
        <v>65</v>
      </c>
      <c r="BE478" s="114"/>
      <c r="BF478" s="115" t="s">
        <v>66</v>
      </c>
      <c r="BG478" s="115" t="s">
        <v>65</v>
      </c>
      <c r="BH478" s="114"/>
      <c r="BI478" s="115" t="s">
        <v>66</v>
      </c>
      <c r="BJ478" s="115" t="s">
        <v>65</v>
      </c>
      <c r="BK478" s="114"/>
      <c r="BL478" s="115" t="s">
        <v>66</v>
      </c>
      <c r="BM478" s="115" t="s">
        <v>65</v>
      </c>
      <c r="BN478" s="114"/>
      <c r="BO478" s="115" t="s">
        <v>66</v>
      </c>
      <c r="BP478" s="115" t="s">
        <v>65</v>
      </c>
      <c r="BQ478" s="114"/>
      <c r="BR478" s="115" t="s">
        <v>66</v>
      </c>
      <c r="BS478" s="115" t="s">
        <v>65</v>
      </c>
      <c r="BT478" s="114"/>
      <c r="BU478" s="115" t="s">
        <v>66</v>
      </c>
      <c r="BV478" s="115" t="s">
        <v>65</v>
      </c>
      <c r="BW478" s="114"/>
      <c r="BX478" s="63"/>
    </row>
    <row r="479" spans="1:76" s="59" customFormat="1" x14ac:dyDescent="0.25">
      <c r="A479" s="83">
        <v>1</v>
      </c>
      <c r="B479" s="109" t="str">
        <f t="shared" ref="B479:B498" si="286">CONCATENATE(E479,": ",C479)</f>
        <v xml:space="preserve">: </v>
      </c>
      <c r="C479" s="108"/>
      <c r="D479" s="108"/>
      <c r="E479" s="108"/>
      <c r="F479" s="113"/>
      <c r="G479" s="108"/>
      <c r="H479" s="107"/>
      <c r="I479" s="106"/>
      <c r="J479" s="106"/>
      <c r="K479" s="110"/>
      <c r="L479" s="110"/>
      <c r="M479" s="104"/>
      <c r="N479" s="151" t="str">
        <f>IFERROR(CONCATENATE(VLOOKUP('[1]Advanced Controls'!$H$123,'[1]Emissions Factors'!$Q$21:$U$39,5,FALSE)," / ha"),"Select Fuel on Adv. Controls")</f>
        <v>Select Fuel on Adv. Controls</v>
      </c>
      <c r="O479" s="105"/>
      <c r="P479" s="104"/>
      <c r="Q479" s="440"/>
      <c r="R479" s="440"/>
      <c r="S479" s="64"/>
      <c r="T479" s="103"/>
      <c r="U479" s="101" t="str">
        <f t="shared" ref="U479:U498" si="287">IF(T479="Y","",IF(AND(M479="",K479=""),"",IF(M479="",K479,M479)))</f>
        <v/>
      </c>
      <c r="V479" s="102" t="str">
        <f t="shared" ref="V479:V498" si="288">IF(U479="","",IF($U$507="Y",W479,IF(U479&gt;=$U$499-$AD$36*$U$503,IF(U479&lt;=$U$499+$AD$36*$U$503,U479,""),"")))</f>
        <v/>
      </c>
      <c r="W479" s="101" t="str">
        <f t="shared" ref="W479:W498" si="289">IF(T479="Y","",IF(AND(M479="",K479=""),"",IF(M479="",K479*O479,M479*O479)))</f>
        <v/>
      </c>
      <c r="X479" s="100" t="str">
        <f t="shared" ref="X479:X498" si="290">IF(AND(N479="",L479=""),"",IF(N479="",L479,N479))</f>
        <v>Select Fuel on Adv. Controls</v>
      </c>
      <c r="Y479" s="89"/>
      <c r="Z479" s="89"/>
      <c r="AB479" s="63"/>
      <c r="AR479" s="63"/>
      <c r="AS479" s="89"/>
      <c r="AT479" s="89"/>
      <c r="AU479" s="112" t="str">
        <f>$W479</f>
        <v/>
      </c>
      <c r="AV479" s="89"/>
      <c r="AW479" s="98" t="e">
        <f t="shared" ref="AW479:AW498" si="291">IF($AV$45="region",IF($E479=AW$763,$U479,""),IF($G479=AW$763,$U479,""))</f>
        <v>#REF!</v>
      </c>
      <c r="AX479" s="98" t="e">
        <f t="shared" ref="AX479:AX498" si="292">IF($AV$45="Region",IF($E479=AW$763,$V479,""),IF($G479=AW$763,$V479,""))</f>
        <v>#REF!</v>
      </c>
      <c r="AY479" s="89"/>
      <c r="AZ479" s="98" t="e">
        <f t="shared" ref="AZ479:AZ498" si="293">IF($AV$45="region",IF($E479=AZ$763,$U479,""),IF($G479=AZ$763,$U479,""))</f>
        <v>#REF!</v>
      </c>
      <c r="BA479" s="98" t="e">
        <f t="shared" ref="BA479:BA498" si="294">IF($AV$45="Region",IF($E479=AZ$763,$V479,""),IF($G479=AZ$763,$V479,""))</f>
        <v>#REF!</v>
      </c>
      <c r="BB479" s="89"/>
      <c r="BC479" s="98" t="e">
        <f t="shared" ref="BC479:BC498" si="295">IF($AV$45="region",IF($E479=BC$763,$U479,""),IF($G479=BC$763,$U479,""))</f>
        <v>#REF!</v>
      </c>
      <c r="BD479" s="98" t="e">
        <f t="shared" ref="BD479:BD498" si="296">IF($AV$45="Region",IF($E479=BC$763,$V479,""),IF($G479=BC$763,$V479,""))</f>
        <v>#REF!</v>
      </c>
      <c r="BE479" s="89"/>
      <c r="BF479" s="98" t="e">
        <f t="shared" ref="BF479:BF498" si="297">IF($AV$45="region",IF($E479=BF$763,$U479,""),IF($G479=BF$763,$U479,""))</f>
        <v>#REF!</v>
      </c>
      <c r="BG479" s="98" t="e">
        <f t="shared" ref="BG479:BG498" si="298">IF($AV$45="Region",IF($E479=BF$763,$V479,""),IF($G479=BF$763,$V479,""))</f>
        <v>#REF!</v>
      </c>
      <c r="BH479" s="89"/>
      <c r="BI479" s="98" t="e">
        <f t="shared" ref="BI479:BI498" si="299">IF($AV$45="region",IF($E479=BI$763,$U479,""),IF($G479=BI$763,$U479,""))</f>
        <v>#REF!</v>
      </c>
      <c r="BJ479" s="98" t="e">
        <f t="shared" ref="BJ479:BJ498" si="300">IF($AV$45="Region",IF($E479=BI$763,$V479,""),IF($G479=BI$763,$V479,""))</f>
        <v>#REF!</v>
      </c>
      <c r="BK479" s="89"/>
      <c r="BL479" s="98" t="str">
        <f t="shared" ref="BL479:BL498" si="301">IF($E479=$BL$48,U479,"")</f>
        <v/>
      </c>
      <c r="BM479" s="98" t="str">
        <f t="shared" ref="BM479:BM498" si="302">IF($E479=$BL$48,V479,"")</f>
        <v/>
      </c>
      <c r="BN479" s="89"/>
      <c r="BO479" s="98" t="str">
        <f t="shared" ref="BO479:BO498" si="303">IF($E479=$BO$48,U479,"")</f>
        <v/>
      </c>
      <c r="BP479" s="98" t="str">
        <f t="shared" ref="BP479:BP498" si="304">IF($E479=$BO$48,V479,"")</f>
        <v/>
      </c>
      <c r="BQ479" s="89"/>
      <c r="BR479" s="98" t="str">
        <f t="shared" ref="BR479:BR498" si="305">IF($E479=$BR$48,U479,"")</f>
        <v/>
      </c>
      <c r="BS479" s="98" t="str">
        <f t="shared" ref="BS479:BS498" si="306">IF($E479=$BR$48,V479,"")</f>
        <v/>
      </c>
      <c r="BT479" s="89"/>
      <c r="BU479" s="98" t="str">
        <f t="shared" ref="BU479:BU498" si="307">IF($E479=$BU$48,U479,"")</f>
        <v/>
      </c>
      <c r="BV479" s="98" t="str">
        <f t="shared" ref="BV479:BV498" si="308">IF($E479=$BU$48,V479,"")</f>
        <v/>
      </c>
      <c r="BW479" s="89"/>
      <c r="BX479" s="63"/>
    </row>
    <row r="480" spans="1:76" s="59" customFormat="1" x14ac:dyDescent="0.25">
      <c r="A480" s="83">
        <v>2</v>
      </c>
      <c r="B480" s="109" t="str">
        <f t="shared" si="286"/>
        <v xml:space="preserve">: </v>
      </c>
      <c r="C480" s="108"/>
      <c r="D480" s="108"/>
      <c r="E480" s="108"/>
      <c r="F480" s="108"/>
      <c r="G480" s="108"/>
      <c r="H480" s="107"/>
      <c r="I480" s="106"/>
      <c r="J480" s="106"/>
      <c r="K480" s="105"/>
      <c r="L480" s="110"/>
      <c r="M480" s="104"/>
      <c r="N480" s="151" t="str">
        <f>IFERROR(CONCATENATE(VLOOKUP('[1]Advanced Controls'!$H$123,'[1]Emissions Factors'!$Q$21:$U$39,5,FALSE)," / ha"),"Select Fuel on Adv. Controls")</f>
        <v>Select Fuel on Adv. Controls</v>
      </c>
      <c r="O480" s="105"/>
      <c r="P480" s="104"/>
      <c r="Q480" s="440"/>
      <c r="R480" s="440"/>
      <c r="S480" s="64"/>
      <c r="T480" s="103"/>
      <c r="U480" s="101" t="str">
        <f t="shared" si="287"/>
        <v/>
      </c>
      <c r="V480" s="102" t="str">
        <f t="shared" si="288"/>
        <v/>
      </c>
      <c r="W480" s="101" t="str">
        <f t="shared" si="289"/>
        <v/>
      </c>
      <c r="X480" s="100" t="str">
        <f t="shared" si="290"/>
        <v>Select Fuel on Adv. Controls</v>
      </c>
      <c r="Y480" s="89"/>
      <c r="Z480" s="89"/>
      <c r="AB480" s="63"/>
      <c r="AR480" s="63"/>
      <c r="AS480" s="89"/>
      <c r="AT480" s="89"/>
      <c r="AU480" s="99"/>
      <c r="AV480" s="89"/>
      <c r="AW480" s="98" t="e">
        <f t="shared" si="291"/>
        <v>#REF!</v>
      </c>
      <c r="AX480" s="98" t="e">
        <f t="shared" si="292"/>
        <v>#REF!</v>
      </c>
      <c r="AY480" s="89"/>
      <c r="AZ480" s="98" t="e">
        <f t="shared" si="293"/>
        <v>#REF!</v>
      </c>
      <c r="BA480" s="98" t="e">
        <f t="shared" si="294"/>
        <v>#REF!</v>
      </c>
      <c r="BB480" s="89"/>
      <c r="BC480" s="98" t="e">
        <f t="shared" si="295"/>
        <v>#REF!</v>
      </c>
      <c r="BD480" s="98" t="e">
        <f t="shared" si="296"/>
        <v>#REF!</v>
      </c>
      <c r="BE480" s="89"/>
      <c r="BF480" s="98" t="e">
        <f t="shared" si="297"/>
        <v>#REF!</v>
      </c>
      <c r="BG480" s="98" t="e">
        <f t="shared" si="298"/>
        <v>#REF!</v>
      </c>
      <c r="BH480" s="89"/>
      <c r="BI480" s="98" t="e">
        <f t="shared" si="299"/>
        <v>#REF!</v>
      </c>
      <c r="BJ480" s="98" t="e">
        <f t="shared" si="300"/>
        <v>#REF!</v>
      </c>
      <c r="BK480" s="89"/>
      <c r="BL480" s="98" t="str">
        <f t="shared" si="301"/>
        <v/>
      </c>
      <c r="BM480" s="98" t="str">
        <f t="shared" si="302"/>
        <v/>
      </c>
      <c r="BN480" s="89"/>
      <c r="BO480" s="98" t="str">
        <f t="shared" si="303"/>
        <v/>
      </c>
      <c r="BP480" s="98" t="str">
        <f t="shared" si="304"/>
        <v/>
      </c>
      <c r="BQ480" s="89"/>
      <c r="BR480" s="98" t="str">
        <f t="shared" si="305"/>
        <v/>
      </c>
      <c r="BS480" s="98" t="str">
        <f t="shared" si="306"/>
        <v/>
      </c>
      <c r="BT480" s="89"/>
      <c r="BU480" s="98" t="str">
        <f t="shared" si="307"/>
        <v/>
      </c>
      <c r="BV480" s="98" t="str">
        <f t="shared" si="308"/>
        <v/>
      </c>
      <c r="BW480" s="89"/>
      <c r="BX480" s="63"/>
    </row>
    <row r="481" spans="1:76" s="59" customFormat="1" x14ac:dyDescent="0.25">
      <c r="A481" s="83">
        <v>3</v>
      </c>
      <c r="B481" s="109" t="str">
        <f t="shared" si="286"/>
        <v xml:space="preserve">: </v>
      </c>
      <c r="C481" s="106"/>
      <c r="D481" s="106"/>
      <c r="E481" s="108"/>
      <c r="F481" s="106"/>
      <c r="G481" s="108"/>
      <c r="H481" s="107"/>
      <c r="I481" s="106"/>
      <c r="J481" s="106"/>
      <c r="K481" s="104"/>
      <c r="L481" s="110"/>
      <c r="M481" s="104"/>
      <c r="N481" s="151" t="str">
        <f>IFERROR(CONCATENATE(VLOOKUP('[1]Advanced Controls'!$H$123,'[1]Emissions Factors'!$Q$21:$U$39,5,FALSE)," / ha"),"Select Fuel on Adv. Controls")</f>
        <v>Select Fuel on Adv. Controls</v>
      </c>
      <c r="O481" s="105"/>
      <c r="P481" s="104"/>
      <c r="Q481" s="440"/>
      <c r="R481" s="440"/>
      <c r="S481" s="64"/>
      <c r="T481" s="103"/>
      <c r="U481" s="101" t="str">
        <f t="shared" si="287"/>
        <v/>
      </c>
      <c r="V481" s="102" t="str">
        <f t="shared" si="288"/>
        <v/>
      </c>
      <c r="W481" s="101" t="str">
        <f t="shared" si="289"/>
        <v/>
      </c>
      <c r="X481" s="100" t="str">
        <f t="shared" si="290"/>
        <v>Select Fuel on Adv. Controls</v>
      </c>
      <c r="Y481" s="89"/>
      <c r="Z481" s="89"/>
      <c r="AB481" s="63"/>
      <c r="AR481" s="63"/>
      <c r="AS481" s="89"/>
      <c r="AT481" s="89"/>
      <c r="AU481" s="99"/>
      <c r="AV481" s="89"/>
      <c r="AW481" s="98" t="e">
        <f t="shared" si="291"/>
        <v>#REF!</v>
      </c>
      <c r="AX481" s="98" t="e">
        <f t="shared" si="292"/>
        <v>#REF!</v>
      </c>
      <c r="AY481" s="89"/>
      <c r="AZ481" s="98" t="e">
        <f t="shared" si="293"/>
        <v>#REF!</v>
      </c>
      <c r="BA481" s="98" t="e">
        <f t="shared" si="294"/>
        <v>#REF!</v>
      </c>
      <c r="BB481" s="89"/>
      <c r="BC481" s="98" t="e">
        <f t="shared" si="295"/>
        <v>#REF!</v>
      </c>
      <c r="BD481" s="98" t="e">
        <f t="shared" si="296"/>
        <v>#REF!</v>
      </c>
      <c r="BE481" s="89"/>
      <c r="BF481" s="98" t="e">
        <f t="shared" si="297"/>
        <v>#REF!</v>
      </c>
      <c r="BG481" s="98" t="e">
        <f t="shared" si="298"/>
        <v>#REF!</v>
      </c>
      <c r="BH481" s="89"/>
      <c r="BI481" s="98" t="e">
        <f t="shared" si="299"/>
        <v>#REF!</v>
      </c>
      <c r="BJ481" s="98" t="e">
        <f t="shared" si="300"/>
        <v>#REF!</v>
      </c>
      <c r="BK481" s="89"/>
      <c r="BL481" s="98" t="str">
        <f t="shared" si="301"/>
        <v/>
      </c>
      <c r="BM481" s="98" t="str">
        <f t="shared" si="302"/>
        <v/>
      </c>
      <c r="BN481" s="89"/>
      <c r="BO481" s="98" t="str">
        <f t="shared" si="303"/>
        <v/>
      </c>
      <c r="BP481" s="98" t="str">
        <f t="shared" si="304"/>
        <v/>
      </c>
      <c r="BQ481" s="89"/>
      <c r="BR481" s="98" t="str">
        <f t="shared" si="305"/>
        <v/>
      </c>
      <c r="BS481" s="98" t="str">
        <f t="shared" si="306"/>
        <v/>
      </c>
      <c r="BT481" s="89"/>
      <c r="BU481" s="98" t="str">
        <f t="shared" si="307"/>
        <v/>
      </c>
      <c r="BV481" s="98" t="str">
        <f t="shared" si="308"/>
        <v/>
      </c>
      <c r="BW481" s="89"/>
      <c r="BX481" s="63"/>
    </row>
    <row r="482" spans="1:76" s="59" customFormat="1" x14ac:dyDescent="0.25">
      <c r="A482" s="83">
        <v>4</v>
      </c>
      <c r="B482" s="109" t="str">
        <f t="shared" si="286"/>
        <v xml:space="preserve">: </v>
      </c>
      <c r="C482" s="106"/>
      <c r="D482" s="106"/>
      <c r="E482" s="108"/>
      <c r="F482" s="106"/>
      <c r="G482" s="108"/>
      <c r="H482" s="107"/>
      <c r="I482" s="106"/>
      <c r="J482" s="106"/>
      <c r="K482" s="104"/>
      <c r="L482" s="110"/>
      <c r="M482" s="104"/>
      <c r="N482" s="151" t="str">
        <f>IFERROR(CONCATENATE(VLOOKUP('[1]Advanced Controls'!$H$123,'[1]Emissions Factors'!$Q$21:$U$39,5,FALSE)," / ha"),"Select Fuel on Adv. Controls")</f>
        <v>Select Fuel on Adv. Controls</v>
      </c>
      <c r="O482" s="105"/>
      <c r="P482" s="104"/>
      <c r="Q482" s="440"/>
      <c r="R482" s="440"/>
      <c r="S482" s="64"/>
      <c r="T482" s="103"/>
      <c r="U482" s="101" t="str">
        <f t="shared" si="287"/>
        <v/>
      </c>
      <c r="V482" s="102" t="str">
        <f t="shared" si="288"/>
        <v/>
      </c>
      <c r="W482" s="101" t="str">
        <f t="shared" si="289"/>
        <v/>
      </c>
      <c r="X482" s="100" t="str">
        <f t="shared" si="290"/>
        <v>Select Fuel on Adv. Controls</v>
      </c>
      <c r="Y482" s="89"/>
      <c r="Z482" s="89"/>
      <c r="AB482" s="63"/>
      <c r="AR482" s="63"/>
      <c r="AS482" s="89"/>
      <c r="AT482" s="89"/>
      <c r="AU482" s="99"/>
      <c r="AV482" s="89"/>
      <c r="AW482" s="98" t="e">
        <f t="shared" si="291"/>
        <v>#REF!</v>
      </c>
      <c r="AX482" s="98" t="e">
        <f t="shared" si="292"/>
        <v>#REF!</v>
      </c>
      <c r="AY482" s="89"/>
      <c r="AZ482" s="98" t="e">
        <f t="shared" si="293"/>
        <v>#REF!</v>
      </c>
      <c r="BA482" s="98" t="e">
        <f t="shared" si="294"/>
        <v>#REF!</v>
      </c>
      <c r="BB482" s="89"/>
      <c r="BC482" s="98" t="e">
        <f t="shared" si="295"/>
        <v>#REF!</v>
      </c>
      <c r="BD482" s="98" t="e">
        <f t="shared" si="296"/>
        <v>#REF!</v>
      </c>
      <c r="BE482" s="89"/>
      <c r="BF482" s="98" t="e">
        <f t="shared" si="297"/>
        <v>#REF!</v>
      </c>
      <c r="BG482" s="98" t="e">
        <f t="shared" si="298"/>
        <v>#REF!</v>
      </c>
      <c r="BH482" s="89"/>
      <c r="BI482" s="98" t="e">
        <f t="shared" si="299"/>
        <v>#REF!</v>
      </c>
      <c r="BJ482" s="98" t="e">
        <f t="shared" si="300"/>
        <v>#REF!</v>
      </c>
      <c r="BK482" s="89"/>
      <c r="BL482" s="98" t="str">
        <f t="shared" si="301"/>
        <v/>
      </c>
      <c r="BM482" s="98" t="str">
        <f t="shared" si="302"/>
        <v/>
      </c>
      <c r="BN482" s="89"/>
      <c r="BO482" s="98" t="str">
        <f t="shared" si="303"/>
        <v/>
      </c>
      <c r="BP482" s="98" t="str">
        <f t="shared" si="304"/>
        <v/>
      </c>
      <c r="BQ482" s="89"/>
      <c r="BR482" s="98" t="str">
        <f t="shared" si="305"/>
        <v/>
      </c>
      <c r="BS482" s="98" t="str">
        <f t="shared" si="306"/>
        <v/>
      </c>
      <c r="BT482" s="89"/>
      <c r="BU482" s="98" t="str">
        <f t="shared" si="307"/>
        <v/>
      </c>
      <c r="BV482" s="98" t="str">
        <f t="shared" si="308"/>
        <v/>
      </c>
      <c r="BW482" s="89"/>
      <c r="BX482" s="63"/>
    </row>
    <row r="483" spans="1:76" s="59" customFormat="1" x14ac:dyDescent="0.25">
      <c r="A483" s="83">
        <v>5</v>
      </c>
      <c r="B483" s="109" t="str">
        <f t="shared" si="286"/>
        <v xml:space="preserve">: </v>
      </c>
      <c r="C483" s="106"/>
      <c r="D483" s="106"/>
      <c r="E483" s="108"/>
      <c r="F483" s="106"/>
      <c r="G483" s="108"/>
      <c r="H483" s="107"/>
      <c r="I483" s="106"/>
      <c r="J483" s="106"/>
      <c r="K483" s="104"/>
      <c r="L483" s="110"/>
      <c r="M483" s="104"/>
      <c r="N483" s="151" t="str">
        <f>IFERROR(CONCATENATE(VLOOKUP('[1]Advanced Controls'!$H$123,'[1]Emissions Factors'!$Q$21:$U$39,5,FALSE)," / ha"),"Select Fuel on Adv. Controls")</f>
        <v>Select Fuel on Adv. Controls</v>
      </c>
      <c r="O483" s="105"/>
      <c r="P483" s="104"/>
      <c r="Q483" s="440"/>
      <c r="R483" s="440"/>
      <c r="S483" s="64"/>
      <c r="T483" s="103"/>
      <c r="U483" s="101" t="str">
        <f t="shared" si="287"/>
        <v/>
      </c>
      <c r="V483" s="102" t="str">
        <f t="shared" si="288"/>
        <v/>
      </c>
      <c r="W483" s="101" t="str">
        <f t="shared" si="289"/>
        <v/>
      </c>
      <c r="X483" s="100" t="str">
        <f t="shared" si="290"/>
        <v>Select Fuel on Adv. Controls</v>
      </c>
      <c r="Y483" s="89"/>
      <c r="Z483" s="89"/>
      <c r="AB483" s="63"/>
      <c r="AR483" s="63"/>
      <c r="AS483" s="89"/>
      <c r="AT483" s="89"/>
      <c r="AU483" s="99"/>
      <c r="AV483" s="89"/>
      <c r="AW483" s="98" t="e">
        <f t="shared" si="291"/>
        <v>#REF!</v>
      </c>
      <c r="AX483" s="98" t="e">
        <f t="shared" si="292"/>
        <v>#REF!</v>
      </c>
      <c r="AY483" s="89"/>
      <c r="AZ483" s="98" t="e">
        <f t="shared" si="293"/>
        <v>#REF!</v>
      </c>
      <c r="BA483" s="98" t="e">
        <f t="shared" si="294"/>
        <v>#REF!</v>
      </c>
      <c r="BB483" s="89"/>
      <c r="BC483" s="98" t="e">
        <f t="shared" si="295"/>
        <v>#REF!</v>
      </c>
      <c r="BD483" s="98" t="e">
        <f t="shared" si="296"/>
        <v>#REF!</v>
      </c>
      <c r="BE483" s="89"/>
      <c r="BF483" s="98" t="e">
        <f t="shared" si="297"/>
        <v>#REF!</v>
      </c>
      <c r="BG483" s="98" t="e">
        <f t="shared" si="298"/>
        <v>#REF!</v>
      </c>
      <c r="BH483" s="89"/>
      <c r="BI483" s="98" t="e">
        <f t="shared" si="299"/>
        <v>#REF!</v>
      </c>
      <c r="BJ483" s="98" t="e">
        <f t="shared" si="300"/>
        <v>#REF!</v>
      </c>
      <c r="BK483" s="89"/>
      <c r="BL483" s="98" t="str">
        <f t="shared" si="301"/>
        <v/>
      </c>
      <c r="BM483" s="98" t="str">
        <f t="shared" si="302"/>
        <v/>
      </c>
      <c r="BN483" s="89"/>
      <c r="BO483" s="98" t="str">
        <f t="shared" si="303"/>
        <v/>
      </c>
      <c r="BP483" s="98" t="str">
        <f t="shared" si="304"/>
        <v/>
      </c>
      <c r="BQ483" s="89"/>
      <c r="BR483" s="98" t="str">
        <f t="shared" si="305"/>
        <v/>
      </c>
      <c r="BS483" s="98" t="str">
        <f t="shared" si="306"/>
        <v/>
      </c>
      <c r="BT483" s="89"/>
      <c r="BU483" s="98" t="str">
        <f t="shared" si="307"/>
        <v/>
      </c>
      <c r="BV483" s="98" t="str">
        <f t="shared" si="308"/>
        <v/>
      </c>
      <c r="BW483" s="89"/>
      <c r="BX483" s="63"/>
    </row>
    <row r="484" spans="1:76" s="59" customFormat="1" x14ac:dyDescent="0.25">
      <c r="A484" s="83">
        <v>6</v>
      </c>
      <c r="B484" s="109" t="str">
        <f t="shared" si="286"/>
        <v xml:space="preserve">: </v>
      </c>
      <c r="C484" s="106"/>
      <c r="D484" s="106"/>
      <c r="E484" s="108"/>
      <c r="F484" s="106"/>
      <c r="G484" s="108"/>
      <c r="H484" s="107"/>
      <c r="I484" s="106"/>
      <c r="J484" s="106"/>
      <c r="K484" s="104"/>
      <c r="L484" s="110"/>
      <c r="M484" s="104"/>
      <c r="N484" s="151" t="str">
        <f>IFERROR(CONCATENATE(VLOOKUP('[1]Advanced Controls'!$H$123,'[1]Emissions Factors'!$Q$21:$U$39,5,FALSE)," / ha"),"Select Fuel on Adv. Controls")</f>
        <v>Select Fuel on Adv. Controls</v>
      </c>
      <c r="O484" s="105"/>
      <c r="P484" s="104"/>
      <c r="Q484" s="440"/>
      <c r="R484" s="440"/>
      <c r="S484" s="64"/>
      <c r="T484" s="103"/>
      <c r="U484" s="101" t="str">
        <f t="shared" si="287"/>
        <v/>
      </c>
      <c r="V484" s="102" t="str">
        <f t="shared" si="288"/>
        <v/>
      </c>
      <c r="W484" s="101" t="str">
        <f t="shared" si="289"/>
        <v/>
      </c>
      <c r="X484" s="100" t="str">
        <f t="shared" si="290"/>
        <v>Select Fuel on Adv. Controls</v>
      </c>
      <c r="Y484" s="89"/>
      <c r="Z484" s="89"/>
      <c r="AB484" s="63"/>
      <c r="AR484" s="63"/>
      <c r="AS484" s="89"/>
      <c r="AT484" s="89"/>
      <c r="AU484" s="99"/>
      <c r="AV484" s="89"/>
      <c r="AW484" s="98" t="e">
        <f t="shared" si="291"/>
        <v>#REF!</v>
      </c>
      <c r="AX484" s="98" t="e">
        <f t="shared" si="292"/>
        <v>#REF!</v>
      </c>
      <c r="AY484" s="89"/>
      <c r="AZ484" s="98" t="e">
        <f t="shared" si="293"/>
        <v>#REF!</v>
      </c>
      <c r="BA484" s="98" t="e">
        <f t="shared" si="294"/>
        <v>#REF!</v>
      </c>
      <c r="BB484" s="89"/>
      <c r="BC484" s="98" t="e">
        <f t="shared" si="295"/>
        <v>#REF!</v>
      </c>
      <c r="BD484" s="98" t="e">
        <f t="shared" si="296"/>
        <v>#REF!</v>
      </c>
      <c r="BE484" s="89"/>
      <c r="BF484" s="98" t="e">
        <f t="shared" si="297"/>
        <v>#REF!</v>
      </c>
      <c r="BG484" s="98" t="e">
        <f t="shared" si="298"/>
        <v>#REF!</v>
      </c>
      <c r="BH484" s="89"/>
      <c r="BI484" s="98" t="e">
        <f t="shared" si="299"/>
        <v>#REF!</v>
      </c>
      <c r="BJ484" s="98" t="e">
        <f t="shared" si="300"/>
        <v>#REF!</v>
      </c>
      <c r="BK484" s="89"/>
      <c r="BL484" s="98" t="str">
        <f t="shared" si="301"/>
        <v/>
      </c>
      <c r="BM484" s="98" t="str">
        <f t="shared" si="302"/>
        <v/>
      </c>
      <c r="BN484" s="89"/>
      <c r="BO484" s="98" t="str">
        <f t="shared" si="303"/>
        <v/>
      </c>
      <c r="BP484" s="98" t="str">
        <f t="shared" si="304"/>
        <v/>
      </c>
      <c r="BQ484" s="89"/>
      <c r="BR484" s="98" t="str">
        <f t="shared" si="305"/>
        <v/>
      </c>
      <c r="BS484" s="98" t="str">
        <f t="shared" si="306"/>
        <v/>
      </c>
      <c r="BT484" s="89"/>
      <c r="BU484" s="98" t="str">
        <f t="shared" si="307"/>
        <v/>
      </c>
      <c r="BV484" s="98" t="str">
        <f t="shared" si="308"/>
        <v/>
      </c>
      <c r="BW484" s="89"/>
      <c r="BX484" s="63"/>
    </row>
    <row r="485" spans="1:76" s="59" customFormat="1" x14ac:dyDescent="0.25">
      <c r="A485" s="83">
        <v>7</v>
      </c>
      <c r="B485" s="109" t="str">
        <f t="shared" si="286"/>
        <v xml:space="preserve">: </v>
      </c>
      <c r="C485" s="106"/>
      <c r="D485" s="106"/>
      <c r="E485" s="108"/>
      <c r="F485" s="106"/>
      <c r="G485" s="108"/>
      <c r="H485" s="107"/>
      <c r="I485" s="106"/>
      <c r="J485" s="106"/>
      <c r="K485" s="104"/>
      <c r="L485" s="110"/>
      <c r="M485" s="104"/>
      <c r="N485" s="151" t="str">
        <f>IFERROR(CONCATENATE(VLOOKUP('[1]Advanced Controls'!$H$123,'[1]Emissions Factors'!$Q$21:$U$39,5,FALSE)," / ha"),"Select Fuel on Adv. Controls")</f>
        <v>Select Fuel on Adv. Controls</v>
      </c>
      <c r="O485" s="105"/>
      <c r="P485" s="104"/>
      <c r="Q485" s="440"/>
      <c r="R485" s="440"/>
      <c r="S485" s="64"/>
      <c r="T485" s="103"/>
      <c r="U485" s="101" t="str">
        <f t="shared" si="287"/>
        <v/>
      </c>
      <c r="V485" s="102" t="str">
        <f t="shared" si="288"/>
        <v/>
      </c>
      <c r="W485" s="101" t="str">
        <f t="shared" si="289"/>
        <v/>
      </c>
      <c r="X485" s="100" t="str">
        <f t="shared" si="290"/>
        <v>Select Fuel on Adv. Controls</v>
      </c>
      <c r="Y485" s="89"/>
      <c r="Z485" s="89"/>
      <c r="AB485" s="63"/>
      <c r="AR485" s="63"/>
      <c r="AS485" s="89"/>
      <c r="AT485" s="89"/>
      <c r="AU485" s="99"/>
      <c r="AV485" s="89"/>
      <c r="AW485" s="98" t="e">
        <f t="shared" si="291"/>
        <v>#REF!</v>
      </c>
      <c r="AX485" s="98" t="e">
        <f t="shared" si="292"/>
        <v>#REF!</v>
      </c>
      <c r="AY485" s="89"/>
      <c r="AZ485" s="98" t="e">
        <f t="shared" si="293"/>
        <v>#REF!</v>
      </c>
      <c r="BA485" s="98" t="e">
        <f t="shared" si="294"/>
        <v>#REF!</v>
      </c>
      <c r="BB485" s="89"/>
      <c r="BC485" s="98" t="e">
        <f t="shared" si="295"/>
        <v>#REF!</v>
      </c>
      <c r="BD485" s="98" t="e">
        <f t="shared" si="296"/>
        <v>#REF!</v>
      </c>
      <c r="BE485" s="89"/>
      <c r="BF485" s="98" t="e">
        <f t="shared" si="297"/>
        <v>#REF!</v>
      </c>
      <c r="BG485" s="98" t="e">
        <f t="shared" si="298"/>
        <v>#REF!</v>
      </c>
      <c r="BH485" s="89"/>
      <c r="BI485" s="98" t="e">
        <f t="shared" si="299"/>
        <v>#REF!</v>
      </c>
      <c r="BJ485" s="98" t="e">
        <f t="shared" si="300"/>
        <v>#REF!</v>
      </c>
      <c r="BK485" s="89"/>
      <c r="BL485" s="98" t="str">
        <f t="shared" si="301"/>
        <v/>
      </c>
      <c r="BM485" s="98" t="str">
        <f t="shared" si="302"/>
        <v/>
      </c>
      <c r="BN485" s="89"/>
      <c r="BO485" s="98" t="str">
        <f t="shared" si="303"/>
        <v/>
      </c>
      <c r="BP485" s="98" t="str">
        <f t="shared" si="304"/>
        <v/>
      </c>
      <c r="BQ485" s="89"/>
      <c r="BR485" s="98" t="str">
        <f t="shared" si="305"/>
        <v/>
      </c>
      <c r="BS485" s="98" t="str">
        <f t="shared" si="306"/>
        <v/>
      </c>
      <c r="BT485" s="89"/>
      <c r="BU485" s="98" t="str">
        <f t="shared" si="307"/>
        <v/>
      </c>
      <c r="BV485" s="98" t="str">
        <f t="shared" si="308"/>
        <v/>
      </c>
      <c r="BW485" s="89"/>
      <c r="BX485" s="63"/>
    </row>
    <row r="486" spans="1:76" s="59" customFormat="1" x14ac:dyDescent="0.25">
      <c r="A486" s="83">
        <v>8</v>
      </c>
      <c r="B486" s="109" t="str">
        <f t="shared" si="286"/>
        <v xml:space="preserve">: </v>
      </c>
      <c r="C486" s="106"/>
      <c r="D486" s="106"/>
      <c r="E486" s="108"/>
      <c r="F486" s="106"/>
      <c r="G486" s="108"/>
      <c r="H486" s="107"/>
      <c r="I486" s="106"/>
      <c r="J486" s="106"/>
      <c r="K486" s="104"/>
      <c r="L486" s="110"/>
      <c r="M486" s="104"/>
      <c r="N486" s="151" t="str">
        <f>IFERROR(CONCATENATE(VLOOKUP('[1]Advanced Controls'!$H$123,'[1]Emissions Factors'!$Q$21:$U$39,5,FALSE)," / ha"),"Select Fuel on Adv. Controls")</f>
        <v>Select Fuel on Adv. Controls</v>
      </c>
      <c r="O486" s="105"/>
      <c r="P486" s="104"/>
      <c r="Q486" s="440"/>
      <c r="R486" s="440"/>
      <c r="S486" s="64"/>
      <c r="T486" s="103"/>
      <c r="U486" s="101" t="str">
        <f t="shared" si="287"/>
        <v/>
      </c>
      <c r="V486" s="102" t="str">
        <f t="shared" si="288"/>
        <v/>
      </c>
      <c r="W486" s="101" t="str">
        <f t="shared" si="289"/>
        <v/>
      </c>
      <c r="X486" s="100" t="str">
        <f t="shared" si="290"/>
        <v>Select Fuel on Adv. Controls</v>
      </c>
      <c r="Y486" s="89"/>
      <c r="Z486" s="89"/>
      <c r="AB486" s="63"/>
      <c r="AR486" s="63"/>
      <c r="AS486" s="89"/>
      <c r="AT486" s="89"/>
      <c r="AU486" s="99"/>
      <c r="AV486" s="89"/>
      <c r="AW486" s="98" t="e">
        <f t="shared" si="291"/>
        <v>#REF!</v>
      </c>
      <c r="AX486" s="98" t="e">
        <f t="shared" si="292"/>
        <v>#REF!</v>
      </c>
      <c r="AY486" s="89"/>
      <c r="AZ486" s="98" t="e">
        <f t="shared" si="293"/>
        <v>#REF!</v>
      </c>
      <c r="BA486" s="98" t="e">
        <f t="shared" si="294"/>
        <v>#REF!</v>
      </c>
      <c r="BB486" s="89"/>
      <c r="BC486" s="98" t="e">
        <f t="shared" si="295"/>
        <v>#REF!</v>
      </c>
      <c r="BD486" s="98" t="e">
        <f t="shared" si="296"/>
        <v>#REF!</v>
      </c>
      <c r="BE486" s="89"/>
      <c r="BF486" s="98" t="e">
        <f t="shared" si="297"/>
        <v>#REF!</v>
      </c>
      <c r="BG486" s="98" t="e">
        <f t="shared" si="298"/>
        <v>#REF!</v>
      </c>
      <c r="BH486" s="89"/>
      <c r="BI486" s="98" t="e">
        <f t="shared" si="299"/>
        <v>#REF!</v>
      </c>
      <c r="BJ486" s="98" t="e">
        <f t="shared" si="300"/>
        <v>#REF!</v>
      </c>
      <c r="BK486" s="89"/>
      <c r="BL486" s="98" t="str">
        <f t="shared" si="301"/>
        <v/>
      </c>
      <c r="BM486" s="98" t="str">
        <f t="shared" si="302"/>
        <v/>
      </c>
      <c r="BN486" s="89"/>
      <c r="BO486" s="98" t="str">
        <f t="shared" si="303"/>
        <v/>
      </c>
      <c r="BP486" s="98" t="str">
        <f t="shared" si="304"/>
        <v/>
      </c>
      <c r="BQ486" s="89"/>
      <c r="BR486" s="98" t="str">
        <f t="shared" si="305"/>
        <v/>
      </c>
      <c r="BS486" s="98" t="str">
        <f t="shared" si="306"/>
        <v/>
      </c>
      <c r="BT486" s="89"/>
      <c r="BU486" s="98" t="str">
        <f t="shared" si="307"/>
        <v/>
      </c>
      <c r="BV486" s="98" t="str">
        <f t="shared" si="308"/>
        <v/>
      </c>
      <c r="BW486" s="89"/>
      <c r="BX486" s="63"/>
    </row>
    <row r="487" spans="1:76" s="59" customFormat="1" x14ac:dyDescent="0.25">
      <c r="A487" s="83">
        <v>9</v>
      </c>
      <c r="B487" s="109" t="str">
        <f t="shared" si="286"/>
        <v xml:space="preserve">: </v>
      </c>
      <c r="C487" s="106"/>
      <c r="D487" s="106"/>
      <c r="E487" s="108"/>
      <c r="F487" s="106"/>
      <c r="G487" s="108"/>
      <c r="H487" s="107"/>
      <c r="I487" s="106"/>
      <c r="J487" s="106"/>
      <c r="K487" s="104"/>
      <c r="L487" s="110"/>
      <c r="M487" s="104"/>
      <c r="N487" s="151" t="str">
        <f>IFERROR(CONCATENATE(VLOOKUP('[1]Advanced Controls'!$H$123,'[1]Emissions Factors'!$Q$21:$U$39,5,FALSE)," / ha"),"Select Fuel on Adv. Controls")</f>
        <v>Select Fuel on Adv. Controls</v>
      </c>
      <c r="O487" s="105"/>
      <c r="P487" s="104"/>
      <c r="Q487" s="440"/>
      <c r="R487" s="440"/>
      <c r="S487" s="64"/>
      <c r="T487" s="103"/>
      <c r="U487" s="101" t="str">
        <f t="shared" si="287"/>
        <v/>
      </c>
      <c r="V487" s="102" t="str">
        <f t="shared" si="288"/>
        <v/>
      </c>
      <c r="W487" s="101" t="str">
        <f t="shared" si="289"/>
        <v/>
      </c>
      <c r="X487" s="100" t="str">
        <f t="shared" si="290"/>
        <v>Select Fuel on Adv. Controls</v>
      </c>
      <c r="Y487" s="89"/>
      <c r="Z487" s="89"/>
      <c r="AB487" s="63"/>
      <c r="AR487" s="63"/>
      <c r="AS487" s="89"/>
      <c r="AT487" s="89"/>
      <c r="AU487" s="99"/>
      <c r="AV487" s="89"/>
      <c r="AW487" s="98" t="e">
        <f t="shared" si="291"/>
        <v>#REF!</v>
      </c>
      <c r="AX487" s="98" t="e">
        <f t="shared" si="292"/>
        <v>#REF!</v>
      </c>
      <c r="AY487" s="89"/>
      <c r="AZ487" s="98" t="e">
        <f t="shared" si="293"/>
        <v>#REF!</v>
      </c>
      <c r="BA487" s="98" t="e">
        <f t="shared" si="294"/>
        <v>#REF!</v>
      </c>
      <c r="BB487" s="89"/>
      <c r="BC487" s="98" t="e">
        <f t="shared" si="295"/>
        <v>#REF!</v>
      </c>
      <c r="BD487" s="98" t="e">
        <f t="shared" si="296"/>
        <v>#REF!</v>
      </c>
      <c r="BE487" s="89"/>
      <c r="BF487" s="98" t="e">
        <f t="shared" si="297"/>
        <v>#REF!</v>
      </c>
      <c r="BG487" s="98" t="e">
        <f t="shared" si="298"/>
        <v>#REF!</v>
      </c>
      <c r="BH487" s="89"/>
      <c r="BI487" s="98" t="e">
        <f t="shared" si="299"/>
        <v>#REF!</v>
      </c>
      <c r="BJ487" s="98" t="e">
        <f t="shared" si="300"/>
        <v>#REF!</v>
      </c>
      <c r="BK487" s="89"/>
      <c r="BL487" s="98" t="str">
        <f t="shared" si="301"/>
        <v/>
      </c>
      <c r="BM487" s="98" t="str">
        <f t="shared" si="302"/>
        <v/>
      </c>
      <c r="BN487" s="89"/>
      <c r="BO487" s="98" t="str">
        <f t="shared" si="303"/>
        <v/>
      </c>
      <c r="BP487" s="98" t="str">
        <f t="shared" si="304"/>
        <v/>
      </c>
      <c r="BQ487" s="89"/>
      <c r="BR487" s="98" t="str">
        <f t="shared" si="305"/>
        <v/>
      </c>
      <c r="BS487" s="98" t="str">
        <f t="shared" si="306"/>
        <v/>
      </c>
      <c r="BT487" s="89"/>
      <c r="BU487" s="98" t="str">
        <f t="shared" si="307"/>
        <v/>
      </c>
      <c r="BV487" s="98" t="str">
        <f t="shared" si="308"/>
        <v/>
      </c>
      <c r="BW487" s="89"/>
      <c r="BX487" s="63"/>
    </row>
    <row r="488" spans="1:76" s="59" customFormat="1" x14ac:dyDescent="0.25">
      <c r="A488" s="83">
        <v>10</v>
      </c>
      <c r="B488" s="109" t="str">
        <f t="shared" si="286"/>
        <v xml:space="preserve">: </v>
      </c>
      <c r="C488" s="106"/>
      <c r="D488" s="106"/>
      <c r="E488" s="108"/>
      <c r="F488" s="106"/>
      <c r="G488" s="108"/>
      <c r="H488" s="107"/>
      <c r="I488" s="106"/>
      <c r="J488" s="106"/>
      <c r="K488" s="104"/>
      <c r="L488" s="110"/>
      <c r="M488" s="104"/>
      <c r="N488" s="151" t="str">
        <f>IFERROR(CONCATENATE(VLOOKUP('[1]Advanced Controls'!$H$123,'[1]Emissions Factors'!$Q$21:$U$39,5,FALSE)," / ha"),"Select Fuel on Adv. Controls")</f>
        <v>Select Fuel on Adv. Controls</v>
      </c>
      <c r="O488" s="105"/>
      <c r="P488" s="104"/>
      <c r="Q488" s="440"/>
      <c r="R488" s="440"/>
      <c r="S488" s="64"/>
      <c r="T488" s="103"/>
      <c r="U488" s="101" t="str">
        <f t="shared" si="287"/>
        <v/>
      </c>
      <c r="V488" s="102" t="str">
        <f t="shared" si="288"/>
        <v/>
      </c>
      <c r="W488" s="101" t="str">
        <f t="shared" si="289"/>
        <v/>
      </c>
      <c r="X488" s="100" t="str">
        <f t="shared" si="290"/>
        <v>Select Fuel on Adv. Controls</v>
      </c>
      <c r="Y488" s="89"/>
      <c r="Z488" s="89"/>
      <c r="AB488" s="63"/>
      <c r="AR488" s="63"/>
      <c r="AS488" s="89"/>
      <c r="AT488" s="89"/>
      <c r="AU488" s="99"/>
      <c r="AV488" s="89"/>
      <c r="AW488" s="98" t="e">
        <f t="shared" si="291"/>
        <v>#REF!</v>
      </c>
      <c r="AX488" s="98" t="e">
        <f t="shared" si="292"/>
        <v>#REF!</v>
      </c>
      <c r="AY488" s="89"/>
      <c r="AZ488" s="98" t="e">
        <f t="shared" si="293"/>
        <v>#REF!</v>
      </c>
      <c r="BA488" s="98" t="e">
        <f t="shared" si="294"/>
        <v>#REF!</v>
      </c>
      <c r="BB488" s="89"/>
      <c r="BC488" s="98" t="e">
        <f t="shared" si="295"/>
        <v>#REF!</v>
      </c>
      <c r="BD488" s="98" t="e">
        <f t="shared" si="296"/>
        <v>#REF!</v>
      </c>
      <c r="BE488" s="89"/>
      <c r="BF488" s="98" t="e">
        <f t="shared" si="297"/>
        <v>#REF!</v>
      </c>
      <c r="BG488" s="98" t="e">
        <f t="shared" si="298"/>
        <v>#REF!</v>
      </c>
      <c r="BH488" s="89"/>
      <c r="BI488" s="98" t="e">
        <f t="shared" si="299"/>
        <v>#REF!</v>
      </c>
      <c r="BJ488" s="98" t="e">
        <f t="shared" si="300"/>
        <v>#REF!</v>
      </c>
      <c r="BK488" s="89"/>
      <c r="BL488" s="98" t="str">
        <f t="shared" si="301"/>
        <v/>
      </c>
      <c r="BM488" s="98" t="str">
        <f t="shared" si="302"/>
        <v/>
      </c>
      <c r="BN488" s="89"/>
      <c r="BO488" s="98" t="str">
        <f t="shared" si="303"/>
        <v/>
      </c>
      <c r="BP488" s="98" t="str">
        <f t="shared" si="304"/>
        <v/>
      </c>
      <c r="BQ488" s="89"/>
      <c r="BR488" s="98" t="str">
        <f t="shared" si="305"/>
        <v/>
      </c>
      <c r="BS488" s="98" t="str">
        <f t="shared" si="306"/>
        <v/>
      </c>
      <c r="BT488" s="89"/>
      <c r="BU488" s="98" t="str">
        <f t="shared" si="307"/>
        <v/>
      </c>
      <c r="BV488" s="98" t="str">
        <f t="shared" si="308"/>
        <v/>
      </c>
      <c r="BW488" s="89"/>
      <c r="BX488" s="63"/>
    </row>
    <row r="489" spans="1:76" s="59" customFormat="1" x14ac:dyDescent="0.25">
      <c r="A489" s="83">
        <v>11</v>
      </c>
      <c r="B489" s="109" t="str">
        <f t="shared" si="286"/>
        <v xml:space="preserve">: </v>
      </c>
      <c r="C489" s="106"/>
      <c r="D489" s="106"/>
      <c r="E489" s="108"/>
      <c r="F489" s="106"/>
      <c r="G489" s="108"/>
      <c r="H489" s="107"/>
      <c r="I489" s="106"/>
      <c r="J489" s="106"/>
      <c r="K489" s="104"/>
      <c r="L489" s="110"/>
      <c r="M489" s="104"/>
      <c r="N489" s="151" t="str">
        <f>IFERROR(CONCATENATE(VLOOKUP('[1]Advanced Controls'!$H$123,'[1]Emissions Factors'!$Q$21:$U$39,5,FALSE)," / ha"),"Select Fuel on Adv. Controls")</f>
        <v>Select Fuel on Adv. Controls</v>
      </c>
      <c r="O489" s="105"/>
      <c r="P489" s="104"/>
      <c r="Q489" s="440"/>
      <c r="R489" s="440"/>
      <c r="S489" s="64"/>
      <c r="T489" s="103"/>
      <c r="U489" s="101" t="str">
        <f t="shared" si="287"/>
        <v/>
      </c>
      <c r="V489" s="102" t="str">
        <f t="shared" si="288"/>
        <v/>
      </c>
      <c r="W489" s="101" t="str">
        <f t="shared" si="289"/>
        <v/>
      </c>
      <c r="X489" s="100" t="str">
        <f t="shared" si="290"/>
        <v>Select Fuel on Adv. Controls</v>
      </c>
      <c r="Y489" s="89"/>
      <c r="Z489" s="89"/>
      <c r="AB489" s="63"/>
      <c r="AR489" s="63"/>
      <c r="AS489" s="89"/>
      <c r="AT489" s="89"/>
      <c r="AU489" s="99"/>
      <c r="AV489" s="89"/>
      <c r="AW489" s="98" t="e">
        <f t="shared" si="291"/>
        <v>#REF!</v>
      </c>
      <c r="AX489" s="98" t="e">
        <f t="shared" si="292"/>
        <v>#REF!</v>
      </c>
      <c r="AY489" s="89"/>
      <c r="AZ489" s="98" t="e">
        <f t="shared" si="293"/>
        <v>#REF!</v>
      </c>
      <c r="BA489" s="98" t="e">
        <f t="shared" si="294"/>
        <v>#REF!</v>
      </c>
      <c r="BB489" s="89"/>
      <c r="BC489" s="98" t="e">
        <f t="shared" si="295"/>
        <v>#REF!</v>
      </c>
      <c r="BD489" s="98" t="e">
        <f t="shared" si="296"/>
        <v>#REF!</v>
      </c>
      <c r="BE489" s="89"/>
      <c r="BF489" s="98" t="e">
        <f t="shared" si="297"/>
        <v>#REF!</v>
      </c>
      <c r="BG489" s="98" t="e">
        <f t="shared" si="298"/>
        <v>#REF!</v>
      </c>
      <c r="BH489" s="89"/>
      <c r="BI489" s="98" t="e">
        <f t="shared" si="299"/>
        <v>#REF!</v>
      </c>
      <c r="BJ489" s="98" t="e">
        <f t="shared" si="300"/>
        <v>#REF!</v>
      </c>
      <c r="BK489" s="89"/>
      <c r="BL489" s="98" t="str">
        <f t="shared" si="301"/>
        <v/>
      </c>
      <c r="BM489" s="98" t="str">
        <f t="shared" si="302"/>
        <v/>
      </c>
      <c r="BN489" s="89"/>
      <c r="BO489" s="98" t="str">
        <f t="shared" si="303"/>
        <v/>
      </c>
      <c r="BP489" s="98" t="str">
        <f t="shared" si="304"/>
        <v/>
      </c>
      <c r="BQ489" s="89"/>
      <c r="BR489" s="98" t="str">
        <f t="shared" si="305"/>
        <v/>
      </c>
      <c r="BS489" s="98" t="str">
        <f t="shared" si="306"/>
        <v/>
      </c>
      <c r="BT489" s="89"/>
      <c r="BU489" s="98" t="str">
        <f t="shared" si="307"/>
        <v/>
      </c>
      <c r="BV489" s="98" t="str">
        <f t="shared" si="308"/>
        <v/>
      </c>
      <c r="BW489" s="89"/>
      <c r="BX489" s="63"/>
    </row>
    <row r="490" spans="1:76" s="59" customFormat="1" x14ac:dyDescent="0.25">
      <c r="A490" s="83">
        <v>12</v>
      </c>
      <c r="B490" s="109" t="str">
        <f t="shared" si="286"/>
        <v xml:space="preserve">: </v>
      </c>
      <c r="C490" s="106"/>
      <c r="D490" s="106"/>
      <c r="E490" s="108"/>
      <c r="F490" s="106"/>
      <c r="G490" s="108"/>
      <c r="H490" s="107"/>
      <c r="I490" s="106"/>
      <c r="J490" s="106"/>
      <c r="K490" s="104"/>
      <c r="L490" s="110"/>
      <c r="M490" s="104"/>
      <c r="N490" s="151" t="str">
        <f>IFERROR(CONCATENATE(VLOOKUP('[1]Advanced Controls'!$H$123,'[1]Emissions Factors'!$Q$21:$U$39,5,FALSE)," / ha"),"Select Fuel on Adv. Controls")</f>
        <v>Select Fuel on Adv. Controls</v>
      </c>
      <c r="O490" s="105"/>
      <c r="P490" s="104"/>
      <c r="Q490" s="440"/>
      <c r="R490" s="440"/>
      <c r="S490" s="64"/>
      <c r="T490" s="103"/>
      <c r="U490" s="101" t="str">
        <f t="shared" si="287"/>
        <v/>
      </c>
      <c r="V490" s="102" t="str">
        <f t="shared" si="288"/>
        <v/>
      </c>
      <c r="W490" s="101" t="str">
        <f t="shared" si="289"/>
        <v/>
      </c>
      <c r="X490" s="100" t="str">
        <f t="shared" si="290"/>
        <v>Select Fuel on Adv. Controls</v>
      </c>
      <c r="Y490" s="89"/>
      <c r="Z490" s="89"/>
      <c r="AB490" s="63"/>
      <c r="AR490" s="63"/>
      <c r="AS490" s="89"/>
      <c r="AT490" s="89"/>
      <c r="AU490" s="99"/>
      <c r="AV490" s="89"/>
      <c r="AW490" s="98" t="e">
        <f t="shared" si="291"/>
        <v>#REF!</v>
      </c>
      <c r="AX490" s="98" t="e">
        <f t="shared" si="292"/>
        <v>#REF!</v>
      </c>
      <c r="AY490" s="89"/>
      <c r="AZ490" s="98" t="e">
        <f t="shared" si="293"/>
        <v>#REF!</v>
      </c>
      <c r="BA490" s="98" t="e">
        <f t="shared" si="294"/>
        <v>#REF!</v>
      </c>
      <c r="BB490" s="89"/>
      <c r="BC490" s="98" t="e">
        <f t="shared" si="295"/>
        <v>#REF!</v>
      </c>
      <c r="BD490" s="98" t="e">
        <f t="shared" si="296"/>
        <v>#REF!</v>
      </c>
      <c r="BE490" s="89"/>
      <c r="BF490" s="98" t="e">
        <f t="shared" si="297"/>
        <v>#REF!</v>
      </c>
      <c r="BG490" s="98" t="e">
        <f t="shared" si="298"/>
        <v>#REF!</v>
      </c>
      <c r="BH490" s="89"/>
      <c r="BI490" s="98" t="e">
        <f t="shared" si="299"/>
        <v>#REF!</v>
      </c>
      <c r="BJ490" s="98" t="e">
        <f t="shared" si="300"/>
        <v>#REF!</v>
      </c>
      <c r="BK490" s="89"/>
      <c r="BL490" s="98" t="str">
        <f t="shared" si="301"/>
        <v/>
      </c>
      <c r="BM490" s="98" t="str">
        <f t="shared" si="302"/>
        <v/>
      </c>
      <c r="BN490" s="89"/>
      <c r="BO490" s="98" t="str">
        <f t="shared" si="303"/>
        <v/>
      </c>
      <c r="BP490" s="98" t="str">
        <f t="shared" si="304"/>
        <v/>
      </c>
      <c r="BQ490" s="89"/>
      <c r="BR490" s="98" t="str">
        <f t="shared" si="305"/>
        <v/>
      </c>
      <c r="BS490" s="98" t="str">
        <f t="shared" si="306"/>
        <v/>
      </c>
      <c r="BT490" s="89"/>
      <c r="BU490" s="98" t="str">
        <f t="shared" si="307"/>
        <v/>
      </c>
      <c r="BV490" s="98" t="str">
        <f t="shared" si="308"/>
        <v/>
      </c>
      <c r="BW490" s="89"/>
      <c r="BX490" s="63"/>
    </row>
    <row r="491" spans="1:76" s="59" customFormat="1" x14ac:dyDescent="0.25">
      <c r="A491" s="83">
        <v>13</v>
      </c>
      <c r="B491" s="109" t="str">
        <f t="shared" si="286"/>
        <v xml:space="preserve">: </v>
      </c>
      <c r="C491" s="106"/>
      <c r="D491" s="106"/>
      <c r="E491" s="108"/>
      <c r="F491" s="106"/>
      <c r="G491" s="108"/>
      <c r="H491" s="107"/>
      <c r="I491" s="106"/>
      <c r="J491" s="106"/>
      <c r="K491" s="104"/>
      <c r="L491" s="110"/>
      <c r="M491" s="104"/>
      <c r="N491" s="151" t="str">
        <f>IFERROR(CONCATENATE(VLOOKUP('[1]Advanced Controls'!$H$123,'[1]Emissions Factors'!$Q$21:$U$39,5,FALSE)," / ha"),"Select Fuel on Adv. Controls")</f>
        <v>Select Fuel on Adv. Controls</v>
      </c>
      <c r="O491" s="105"/>
      <c r="P491" s="104"/>
      <c r="Q491" s="440"/>
      <c r="R491" s="440"/>
      <c r="S491" s="64"/>
      <c r="T491" s="103"/>
      <c r="U491" s="101" t="str">
        <f t="shared" si="287"/>
        <v/>
      </c>
      <c r="V491" s="102" t="str">
        <f t="shared" si="288"/>
        <v/>
      </c>
      <c r="W491" s="101" t="str">
        <f t="shared" si="289"/>
        <v/>
      </c>
      <c r="X491" s="100" t="str">
        <f t="shared" si="290"/>
        <v>Select Fuel on Adv. Controls</v>
      </c>
      <c r="Y491" s="89"/>
      <c r="Z491" s="89"/>
      <c r="AB491" s="63"/>
      <c r="AR491" s="63"/>
      <c r="AS491" s="89"/>
      <c r="AT491" s="89"/>
      <c r="AU491" s="99"/>
      <c r="AV491" s="89"/>
      <c r="AW491" s="98" t="e">
        <f t="shared" si="291"/>
        <v>#REF!</v>
      </c>
      <c r="AX491" s="98" t="e">
        <f t="shared" si="292"/>
        <v>#REF!</v>
      </c>
      <c r="AY491" s="89"/>
      <c r="AZ491" s="98" t="e">
        <f t="shared" si="293"/>
        <v>#REF!</v>
      </c>
      <c r="BA491" s="98" t="e">
        <f t="shared" si="294"/>
        <v>#REF!</v>
      </c>
      <c r="BB491" s="89"/>
      <c r="BC491" s="98" t="e">
        <f t="shared" si="295"/>
        <v>#REF!</v>
      </c>
      <c r="BD491" s="98" t="e">
        <f t="shared" si="296"/>
        <v>#REF!</v>
      </c>
      <c r="BE491" s="89"/>
      <c r="BF491" s="98" t="e">
        <f t="shared" si="297"/>
        <v>#REF!</v>
      </c>
      <c r="BG491" s="98" t="e">
        <f t="shared" si="298"/>
        <v>#REF!</v>
      </c>
      <c r="BH491" s="89"/>
      <c r="BI491" s="98" t="e">
        <f t="shared" si="299"/>
        <v>#REF!</v>
      </c>
      <c r="BJ491" s="98" t="e">
        <f t="shared" si="300"/>
        <v>#REF!</v>
      </c>
      <c r="BK491" s="89"/>
      <c r="BL491" s="98" t="str">
        <f t="shared" si="301"/>
        <v/>
      </c>
      <c r="BM491" s="98" t="str">
        <f t="shared" si="302"/>
        <v/>
      </c>
      <c r="BN491" s="89"/>
      <c r="BO491" s="98" t="str">
        <f t="shared" si="303"/>
        <v/>
      </c>
      <c r="BP491" s="98" t="str">
        <f t="shared" si="304"/>
        <v/>
      </c>
      <c r="BQ491" s="89"/>
      <c r="BR491" s="98" t="str">
        <f t="shared" si="305"/>
        <v/>
      </c>
      <c r="BS491" s="98" t="str">
        <f t="shared" si="306"/>
        <v/>
      </c>
      <c r="BT491" s="89"/>
      <c r="BU491" s="98" t="str">
        <f t="shared" si="307"/>
        <v/>
      </c>
      <c r="BV491" s="98" t="str">
        <f t="shared" si="308"/>
        <v/>
      </c>
      <c r="BW491" s="89"/>
      <c r="BX491" s="63"/>
    </row>
    <row r="492" spans="1:76" s="59" customFormat="1" x14ac:dyDescent="0.25">
      <c r="A492" s="83">
        <v>14</v>
      </c>
      <c r="B492" s="109" t="str">
        <f t="shared" si="286"/>
        <v xml:space="preserve">: </v>
      </c>
      <c r="C492" s="106"/>
      <c r="D492" s="106"/>
      <c r="E492" s="108"/>
      <c r="F492" s="106"/>
      <c r="G492" s="108"/>
      <c r="H492" s="107"/>
      <c r="I492" s="106"/>
      <c r="J492" s="106"/>
      <c r="K492" s="104"/>
      <c r="L492" s="110"/>
      <c r="M492" s="104"/>
      <c r="N492" s="151" t="str">
        <f>IFERROR(CONCATENATE(VLOOKUP('[1]Advanced Controls'!$H$123,'[1]Emissions Factors'!$Q$21:$U$39,5,FALSE)," / ha"),"Select Fuel on Adv. Controls")</f>
        <v>Select Fuel on Adv. Controls</v>
      </c>
      <c r="O492" s="105"/>
      <c r="P492" s="104"/>
      <c r="Q492" s="440"/>
      <c r="R492" s="440"/>
      <c r="S492" s="64"/>
      <c r="T492" s="103"/>
      <c r="U492" s="101" t="str">
        <f t="shared" si="287"/>
        <v/>
      </c>
      <c r="V492" s="102" t="str">
        <f t="shared" si="288"/>
        <v/>
      </c>
      <c r="W492" s="101" t="str">
        <f t="shared" si="289"/>
        <v/>
      </c>
      <c r="X492" s="100" t="str">
        <f t="shared" si="290"/>
        <v>Select Fuel on Adv. Controls</v>
      </c>
      <c r="Y492" s="89"/>
      <c r="Z492" s="89"/>
      <c r="AB492" s="63"/>
      <c r="AR492" s="63"/>
      <c r="AS492" s="89"/>
      <c r="AT492" s="89"/>
      <c r="AU492" s="99"/>
      <c r="AV492" s="89"/>
      <c r="AW492" s="98" t="e">
        <f t="shared" si="291"/>
        <v>#REF!</v>
      </c>
      <c r="AX492" s="98" t="e">
        <f t="shared" si="292"/>
        <v>#REF!</v>
      </c>
      <c r="AY492" s="89"/>
      <c r="AZ492" s="98" t="e">
        <f t="shared" si="293"/>
        <v>#REF!</v>
      </c>
      <c r="BA492" s="98" t="e">
        <f t="shared" si="294"/>
        <v>#REF!</v>
      </c>
      <c r="BB492" s="89"/>
      <c r="BC492" s="98" t="e">
        <f t="shared" si="295"/>
        <v>#REF!</v>
      </c>
      <c r="BD492" s="98" t="e">
        <f t="shared" si="296"/>
        <v>#REF!</v>
      </c>
      <c r="BE492" s="89"/>
      <c r="BF492" s="98" t="e">
        <f t="shared" si="297"/>
        <v>#REF!</v>
      </c>
      <c r="BG492" s="98" t="e">
        <f t="shared" si="298"/>
        <v>#REF!</v>
      </c>
      <c r="BH492" s="89"/>
      <c r="BI492" s="98" t="e">
        <f t="shared" si="299"/>
        <v>#REF!</v>
      </c>
      <c r="BJ492" s="98" t="e">
        <f t="shared" si="300"/>
        <v>#REF!</v>
      </c>
      <c r="BK492" s="89"/>
      <c r="BL492" s="98" t="str">
        <f t="shared" si="301"/>
        <v/>
      </c>
      <c r="BM492" s="98" t="str">
        <f t="shared" si="302"/>
        <v/>
      </c>
      <c r="BN492" s="89"/>
      <c r="BO492" s="98" t="str">
        <f t="shared" si="303"/>
        <v/>
      </c>
      <c r="BP492" s="98" t="str">
        <f t="shared" si="304"/>
        <v/>
      </c>
      <c r="BQ492" s="89"/>
      <c r="BR492" s="98" t="str">
        <f t="shared" si="305"/>
        <v/>
      </c>
      <c r="BS492" s="98" t="str">
        <f t="shared" si="306"/>
        <v/>
      </c>
      <c r="BT492" s="89"/>
      <c r="BU492" s="98" t="str">
        <f t="shared" si="307"/>
        <v/>
      </c>
      <c r="BV492" s="98" t="str">
        <f t="shared" si="308"/>
        <v/>
      </c>
      <c r="BW492" s="89"/>
      <c r="BX492" s="63"/>
    </row>
    <row r="493" spans="1:76" s="59" customFormat="1" x14ac:dyDescent="0.25">
      <c r="A493" s="83">
        <v>15</v>
      </c>
      <c r="B493" s="109" t="str">
        <f t="shared" si="286"/>
        <v xml:space="preserve">: </v>
      </c>
      <c r="C493" s="106"/>
      <c r="D493" s="106"/>
      <c r="E493" s="108"/>
      <c r="F493" s="106"/>
      <c r="G493" s="108"/>
      <c r="H493" s="107"/>
      <c r="I493" s="106"/>
      <c r="J493" s="106"/>
      <c r="K493" s="104"/>
      <c r="L493" s="110"/>
      <c r="M493" s="104"/>
      <c r="N493" s="151" t="str">
        <f>IFERROR(CONCATENATE(VLOOKUP('[1]Advanced Controls'!$H$123,'[1]Emissions Factors'!$Q$21:$U$39,5,FALSE)," / ha"),"Select Fuel on Adv. Controls")</f>
        <v>Select Fuel on Adv. Controls</v>
      </c>
      <c r="O493" s="105"/>
      <c r="P493" s="104"/>
      <c r="Q493" s="440"/>
      <c r="R493" s="440"/>
      <c r="S493" s="64"/>
      <c r="T493" s="103"/>
      <c r="U493" s="101" t="str">
        <f t="shared" si="287"/>
        <v/>
      </c>
      <c r="V493" s="102" t="str">
        <f t="shared" si="288"/>
        <v/>
      </c>
      <c r="W493" s="101" t="str">
        <f t="shared" si="289"/>
        <v/>
      </c>
      <c r="X493" s="100" t="str">
        <f t="shared" si="290"/>
        <v>Select Fuel on Adv. Controls</v>
      </c>
      <c r="Y493" s="89"/>
      <c r="Z493" s="89"/>
      <c r="AB493" s="63"/>
      <c r="AR493" s="63"/>
      <c r="AS493" s="89"/>
      <c r="AT493" s="89"/>
      <c r="AU493" s="99"/>
      <c r="AV493" s="89"/>
      <c r="AW493" s="98" t="e">
        <f t="shared" si="291"/>
        <v>#REF!</v>
      </c>
      <c r="AX493" s="98" t="e">
        <f t="shared" si="292"/>
        <v>#REF!</v>
      </c>
      <c r="AY493" s="89"/>
      <c r="AZ493" s="98" t="e">
        <f t="shared" si="293"/>
        <v>#REF!</v>
      </c>
      <c r="BA493" s="98" t="e">
        <f t="shared" si="294"/>
        <v>#REF!</v>
      </c>
      <c r="BB493" s="89"/>
      <c r="BC493" s="98" t="e">
        <f t="shared" si="295"/>
        <v>#REF!</v>
      </c>
      <c r="BD493" s="98" t="e">
        <f t="shared" si="296"/>
        <v>#REF!</v>
      </c>
      <c r="BE493" s="89"/>
      <c r="BF493" s="98" t="e">
        <f t="shared" si="297"/>
        <v>#REF!</v>
      </c>
      <c r="BG493" s="98" t="e">
        <f t="shared" si="298"/>
        <v>#REF!</v>
      </c>
      <c r="BH493" s="89"/>
      <c r="BI493" s="98" t="e">
        <f t="shared" si="299"/>
        <v>#REF!</v>
      </c>
      <c r="BJ493" s="98" t="e">
        <f t="shared" si="300"/>
        <v>#REF!</v>
      </c>
      <c r="BK493" s="89"/>
      <c r="BL493" s="98" t="str">
        <f t="shared" si="301"/>
        <v/>
      </c>
      <c r="BM493" s="98" t="str">
        <f t="shared" si="302"/>
        <v/>
      </c>
      <c r="BN493" s="89"/>
      <c r="BO493" s="98" t="str">
        <f t="shared" si="303"/>
        <v/>
      </c>
      <c r="BP493" s="98" t="str">
        <f t="shared" si="304"/>
        <v/>
      </c>
      <c r="BQ493" s="89"/>
      <c r="BR493" s="98" t="str">
        <f t="shared" si="305"/>
        <v/>
      </c>
      <c r="BS493" s="98" t="str">
        <f t="shared" si="306"/>
        <v/>
      </c>
      <c r="BT493" s="89"/>
      <c r="BU493" s="98" t="str">
        <f t="shared" si="307"/>
        <v/>
      </c>
      <c r="BV493" s="98" t="str">
        <f t="shared" si="308"/>
        <v/>
      </c>
      <c r="BW493" s="89"/>
      <c r="BX493" s="63"/>
    </row>
    <row r="494" spans="1:76" s="59" customFormat="1" x14ac:dyDescent="0.25">
      <c r="A494" s="83">
        <v>16</v>
      </c>
      <c r="B494" s="109" t="str">
        <f t="shared" si="286"/>
        <v xml:space="preserve">: </v>
      </c>
      <c r="C494" s="106"/>
      <c r="D494" s="106"/>
      <c r="E494" s="108"/>
      <c r="F494" s="106"/>
      <c r="G494" s="108"/>
      <c r="H494" s="107"/>
      <c r="I494" s="106"/>
      <c r="J494" s="106"/>
      <c r="K494" s="104"/>
      <c r="L494" s="110"/>
      <c r="M494" s="104"/>
      <c r="N494" s="151" t="str">
        <f>IFERROR(CONCATENATE(VLOOKUP('[1]Advanced Controls'!$H$123,'[1]Emissions Factors'!$Q$21:$U$39,5,FALSE)," / ha"),"Select Fuel on Adv. Controls")</f>
        <v>Select Fuel on Adv. Controls</v>
      </c>
      <c r="O494" s="105"/>
      <c r="P494" s="104"/>
      <c r="Q494" s="440"/>
      <c r="R494" s="440"/>
      <c r="S494" s="64"/>
      <c r="T494" s="103"/>
      <c r="U494" s="101" t="str">
        <f t="shared" si="287"/>
        <v/>
      </c>
      <c r="V494" s="102" t="str">
        <f t="shared" si="288"/>
        <v/>
      </c>
      <c r="W494" s="101" t="str">
        <f t="shared" si="289"/>
        <v/>
      </c>
      <c r="X494" s="100" t="str">
        <f t="shared" si="290"/>
        <v>Select Fuel on Adv. Controls</v>
      </c>
      <c r="Y494" s="89"/>
      <c r="Z494" s="89"/>
      <c r="AB494" s="63"/>
      <c r="AR494" s="63"/>
      <c r="AS494" s="89"/>
      <c r="AT494" s="89"/>
      <c r="AU494" s="99"/>
      <c r="AV494" s="89"/>
      <c r="AW494" s="98" t="e">
        <f t="shared" si="291"/>
        <v>#REF!</v>
      </c>
      <c r="AX494" s="98" t="e">
        <f t="shared" si="292"/>
        <v>#REF!</v>
      </c>
      <c r="AY494" s="89"/>
      <c r="AZ494" s="98" t="e">
        <f t="shared" si="293"/>
        <v>#REF!</v>
      </c>
      <c r="BA494" s="98" t="e">
        <f t="shared" si="294"/>
        <v>#REF!</v>
      </c>
      <c r="BB494" s="89"/>
      <c r="BC494" s="98" t="e">
        <f t="shared" si="295"/>
        <v>#REF!</v>
      </c>
      <c r="BD494" s="98" t="e">
        <f t="shared" si="296"/>
        <v>#REF!</v>
      </c>
      <c r="BE494" s="89"/>
      <c r="BF494" s="98" t="e">
        <f t="shared" si="297"/>
        <v>#REF!</v>
      </c>
      <c r="BG494" s="98" t="e">
        <f t="shared" si="298"/>
        <v>#REF!</v>
      </c>
      <c r="BH494" s="89"/>
      <c r="BI494" s="98" t="e">
        <f t="shared" si="299"/>
        <v>#REF!</v>
      </c>
      <c r="BJ494" s="98" t="e">
        <f t="shared" si="300"/>
        <v>#REF!</v>
      </c>
      <c r="BK494" s="89"/>
      <c r="BL494" s="98" t="str">
        <f t="shared" si="301"/>
        <v/>
      </c>
      <c r="BM494" s="98" t="str">
        <f t="shared" si="302"/>
        <v/>
      </c>
      <c r="BN494" s="89"/>
      <c r="BO494" s="98" t="str">
        <f t="shared" si="303"/>
        <v/>
      </c>
      <c r="BP494" s="98" t="str">
        <f t="shared" si="304"/>
        <v/>
      </c>
      <c r="BQ494" s="89"/>
      <c r="BR494" s="98" t="str">
        <f t="shared" si="305"/>
        <v/>
      </c>
      <c r="BS494" s="98" t="str">
        <f t="shared" si="306"/>
        <v/>
      </c>
      <c r="BT494" s="89"/>
      <c r="BU494" s="98" t="str">
        <f t="shared" si="307"/>
        <v/>
      </c>
      <c r="BV494" s="98" t="str">
        <f t="shared" si="308"/>
        <v/>
      </c>
      <c r="BW494" s="89"/>
      <c r="BX494" s="63"/>
    </row>
    <row r="495" spans="1:76" s="59" customFormat="1" x14ac:dyDescent="0.25">
      <c r="A495" s="83">
        <v>17</v>
      </c>
      <c r="B495" s="109" t="str">
        <f t="shared" si="286"/>
        <v xml:space="preserve">: </v>
      </c>
      <c r="C495" s="106"/>
      <c r="D495" s="106"/>
      <c r="E495" s="108"/>
      <c r="F495" s="106"/>
      <c r="G495" s="108"/>
      <c r="H495" s="107"/>
      <c r="I495" s="106"/>
      <c r="J495" s="106"/>
      <c r="K495" s="104"/>
      <c r="L495" s="110"/>
      <c r="M495" s="104"/>
      <c r="N495" s="151" t="str">
        <f>IFERROR(CONCATENATE(VLOOKUP('[1]Advanced Controls'!$H$123,'[1]Emissions Factors'!$Q$21:$U$39,5,FALSE)," / ha"),"Select Fuel on Adv. Controls")</f>
        <v>Select Fuel on Adv. Controls</v>
      </c>
      <c r="O495" s="105"/>
      <c r="P495" s="104"/>
      <c r="Q495" s="440"/>
      <c r="R495" s="440"/>
      <c r="S495" s="64"/>
      <c r="T495" s="103"/>
      <c r="U495" s="101" t="str">
        <f t="shared" si="287"/>
        <v/>
      </c>
      <c r="V495" s="102" t="str">
        <f t="shared" si="288"/>
        <v/>
      </c>
      <c r="W495" s="101" t="str">
        <f t="shared" si="289"/>
        <v/>
      </c>
      <c r="X495" s="100" t="str">
        <f t="shared" si="290"/>
        <v>Select Fuel on Adv. Controls</v>
      </c>
      <c r="Y495" s="89"/>
      <c r="Z495" s="89"/>
      <c r="AB495" s="63"/>
      <c r="AR495" s="63"/>
      <c r="AS495" s="89"/>
      <c r="AT495" s="89"/>
      <c r="AU495" s="99"/>
      <c r="AV495" s="89"/>
      <c r="AW495" s="98" t="e">
        <f t="shared" si="291"/>
        <v>#REF!</v>
      </c>
      <c r="AX495" s="98" t="e">
        <f t="shared" si="292"/>
        <v>#REF!</v>
      </c>
      <c r="AY495" s="89"/>
      <c r="AZ495" s="98" t="e">
        <f t="shared" si="293"/>
        <v>#REF!</v>
      </c>
      <c r="BA495" s="98" t="e">
        <f t="shared" si="294"/>
        <v>#REF!</v>
      </c>
      <c r="BB495" s="89"/>
      <c r="BC495" s="98" t="e">
        <f t="shared" si="295"/>
        <v>#REF!</v>
      </c>
      <c r="BD495" s="98" t="e">
        <f t="shared" si="296"/>
        <v>#REF!</v>
      </c>
      <c r="BE495" s="89"/>
      <c r="BF495" s="98" t="e">
        <f t="shared" si="297"/>
        <v>#REF!</v>
      </c>
      <c r="BG495" s="98" t="e">
        <f t="shared" si="298"/>
        <v>#REF!</v>
      </c>
      <c r="BH495" s="89"/>
      <c r="BI495" s="98" t="e">
        <f t="shared" si="299"/>
        <v>#REF!</v>
      </c>
      <c r="BJ495" s="98" t="e">
        <f t="shared" si="300"/>
        <v>#REF!</v>
      </c>
      <c r="BK495" s="89"/>
      <c r="BL495" s="98" t="str">
        <f t="shared" si="301"/>
        <v/>
      </c>
      <c r="BM495" s="98" t="str">
        <f t="shared" si="302"/>
        <v/>
      </c>
      <c r="BN495" s="89"/>
      <c r="BO495" s="98" t="str">
        <f t="shared" si="303"/>
        <v/>
      </c>
      <c r="BP495" s="98" t="str">
        <f t="shared" si="304"/>
        <v/>
      </c>
      <c r="BQ495" s="89"/>
      <c r="BR495" s="98" t="str">
        <f t="shared" si="305"/>
        <v/>
      </c>
      <c r="BS495" s="98" t="str">
        <f t="shared" si="306"/>
        <v/>
      </c>
      <c r="BT495" s="89"/>
      <c r="BU495" s="98" t="str">
        <f t="shared" si="307"/>
        <v/>
      </c>
      <c r="BV495" s="98" t="str">
        <f t="shared" si="308"/>
        <v/>
      </c>
      <c r="BW495" s="89"/>
      <c r="BX495" s="63"/>
    </row>
    <row r="496" spans="1:76" s="59" customFormat="1" x14ac:dyDescent="0.25">
      <c r="A496" s="83">
        <v>18</v>
      </c>
      <c r="B496" s="109" t="str">
        <f t="shared" si="286"/>
        <v xml:space="preserve">: </v>
      </c>
      <c r="C496" s="106"/>
      <c r="D496" s="106"/>
      <c r="E496" s="108"/>
      <c r="F496" s="106"/>
      <c r="G496" s="108"/>
      <c r="H496" s="107"/>
      <c r="I496" s="106"/>
      <c r="J496" s="106"/>
      <c r="K496" s="104"/>
      <c r="L496" s="104"/>
      <c r="M496" s="104"/>
      <c r="N496" s="151" t="str">
        <f>IFERROR(CONCATENATE(VLOOKUP('[1]Advanced Controls'!$H$123,'[1]Emissions Factors'!$Q$21:$U$39,5,FALSE)," / ha"),"Select Fuel on Adv. Controls")</f>
        <v>Select Fuel on Adv. Controls</v>
      </c>
      <c r="O496" s="105"/>
      <c r="P496" s="104"/>
      <c r="Q496" s="440"/>
      <c r="R496" s="440"/>
      <c r="S496" s="64"/>
      <c r="T496" s="103"/>
      <c r="U496" s="101" t="str">
        <f t="shared" si="287"/>
        <v/>
      </c>
      <c r="V496" s="102" t="str">
        <f t="shared" si="288"/>
        <v/>
      </c>
      <c r="W496" s="101" t="str">
        <f t="shared" si="289"/>
        <v/>
      </c>
      <c r="X496" s="100" t="str">
        <f t="shared" si="290"/>
        <v>Select Fuel on Adv. Controls</v>
      </c>
      <c r="Y496" s="89"/>
      <c r="Z496" s="89"/>
      <c r="AB496" s="63"/>
      <c r="AR496" s="63"/>
      <c r="AS496" s="89"/>
      <c r="AT496" s="89"/>
      <c r="AU496" s="99"/>
      <c r="AV496" s="89"/>
      <c r="AW496" s="98" t="e">
        <f t="shared" si="291"/>
        <v>#REF!</v>
      </c>
      <c r="AX496" s="98" t="e">
        <f t="shared" si="292"/>
        <v>#REF!</v>
      </c>
      <c r="AY496" s="89"/>
      <c r="AZ496" s="98" t="e">
        <f t="shared" si="293"/>
        <v>#REF!</v>
      </c>
      <c r="BA496" s="98" t="e">
        <f t="shared" si="294"/>
        <v>#REF!</v>
      </c>
      <c r="BB496" s="89"/>
      <c r="BC496" s="98" t="e">
        <f t="shared" si="295"/>
        <v>#REF!</v>
      </c>
      <c r="BD496" s="98" t="e">
        <f t="shared" si="296"/>
        <v>#REF!</v>
      </c>
      <c r="BE496" s="89"/>
      <c r="BF496" s="98" t="e">
        <f t="shared" si="297"/>
        <v>#REF!</v>
      </c>
      <c r="BG496" s="98" t="e">
        <f t="shared" si="298"/>
        <v>#REF!</v>
      </c>
      <c r="BH496" s="89"/>
      <c r="BI496" s="98" t="e">
        <f t="shared" si="299"/>
        <v>#REF!</v>
      </c>
      <c r="BJ496" s="98" t="e">
        <f t="shared" si="300"/>
        <v>#REF!</v>
      </c>
      <c r="BK496" s="89"/>
      <c r="BL496" s="98" t="str">
        <f t="shared" si="301"/>
        <v/>
      </c>
      <c r="BM496" s="98" t="str">
        <f t="shared" si="302"/>
        <v/>
      </c>
      <c r="BN496" s="89"/>
      <c r="BO496" s="98" t="str">
        <f t="shared" si="303"/>
        <v/>
      </c>
      <c r="BP496" s="98" t="str">
        <f t="shared" si="304"/>
        <v/>
      </c>
      <c r="BQ496" s="89"/>
      <c r="BR496" s="98" t="str">
        <f t="shared" si="305"/>
        <v/>
      </c>
      <c r="BS496" s="98" t="str">
        <f t="shared" si="306"/>
        <v/>
      </c>
      <c r="BT496" s="89"/>
      <c r="BU496" s="98" t="str">
        <f t="shared" si="307"/>
        <v/>
      </c>
      <c r="BV496" s="98" t="str">
        <f t="shared" si="308"/>
        <v/>
      </c>
      <c r="BW496" s="89"/>
      <c r="BX496" s="63"/>
    </row>
    <row r="497" spans="1:76" s="59" customFormat="1" x14ac:dyDescent="0.25">
      <c r="A497" s="83">
        <v>19</v>
      </c>
      <c r="B497" s="109" t="str">
        <f t="shared" si="286"/>
        <v xml:space="preserve">: </v>
      </c>
      <c r="C497" s="106"/>
      <c r="D497" s="106"/>
      <c r="E497" s="108"/>
      <c r="F497" s="106"/>
      <c r="G497" s="108"/>
      <c r="H497" s="107"/>
      <c r="I497" s="106"/>
      <c r="J497" s="106"/>
      <c r="K497" s="104"/>
      <c r="L497" s="104"/>
      <c r="M497" s="104"/>
      <c r="N497" s="151" t="str">
        <f>IFERROR(CONCATENATE(VLOOKUP('[1]Advanced Controls'!$H$123,'[1]Emissions Factors'!$Q$21:$U$39,5,FALSE)," / ha"),"Select Fuel on Adv. Controls")</f>
        <v>Select Fuel on Adv. Controls</v>
      </c>
      <c r="O497" s="105"/>
      <c r="P497" s="104"/>
      <c r="Q497" s="440"/>
      <c r="R497" s="440"/>
      <c r="S497" s="64"/>
      <c r="T497" s="103"/>
      <c r="U497" s="101" t="str">
        <f t="shared" si="287"/>
        <v/>
      </c>
      <c r="V497" s="102" t="str">
        <f t="shared" si="288"/>
        <v/>
      </c>
      <c r="W497" s="101" t="str">
        <f t="shared" si="289"/>
        <v/>
      </c>
      <c r="X497" s="100" t="str">
        <f t="shared" si="290"/>
        <v>Select Fuel on Adv. Controls</v>
      </c>
      <c r="Y497" s="89"/>
      <c r="Z497" s="89"/>
      <c r="AB497" s="63"/>
      <c r="AR497" s="63"/>
      <c r="AS497" s="89"/>
      <c r="AT497" s="89"/>
      <c r="AU497" s="99"/>
      <c r="AV497" s="89"/>
      <c r="AW497" s="98" t="e">
        <f t="shared" si="291"/>
        <v>#REF!</v>
      </c>
      <c r="AX497" s="98" t="e">
        <f t="shared" si="292"/>
        <v>#REF!</v>
      </c>
      <c r="AY497" s="89"/>
      <c r="AZ497" s="98" t="e">
        <f t="shared" si="293"/>
        <v>#REF!</v>
      </c>
      <c r="BA497" s="98" t="e">
        <f t="shared" si="294"/>
        <v>#REF!</v>
      </c>
      <c r="BB497" s="89"/>
      <c r="BC497" s="98" t="e">
        <f t="shared" si="295"/>
        <v>#REF!</v>
      </c>
      <c r="BD497" s="98" t="e">
        <f t="shared" si="296"/>
        <v>#REF!</v>
      </c>
      <c r="BE497" s="89"/>
      <c r="BF497" s="98" t="e">
        <f t="shared" si="297"/>
        <v>#REF!</v>
      </c>
      <c r="BG497" s="98" t="e">
        <f t="shared" si="298"/>
        <v>#REF!</v>
      </c>
      <c r="BH497" s="89"/>
      <c r="BI497" s="98" t="e">
        <f t="shared" si="299"/>
        <v>#REF!</v>
      </c>
      <c r="BJ497" s="98" t="e">
        <f t="shared" si="300"/>
        <v>#REF!</v>
      </c>
      <c r="BK497" s="89"/>
      <c r="BL497" s="98" t="str">
        <f t="shared" si="301"/>
        <v/>
      </c>
      <c r="BM497" s="98" t="str">
        <f t="shared" si="302"/>
        <v/>
      </c>
      <c r="BN497" s="89"/>
      <c r="BO497" s="98" t="str">
        <f t="shared" si="303"/>
        <v/>
      </c>
      <c r="BP497" s="98" t="str">
        <f t="shared" si="304"/>
        <v/>
      </c>
      <c r="BQ497" s="89"/>
      <c r="BR497" s="98" t="str">
        <f t="shared" si="305"/>
        <v/>
      </c>
      <c r="BS497" s="98" t="str">
        <f t="shared" si="306"/>
        <v/>
      </c>
      <c r="BT497" s="89"/>
      <c r="BU497" s="98" t="str">
        <f t="shared" si="307"/>
        <v/>
      </c>
      <c r="BV497" s="98" t="str">
        <f t="shared" si="308"/>
        <v/>
      </c>
      <c r="BW497" s="89"/>
      <c r="BX497" s="63"/>
    </row>
    <row r="498" spans="1:76" s="59" customFormat="1" x14ac:dyDescent="0.25">
      <c r="A498" s="83">
        <v>20</v>
      </c>
      <c r="B498" s="109" t="str">
        <f t="shared" si="286"/>
        <v xml:space="preserve">: </v>
      </c>
      <c r="C498" s="106"/>
      <c r="D498" s="106"/>
      <c r="E498" s="108"/>
      <c r="F498" s="106"/>
      <c r="G498" s="108"/>
      <c r="H498" s="107"/>
      <c r="I498" s="106"/>
      <c r="J498" s="106"/>
      <c r="K498" s="104"/>
      <c r="L498" s="104"/>
      <c r="M498" s="104"/>
      <c r="N498" s="151" t="str">
        <f>IFERROR(CONCATENATE(VLOOKUP('[1]Advanced Controls'!$H$123,'[1]Emissions Factors'!$Q$21:$U$39,5,FALSE)," / ha"),"Select Fuel on Adv. Controls")</f>
        <v>Select Fuel on Adv. Controls</v>
      </c>
      <c r="O498" s="105"/>
      <c r="P498" s="104"/>
      <c r="Q498" s="440"/>
      <c r="R498" s="440"/>
      <c r="S498" s="64"/>
      <c r="T498" s="103"/>
      <c r="U498" s="101" t="str">
        <f t="shared" si="287"/>
        <v/>
      </c>
      <c r="V498" s="102" t="str">
        <f t="shared" si="288"/>
        <v/>
      </c>
      <c r="W498" s="101" t="str">
        <f t="shared" si="289"/>
        <v/>
      </c>
      <c r="X498" s="100" t="str">
        <f t="shared" si="290"/>
        <v>Select Fuel on Adv. Controls</v>
      </c>
      <c r="Y498" s="89"/>
      <c r="Z498" s="89"/>
      <c r="AB498" s="63"/>
      <c r="AR498" s="63"/>
      <c r="AS498" s="89"/>
      <c r="AT498" s="89"/>
      <c r="AU498" s="99"/>
      <c r="AV498" s="89"/>
      <c r="AW498" s="98" t="e">
        <f t="shared" si="291"/>
        <v>#REF!</v>
      </c>
      <c r="AX498" s="98" t="e">
        <f t="shared" si="292"/>
        <v>#REF!</v>
      </c>
      <c r="AY498" s="89"/>
      <c r="AZ498" s="98" t="e">
        <f t="shared" si="293"/>
        <v>#REF!</v>
      </c>
      <c r="BA498" s="98" t="e">
        <f t="shared" si="294"/>
        <v>#REF!</v>
      </c>
      <c r="BB498" s="89"/>
      <c r="BC498" s="98" t="e">
        <f t="shared" si="295"/>
        <v>#REF!</v>
      </c>
      <c r="BD498" s="98" t="e">
        <f t="shared" si="296"/>
        <v>#REF!</v>
      </c>
      <c r="BE498" s="89"/>
      <c r="BF498" s="98" t="e">
        <f t="shared" si="297"/>
        <v>#REF!</v>
      </c>
      <c r="BG498" s="98" t="e">
        <f t="shared" si="298"/>
        <v>#REF!</v>
      </c>
      <c r="BH498" s="89"/>
      <c r="BI498" s="98" t="e">
        <f t="shared" si="299"/>
        <v>#REF!</v>
      </c>
      <c r="BJ498" s="98" t="e">
        <f t="shared" si="300"/>
        <v>#REF!</v>
      </c>
      <c r="BK498" s="89"/>
      <c r="BL498" s="98" t="str">
        <f t="shared" si="301"/>
        <v/>
      </c>
      <c r="BM498" s="98" t="str">
        <f t="shared" si="302"/>
        <v/>
      </c>
      <c r="BN498" s="89"/>
      <c r="BO498" s="98" t="str">
        <f t="shared" si="303"/>
        <v/>
      </c>
      <c r="BP498" s="98" t="str">
        <f t="shared" si="304"/>
        <v/>
      </c>
      <c r="BQ498" s="89"/>
      <c r="BR498" s="98" t="str">
        <f t="shared" si="305"/>
        <v/>
      </c>
      <c r="BS498" s="98" t="str">
        <f t="shared" si="306"/>
        <v/>
      </c>
      <c r="BT498" s="89"/>
      <c r="BU498" s="98" t="str">
        <f t="shared" si="307"/>
        <v/>
      </c>
      <c r="BV498" s="98" t="str">
        <f t="shared" si="308"/>
        <v/>
      </c>
      <c r="BW498" s="89"/>
      <c r="BX498" s="63"/>
    </row>
    <row r="499" spans="1:76" s="59" customFormat="1" x14ac:dyDescent="0.25">
      <c r="A499" s="83"/>
      <c r="B499" s="91" t="s">
        <v>64</v>
      </c>
      <c r="C499" s="92"/>
      <c r="D499" s="92"/>
      <c r="E499" s="92"/>
      <c r="F499" s="92"/>
      <c r="G499" s="92"/>
      <c r="H499" s="64"/>
      <c r="I499" s="89"/>
      <c r="J499" s="94"/>
      <c r="K499" s="64"/>
      <c r="L499" s="64"/>
      <c r="M499" s="64" t="s">
        <v>63</v>
      </c>
      <c r="N499" s="64"/>
      <c r="O499" s="64"/>
      <c r="P499" s="64"/>
      <c r="Q499" s="64"/>
      <c r="R499" s="64"/>
      <c r="S499" s="64"/>
      <c r="T499" s="94" t="s">
        <v>62</v>
      </c>
      <c r="U499" s="97" t="e">
        <f>AVERAGE(U479:U498)</f>
        <v>#DIV/0!</v>
      </c>
      <c r="V499" s="97" t="e">
        <f>IF(U507="Y",SUM(V479:V498)/SUM(O479:O498),AVERAGE(V479:V498))</f>
        <v>#DIV/0!</v>
      </c>
      <c r="W499" s="96" t="e">
        <f>SUM(W479:W498)/SUM(O479:O498)</f>
        <v>#DIV/0!</v>
      </c>
      <c r="X499" s="89"/>
      <c r="Y499" s="89"/>
      <c r="Z499" s="89"/>
      <c r="AB499" s="95"/>
      <c r="AR499" s="63"/>
      <c r="AS499" s="89"/>
      <c r="AT499" s="89"/>
      <c r="AU499" s="89"/>
      <c r="AV499" s="94" t="s">
        <v>62</v>
      </c>
      <c r="AW499" s="93" t="e">
        <f>AVERAGE(AW479:AW498)</f>
        <v>#REF!</v>
      </c>
      <c r="AX499" s="93" t="e">
        <f>SUM(AX479:AX498)/COUNTIF(AX479:AX498,"&gt;0")</f>
        <v>#REF!</v>
      </c>
      <c r="AY499" s="89"/>
      <c r="AZ499" s="93" t="e">
        <f>AVERAGE(AZ479:AZ498)</f>
        <v>#REF!</v>
      </c>
      <c r="BA499" s="93" t="e">
        <f>SUM(BA479:BA498)/COUNTIF(BA479:BA498,"&gt;0")</f>
        <v>#REF!</v>
      </c>
      <c r="BB499" s="89"/>
      <c r="BC499" s="93" t="e">
        <f>AVERAGE(BC479:BC498)</f>
        <v>#REF!</v>
      </c>
      <c r="BD499" s="93" t="e">
        <f>SUM(BD479:BD498)/COUNTIF(BD479:BD498,"&gt;0")</f>
        <v>#REF!</v>
      </c>
      <c r="BE499" s="89"/>
      <c r="BF499" s="93" t="e">
        <f>AVERAGE(BF479:BF498)</f>
        <v>#REF!</v>
      </c>
      <c r="BG499" s="93" t="e">
        <f>SUM(BG479:BG498)/COUNTIF(BG479:BG498,"&gt;0")</f>
        <v>#REF!</v>
      </c>
      <c r="BH499" s="89"/>
      <c r="BI499" s="93" t="e">
        <f>AVERAGE(BI479:BI498)</f>
        <v>#REF!</v>
      </c>
      <c r="BJ499" s="93" t="e">
        <f>SUM(BJ479:BJ498)/COUNTIF(BJ479:BJ498,"&gt;0")</f>
        <v>#REF!</v>
      </c>
      <c r="BK499" s="94"/>
      <c r="BL499" s="93" t="e">
        <f>AVERAGE(BL479:BL498)</f>
        <v>#DIV/0!</v>
      </c>
      <c r="BM499" s="93" t="e">
        <f>SUM(BM479:BM498)/COUNTIF(BM479:BM498,"&gt;0")</f>
        <v>#DIV/0!</v>
      </c>
      <c r="BN499" s="89"/>
      <c r="BO499" s="93" t="e">
        <f>AVERAGE(BO479:BO498)</f>
        <v>#DIV/0!</v>
      </c>
      <c r="BP499" s="93" t="e">
        <f>SUM(BP479:BP498)/COUNTIF(BP479:BP498,"&gt;0")</f>
        <v>#DIV/0!</v>
      </c>
      <c r="BQ499" s="89"/>
      <c r="BR499" s="93" t="e">
        <f>AVERAGE(BR479:BR498)</f>
        <v>#DIV/0!</v>
      </c>
      <c r="BS499" s="93" t="e">
        <f>SUM(BS479:BS498)/COUNTIF(BS479:BS498,"&gt;0")</f>
        <v>#DIV/0!</v>
      </c>
      <c r="BT499" s="89"/>
      <c r="BU499" s="93" t="e">
        <f>AVERAGE(BU479:BU498)</f>
        <v>#DIV/0!</v>
      </c>
      <c r="BV499" s="93" t="e">
        <f>SUM(BV479:BV498)/COUNTIF(BV479:BV498,"&gt;0")</f>
        <v>#DIV/0!</v>
      </c>
      <c r="BW499" s="89"/>
      <c r="BX499" s="63"/>
    </row>
    <row r="500" spans="1:76" s="59" customFormat="1" x14ac:dyDescent="0.25">
      <c r="A500" s="83"/>
      <c r="B500" s="91" t="s">
        <v>61</v>
      </c>
      <c r="C500" s="92" t="s">
        <v>60</v>
      </c>
      <c r="D500" s="398"/>
      <c r="E500" s="399"/>
      <c r="F500" s="399"/>
      <c r="G500" s="399"/>
      <c r="H500" s="399"/>
      <c r="I500" s="399"/>
      <c r="J500" s="399"/>
      <c r="K500" s="400"/>
      <c r="L500" s="64"/>
      <c r="M500" s="64"/>
      <c r="N500" s="64"/>
      <c r="O500" s="64"/>
      <c r="P500" s="64"/>
      <c r="Q500" s="64"/>
      <c r="R500" s="64"/>
      <c r="S500" s="64"/>
      <c r="T500" s="77" t="s">
        <v>57</v>
      </c>
      <c r="U500" s="88" t="e">
        <f>U499+X500*U503</f>
        <v>#DIV/0!</v>
      </c>
      <c r="V500" s="88" t="e">
        <f>V499+X500*V503</f>
        <v>#DIV/0!</v>
      </c>
      <c r="W500" s="88" t="e">
        <f>W499+X500*W503</f>
        <v>#DIV/0!</v>
      </c>
      <c r="X500" s="86">
        <v>1</v>
      </c>
      <c r="Y500" s="64" t="s">
        <v>59</v>
      </c>
      <c r="Z500" s="89"/>
      <c r="AA500" s="89" t="s">
        <v>58</v>
      </c>
      <c r="AB500" s="87"/>
      <c r="AR500" s="63"/>
      <c r="AS500" s="89"/>
      <c r="AT500" s="89"/>
      <c r="AU500" s="89"/>
      <c r="AV500" s="77" t="s">
        <v>57</v>
      </c>
      <c r="AW500" s="76" t="e">
        <f>AW499+(AW505*AW502)</f>
        <v>#REF!</v>
      </c>
      <c r="AX500" s="76" t="e">
        <f>AX499+(AX505*AW502)</f>
        <v>#REF!</v>
      </c>
      <c r="AY500" s="89"/>
      <c r="AZ500" s="76" t="e">
        <f>AZ499+(AZ505*AZ502)</f>
        <v>#REF!</v>
      </c>
      <c r="BA500" s="76" t="e">
        <f>BA499+(BA505*AZ502)</f>
        <v>#REF!</v>
      </c>
      <c r="BB500" s="89"/>
      <c r="BC500" s="76" t="e">
        <f>BC499+(BC505*BC502)</f>
        <v>#REF!</v>
      </c>
      <c r="BD500" s="76" t="e">
        <f>BD499+(BD505*BC502)</f>
        <v>#REF!</v>
      </c>
      <c r="BE500" s="89"/>
      <c r="BF500" s="76" t="e">
        <f>BF499+(BF505*BF502)</f>
        <v>#REF!</v>
      </c>
      <c r="BG500" s="76" t="e">
        <f>BG499+(BG505*BF502)</f>
        <v>#REF!</v>
      </c>
      <c r="BH500" s="89"/>
      <c r="BI500" s="76" t="e">
        <f>BI499+(BI505*BI502)</f>
        <v>#REF!</v>
      </c>
      <c r="BJ500" s="76" t="e">
        <f>BJ499+(BJ505*BI502)</f>
        <v>#REF!</v>
      </c>
      <c r="BK500" s="77"/>
      <c r="BL500" s="76" t="e">
        <f>BL499+(BL505*BL502)</f>
        <v>#DIV/0!</v>
      </c>
      <c r="BM500" s="76" t="e">
        <f>BM499+(BM505*BL502)</f>
        <v>#DIV/0!</v>
      </c>
      <c r="BN500" s="89"/>
      <c r="BO500" s="76" t="e">
        <f>BO499+(BO505*BO502)</f>
        <v>#DIV/0!</v>
      </c>
      <c r="BP500" s="76" t="e">
        <f>BP499+(BP505*BO502)</f>
        <v>#DIV/0!</v>
      </c>
      <c r="BQ500" s="89"/>
      <c r="BR500" s="76" t="e">
        <f>BR499+(BR505*BR502)</f>
        <v>#DIV/0!</v>
      </c>
      <c r="BS500" s="76" t="e">
        <f>BS499+(BS505*BR502)</f>
        <v>#DIV/0!</v>
      </c>
      <c r="BT500" s="89"/>
      <c r="BU500" s="76" t="e">
        <f>BU499+(BU505*BU502)</f>
        <v>#DIV/0!</v>
      </c>
      <c r="BV500" s="76" t="e">
        <f>BV499+(BV505*BU502)</f>
        <v>#DIV/0!</v>
      </c>
      <c r="BW500" s="89"/>
      <c r="BX500" s="63"/>
    </row>
    <row r="501" spans="1:76" s="59" customFormat="1" x14ac:dyDescent="0.25">
      <c r="A501" s="83"/>
      <c r="B501" s="91" t="s">
        <v>56</v>
      </c>
      <c r="C501" s="83"/>
      <c r="D501" s="401"/>
      <c r="E501" s="402"/>
      <c r="F501" s="402"/>
      <c r="G501" s="402"/>
      <c r="H501" s="402"/>
      <c r="I501" s="402"/>
      <c r="J501" s="402"/>
      <c r="K501" s="403"/>
      <c r="L501" s="89"/>
      <c r="M501" s="89"/>
      <c r="N501" s="64"/>
      <c r="O501" s="64"/>
      <c r="P501" s="64"/>
      <c r="Q501" s="64"/>
      <c r="R501" s="64"/>
      <c r="S501" s="64"/>
      <c r="T501" s="77" t="s">
        <v>54</v>
      </c>
      <c r="U501" s="88" t="e">
        <f>IF($AA501="Y",MIN(U479:U498),U499-$X501*U503)</f>
        <v>#DIV/0!</v>
      </c>
      <c r="V501" s="88" t="e">
        <f>IF($AA501="Y",MIN(V479:V498),V499-$X501*V503)</f>
        <v>#DIV/0!</v>
      </c>
      <c r="W501" s="88" t="e">
        <f>IF($AA501="Y",MIN(W479:W498),W499-$X501*W503)</f>
        <v>#DIV/0!</v>
      </c>
      <c r="X501" s="86">
        <v>1</v>
      </c>
      <c r="Y501" s="64" t="s">
        <v>55</v>
      </c>
      <c r="Z501" s="89"/>
      <c r="AA501" s="90" t="s">
        <v>47</v>
      </c>
      <c r="AB501" s="87"/>
      <c r="AR501" s="63"/>
      <c r="AS501" s="89"/>
      <c r="AT501" s="89"/>
      <c r="AU501" s="89"/>
      <c r="AV501" s="77" t="s">
        <v>54</v>
      </c>
      <c r="AW501" s="76" t="e">
        <f>AW499-(AW505*AW503)</f>
        <v>#REF!</v>
      </c>
      <c r="AX501" s="76" t="e">
        <f>AX499-(AX505*AW503)</f>
        <v>#REF!</v>
      </c>
      <c r="AY501" s="89"/>
      <c r="AZ501" s="76" t="e">
        <f>AZ499-(AZ505*AZ503)</f>
        <v>#REF!</v>
      </c>
      <c r="BA501" s="76" t="e">
        <f>BA499-(BA505*AZ503)</f>
        <v>#REF!</v>
      </c>
      <c r="BB501" s="89"/>
      <c r="BC501" s="76" t="e">
        <f>BC499-(BC505*BC503)</f>
        <v>#REF!</v>
      </c>
      <c r="BD501" s="76" t="e">
        <f>BD499-(BD505*BC503)</f>
        <v>#REF!</v>
      </c>
      <c r="BE501" s="89"/>
      <c r="BF501" s="76" t="e">
        <f>BF499-(BF505*BF503)</f>
        <v>#REF!</v>
      </c>
      <c r="BG501" s="76" t="e">
        <f>BG499-(BG505*BF503)</f>
        <v>#REF!</v>
      </c>
      <c r="BH501" s="89"/>
      <c r="BI501" s="76" t="e">
        <f>BI499-(BI505*BI503)</f>
        <v>#REF!</v>
      </c>
      <c r="BJ501" s="76" t="e">
        <f>BJ499-(BJ505*BI503)</f>
        <v>#REF!</v>
      </c>
      <c r="BK501" s="77"/>
      <c r="BL501" s="76" t="e">
        <f>BL499-(BL505*BL503)</f>
        <v>#DIV/0!</v>
      </c>
      <c r="BM501" s="76" t="e">
        <f>BM499-(BM505*BL503)</f>
        <v>#DIV/0!</v>
      </c>
      <c r="BN501" s="89"/>
      <c r="BO501" s="76" t="e">
        <f>BO499-(BO505*BO503)</f>
        <v>#DIV/0!</v>
      </c>
      <c r="BP501" s="76" t="e">
        <f>BP499-(BP505*BO503)</f>
        <v>#DIV/0!</v>
      </c>
      <c r="BQ501" s="89"/>
      <c r="BR501" s="76" t="e">
        <f>BR499-(BR505*BR503)</f>
        <v>#DIV/0!</v>
      </c>
      <c r="BS501" s="76" t="e">
        <f>BS499-(BS505*BR503)</f>
        <v>#DIV/0!</v>
      </c>
      <c r="BT501" s="89"/>
      <c r="BU501" s="76" t="e">
        <f>BU499-(BU505*BU503)</f>
        <v>#DIV/0!</v>
      </c>
      <c r="BV501" s="76" t="e">
        <f>BV499-(BV505*BU503)</f>
        <v>#DIV/0!</v>
      </c>
      <c r="BW501" s="89"/>
      <c r="BX501" s="63"/>
    </row>
    <row r="502" spans="1:76" s="59" customFormat="1" ht="14.25" x14ac:dyDescent="0.2">
      <c r="A502" s="75" t="str">
        <f ca="1">HYPERLINK("#"&amp;"'"&amp;A$2&amp;"'!a1","Back to top")</f>
        <v>Back to top</v>
      </c>
      <c r="B502" s="75"/>
      <c r="C502" s="83"/>
      <c r="D502" s="401"/>
      <c r="E502" s="402"/>
      <c r="F502" s="402"/>
      <c r="G502" s="402"/>
      <c r="H502" s="402"/>
      <c r="I502" s="402"/>
      <c r="J502" s="402"/>
      <c r="K502" s="403"/>
      <c r="L502" s="64"/>
      <c r="M502" s="64"/>
      <c r="N502" s="64"/>
      <c r="O502" s="64"/>
      <c r="P502" s="64"/>
      <c r="Q502" s="64"/>
      <c r="R502" s="64"/>
      <c r="S502" s="64"/>
      <c r="T502" s="77" t="s">
        <v>51</v>
      </c>
      <c r="U502" s="88" t="e">
        <f>IF((0.67*U503)&gt;U499,"no","yes")</f>
        <v>#DIV/0!</v>
      </c>
      <c r="V502" s="88" t="e">
        <f>IF((0.67*V503)&gt;V499,"no","yes")</f>
        <v>#DIV/0!</v>
      </c>
      <c r="W502" s="88" t="e">
        <f>IF((0.67*W503)&gt;W499,"no","yes")</f>
        <v>#DIV/0!</v>
      </c>
      <c r="X502" s="64"/>
      <c r="Y502" s="64"/>
      <c r="Z502" s="64"/>
      <c r="AB502" s="87"/>
      <c r="AR502" s="63"/>
      <c r="AS502" s="64"/>
      <c r="AT502" s="64"/>
      <c r="AU502" s="360" t="s">
        <v>53</v>
      </c>
      <c r="AV502" s="361"/>
      <c r="AW502" s="86">
        <v>1</v>
      </c>
      <c r="AX502" s="64"/>
      <c r="AY502" s="64"/>
      <c r="AZ502" s="86">
        <v>1</v>
      </c>
      <c r="BA502" s="64"/>
      <c r="BB502" s="64"/>
      <c r="BC502" s="86">
        <v>1</v>
      </c>
      <c r="BD502" s="64"/>
      <c r="BE502" s="64"/>
      <c r="BF502" s="86">
        <v>1</v>
      </c>
      <c r="BG502" s="64"/>
      <c r="BH502" s="64"/>
      <c r="BI502" s="86">
        <v>1</v>
      </c>
      <c r="BJ502" s="64"/>
      <c r="BK502" s="77"/>
      <c r="BL502" s="86">
        <v>1</v>
      </c>
      <c r="BM502" s="64"/>
      <c r="BN502" s="64"/>
      <c r="BO502" s="86">
        <v>1</v>
      </c>
      <c r="BP502" s="64"/>
      <c r="BQ502" s="64"/>
      <c r="BR502" s="86">
        <v>1</v>
      </c>
      <c r="BS502" s="64"/>
      <c r="BT502" s="64"/>
      <c r="BU502" s="86">
        <v>1</v>
      </c>
      <c r="BV502" s="64"/>
      <c r="BW502" s="64"/>
      <c r="BX502" s="63"/>
    </row>
    <row r="503" spans="1:76" s="59" customFormat="1" ht="14.25" x14ac:dyDescent="0.2">
      <c r="A503" s="83"/>
      <c r="B503" s="83"/>
      <c r="C503" s="83"/>
      <c r="D503" s="401"/>
      <c r="E503" s="402"/>
      <c r="F503" s="402"/>
      <c r="G503" s="402"/>
      <c r="H503" s="402"/>
      <c r="I503" s="402"/>
      <c r="J503" s="402"/>
      <c r="K503" s="403"/>
      <c r="L503" s="64"/>
      <c r="M503" s="64"/>
      <c r="N503" s="64"/>
      <c r="O503" s="64"/>
      <c r="P503" s="64"/>
      <c r="Q503" s="64"/>
      <c r="R503" s="64"/>
      <c r="S503" s="64"/>
      <c r="T503" s="77" t="s">
        <v>50</v>
      </c>
      <c r="U503" s="88" t="e">
        <f>_xlfn.STDEV.P(U479:U498)</f>
        <v>#DIV/0!</v>
      </c>
      <c r="V503" s="88" t="e">
        <f t="array" ref="V503">IF(U507="Y",SQRT(SUM(IFERROR(O479:O498*(U479:U498-(V499))^2,0))/((COUNTIFS(O479:O498,"&lt;&gt;"&amp;"")-1)/COUNTIFS(O479:O498,"&lt;&gt;"&amp;"")*SUM(O479:O498))),_xlfn.STDEV.P(V479:V498))</f>
        <v>#DIV/0!</v>
      </c>
      <c r="W503" s="88" t="e">
        <f t="array" ref="W503">SQRT(SUM(IFERROR(O479:O498*(U479:U498-(W499))^2,0))/((COUNTIFS(O479:O498,"&lt;&gt;"&amp;"")-1)/COUNTIFS(O479:O498,"&lt;&gt;"&amp;"")*SUM(O479:O498)))</f>
        <v>#DIV/0!</v>
      </c>
      <c r="X503" s="64"/>
      <c r="Y503" s="64"/>
      <c r="Z503" s="64"/>
      <c r="AB503" s="87"/>
      <c r="AR503" s="63"/>
      <c r="AS503" s="64"/>
      <c r="AT503" s="64"/>
      <c r="AU503" s="360"/>
      <c r="AV503" s="361"/>
      <c r="AW503" s="86">
        <v>1</v>
      </c>
      <c r="AX503" s="64"/>
      <c r="AY503" s="64"/>
      <c r="AZ503" s="86">
        <v>1</v>
      </c>
      <c r="BA503" s="64"/>
      <c r="BB503" s="64"/>
      <c r="BC503" s="86">
        <v>1</v>
      </c>
      <c r="BD503" s="64"/>
      <c r="BE503" s="64"/>
      <c r="BF503" s="86">
        <v>1</v>
      </c>
      <c r="BG503" s="64"/>
      <c r="BH503" s="64"/>
      <c r="BI503" s="86">
        <v>1</v>
      </c>
      <c r="BJ503" s="64"/>
      <c r="BK503" s="77"/>
      <c r="BL503" s="86">
        <v>1</v>
      </c>
      <c r="BM503" s="64"/>
      <c r="BN503" s="64"/>
      <c r="BO503" s="86">
        <v>1</v>
      </c>
      <c r="BP503" s="64"/>
      <c r="BQ503" s="64"/>
      <c r="BR503" s="86">
        <v>1</v>
      </c>
      <c r="BS503" s="64"/>
      <c r="BT503" s="64"/>
      <c r="BU503" s="86">
        <v>1</v>
      </c>
      <c r="BV503" s="64"/>
      <c r="BW503" s="64"/>
      <c r="BX503" s="63"/>
    </row>
    <row r="504" spans="1:76" s="59" customFormat="1" x14ac:dyDescent="0.25">
      <c r="A504" s="64"/>
      <c r="B504" s="64"/>
      <c r="C504" s="83"/>
      <c r="D504" s="401"/>
      <c r="E504" s="402"/>
      <c r="F504" s="402"/>
      <c r="G504" s="402"/>
      <c r="H504" s="402"/>
      <c r="I504" s="402"/>
      <c r="J504" s="402"/>
      <c r="K504" s="403"/>
      <c r="L504" s="64"/>
      <c r="M504" s="64"/>
      <c r="N504" s="64"/>
      <c r="O504" s="64"/>
      <c r="P504" s="64"/>
      <c r="Q504" s="64"/>
      <c r="R504" s="64"/>
      <c r="S504" s="64"/>
      <c r="T504" s="73" t="s">
        <v>48</v>
      </c>
      <c r="U504" s="85">
        <f>COUNTIF(U479:U498,"&gt;0")</f>
        <v>0</v>
      </c>
      <c r="V504" s="85">
        <f>COUNTIF(V479:V498,"&gt;0")</f>
        <v>0</v>
      </c>
      <c r="W504" s="81"/>
      <c r="X504" s="84" t="s">
        <v>52</v>
      </c>
      <c r="Y504" s="64"/>
      <c r="Z504" s="64"/>
      <c r="AB504" s="63"/>
      <c r="AR504" s="63"/>
      <c r="AS504" s="64"/>
      <c r="AT504" s="64"/>
      <c r="AU504" s="64"/>
      <c r="AV504" s="77" t="s">
        <v>51</v>
      </c>
      <c r="AW504" s="76" t="e">
        <f>IF((0.67*AW505)&gt;AW499,"no","yes")</f>
        <v>#REF!</v>
      </c>
      <c r="AX504" s="76" t="e">
        <f>IF((0.67*AX505)&gt;AX499,"no","yes")</f>
        <v>#REF!</v>
      </c>
      <c r="AY504" s="64"/>
      <c r="AZ504" s="76" t="e">
        <f>IF((0.67*AZ505)&gt;AZ499,"no","yes")</f>
        <v>#REF!</v>
      </c>
      <c r="BA504" s="76" t="e">
        <f>IF((0.67*BA505)&gt;BA499,"no","yes")</f>
        <v>#REF!</v>
      </c>
      <c r="BB504" s="64"/>
      <c r="BC504" s="76" t="e">
        <f>IF((0.67*BC505)&gt;BC499,"no","yes")</f>
        <v>#REF!</v>
      </c>
      <c r="BD504" s="76" t="e">
        <f>IF((0.67*BD505)&gt;BD499,"no","yes")</f>
        <v>#REF!</v>
      </c>
      <c r="BE504" s="64"/>
      <c r="BF504" s="76" t="e">
        <f>IF((0.67*BF505)&gt;BF499,"no","yes")</f>
        <v>#REF!</v>
      </c>
      <c r="BG504" s="76" t="e">
        <f>IF((0.67*BG505)&gt;BG499,"no","yes")</f>
        <v>#REF!</v>
      </c>
      <c r="BH504" s="64"/>
      <c r="BI504" s="76" t="e">
        <f>IF((0.67*BI505)&gt;BI499,"no","yes")</f>
        <v>#REF!</v>
      </c>
      <c r="BJ504" s="76" t="e">
        <f>IF((0.67*BJ505)&gt;BJ499,"no","yes")</f>
        <v>#REF!</v>
      </c>
      <c r="BK504" s="73"/>
      <c r="BL504" s="76" t="e">
        <f>IF((0.67*BL505)&gt;BL499,"no","yes")</f>
        <v>#DIV/0!</v>
      </c>
      <c r="BM504" s="76" t="e">
        <f>IF((0.67*BM505)&gt;BM499,"no","yes")</f>
        <v>#DIV/0!</v>
      </c>
      <c r="BN504" s="64"/>
      <c r="BO504" s="76" t="e">
        <f>IF((0.67*BO505)&gt;BO499,"no","yes")</f>
        <v>#DIV/0!</v>
      </c>
      <c r="BP504" s="76" t="e">
        <f>IF((0.67*BP505)&gt;BP499,"no","yes")</f>
        <v>#DIV/0!</v>
      </c>
      <c r="BQ504" s="64"/>
      <c r="BR504" s="76" t="e">
        <f>IF((0.67*BR505)&gt;BR499,"no","yes")</f>
        <v>#DIV/0!</v>
      </c>
      <c r="BS504" s="76" t="e">
        <f>IF((0.67*BS505)&gt;BS499,"no","yes")</f>
        <v>#DIV/0!</v>
      </c>
      <c r="BT504" s="64"/>
      <c r="BU504" s="76" t="e">
        <f>IF((0.67*BU505)&gt;BU499,"no","yes")</f>
        <v>#DIV/0!</v>
      </c>
      <c r="BV504" s="76" t="e">
        <f>IF((0.67*BV505)&gt;BV499,"no","yes")</f>
        <v>#DIV/0!</v>
      </c>
      <c r="BW504" s="64"/>
      <c r="BX504" s="63"/>
    </row>
    <row r="505" spans="1:76" s="59" customFormat="1" ht="14.25" x14ac:dyDescent="0.2">
      <c r="C505" s="83"/>
      <c r="D505" s="401"/>
      <c r="E505" s="402"/>
      <c r="F505" s="402"/>
      <c r="G505" s="402"/>
      <c r="H505" s="402"/>
      <c r="I505" s="402"/>
      <c r="J505" s="402"/>
      <c r="K505" s="403"/>
      <c r="L505" s="64"/>
      <c r="M505" s="64"/>
      <c r="N505" s="64"/>
      <c r="O505" s="64"/>
      <c r="P505" s="64"/>
      <c r="Q505" s="64"/>
      <c r="R505" s="64"/>
      <c r="S505" s="64"/>
      <c r="T505" s="64"/>
      <c r="U505" s="81"/>
      <c r="V505" s="81"/>
      <c r="W505" s="81"/>
      <c r="X505" s="80"/>
      <c r="Y505" s="79"/>
      <c r="Z505" s="78"/>
      <c r="AB505" s="63"/>
      <c r="AR505" s="63"/>
      <c r="AS505" s="64"/>
      <c r="AT505" s="64"/>
      <c r="AU505" s="64"/>
      <c r="AV505" s="77" t="s">
        <v>50</v>
      </c>
      <c r="AW505" s="76" t="e">
        <f>_xlfn.STDEV.P(AW479:AW498)</f>
        <v>#REF!</v>
      </c>
      <c r="AX505" s="76" t="e">
        <f>_xlfn.STDEV.P(AX479:AX498)</f>
        <v>#REF!</v>
      </c>
      <c r="AY505" s="64"/>
      <c r="AZ505" s="76" t="e">
        <f>_xlfn.STDEV.P(AZ479:AZ498)</f>
        <v>#REF!</v>
      </c>
      <c r="BA505" s="76" t="e">
        <f>_xlfn.STDEV.P(BA479:BA498)</f>
        <v>#REF!</v>
      </c>
      <c r="BB505" s="64"/>
      <c r="BC505" s="76" t="e">
        <f>_xlfn.STDEV.P(BC479:BC498)</f>
        <v>#REF!</v>
      </c>
      <c r="BD505" s="76" t="e">
        <f>_xlfn.STDEV.P(BD479:BD498)</f>
        <v>#REF!</v>
      </c>
      <c r="BE505" s="64"/>
      <c r="BF505" s="76" t="e">
        <f>_xlfn.STDEV.P(BF479:BF498)</f>
        <v>#REF!</v>
      </c>
      <c r="BG505" s="76" t="e">
        <f>_xlfn.STDEV.P(BG479:BG498)</f>
        <v>#REF!</v>
      </c>
      <c r="BH505" s="64"/>
      <c r="BI505" s="76" t="e">
        <f>_xlfn.STDEV.P(BI479:BI498)</f>
        <v>#REF!</v>
      </c>
      <c r="BJ505" s="76" t="e">
        <f>_xlfn.STDEV.P(BJ479:BJ498)</f>
        <v>#REF!</v>
      </c>
      <c r="BK505" s="64"/>
      <c r="BL505" s="76" t="e">
        <f>_xlfn.STDEV.P(BL479:BL498)</f>
        <v>#DIV/0!</v>
      </c>
      <c r="BM505" s="76" t="e">
        <f>_xlfn.STDEV.P(BM479:BM498)</f>
        <v>#DIV/0!</v>
      </c>
      <c r="BN505" s="64"/>
      <c r="BO505" s="76" t="e">
        <f>_xlfn.STDEV.P(BO479:BO498)</f>
        <v>#DIV/0!</v>
      </c>
      <c r="BP505" s="76" t="e">
        <f>_xlfn.STDEV.P(BP479:BP498)</f>
        <v>#DIV/0!</v>
      </c>
      <c r="BQ505" s="64"/>
      <c r="BR505" s="76" t="e">
        <f>_xlfn.STDEV.P(BR479:BR498)</f>
        <v>#DIV/0!</v>
      </c>
      <c r="BS505" s="76" t="e">
        <f>_xlfn.STDEV.P(BS479:BS498)</f>
        <v>#DIV/0!</v>
      </c>
      <c r="BT505" s="64"/>
      <c r="BU505" s="76" t="e">
        <f>_xlfn.STDEV.P(BU479:BU498)</f>
        <v>#DIV/0!</v>
      </c>
      <c r="BV505" s="76" t="e">
        <f>_xlfn.STDEV.P(BV479:BV498)</f>
        <v>#DIV/0!</v>
      </c>
      <c r="BX505" s="63"/>
    </row>
    <row r="506" spans="1:76" s="59" customFormat="1" x14ac:dyDescent="0.2">
      <c r="C506" s="64"/>
      <c r="D506" s="404"/>
      <c r="E506" s="405"/>
      <c r="F506" s="405"/>
      <c r="G506" s="405"/>
      <c r="H506" s="405"/>
      <c r="I506" s="405"/>
      <c r="J506" s="405"/>
      <c r="K506" s="406"/>
      <c r="U506" s="138" t="s">
        <v>49</v>
      </c>
      <c r="W506" s="64"/>
      <c r="X506" s="70"/>
      <c r="Y506" s="69"/>
      <c r="Z506" s="68"/>
      <c r="AB506" s="63"/>
      <c r="AR506" s="63"/>
      <c r="AS506" s="64"/>
      <c r="AT506" s="64"/>
      <c r="AU506" s="64"/>
      <c r="AV506" s="73" t="s">
        <v>48</v>
      </c>
      <c r="AW506" s="72">
        <f>COUNTIF(AW479:AW498,"&gt;0")</f>
        <v>0</v>
      </c>
      <c r="AX506" s="72">
        <f>COUNTIF(AX479:AX498,"&gt;0")</f>
        <v>0</v>
      </c>
      <c r="AY506" s="64"/>
      <c r="AZ506" s="72">
        <f>COUNTIF(AZ479:AZ498,"&gt;0")</f>
        <v>0</v>
      </c>
      <c r="BA506" s="72">
        <f>COUNTIF(BA479:BA498,"&gt;0")</f>
        <v>0</v>
      </c>
      <c r="BB506" s="64"/>
      <c r="BC506" s="72">
        <f>COUNTIF(BC479:BC498,"&gt;0")</f>
        <v>0</v>
      </c>
      <c r="BD506" s="72">
        <f>COUNTIF(BD479:BD498,"&gt;0")</f>
        <v>0</v>
      </c>
      <c r="BE506" s="64"/>
      <c r="BF506" s="72">
        <f>COUNTIF(BF479:BF498,"&gt;0")</f>
        <v>0</v>
      </c>
      <c r="BG506" s="72">
        <f>COUNTIF(BG479:BG498,"&gt;0")</f>
        <v>0</v>
      </c>
      <c r="BH506" s="64"/>
      <c r="BI506" s="72">
        <f>COUNTIF(BI479:BI498,"&gt;0")</f>
        <v>0</v>
      </c>
      <c r="BJ506" s="72">
        <f>COUNTIF(BJ479:BJ498,"&gt;0")</f>
        <v>0</v>
      </c>
      <c r="BK506" s="64"/>
      <c r="BL506" s="72">
        <f>COUNTIF(BL479:BL498,"&gt;0")</f>
        <v>0</v>
      </c>
      <c r="BM506" s="72">
        <f>COUNTIF(BM479:BM498,"&gt;0")</f>
        <v>0</v>
      </c>
      <c r="BN506" s="64"/>
      <c r="BO506" s="72">
        <f>COUNTIF(BO479:BO498,"&gt;0")</f>
        <v>0</v>
      </c>
      <c r="BP506" s="72">
        <f>COUNTIF(BP479:BP498,"&gt;0")</f>
        <v>0</v>
      </c>
      <c r="BQ506" s="64"/>
      <c r="BR506" s="72">
        <f>COUNTIF(BR479:BR498,"&gt;0")</f>
        <v>0</v>
      </c>
      <c r="BS506" s="72">
        <f>COUNTIF(BS479:BS498,"&gt;0")</f>
        <v>0</v>
      </c>
      <c r="BT506" s="64"/>
      <c r="BU506" s="72">
        <f>COUNTIF(BU479:BU498,"&gt;0")</f>
        <v>0</v>
      </c>
      <c r="BV506" s="72">
        <f>COUNTIF(BV479:BV498,"&gt;0")</f>
        <v>0</v>
      </c>
      <c r="BX506" s="63"/>
    </row>
    <row r="507" spans="1:76" s="59" customFormat="1" ht="14.25" x14ac:dyDescent="0.2">
      <c r="A507" s="148"/>
      <c r="B507" s="148"/>
      <c r="U507" s="137" t="s">
        <v>47</v>
      </c>
      <c r="W507" s="64"/>
      <c r="X507" s="70"/>
      <c r="Y507" s="69"/>
      <c r="Z507" s="68"/>
      <c r="AB507" s="63"/>
      <c r="AR507" s="63"/>
      <c r="BX507" s="63"/>
    </row>
    <row r="508" spans="1:76" s="59" customFormat="1" ht="14.25" x14ac:dyDescent="0.2">
      <c r="A508" s="148"/>
      <c r="B508" s="148"/>
      <c r="W508" s="64"/>
      <c r="X508" s="67"/>
      <c r="Y508" s="66"/>
      <c r="Z508" s="65"/>
      <c r="AB508" s="63"/>
      <c r="AR508" s="63"/>
      <c r="BX508" s="63"/>
    </row>
    <row r="509" spans="1:76" s="59" customFormat="1" ht="14.25" x14ac:dyDescent="0.2">
      <c r="A509" s="148"/>
      <c r="B509" s="148"/>
      <c r="W509" s="64"/>
      <c r="X509" s="64"/>
      <c r="Y509" s="64"/>
      <c r="Z509" s="64"/>
      <c r="AB509" s="63"/>
      <c r="AR509" s="63"/>
      <c r="BX509" s="63"/>
    </row>
    <row r="510" spans="1:76" s="2" customFormat="1" ht="15.75" x14ac:dyDescent="0.25">
      <c r="A510" s="134">
        <f>1+A476</f>
        <v>14</v>
      </c>
      <c r="B510" s="134"/>
      <c r="C510" s="158" t="e">
        <f>'[1]Advanced Controls'!G121</f>
        <v>#REF!</v>
      </c>
      <c r="D510" s="132"/>
      <c r="E510" s="132"/>
      <c r="F510" s="132"/>
      <c r="G510" s="132"/>
      <c r="H510" s="132"/>
      <c r="K510" s="132"/>
      <c r="L510" s="132"/>
      <c r="M510" s="131"/>
      <c r="N510" s="131"/>
      <c r="O510" s="131"/>
      <c r="AS510" s="130">
        <f>A510</f>
        <v>14</v>
      </c>
      <c r="AT510" s="130" t="e">
        <f>C510</f>
        <v>#REF!</v>
      </c>
    </row>
    <row r="511" spans="1:76" s="59" customFormat="1" x14ac:dyDescent="0.25">
      <c r="A511" s="83"/>
      <c r="B511" s="83"/>
      <c r="C511" s="83"/>
      <c r="D511" s="129"/>
      <c r="E511" s="129"/>
      <c r="F511" s="129"/>
      <c r="G511" s="129"/>
      <c r="H511" s="129"/>
      <c r="K511" s="129"/>
      <c r="L511" s="129"/>
      <c r="M511" s="64"/>
      <c r="N511" s="64"/>
      <c r="O511" s="64"/>
      <c r="AB511" s="63"/>
      <c r="AR511" s="63"/>
      <c r="AS511" s="89"/>
      <c r="AT511" s="89"/>
      <c r="AU511" s="89"/>
      <c r="AV511" s="89"/>
      <c r="AW511" s="128" t="e">
        <f>IF($AV$45="Region",'[1]Advanced Controls'!$A$59,'[1]AEZ Data'!$A$78)</f>
        <v>#REF!</v>
      </c>
      <c r="AX511" s="128"/>
      <c r="AY511" s="89"/>
      <c r="AZ511" s="128" t="e">
        <f>IF($AV$45="Region",'[1]Advanced Controls'!$A$60,'[1]AEZ Data'!$A$80)</f>
        <v>#REF!</v>
      </c>
      <c r="BA511" s="128"/>
      <c r="BB511" s="89"/>
      <c r="BC511" s="128" t="e">
        <f>IF($AV$45="Region",'[1]Advanced Controls'!$A$61,'[1]AEZ Data'!$A$79)</f>
        <v>#REF!</v>
      </c>
      <c r="BD511" s="128"/>
      <c r="BE511" s="89"/>
      <c r="BF511" s="128" t="e">
        <f>IF($AV$45="Region",'[1]Advanced Controls'!$A$62,'[1]AEZ Data'!$A$81)</f>
        <v>#REF!</v>
      </c>
      <c r="BG511" s="128"/>
      <c r="BH511" s="89"/>
      <c r="BI511" s="128" t="e">
        <f>IF($AV$45="Region",'[1]Advanced Controls'!$A$63,'[1]AEZ Data'!$A$82)</f>
        <v>#REF!</v>
      </c>
      <c r="BJ511" s="128"/>
      <c r="BK511" s="89"/>
      <c r="BL511" s="128" t="s">
        <v>90</v>
      </c>
      <c r="BM511" s="128"/>
      <c r="BN511" s="89"/>
      <c r="BO511" s="128" t="s">
        <v>89</v>
      </c>
      <c r="BP511" s="128"/>
      <c r="BQ511" s="89"/>
      <c r="BR511" s="128" t="s">
        <v>88</v>
      </c>
      <c r="BS511" s="128"/>
      <c r="BT511" s="89"/>
      <c r="BU511" s="128" t="s">
        <v>87</v>
      </c>
      <c r="BV511" s="128"/>
      <c r="BW511" s="89"/>
      <c r="BX511" s="63"/>
    </row>
    <row r="512" spans="1:76" s="59" customFormat="1" ht="45.75" thickBot="1" x14ac:dyDescent="0.3">
      <c r="A512" s="92" t="s">
        <v>86</v>
      </c>
      <c r="B512" s="127" t="s">
        <v>85</v>
      </c>
      <c r="C512" s="124" t="s">
        <v>84</v>
      </c>
      <c r="D512" s="126" t="s">
        <v>83</v>
      </c>
      <c r="E512" s="126" t="s">
        <v>82</v>
      </c>
      <c r="F512" s="124" t="s">
        <v>81</v>
      </c>
      <c r="G512" s="125" t="s">
        <v>80</v>
      </c>
      <c r="H512" s="124" t="s">
        <v>79</v>
      </c>
      <c r="I512" s="124" t="s">
        <v>78</v>
      </c>
      <c r="J512" s="124" t="s">
        <v>77</v>
      </c>
      <c r="K512" s="123" t="s">
        <v>76</v>
      </c>
      <c r="L512" s="122" t="s">
        <v>75</v>
      </c>
      <c r="M512" s="121" t="s">
        <v>74</v>
      </c>
      <c r="N512" s="119" t="s">
        <v>73</v>
      </c>
      <c r="O512" s="120" t="s">
        <v>72</v>
      </c>
      <c r="P512" s="119" t="s">
        <v>71</v>
      </c>
      <c r="Q512" s="441"/>
      <c r="R512" s="441"/>
      <c r="S512" s="114"/>
      <c r="T512" s="118" t="s">
        <v>70</v>
      </c>
      <c r="U512" s="117" t="s">
        <v>66</v>
      </c>
      <c r="V512" s="117" t="s">
        <v>65</v>
      </c>
      <c r="W512" s="117" t="s">
        <v>69</v>
      </c>
      <c r="X512" s="116" t="s">
        <v>68</v>
      </c>
      <c r="Y512" s="114"/>
      <c r="Z512" s="114"/>
      <c r="AB512" s="63"/>
      <c r="AR512" s="63"/>
      <c r="AS512" s="114"/>
      <c r="AT512" s="114"/>
      <c r="AU512" s="116" t="s">
        <v>67</v>
      </c>
      <c r="AV512" s="114"/>
      <c r="AW512" s="115" t="s">
        <v>66</v>
      </c>
      <c r="AX512" s="115" t="s">
        <v>65</v>
      </c>
      <c r="AY512" s="114"/>
      <c r="AZ512" s="115" t="s">
        <v>66</v>
      </c>
      <c r="BA512" s="115" t="s">
        <v>65</v>
      </c>
      <c r="BB512" s="114"/>
      <c r="BC512" s="115" t="s">
        <v>66</v>
      </c>
      <c r="BD512" s="115" t="s">
        <v>65</v>
      </c>
      <c r="BE512" s="114"/>
      <c r="BF512" s="115" t="s">
        <v>66</v>
      </c>
      <c r="BG512" s="115" t="s">
        <v>65</v>
      </c>
      <c r="BH512" s="114"/>
      <c r="BI512" s="115" t="s">
        <v>66</v>
      </c>
      <c r="BJ512" s="115" t="s">
        <v>65</v>
      </c>
      <c r="BK512" s="114"/>
      <c r="BL512" s="115" t="s">
        <v>66</v>
      </c>
      <c r="BM512" s="115" t="s">
        <v>65</v>
      </c>
      <c r="BN512" s="114"/>
      <c r="BO512" s="115" t="s">
        <v>66</v>
      </c>
      <c r="BP512" s="115" t="s">
        <v>65</v>
      </c>
      <c r="BQ512" s="114"/>
      <c r="BR512" s="115" t="s">
        <v>66</v>
      </c>
      <c r="BS512" s="115" t="s">
        <v>65</v>
      </c>
      <c r="BT512" s="114"/>
      <c r="BU512" s="115" t="s">
        <v>66</v>
      </c>
      <c r="BV512" s="115" t="s">
        <v>65</v>
      </c>
      <c r="BW512" s="114"/>
      <c r="BX512" s="63"/>
    </row>
    <row r="513" spans="1:76" s="59" customFormat="1" x14ac:dyDescent="0.25">
      <c r="A513" s="83">
        <v>1</v>
      </c>
      <c r="B513" s="109" t="str">
        <f t="shared" ref="B513:B532" si="309">CONCATENATE(E513,": ",C513)</f>
        <v xml:space="preserve">: </v>
      </c>
      <c r="C513" s="108"/>
      <c r="D513" s="108"/>
      <c r="E513" s="108"/>
      <c r="F513" s="113"/>
      <c r="G513" s="108"/>
      <c r="H513" s="107"/>
      <c r="I513" s="106"/>
      <c r="J513" s="106"/>
      <c r="K513" s="110"/>
      <c r="L513" s="110"/>
      <c r="M513" s="104"/>
      <c r="N513" s="151" t="s">
        <v>106</v>
      </c>
      <c r="O513" s="105"/>
      <c r="P513" s="104"/>
      <c r="Q513" s="440"/>
      <c r="R513" s="440"/>
      <c r="S513" s="64"/>
      <c r="T513" s="103"/>
      <c r="U513" s="101" t="str">
        <f t="shared" ref="U513:U532" si="310">IF(T513="Y","",IF(AND(M513="",K513=""),"",IF(M513="",K513,M513)))</f>
        <v/>
      </c>
      <c r="V513" s="102" t="str">
        <f t="shared" ref="V513:V532" si="311">IF(U513="","",IF($U$541="Y",W513,IF(U513&gt;=$U$533-$AD$36*$U$537,IF(U513&lt;=$U$533+$AD$36*$U$537,U513,""),"")))</f>
        <v/>
      </c>
      <c r="W513" s="101" t="str">
        <f t="shared" ref="W513:W532" si="312">IF(T513="Y","",IF(AND(M513="",K513=""),"",IF(M513="",K513*O513,M513*O513)))</f>
        <v/>
      </c>
      <c r="X513" s="100" t="str">
        <f t="shared" ref="X513:X532" si="313">IF(AND(N513="",L513=""),"",IF(N513="",L513,N513))</f>
        <v>%</v>
      </c>
      <c r="Y513" s="89"/>
      <c r="Z513" s="89"/>
      <c r="AB513" s="63"/>
      <c r="AR513" s="63"/>
      <c r="AS513" s="89"/>
      <c r="AT513" s="89"/>
      <c r="AU513" s="112" t="str">
        <f>$W513</f>
        <v/>
      </c>
      <c r="AV513" s="89"/>
      <c r="AW513" s="98" t="e">
        <f t="shared" ref="AW513:AW532" si="314">IF($AV$45="region",IF($E513=AW$763,$U513,""),IF($G513=AW$763,$U513,""))</f>
        <v>#REF!</v>
      </c>
      <c r="AX513" s="98" t="e">
        <f t="shared" ref="AX513:AX532" si="315">IF($AV$45="Region",IF($E513=AW$763,$V513,""),IF($G513=AW$763,$V513,""))</f>
        <v>#REF!</v>
      </c>
      <c r="AY513" s="89"/>
      <c r="AZ513" s="98" t="e">
        <f t="shared" ref="AZ513:AZ532" si="316">IF($AV$45="region",IF($E513=AZ$763,$U513,""),IF($G513=AZ$763,$U513,""))</f>
        <v>#REF!</v>
      </c>
      <c r="BA513" s="98" t="e">
        <f t="shared" ref="BA513:BA532" si="317">IF($AV$45="Region",IF($E513=AZ$763,$V513,""),IF($G513=AZ$763,$V513,""))</f>
        <v>#REF!</v>
      </c>
      <c r="BB513" s="89"/>
      <c r="BC513" s="98" t="e">
        <f t="shared" ref="BC513:BC532" si="318">IF($AV$45="region",IF($E513=BC$763,$U513,""),IF($G513=BC$763,$U513,""))</f>
        <v>#REF!</v>
      </c>
      <c r="BD513" s="98" t="e">
        <f t="shared" ref="BD513:BD532" si="319">IF($AV$45="Region",IF($E513=BC$763,$V513,""),IF($G513=BC$763,$V513,""))</f>
        <v>#REF!</v>
      </c>
      <c r="BE513" s="89"/>
      <c r="BF513" s="98" t="e">
        <f t="shared" ref="BF513:BF532" si="320">IF($AV$45="region",IF($E513=BF$763,$U513,""),IF($G513=BF$763,$U513,""))</f>
        <v>#REF!</v>
      </c>
      <c r="BG513" s="98" t="e">
        <f t="shared" ref="BG513:BG532" si="321">IF($AV$45="Region",IF($E513=BF$763,$V513,""),IF($G513=BF$763,$V513,""))</f>
        <v>#REF!</v>
      </c>
      <c r="BH513" s="89"/>
      <c r="BI513" s="98" t="e">
        <f t="shared" ref="BI513:BI532" si="322">IF($AV$45="region",IF($E513=BI$763,$U513,""),IF($G513=BI$763,$U513,""))</f>
        <v>#REF!</v>
      </c>
      <c r="BJ513" s="98" t="e">
        <f t="shared" ref="BJ513:BJ532" si="323">IF($AV$45="Region",IF($E513=BI$763,$V513,""),IF($G513=BI$763,$V513,""))</f>
        <v>#REF!</v>
      </c>
      <c r="BK513" s="89"/>
      <c r="BL513" s="98" t="str">
        <f t="shared" ref="BL513:BL532" si="324">IF($E513=$BL$48,U513,"")</f>
        <v/>
      </c>
      <c r="BM513" s="98" t="str">
        <f t="shared" ref="BM513:BM532" si="325">IF($E513=$BL$48,V513,"")</f>
        <v/>
      </c>
      <c r="BN513" s="89"/>
      <c r="BO513" s="98" t="str">
        <f t="shared" ref="BO513:BO532" si="326">IF($E513=$BO$48,U513,"")</f>
        <v/>
      </c>
      <c r="BP513" s="98" t="str">
        <f t="shared" ref="BP513:BP532" si="327">IF($E513=$BO$48,V513,"")</f>
        <v/>
      </c>
      <c r="BQ513" s="89"/>
      <c r="BR513" s="98" t="str">
        <f t="shared" ref="BR513:BR532" si="328">IF($E513=$BR$48,U513,"")</f>
        <v/>
      </c>
      <c r="BS513" s="98" t="str">
        <f t="shared" ref="BS513:BS532" si="329">IF($E513=$BR$48,V513,"")</f>
        <v/>
      </c>
      <c r="BT513" s="89"/>
      <c r="BU513" s="98" t="str">
        <f t="shared" ref="BU513:BU532" si="330">IF($E513=$BU$48,U513,"")</f>
        <v/>
      </c>
      <c r="BV513" s="98" t="str">
        <f t="shared" ref="BV513:BV532" si="331">IF($E513=$BU$48,V513,"")</f>
        <v/>
      </c>
      <c r="BW513" s="89"/>
      <c r="BX513" s="63"/>
    </row>
    <row r="514" spans="1:76" s="59" customFormat="1" x14ac:dyDescent="0.25">
      <c r="A514" s="83">
        <v>2</v>
      </c>
      <c r="B514" s="109" t="str">
        <f t="shared" si="309"/>
        <v xml:space="preserve">: </v>
      </c>
      <c r="C514" s="108"/>
      <c r="D514" s="108"/>
      <c r="E514" s="108"/>
      <c r="F514" s="108"/>
      <c r="G514" s="108"/>
      <c r="H514" s="107"/>
      <c r="I514" s="106"/>
      <c r="J514" s="106"/>
      <c r="K514" s="105"/>
      <c r="L514" s="110"/>
      <c r="M514" s="104"/>
      <c r="N514" s="151" t="s">
        <v>106</v>
      </c>
      <c r="O514" s="105"/>
      <c r="P514" s="104"/>
      <c r="Q514" s="440"/>
      <c r="R514" s="440"/>
      <c r="S514" s="64"/>
      <c r="T514" s="103"/>
      <c r="U514" s="101" t="str">
        <f t="shared" si="310"/>
        <v/>
      </c>
      <c r="V514" s="102" t="str">
        <f t="shared" si="311"/>
        <v/>
      </c>
      <c r="W514" s="101" t="str">
        <f t="shared" si="312"/>
        <v/>
      </c>
      <c r="X514" s="100" t="str">
        <f t="shared" si="313"/>
        <v>%</v>
      </c>
      <c r="Y514" s="89"/>
      <c r="Z514" s="89"/>
      <c r="AB514" s="63"/>
      <c r="AR514" s="63"/>
      <c r="AS514" s="89"/>
      <c r="AT514" s="89"/>
      <c r="AU514" s="99"/>
      <c r="AV514" s="89"/>
      <c r="AW514" s="98" t="e">
        <f t="shared" si="314"/>
        <v>#REF!</v>
      </c>
      <c r="AX514" s="98" t="e">
        <f t="shared" si="315"/>
        <v>#REF!</v>
      </c>
      <c r="AY514" s="89"/>
      <c r="AZ514" s="98" t="e">
        <f t="shared" si="316"/>
        <v>#REF!</v>
      </c>
      <c r="BA514" s="98" t="e">
        <f t="shared" si="317"/>
        <v>#REF!</v>
      </c>
      <c r="BB514" s="89"/>
      <c r="BC514" s="98" t="e">
        <f t="shared" si="318"/>
        <v>#REF!</v>
      </c>
      <c r="BD514" s="98" t="e">
        <f t="shared" si="319"/>
        <v>#REF!</v>
      </c>
      <c r="BE514" s="89"/>
      <c r="BF514" s="98" t="e">
        <f t="shared" si="320"/>
        <v>#REF!</v>
      </c>
      <c r="BG514" s="98" t="e">
        <f t="shared" si="321"/>
        <v>#REF!</v>
      </c>
      <c r="BH514" s="89"/>
      <c r="BI514" s="98" t="e">
        <f t="shared" si="322"/>
        <v>#REF!</v>
      </c>
      <c r="BJ514" s="98" t="e">
        <f t="shared" si="323"/>
        <v>#REF!</v>
      </c>
      <c r="BK514" s="89"/>
      <c r="BL514" s="98" t="str">
        <f t="shared" si="324"/>
        <v/>
      </c>
      <c r="BM514" s="98" t="str">
        <f t="shared" si="325"/>
        <v/>
      </c>
      <c r="BN514" s="89"/>
      <c r="BO514" s="98" t="str">
        <f t="shared" si="326"/>
        <v/>
      </c>
      <c r="BP514" s="98" t="str">
        <f t="shared" si="327"/>
        <v/>
      </c>
      <c r="BQ514" s="89"/>
      <c r="BR514" s="98" t="str">
        <f t="shared" si="328"/>
        <v/>
      </c>
      <c r="BS514" s="98" t="str">
        <f t="shared" si="329"/>
        <v/>
      </c>
      <c r="BT514" s="89"/>
      <c r="BU514" s="98" t="str">
        <f t="shared" si="330"/>
        <v/>
      </c>
      <c r="BV514" s="98" t="str">
        <f t="shared" si="331"/>
        <v/>
      </c>
      <c r="BW514" s="89"/>
      <c r="BX514" s="63"/>
    </row>
    <row r="515" spans="1:76" s="59" customFormat="1" x14ac:dyDescent="0.25">
      <c r="A515" s="83">
        <v>3</v>
      </c>
      <c r="B515" s="109" t="str">
        <f t="shared" si="309"/>
        <v xml:space="preserve">: </v>
      </c>
      <c r="C515" s="106"/>
      <c r="D515" s="106"/>
      <c r="E515" s="108"/>
      <c r="F515" s="106"/>
      <c r="G515" s="108"/>
      <c r="H515" s="107"/>
      <c r="I515" s="106"/>
      <c r="J515" s="106"/>
      <c r="K515" s="104"/>
      <c r="L515" s="110"/>
      <c r="M515" s="104"/>
      <c r="N515" s="151" t="s">
        <v>106</v>
      </c>
      <c r="O515" s="105"/>
      <c r="P515" s="104"/>
      <c r="Q515" s="440"/>
      <c r="R515" s="440"/>
      <c r="S515" s="64"/>
      <c r="T515" s="103"/>
      <c r="U515" s="101" t="str">
        <f t="shared" si="310"/>
        <v/>
      </c>
      <c r="V515" s="102" t="str">
        <f t="shared" si="311"/>
        <v/>
      </c>
      <c r="W515" s="101" t="str">
        <f t="shared" si="312"/>
        <v/>
      </c>
      <c r="X515" s="100" t="str">
        <f t="shared" si="313"/>
        <v>%</v>
      </c>
      <c r="Y515" s="89"/>
      <c r="Z515" s="89"/>
      <c r="AB515" s="63"/>
      <c r="AR515" s="63"/>
      <c r="AS515" s="89"/>
      <c r="AT515" s="89"/>
      <c r="AU515" s="99"/>
      <c r="AV515" s="89"/>
      <c r="AW515" s="98" t="e">
        <f t="shared" si="314"/>
        <v>#REF!</v>
      </c>
      <c r="AX515" s="98" t="e">
        <f t="shared" si="315"/>
        <v>#REF!</v>
      </c>
      <c r="AY515" s="89"/>
      <c r="AZ515" s="98" t="e">
        <f t="shared" si="316"/>
        <v>#REF!</v>
      </c>
      <c r="BA515" s="98" t="e">
        <f t="shared" si="317"/>
        <v>#REF!</v>
      </c>
      <c r="BB515" s="89"/>
      <c r="BC515" s="98" t="e">
        <f t="shared" si="318"/>
        <v>#REF!</v>
      </c>
      <c r="BD515" s="98" t="e">
        <f t="shared" si="319"/>
        <v>#REF!</v>
      </c>
      <c r="BE515" s="89"/>
      <c r="BF515" s="98" t="e">
        <f t="shared" si="320"/>
        <v>#REF!</v>
      </c>
      <c r="BG515" s="98" t="e">
        <f t="shared" si="321"/>
        <v>#REF!</v>
      </c>
      <c r="BH515" s="89"/>
      <c r="BI515" s="98" t="e">
        <f t="shared" si="322"/>
        <v>#REF!</v>
      </c>
      <c r="BJ515" s="98" t="e">
        <f t="shared" si="323"/>
        <v>#REF!</v>
      </c>
      <c r="BK515" s="89"/>
      <c r="BL515" s="98" t="str">
        <f t="shared" si="324"/>
        <v/>
      </c>
      <c r="BM515" s="98" t="str">
        <f t="shared" si="325"/>
        <v/>
      </c>
      <c r="BN515" s="89"/>
      <c r="BO515" s="98" t="str">
        <f t="shared" si="326"/>
        <v/>
      </c>
      <c r="BP515" s="98" t="str">
        <f t="shared" si="327"/>
        <v/>
      </c>
      <c r="BQ515" s="89"/>
      <c r="BR515" s="98" t="str">
        <f t="shared" si="328"/>
        <v/>
      </c>
      <c r="BS515" s="98" t="str">
        <f t="shared" si="329"/>
        <v/>
      </c>
      <c r="BT515" s="89"/>
      <c r="BU515" s="98" t="str">
        <f t="shared" si="330"/>
        <v/>
      </c>
      <c r="BV515" s="98" t="str">
        <f t="shared" si="331"/>
        <v/>
      </c>
      <c r="BW515" s="89"/>
      <c r="BX515" s="63"/>
    </row>
    <row r="516" spans="1:76" s="59" customFormat="1" x14ac:dyDescent="0.25">
      <c r="A516" s="83">
        <v>4</v>
      </c>
      <c r="B516" s="109" t="str">
        <f t="shared" si="309"/>
        <v xml:space="preserve">: </v>
      </c>
      <c r="C516" s="106"/>
      <c r="D516" s="106"/>
      <c r="E516" s="108"/>
      <c r="F516" s="106"/>
      <c r="G516" s="108"/>
      <c r="H516" s="107"/>
      <c r="I516" s="106"/>
      <c r="J516" s="106"/>
      <c r="K516" s="104"/>
      <c r="L516" s="110"/>
      <c r="M516" s="104"/>
      <c r="N516" s="151" t="s">
        <v>106</v>
      </c>
      <c r="O516" s="105"/>
      <c r="P516" s="104"/>
      <c r="Q516" s="440"/>
      <c r="R516" s="440"/>
      <c r="S516" s="64"/>
      <c r="T516" s="103"/>
      <c r="U516" s="101" t="str">
        <f t="shared" si="310"/>
        <v/>
      </c>
      <c r="V516" s="102" t="str">
        <f t="shared" si="311"/>
        <v/>
      </c>
      <c r="W516" s="101" t="str">
        <f t="shared" si="312"/>
        <v/>
      </c>
      <c r="X516" s="100" t="str">
        <f t="shared" si="313"/>
        <v>%</v>
      </c>
      <c r="Y516" s="89"/>
      <c r="Z516" s="89"/>
      <c r="AB516" s="63"/>
      <c r="AR516" s="63"/>
      <c r="AS516" s="89"/>
      <c r="AT516" s="89"/>
      <c r="AU516" s="99"/>
      <c r="AV516" s="89"/>
      <c r="AW516" s="98" t="e">
        <f t="shared" si="314"/>
        <v>#REF!</v>
      </c>
      <c r="AX516" s="98" t="e">
        <f t="shared" si="315"/>
        <v>#REF!</v>
      </c>
      <c r="AY516" s="89"/>
      <c r="AZ516" s="98" t="e">
        <f t="shared" si="316"/>
        <v>#REF!</v>
      </c>
      <c r="BA516" s="98" t="e">
        <f t="shared" si="317"/>
        <v>#REF!</v>
      </c>
      <c r="BB516" s="89"/>
      <c r="BC516" s="98" t="e">
        <f t="shared" si="318"/>
        <v>#REF!</v>
      </c>
      <c r="BD516" s="98" t="e">
        <f t="shared" si="319"/>
        <v>#REF!</v>
      </c>
      <c r="BE516" s="89"/>
      <c r="BF516" s="98" t="e">
        <f t="shared" si="320"/>
        <v>#REF!</v>
      </c>
      <c r="BG516" s="98" t="e">
        <f t="shared" si="321"/>
        <v>#REF!</v>
      </c>
      <c r="BH516" s="89"/>
      <c r="BI516" s="98" t="e">
        <f t="shared" si="322"/>
        <v>#REF!</v>
      </c>
      <c r="BJ516" s="98" t="e">
        <f t="shared" si="323"/>
        <v>#REF!</v>
      </c>
      <c r="BK516" s="89"/>
      <c r="BL516" s="98" t="str">
        <f t="shared" si="324"/>
        <v/>
      </c>
      <c r="BM516" s="98" t="str">
        <f t="shared" si="325"/>
        <v/>
      </c>
      <c r="BN516" s="89"/>
      <c r="BO516" s="98" t="str">
        <f t="shared" si="326"/>
        <v/>
      </c>
      <c r="BP516" s="98" t="str">
        <f t="shared" si="327"/>
        <v/>
      </c>
      <c r="BQ516" s="89"/>
      <c r="BR516" s="98" t="str">
        <f t="shared" si="328"/>
        <v/>
      </c>
      <c r="BS516" s="98" t="str">
        <f t="shared" si="329"/>
        <v/>
      </c>
      <c r="BT516" s="89"/>
      <c r="BU516" s="98" t="str">
        <f t="shared" si="330"/>
        <v/>
      </c>
      <c r="BV516" s="98" t="str">
        <f t="shared" si="331"/>
        <v/>
      </c>
      <c r="BW516" s="89"/>
      <c r="BX516" s="63"/>
    </row>
    <row r="517" spans="1:76" s="59" customFormat="1" x14ac:dyDescent="0.25">
      <c r="A517" s="83">
        <v>5</v>
      </c>
      <c r="B517" s="109" t="str">
        <f t="shared" si="309"/>
        <v xml:space="preserve">: </v>
      </c>
      <c r="C517" s="106"/>
      <c r="D517" s="106"/>
      <c r="E517" s="108"/>
      <c r="F517" s="106"/>
      <c r="G517" s="108"/>
      <c r="H517" s="107"/>
      <c r="I517" s="106"/>
      <c r="J517" s="106"/>
      <c r="K517" s="104"/>
      <c r="L517" s="110"/>
      <c r="M517" s="104"/>
      <c r="N517" s="151" t="s">
        <v>106</v>
      </c>
      <c r="O517" s="105"/>
      <c r="P517" s="104"/>
      <c r="Q517" s="440"/>
      <c r="R517" s="440"/>
      <c r="S517" s="64"/>
      <c r="T517" s="103"/>
      <c r="U517" s="101" t="str">
        <f t="shared" si="310"/>
        <v/>
      </c>
      <c r="V517" s="102" t="str">
        <f t="shared" si="311"/>
        <v/>
      </c>
      <c r="W517" s="101" t="str">
        <f t="shared" si="312"/>
        <v/>
      </c>
      <c r="X517" s="100" t="str">
        <f t="shared" si="313"/>
        <v>%</v>
      </c>
      <c r="Y517" s="89"/>
      <c r="Z517" s="89"/>
      <c r="AB517" s="63"/>
      <c r="AR517" s="63"/>
      <c r="AS517" s="89"/>
      <c r="AT517" s="89"/>
      <c r="AU517" s="99"/>
      <c r="AV517" s="89"/>
      <c r="AW517" s="98" t="e">
        <f t="shared" si="314"/>
        <v>#REF!</v>
      </c>
      <c r="AX517" s="98" t="e">
        <f t="shared" si="315"/>
        <v>#REF!</v>
      </c>
      <c r="AY517" s="89"/>
      <c r="AZ517" s="98" t="e">
        <f t="shared" si="316"/>
        <v>#REF!</v>
      </c>
      <c r="BA517" s="98" t="e">
        <f t="shared" si="317"/>
        <v>#REF!</v>
      </c>
      <c r="BB517" s="89"/>
      <c r="BC517" s="98" t="e">
        <f t="shared" si="318"/>
        <v>#REF!</v>
      </c>
      <c r="BD517" s="98" t="e">
        <f t="shared" si="319"/>
        <v>#REF!</v>
      </c>
      <c r="BE517" s="89"/>
      <c r="BF517" s="98" t="e">
        <f t="shared" si="320"/>
        <v>#REF!</v>
      </c>
      <c r="BG517" s="98" t="e">
        <f t="shared" si="321"/>
        <v>#REF!</v>
      </c>
      <c r="BH517" s="89"/>
      <c r="BI517" s="98" t="e">
        <f t="shared" si="322"/>
        <v>#REF!</v>
      </c>
      <c r="BJ517" s="98" t="e">
        <f t="shared" si="323"/>
        <v>#REF!</v>
      </c>
      <c r="BK517" s="89"/>
      <c r="BL517" s="98" t="str">
        <f t="shared" si="324"/>
        <v/>
      </c>
      <c r="BM517" s="98" t="str">
        <f t="shared" si="325"/>
        <v/>
      </c>
      <c r="BN517" s="89"/>
      <c r="BO517" s="98" t="str">
        <f t="shared" si="326"/>
        <v/>
      </c>
      <c r="BP517" s="98" t="str">
        <f t="shared" si="327"/>
        <v/>
      </c>
      <c r="BQ517" s="89"/>
      <c r="BR517" s="98" t="str">
        <f t="shared" si="328"/>
        <v/>
      </c>
      <c r="BS517" s="98" t="str">
        <f t="shared" si="329"/>
        <v/>
      </c>
      <c r="BT517" s="89"/>
      <c r="BU517" s="98" t="str">
        <f t="shared" si="330"/>
        <v/>
      </c>
      <c r="BV517" s="98" t="str">
        <f t="shared" si="331"/>
        <v/>
      </c>
      <c r="BW517" s="89"/>
      <c r="BX517" s="63"/>
    </row>
    <row r="518" spans="1:76" s="59" customFormat="1" x14ac:dyDescent="0.25">
      <c r="A518" s="83">
        <v>6</v>
      </c>
      <c r="B518" s="109" t="str">
        <f t="shared" si="309"/>
        <v xml:space="preserve">: </v>
      </c>
      <c r="C518" s="106"/>
      <c r="D518" s="106"/>
      <c r="E518" s="108"/>
      <c r="F518" s="106"/>
      <c r="G518" s="108"/>
      <c r="H518" s="107"/>
      <c r="I518" s="106"/>
      <c r="J518" s="106"/>
      <c r="K518" s="104"/>
      <c r="L518" s="110"/>
      <c r="M518" s="104"/>
      <c r="N518" s="151" t="s">
        <v>106</v>
      </c>
      <c r="O518" s="105"/>
      <c r="P518" s="104"/>
      <c r="Q518" s="440"/>
      <c r="R518" s="440"/>
      <c r="S518" s="64"/>
      <c r="T518" s="103"/>
      <c r="U518" s="101" t="str">
        <f t="shared" si="310"/>
        <v/>
      </c>
      <c r="V518" s="102" t="str">
        <f t="shared" si="311"/>
        <v/>
      </c>
      <c r="W518" s="101" t="str">
        <f t="shared" si="312"/>
        <v/>
      </c>
      <c r="X518" s="100" t="str">
        <f t="shared" si="313"/>
        <v>%</v>
      </c>
      <c r="Y518" s="89"/>
      <c r="Z518" s="89"/>
      <c r="AB518" s="63"/>
      <c r="AR518" s="63"/>
      <c r="AS518" s="89"/>
      <c r="AT518" s="89"/>
      <c r="AU518" s="99"/>
      <c r="AV518" s="89"/>
      <c r="AW518" s="98" t="e">
        <f t="shared" si="314"/>
        <v>#REF!</v>
      </c>
      <c r="AX518" s="98" t="e">
        <f t="shared" si="315"/>
        <v>#REF!</v>
      </c>
      <c r="AY518" s="89"/>
      <c r="AZ518" s="98" t="e">
        <f t="shared" si="316"/>
        <v>#REF!</v>
      </c>
      <c r="BA518" s="98" t="e">
        <f t="shared" si="317"/>
        <v>#REF!</v>
      </c>
      <c r="BB518" s="89"/>
      <c r="BC518" s="98" t="e">
        <f t="shared" si="318"/>
        <v>#REF!</v>
      </c>
      <c r="BD518" s="98" t="e">
        <f t="shared" si="319"/>
        <v>#REF!</v>
      </c>
      <c r="BE518" s="89"/>
      <c r="BF518" s="98" t="e">
        <f t="shared" si="320"/>
        <v>#REF!</v>
      </c>
      <c r="BG518" s="98" t="e">
        <f t="shared" si="321"/>
        <v>#REF!</v>
      </c>
      <c r="BH518" s="89"/>
      <c r="BI518" s="98" t="e">
        <f t="shared" si="322"/>
        <v>#REF!</v>
      </c>
      <c r="BJ518" s="98" t="e">
        <f t="shared" si="323"/>
        <v>#REF!</v>
      </c>
      <c r="BK518" s="89"/>
      <c r="BL518" s="98" t="str">
        <f t="shared" si="324"/>
        <v/>
      </c>
      <c r="BM518" s="98" t="str">
        <f t="shared" si="325"/>
        <v/>
      </c>
      <c r="BN518" s="89"/>
      <c r="BO518" s="98" t="str">
        <f t="shared" si="326"/>
        <v/>
      </c>
      <c r="BP518" s="98" t="str">
        <f t="shared" si="327"/>
        <v/>
      </c>
      <c r="BQ518" s="89"/>
      <c r="BR518" s="98" t="str">
        <f t="shared" si="328"/>
        <v/>
      </c>
      <c r="BS518" s="98" t="str">
        <f t="shared" si="329"/>
        <v/>
      </c>
      <c r="BT518" s="89"/>
      <c r="BU518" s="98" t="str">
        <f t="shared" si="330"/>
        <v/>
      </c>
      <c r="BV518" s="98" t="str">
        <f t="shared" si="331"/>
        <v/>
      </c>
      <c r="BW518" s="89"/>
      <c r="BX518" s="63"/>
    </row>
    <row r="519" spans="1:76" s="59" customFormat="1" x14ac:dyDescent="0.25">
      <c r="A519" s="83">
        <v>7</v>
      </c>
      <c r="B519" s="109" t="str">
        <f t="shared" si="309"/>
        <v xml:space="preserve">: </v>
      </c>
      <c r="C519" s="106"/>
      <c r="D519" s="106"/>
      <c r="E519" s="108"/>
      <c r="F519" s="106"/>
      <c r="G519" s="108"/>
      <c r="H519" s="107"/>
      <c r="I519" s="106"/>
      <c r="J519" s="106"/>
      <c r="K519" s="104"/>
      <c r="L519" s="110"/>
      <c r="M519" s="104"/>
      <c r="N519" s="151" t="s">
        <v>106</v>
      </c>
      <c r="O519" s="105"/>
      <c r="P519" s="104"/>
      <c r="Q519" s="440"/>
      <c r="R519" s="440"/>
      <c r="S519" s="64"/>
      <c r="T519" s="103"/>
      <c r="U519" s="101" t="str">
        <f t="shared" si="310"/>
        <v/>
      </c>
      <c r="V519" s="102" t="str">
        <f t="shared" si="311"/>
        <v/>
      </c>
      <c r="W519" s="101" t="str">
        <f t="shared" si="312"/>
        <v/>
      </c>
      <c r="X519" s="100" t="str">
        <f t="shared" si="313"/>
        <v>%</v>
      </c>
      <c r="Y519" s="89"/>
      <c r="Z519" s="89"/>
      <c r="AB519" s="63"/>
      <c r="AR519" s="63"/>
      <c r="AS519" s="89"/>
      <c r="AT519" s="89"/>
      <c r="AU519" s="99"/>
      <c r="AV519" s="89"/>
      <c r="AW519" s="98" t="e">
        <f t="shared" si="314"/>
        <v>#REF!</v>
      </c>
      <c r="AX519" s="98" t="e">
        <f t="shared" si="315"/>
        <v>#REF!</v>
      </c>
      <c r="AY519" s="89"/>
      <c r="AZ519" s="98" t="e">
        <f t="shared" si="316"/>
        <v>#REF!</v>
      </c>
      <c r="BA519" s="98" t="e">
        <f t="shared" si="317"/>
        <v>#REF!</v>
      </c>
      <c r="BB519" s="89"/>
      <c r="BC519" s="98" t="e">
        <f t="shared" si="318"/>
        <v>#REF!</v>
      </c>
      <c r="BD519" s="98" t="e">
        <f t="shared" si="319"/>
        <v>#REF!</v>
      </c>
      <c r="BE519" s="89"/>
      <c r="BF519" s="98" t="e">
        <f t="shared" si="320"/>
        <v>#REF!</v>
      </c>
      <c r="BG519" s="98" t="e">
        <f t="shared" si="321"/>
        <v>#REF!</v>
      </c>
      <c r="BH519" s="89"/>
      <c r="BI519" s="98" t="e">
        <f t="shared" si="322"/>
        <v>#REF!</v>
      </c>
      <c r="BJ519" s="98" t="e">
        <f t="shared" si="323"/>
        <v>#REF!</v>
      </c>
      <c r="BK519" s="89"/>
      <c r="BL519" s="98" t="str">
        <f t="shared" si="324"/>
        <v/>
      </c>
      <c r="BM519" s="98" t="str">
        <f t="shared" si="325"/>
        <v/>
      </c>
      <c r="BN519" s="89"/>
      <c r="BO519" s="98" t="str">
        <f t="shared" si="326"/>
        <v/>
      </c>
      <c r="BP519" s="98" t="str">
        <f t="shared" si="327"/>
        <v/>
      </c>
      <c r="BQ519" s="89"/>
      <c r="BR519" s="98" t="str">
        <f t="shared" si="328"/>
        <v/>
      </c>
      <c r="BS519" s="98" t="str">
        <f t="shared" si="329"/>
        <v/>
      </c>
      <c r="BT519" s="89"/>
      <c r="BU519" s="98" t="str">
        <f t="shared" si="330"/>
        <v/>
      </c>
      <c r="BV519" s="98" t="str">
        <f t="shared" si="331"/>
        <v/>
      </c>
      <c r="BW519" s="89"/>
      <c r="BX519" s="63"/>
    </row>
    <row r="520" spans="1:76" s="59" customFormat="1" x14ac:dyDescent="0.25">
      <c r="A520" s="83">
        <v>8</v>
      </c>
      <c r="B520" s="109" t="str">
        <f t="shared" si="309"/>
        <v xml:space="preserve">: </v>
      </c>
      <c r="C520" s="106"/>
      <c r="D520" s="106"/>
      <c r="E520" s="108"/>
      <c r="F520" s="106"/>
      <c r="G520" s="108"/>
      <c r="H520" s="107"/>
      <c r="I520" s="106"/>
      <c r="J520" s="106"/>
      <c r="K520" s="104"/>
      <c r="L520" s="110"/>
      <c r="M520" s="104"/>
      <c r="N520" s="151" t="s">
        <v>106</v>
      </c>
      <c r="O520" s="105"/>
      <c r="P520" s="104"/>
      <c r="Q520" s="440"/>
      <c r="R520" s="440"/>
      <c r="S520" s="64"/>
      <c r="T520" s="103"/>
      <c r="U520" s="101" t="str">
        <f t="shared" si="310"/>
        <v/>
      </c>
      <c r="V520" s="102" t="str">
        <f t="shared" si="311"/>
        <v/>
      </c>
      <c r="W520" s="101" t="str">
        <f t="shared" si="312"/>
        <v/>
      </c>
      <c r="X520" s="100" t="str">
        <f t="shared" si="313"/>
        <v>%</v>
      </c>
      <c r="Y520" s="89"/>
      <c r="Z520" s="89"/>
      <c r="AB520" s="63"/>
      <c r="AR520" s="63"/>
      <c r="AS520" s="89"/>
      <c r="AT520" s="89"/>
      <c r="AU520" s="99"/>
      <c r="AV520" s="89"/>
      <c r="AW520" s="98" t="e">
        <f t="shared" si="314"/>
        <v>#REF!</v>
      </c>
      <c r="AX520" s="98" t="e">
        <f t="shared" si="315"/>
        <v>#REF!</v>
      </c>
      <c r="AY520" s="89"/>
      <c r="AZ520" s="98" t="e">
        <f t="shared" si="316"/>
        <v>#REF!</v>
      </c>
      <c r="BA520" s="98" t="e">
        <f t="shared" si="317"/>
        <v>#REF!</v>
      </c>
      <c r="BB520" s="89"/>
      <c r="BC520" s="98" t="e">
        <f t="shared" si="318"/>
        <v>#REF!</v>
      </c>
      <c r="BD520" s="98" t="e">
        <f t="shared" si="319"/>
        <v>#REF!</v>
      </c>
      <c r="BE520" s="89"/>
      <c r="BF520" s="98" t="e">
        <f t="shared" si="320"/>
        <v>#REF!</v>
      </c>
      <c r="BG520" s="98" t="e">
        <f t="shared" si="321"/>
        <v>#REF!</v>
      </c>
      <c r="BH520" s="89"/>
      <c r="BI520" s="98" t="e">
        <f t="shared" si="322"/>
        <v>#REF!</v>
      </c>
      <c r="BJ520" s="98" t="e">
        <f t="shared" si="323"/>
        <v>#REF!</v>
      </c>
      <c r="BK520" s="89"/>
      <c r="BL520" s="98" t="str">
        <f t="shared" si="324"/>
        <v/>
      </c>
      <c r="BM520" s="98" t="str">
        <f t="shared" si="325"/>
        <v/>
      </c>
      <c r="BN520" s="89"/>
      <c r="BO520" s="98" t="str">
        <f t="shared" si="326"/>
        <v/>
      </c>
      <c r="BP520" s="98" t="str">
        <f t="shared" si="327"/>
        <v/>
      </c>
      <c r="BQ520" s="89"/>
      <c r="BR520" s="98" t="str">
        <f t="shared" si="328"/>
        <v/>
      </c>
      <c r="BS520" s="98" t="str">
        <f t="shared" si="329"/>
        <v/>
      </c>
      <c r="BT520" s="89"/>
      <c r="BU520" s="98" t="str">
        <f t="shared" si="330"/>
        <v/>
      </c>
      <c r="BV520" s="98" t="str">
        <f t="shared" si="331"/>
        <v/>
      </c>
      <c r="BW520" s="89"/>
      <c r="BX520" s="63"/>
    </row>
    <row r="521" spans="1:76" s="59" customFormat="1" x14ac:dyDescent="0.25">
      <c r="A521" s="83">
        <v>9</v>
      </c>
      <c r="B521" s="109" t="str">
        <f t="shared" si="309"/>
        <v xml:space="preserve">: </v>
      </c>
      <c r="C521" s="106"/>
      <c r="D521" s="106"/>
      <c r="E521" s="108"/>
      <c r="F521" s="106"/>
      <c r="G521" s="108"/>
      <c r="H521" s="107"/>
      <c r="I521" s="106"/>
      <c r="J521" s="106"/>
      <c r="K521" s="104"/>
      <c r="L521" s="110"/>
      <c r="M521" s="104"/>
      <c r="N521" s="151" t="s">
        <v>106</v>
      </c>
      <c r="O521" s="105"/>
      <c r="P521" s="104"/>
      <c r="Q521" s="440"/>
      <c r="R521" s="440"/>
      <c r="S521" s="64"/>
      <c r="T521" s="103"/>
      <c r="U521" s="101" t="str">
        <f t="shared" si="310"/>
        <v/>
      </c>
      <c r="V521" s="102" t="str">
        <f t="shared" si="311"/>
        <v/>
      </c>
      <c r="W521" s="101" t="str">
        <f t="shared" si="312"/>
        <v/>
      </c>
      <c r="X521" s="100" t="str">
        <f t="shared" si="313"/>
        <v>%</v>
      </c>
      <c r="Y521" s="89"/>
      <c r="Z521" s="89"/>
      <c r="AB521" s="63"/>
      <c r="AR521" s="63"/>
      <c r="AS521" s="89"/>
      <c r="AT521" s="89"/>
      <c r="AU521" s="99"/>
      <c r="AV521" s="89"/>
      <c r="AW521" s="98" t="e">
        <f t="shared" si="314"/>
        <v>#REF!</v>
      </c>
      <c r="AX521" s="98" t="e">
        <f t="shared" si="315"/>
        <v>#REF!</v>
      </c>
      <c r="AY521" s="89"/>
      <c r="AZ521" s="98" t="e">
        <f t="shared" si="316"/>
        <v>#REF!</v>
      </c>
      <c r="BA521" s="98" t="e">
        <f t="shared" si="317"/>
        <v>#REF!</v>
      </c>
      <c r="BB521" s="89"/>
      <c r="BC521" s="98" t="e">
        <f t="shared" si="318"/>
        <v>#REF!</v>
      </c>
      <c r="BD521" s="98" t="e">
        <f t="shared" si="319"/>
        <v>#REF!</v>
      </c>
      <c r="BE521" s="89"/>
      <c r="BF521" s="98" t="e">
        <f t="shared" si="320"/>
        <v>#REF!</v>
      </c>
      <c r="BG521" s="98" t="e">
        <f t="shared" si="321"/>
        <v>#REF!</v>
      </c>
      <c r="BH521" s="89"/>
      <c r="BI521" s="98" t="e">
        <f t="shared" si="322"/>
        <v>#REF!</v>
      </c>
      <c r="BJ521" s="98" t="e">
        <f t="shared" si="323"/>
        <v>#REF!</v>
      </c>
      <c r="BK521" s="89"/>
      <c r="BL521" s="98" t="str">
        <f t="shared" si="324"/>
        <v/>
      </c>
      <c r="BM521" s="98" t="str">
        <f t="shared" si="325"/>
        <v/>
      </c>
      <c r="BN521" s="89"/>
      <c r="BO521" s="98" t="str">
        <f t="shared" si="326"/>
        <v/>
      </c>
      <c r="BP521" s="98" t="str">
        <f t="shared" si="327"/>
        <v/>
      </c>
      <c r="BQ521" s="89"/>
      <c r="BR521" s="98" t="str">
        <f t="shared" si="328"/>
        <v/>
      </c>
      <c r="BS521" s="98" t="str">
        <f t="shared" si="329"/>
        <v/>
      </c>
      <c r="BT521" s="89"/>
      <c r="BU521" s="98" t="str">
        <f t="shared" si="330"/>
        <v/>
      </c>
      <c r="BV521" s="98" t="str">
        <f t="shared" si="331"/>
        <v/>
      </c>
      <c r="BW521" s="89"/>
      <c r="BX521" s="63"/>
    </row>
    <row r="522" spans="1:76" s="59" customFormat="1" x14ac:dyDescent="0.25">
      <c r="A522" s="83">
        <v>10</v>
      </c>
      <c r="B522" s="109" t="str">
        <f t="shared" si="309"/>
        <v xml:space="preserve">: </v>
      </c>
      <c r="C522" s="106"/>
      <c r="D522" s="106"/>
      <c r="E522" s="108"/>
      <c r="F522" s="106"/>
      <c r="G522" s="108"/>
      <c r="H522" s="107"/>
      <c r="I522" s="106"/>
      <c r="J522" s="106"/>
      <c r="K522" s="104"/>
      <c r="L522" s="110"/>
      <c r="M522" s="104"/>
      <c r="N522" s="151" t="s">
        <v>106</v>
      </c>
      <c r="O522" s="105"/>
      <c r="P522" s="104"/>
      <c r="Q522" s="440"/>
      <c r="R522" s="440"/>
      <c r="S522" s="64"/>
      <c r="T522" s="103"/>
      <c r="U522" s="101" t="str">
        <f t="shared" si="310"/>
        <v/>
      </c>
      <c r="V522" s="102" t="str">
        <f t="shared" si="311"/>
        <v/>
      </c>
      <c r="W522" s="101" t="str">
        <f t="shared" si="312"/>
        <v/>
      </c>
      <c r="X522" s="100" t="str">
        <f t="shared" si="313"/>
        <v>%</v>
      </c>
      <c r="Y522" s="89"/>
      <c r="Z522" s="89"/>
      <c r="AB522" s="63"/>
      <c r="AR522" s="63"/>
      <c r="AS522" s="89"/>
      <c r="AT522" s="89"/>
      <c r="AU522" s="99"/>
      <c r="AV522" s="89"/>
      <c r="AW522" s="98" t="e">
        <f t="shared" si="314"/>
        <v>#REF!</v>
      </c>
      <c r="AX522" s="98" t="e">
        <f t="shared" si="315"/>
        <v>#REF!</v>
      </c>
      <c r="AY522" s="89"/>
      <c r="AZ522" s="98" t="e">
        <f t="shared" si="316"/>
        <v>#REF!</v>
      </c>
      <c r="BA522" s="98" t="e">
        <f t="shared" si="317"/>
        <v>#REF!</v>
      </c>
      <c r="BB522" s="89"/>
      <c r="BC522" s="98" t="e">
        <f t="shared" si="318"/>
        <v>#REF!</v>
      </c>
      <c r="BD522" s="98" t="e">
        <f t="shared" si="319"/>
        <v>#REF!</v>
      </c>
      <c r="BE522" s="89"/>
      <c r="BF522" s="98" t="e">
        <f t="shared" si="320"/>
        <v>#REF!</v>
      </c>
      <c r="BG522" s="98" t="e">
        <f t="shared" si="321"/>
        <v>#REF!</v>
      </c>
      <c r="BH522" s="89"/>
      <c r="BI522" s="98" t="e">
        <f t="shared" si="322"/>
        <v>#REF!</v>
      </c>
      <c r="BJ522" s="98" t="e">
        <f t="shared" si="323"/>
        <v>#REF!</v>
      </c>
      <c r="BK522" s="89"/>
      <c r="BL522" s="98" t="str">
        <f t="shared" si="324"/>
        <v/>
      </c>
      <c r="BM522" s="98" t="str">
        <f t="shared" si="325"/>
        <v/>
      </c>
      <c r="BN522" s="89"/>
      <c r="BO522" s="98" t="str">
        <f t="shared" si="326"/>
        <v/>
      </c>
      <c r="BP522" s="98" t="str">
        <f t="shared" si="327"/>
        <v/>
      </c>
      <c r="BQ522" s="89"/>
      <c r="BR522" s="98" t="str">
        <f t="shared" si="328"/>
        <v/>
      </c>
      <c r="BS522" s="98" t="str">
        <f t="shared" si="329"/>
        <v/>
      </c>
      <c r="BT522" s="89"/>
      <c r="BU522" s="98" t="str">
        <f t="shared" si="330"/>
        <v/>
      </c>
      <c r="BV522" s="98" t="str">
        <f t="shared" si="331"/>
        <v/>
      </c>
      <c r="BW522" s="89"/>
      <c r="BX522" s="63"/>
    </row>
    <row r="523" spans="1:76" s="59" customFormat="1" x14ac:dyDescent="0.25">
      <c r="A523" s="83">
        <v>11</v>
      </c>
      <c r="B523" s="109" t="str">
        <f t="shared" si="309"/>
        <v xml:space="preserve">: </v>
      </c>
      <c r="C523" s="106"/>
      <c r="D523" s="106"/>
      <c r="E523" s="108"/>
      <c r="F523" s="106"/>
      <c r="G523" s="108"/>
      <c r="H523" s="107"/>
      <c r="I523" s="106"/>
      <c r="J523" s="106"/>
      <c r="K523" s="104"/>
      <c r="L523" s="110"/>
      <c r="M523" s="104"/>
      <c r="N523" s="151" t="s">
        <v>106</v>
      </c>
      <c r="O523" s="105"/>
      <c r="P523" s="104"/>
      <c r="Q523" s="440"/>
      <c r="R523" s="440"/>
      <c r="S523" s="64"/>
      <c r="T523" s="103"/>
      <c r="U523" s="101" t="str">
        <f t="shared" si="310"/>
        <v/>
      </c>
      <c r="V523" s="102" t="str">
        <f t="shared" si="311"/>
        <v/>
      </c>
      <c r="W523" s="101" t="str">
        <f t="shared" si="312"/>
        <v/>
      </c>
      <c r="X523" s="100" t="str">
        <f t="shared" si="313"/>
        <v>%</v>
      </c>
      <c r="Y523" s="89"/>
      <c r="Z523" s="89"/>
      <c r="AB523" s="63"/>
      <c r="AR523" s="63"/>
      <c r="AS523" s="89"/>
      <c r="AT523" s="89"/>
      <c r="AU523" s="99"/>
      <c r="AV523" s="89"/>
      <c r="AW523" s="98" t="e">
        <f t="shared" si="314"/>
        <v>#REF!</v>
      </c>
      <c r="AX523" s="98" t="e">
        <f t="shared" si="315"/>
        <v>#REF!</v>
      </c>
      <c r="AY523" s="89"/>
      <c r="AZ523" s="98" t="e">
        <f t="shared" si="316"/>
        <v>#REF!</v>
      </c>
      <c r="BA523" s="98" t="e">
        <f t="shared" si="317"/>
        <v>#REF!</v>
      </c>
      <c r="BB523" s="89"/>
      <c r="BC523" s="98" t="e">
        <f t="shared" si="318"/>
        <v>#REF!</v>
      </c>
      <c r="BD523" s="98" t="e">
        <f t="shared" si="319"/>
        <v>#REF!</v>
      </c>
      <c r="BE523" s="89"/>
      <c r="BF523" s="98" t="e">
        <f t="shared" si="320"/>
        <v>#REF!</v>
      </c>
      <c r="BG523" s="98" t="e">
        <f t="shared" si="321"/>
        <v>#REF!</v>
      </c>
      <c r="BH523" s="89"/>
      <c r="BI523" s="98" t="e">
        <f t="shared" si="322"/>
        <v>#REF!</v>
      </c>
      <c r="BJ523" s="98" t="e">
        <f t="shared" si="323"/>
        <v>#REF!</v>
      </c>
      <c r="BK523" s="89"/>
      <c r="BL523" s="98" t="str">
        <f t="shared" si="324"/>
        <v/>
      </c>
      <c r="BM523" s="98" t="str">
        <f t="shared" si="325"/>
        <v/>
      </c>
      <c r="BN523" s="89"/>
      <c r="BO523" s="98" t="str">
        <f t="shared" si="326"/>
        <v/>
      </c>
      <c r="BP523" s="98" t="str">
        <f t="shared" si="327"/>
        <v/>
      </c>
      <c r="BQ523" s="89"/>
      <c r="BR523" s="98" t="str">
        <f t="shared" si="328"/>
        <v/>
      </c>
      <c r="BS523" s="98" t="str">
        <f t="shared" si="329"/>
        <v/>
      </c>
      <c r="BT523" s="89"/>
      <c r="BU523" s="98" t="str">
        <f t="shared" si="330"/>
        <v/>
      </c>
      <c r="BV523" s="98" t="str">
        <f t="shared" si="331"/>
        <v/>
      </c>
      <c r="BW523" s="89"/>
      <c r="BX523" s="63"/>
    </row>
    <row r="524" spans="1:76" s="59" customFormat="1" x14ac:dyDescent="0.25">
      <c r="A524" s="83">
        <v>12</v>
      </c>
      <c r="B524" s="109" t="str">
        <f t="shared" si="309"/>
        <v xml:space="preserve">: </v>
      </c>
      <c r="C524" s="106"/>
      <c r="D524" s="106"/>
      <c r="E524" s="108"/>
      <c r="F524" s="106"/>
      <c r="G524" s="108"/>
      <c r="H524" s="107"/>
      <c r="I524" s="106"/>
      <c r="J524" s="106"/>
      <c r="K524" s="104"/>
      <c r="L524" s="110"/>
      <c r="M524" s="104"/>
      <c r="N524" s="151" t="s">
        <v>106</v>
      </c>
      <c r="O524" s="105"/>
      <c r="P524" s="104"/>
      <c r="Q524" s="440"/>
      <c r="R524" s="440"/>
      <c r="S524" s="64"/>
      <c r="T524" s="103"/>
      <c r="U524" s="101" t="str">
        <f t="shared" si="310"/>
        <v/>
      </c>
      <c r="V524" s="102" t="str">
        <f t="shared" si="311"/>
        <v/>
      </c>
      <c r="W524" s="101" t="str">
        <f t="shared" si="312"/>
        <v/>
      </c>
      <c r="X524" s="100" t="str">
        <f t="shared" si="313"/>
        <v>%</v>
      </c>
      <c r="Y524" s="89"/>
      <c r="Z524" s="89"/>
      <c r="AB524" s="63"/>
      <c r="AR524" s="63"/>
      <c r="AS524" s="89"/>
      <c r="AT524" s="89"/>
      <c r="AU524" s="99"/>
      <c r="AV524" s="89"/>
      <c r="AW524" s="98" t="e">
        <f t="shared" si="314"/>
        <v>#REF!</v>
      </c>
      <c r="AX524" s="98" t="e">
        <f t="shared" si="315"/>
        <v>#REF!</v>
      </c>
      <c r="AY524" s="89"/>
      <c r="AZ524" s="98" t="e">
        <f t="shared" si="316"/>
        <v>#REF!</v>
      </c>
      <c r="BA524" s="98" t="e">
        <f t="shared" si="317"/>
        <v>#REF!</v>
      </c>
      <c r="BB524" s="89"/>
      <c r="BC524" s="98" t="e">
        <f t="shared" si="318"/>
        <v>#REF!</v>
      </c>
      <c r="BD524" s="98" t="e">
        <f t="shared" si="319"/>
        <v>#REF!</v>
      </c>
      <c r="BE524" s="89"/>
      <c r="BF524" s="98" t="e">
        <f t="shared" si="320"/>
        <v>#REF!</v>
      </c>
      <c r="BG524" s="98" t="e">
        <f t="shared" si="321"/>
        <v>#REF!</v>
      </c>
      <c r="BH524" s="89"/>
      <c r="BI524" s="98" t="e">
        <f t="shared" si="322"/>
        <v>#REF!</v>
      </c>
      <c r="BJ524" s="98" t="e">
        <f t="shared" si="323"/>
        <v>#REF!</v>
      </c>
      <c r="BK524" s="89"/>
      <c r="BL524" s="98" t="str">
        <f t="shared" si="324"/>
        <v/>
      </c>
      <c r="BM524" s="98" t="str">
        <f t="shared" si="325"/>
        <v/>
      </c>
      <c r="BN524" s="89"/>
      <c r="BO524" s="98" t="str">
        <f t="shared" si="326"/>
        <v/>
      </c>
      <c r="BP524" s="98" t="str">
        <f t="shared" si="327"/>
        <v/>
      </c>
      <c r="BQ524" s="89"/>
      <c r="BR524" s="98" t="str">
        <f t="shared" si="328"/>
        <v/>
      </c>
      <c r="BS524" s="98" t="str">
        <f t="shared" si="329"/>
        <v/>
      </c>
      <c r="BT524" s="89"/>
      <c r="BU524" s="98" t="str">
        <f t="shared" si="330"/>
        <v/>
      </c>
      <c r="BV524" s="98" t="str">
        <f t="shared" si="331"/>
        <v/>
      </c>
      <c r="BW524" s="89"/>
      <c r="BX524" s="63"/>
    </row>
    <row r="525" spans="1:76" s="59" customFormat="1" x14ac:dyDescent="0.25">
      <c r="A525" s="83">
        <v>13</v>
      </c>
      <c r="B525" s="109" t="str">
        <f t="shared" si="309"/>
        <v xml:space="preserve">: </v>
      </c>
      <c r="C525" s="106"/>
      <c r="D525" s="106"/>
      <c r="E525" s="108"/>
      <c r="F525" s="106"/>
      <c r="G525" s="108"/>
      <c r="H525" s="107"/>
      <c r="I525" s="106"/>
      <c r="J525" s="106"/>
      <c r="K525" s="104"/>
      <c r="L525" s="110"/>
      <c r="M525" s="104"/>
      <c r="N525" s="151" t="s">
        <v>106</v>
      </c>
      <c r="O525" s="105"/>
      <c r="P525" s="104"/>
      <c r="Q525" s="440"/>
      <c r="R525" s="440"/>
      <c r="S525" s="64"/>
      <c r="T525" s="103"/>
      <c r="U525" s="101" t="str">
        <f t="shared" si="310"/>
        <v/>
      </c>
      <c r="V525" s="102" t="str">
        <f t="shared" si="311"/>
        <v/>
      </c>
      <c r="W525" s="101" t="str">
        <f t="shared" si="312"/>
        <v/>
      </c>
      <c r="X525" s="100" t="str">
        <f t="shared" si="313"/>
        <v>%</v>
      </c>
      <c r="Y525" s="89"/>
      <c r="Z525" s="89"/>
      <c r="AB525" s="63"/>
      <c r="AR525" s="63"/>
      <c r="AS525" s="89"/>
      <c r="AT525" s="89"/>
      <c r="AU525" s="99"/>
      <c r="AV525" s="89"/>
      <c r="AW525" s="98" t="e">
        <f t="shared" si="314"/>
        <v>#REF!</v>
      </c>
      <c r="AX525" s="98" t="e">
        <f t="shared" si="315"/>
        <v>#REF!</v>
      </c>
      <c r="AY525" s="89"/>
      <c r="AZ525" s="98" t="e">
        <f t="shared" si="316"/>
        <v>#REF!</v>
      </c>
      <c r="BA525" s="98" t="e">
        <f t="shared" si="317"/>
        <v>#REF!</v>
      </c>
      <c r="BB525" s="89"/>
      <c r="BC525" s="98" t="e">
        <f t="shared" si="318"/>
        <v>#REF!</v>
      </c>
      <c r="BD525" s="98" t="e">
        <f t="shared" si="319"/>
        <v>#REF!</v>
      </c>
      <c r="BE525" s="89"/>
      <c r="BF525" s="98" t="e">
        <f t="shared" si="320"/>
        <v>#REF!</v>
      </c>
      <c r="BG525" s="98" t="e">
        <f t="shared" si="321"/>
        <v>#REF!</v>
      </c>
      <c r="BH525" s="89"/>
      <c r="BI525" s="98" t="e">
        <f t="shared" si="322"/>
        <v>#REF!</v>
      </c>
      <c r="BJ525" s="98" t="e">
        <f t="shared" si="323"/>
        <v>#REF!</v>
      </c>
      <c r="BK525" s="89"/>
      <c r="BL525" s="98" t="str">
        <f t="shared" si="324"/>
        <v/>
      </c>
      <c r="BM525" s="98" t="str">
        <f t="shared" si="325"/>
        <v/>
      </c>
      <c r="BN525" s="89"/>
      <c r="BO525" s="98" t="str">
        <f t="shared" si="326"/>
        <v/>
      </c>
      <c r="BP525" s="98" t="str">
        <f t="shared" si="327"/>
        <v/>
      </c>
      <c r="BQ525" s="89"/>
      <c r="BR525" s="98" t="str">
        <f t="shared" si="328"/>
        <v/>
      </c>
      <c r="BS525" s="98" t="str">
        <f t="shared" si="329"/>
        <v/>
      </c>
      <c r="BT525" s="89"/>
      <c r="BU525" s="98" t="str">
        <f t="shared" si="330"/>
        <v/>
      </c>
      <c r="BV525" s="98" t="str">
        <f t="shared" si="331"/>
        <v/>
      </c>
      <c r="BW525" s="89"/>
      <c r="BX525" s="63"/>
    </row>
    <row r="526" spans="1:76" s="59" customFormat="1" x14ac:dyDescent="0.25">
      <c r="A526" s="83">
        <v>14</v>
      </c>
      <c r="B526" s="109" t="str">
        <f t="shared" si="309"/>
        <v xml:space="preserve">: </v>
      </c>
      <c r="C526" s="106"/>
      <c r="D526" s="106"/>
      <c r="E526" s="108"/>
      <c r="F526" s="106"/>
      <c r="G526" s="108"/>
      <c r="H526" s="107"/>
      <c r="I526" s="106"/>
      <c r="J526" s="106"/>
      <c r="K526" s="104"/>
      <c r="L526" s="110"/>
      <c r="M526" s="104"/>
      <c r="N526" s="151" t="s">
        <v>106</v>
      </c>
      <c r="O526" s="105"/>
      <c r="P526" s="104"/>
      <c r="Q526" s="440"/>
      <c r="R526" s="440"/>
      <c r="S526" s="64"/>
      <c r="T526" s="103"/>
      <c r="U526" s="101" t="str">
        <f t="shared" si="310"/>
        <v/>
      </c>
      <c r="V526" s="102" t="str">
        <f t="shared" si="311"/>
        <v/>
      </c>
      <c r="W526" s="101" t="str">
        <f t="shared" si="312"/>
        <v/>
      </c>
      <c r="X526" s="100" t="str">
        <f t="shared" si="313"/>
        <v>%</v>
      </c>
      <c r="Y526" s="89"/>
      <c r="Z526" s="89"/>
      <c r="AB526" s="63"/>
      <c r="AR526" s="63"/>
      <c r="AS526" s="89"/>
      <c r="AT526" s="89"/>
      <c r="AU526" s="99"/>
      <c r="AV526" s="89"/>
      <c r="AW526" s="98" t="e">
        <f t="shared" si="314"/>
        <v>#REF!</v>
      </c>
      <c r="AX526" s="98" t="e">
        <f t="shared" si="315"/>
        <v>#REF!</v>
      </c>
      <c r="AY526" s="89"/>
      <c r="AZ526" s="98" t="e">
        <f t="shared" si="316"/>
        <v>#REF!</v>
      </c>
      <c r="BA526" s="98" t="e">
        <f t="shared" si="317"/>
        <v>#REF!</v>
      </c>
      <c r="BB526" s="89"/>
      <c r="BC526" s="98" t="e">
        <f t="shared" si="318"/>
        <v>#REF!</v>
      </c>
      <c r="BD526" s="98" t="e">
        <f t="shared" si="319"/>
        <v>#REF!</v>
      </c>
      <c r="BE526" s="89"/>
      <c r="BF526" s="98" t="e">
        <f t="shared" si="320"/>
        <v>#REF!</v>
      </c>
      <c r="BG526" s="98" t="e">
        <f t="shared" si="321"/>
        <v>#REF!</v>
      </c>
      <c r="BH526" s="89"/>
      <c r="BI526" s="98" t="e">
        <f t="shared" si="322"/>
        <v>#REF!</v>
      </c>
      <c r="BJ526" s="98" t="e">
        <f t="shared" si="323"/>
        <v>#REF!</v>
      </c>
      <c r="BK526" s="89"/>
      <c r="BL526" s="98" t="str">
        <f t="shared" si="324"/>
        <v/>
      </c>
      <c r="BM526" s="98" t="str">
        <f t="shared" si="325"/>
        <v/>
      </c>
      <c r="BN526" s="89"/>
      <c r="BO526" s="98" t="str">
        <f t="shared" si="326"/>
        <v/>
      </c>
      <c r="BP526" s="98" t="str">
        <f t="shared" si="327"/>
        <v/>
      </c>
      <c r="BQ526" s="89"/>
      <c r="BR526" s="98" t="str">
        <f t="shared" si="328"/>
        <v/>
      </c>
      <c r="BS526" s="98" t="str">
        <f t="shared" si="329"/>
        <v/>
      </c>
      <c r="BT526" s="89"/>
      <c r="BU526" s="98" t="str">
        <f t="shared" si="330"/>
        <v/>
      </c>
      <c r="BV526" s="98" t="str">
        <f t="shared" si="331"/>
        <v/>
      </c>
      <c r="BW526" s="89"/>
      <c r="BX526" s="63"/>
    </row>
    <row r="527" spans="1:76" s="59" customFormat="1" x14ac:dyDescent="0.25">
      <c r="A527" s="83">
        <v>15</v>
      </c>
      <c r="B527" s="109" t="str">
        <f t="shared" si="309"/>
        <v xml:space="preserve">: </v>
      </c>
      <c r="C527" s="106"/>
      <c r="D527" s="106"/>
      <c r="E527" s="108"/>
      <c r="F527" s="106"/>
      <c r="G527" s="108"/>
      <c r="H527" s="107"/>
      <c r="I527" s="106"/>
      <c r="J527" s="106"/>
      <c r="K527" s="104"/>
      <c r="L527" s="110"/>
      <c r="M527" s="104"/>
      <c r="N527" s="151" t="s">
        <v>106</v>
      </c>
      <c r="O527" s="105"/>
      <c r="P527" s="104"/>
      <c r="Q527" s="440"/>
      <c r="R527" s="440"/>
      <c r="S527" s="64"/>
      <c r="T527" s="103"/>
      <c r="U527" s="101" t="str">
        <f t="shared" si="310"/>
        <v/>
      </c>
      <c r="V527" s="102" t="str">
        <f t="shared" si="311"/>
        <v/>
      </c>
      <c r="W527" s="101" t="str">
        <f t="shared" si="312"/>
        <v/>
      </c>
      <c r="X527" s="100" t="str">
        <f t="shared" si="313"/>
        <v>%</v>
      </c>
      <c r="Y527" s="89"/>
      <c r="Z527" s="89"/>
      <c r="AB527" s="63"/>
      <c r="AR527" s="63"/>
      <c r="AS527" s="89"/>
      <c r="AT527" s="89"/>
      <c r="AU527" s="99"/>
      <c r="AV527" s="89"/>
      <c r="AW527" s="98" t="e">
        <f t="shared" si="314"/>
        <v>#REF!</v>
      </c>
      <c r="AX527" s="98" t="e">
        <f t="shared" si="315"/>
        <v>#REF!</v>
      </c>
      <c r="AY527" s="89"/>
      <c r="AZ527" s="98" t="e">
        <f t="shared" si="316"/>
        <v>#REF!</v>
      </c>
      <c r="BA527" s="98" t="e">
        <f t="shared" si="317"/>
        <v>#REF!</v>
      </c>
      <c r="BB527" s="89"/>
      <c r="BC527" s="98" t="e">
        <f t="shared" si="318"/>
        <v>#REF!</v>
      </c>
      <c r="BD527" s="98" t="e">
        <f t="shared" si="319"/>
        <v>#REF!</v>
      </c>
      <c r="BE527" s="89"/>
      <c r="BF527" s="98" t="e">
        <f t="shared" si="320"/>
        <v>#REF!</v>
      </c>
      <c r="BG527" s="98" t="e">
        <f t="shared" si="321"/>
        <v>#REF!</v>
      </c>
      <c r="BH527" s="89"/>
      <c r="BI527" s="98" t="e">
        <f t="shared" si="322"/>
        <v>#REF!</v>
      </c>
      <c r="BJ527" s="98" t="e">
        <f t="shared" si="323"/>
        <v>#REF!</v>
      </c>
      <c r="BK527" s="89"/>
      <c r="BL527" s="98" t="str">
        <f t="shared" si="324"/>
        <v/>
      </c>
      <c r="BM527" s="98" t="str">
        <f t="shared" si="325"/>
        <v/>
      </c>
      <c r="BN527" s="89"/>
      <c r="BO527" s="98" t="str">
        <f t="shared" si="326"/>
        <v/>
      </c>
      <c r="BP527" s="98" t="str">
        <f t="shared" si="327"/>
        <v/>
      </c>
      <c r="BQ527" s="89"/>
      <c r="BR527" s="98" t="str">
        <f t="shared" si="328"/>
        <v/>
      </c>
      <c r="BS527" s="98" t="str">
        <f t="shared" si="329"/>
        <v/>
      </c>
      <c r="BT527" s="89"/>
      <c r="BU527" s="98" t="str">
        <f t="shared" si="330"/>
        <v/>
      </c>
      <c r="BV527" s="98" t="str">
        <f t="shared" si="331"/>
        <v/>
      </c>
      <c r="BW527" s="89"/>
      <c r="BX527" s="63"/>
    </row>
    <row r="528" spans="1:76" s="59" customFormat="1" x14ac:dyDescent="0.25">
      <c r="A528" s="83">
        <v>16</v>
      </c>
      <c r="B528" s="109" t="str">
        <f t="shared" si="309"/>
        <v xml:space="preserve">: </v>
      </c>
      <c r="C528" s="106"/>
      <c r="D528" s="106"/>
      <c r="E528" s="108"/>
      <c r="F528" s="106"/>
      <c r="G528" s="108"/>
      <c r="H528" s="107"/>
      <c r="I528" s="106"/>
      <c r="J528" s="106"/>
      <c r="K528" s="104"/>
      <c r="L528" s="110"/>
      <c r="M528" s="104"/>
      <c r="N528" s="151" t="s">
        <v>106</v>
      </c>
      <c r="O528" s="105"/>
      <c r="P528" s="104"/>
      <c r="Q528" s="440"/>
      <c r="R528" s="440"/>
      <c r="S528" s="64"/>
      <c r="T528" s="103"/>
      <c r="U528" s="101" t="str">
        <f t="shared" si="310"/>
        <v/>
      </c>
      <c r="V528" s="102" t="str">
        <f t="shared" si="311"/>
        <v/>
      </c>
      <c r="W528" s="101" t="str">
        <f t="shared" si="312"/>
        <v/>
      </c>
      <c r="X528" s="100" t="str">
        <f t="shared" si="313"/>
        <v>%</v>
      </c>
      <c r="Y528" s="89"/>
      <c r="Z528" s="89"/>
      <c r="AB528" s="63"/>
      <c r="AR528" s="63"/>
      <c r="AS528" s="89"/>
      <c r="AT528" s="89"/>
      <c r="AU528" s="99"/>
      <c r="AV528" s="89"/>
      <c r="AW528" s="98" t="e">
        <f t="shared" si="314"/>
        <v>#REF!</v>
      </c>
      <c r="AX528" s="98" t="e">
        <f t="shared" si="315"/>
        <v>#REF!</v>
      </c>
      <c r="AY528" s="89"/>
      <c r="AZ528" s="98" t="e">
        <f t="shared" si="316"/>
        <v>#REF!</v>
      </c>
      <c r="BA528" s="98" t="e">
        <f t="shared" si="317"/>
        <v>#REF!</v>
      </c>
      <c r="BB528" s="89"/>
      <c r="BC528" s="98" t="e">
        <f t="shared" si="318"/>
        <v>#REF!</v>
      </c>
      <c r="BD528" s="98" t="e">
        <f t="shared" si="319"/>
        <v>#REF!</v>
      </c>
      <c r="BE528" s="89"/>
      <c r="BF528" s="98" t="e">
        <f t="shared" si="320"/>
        <v>#REF!</v>
      </c>
      <c r="BG528" s="98" t="e">
        <f t="shared" si="321"/>
        <v>#REF!</v>
      </c>
      <c r="BH528" s="89"/>
      <c r="BI528" s="98" t="e">
        <f t="shared" si="322"/>
        <v>#REF!</v>
      </c>
      <c r="BJ528" s="98" t="e">
        <f t="shared" si="323"/>
        <v>#REF!</v>
      </c>
      <c r="BK528" s="89"/>
      <c r="BL528" s="98" t="str">
        <f t="shared" si="324"/>
        <v/>
      </c>
      <c r="BM528" s="98" t="str">
        <f t="shared" si="325"/>
        <v/>
      </c>
      <c r="BN528" s="89"/>
      <c r="BO528" s="98" t="str">
        <f t="shared" si="326"/>
        <v/>
      </c>
      <c r="BP528" s="98" t="str">
        <f t="shared" si="327"/>
        <v/>
      </c>
      <c r="BQ528" s="89"/>
      <c r="BR528" s="98" t="str">
        <f t="shared" si="328"/>
        <v/>
      </c>
      <c r="BS528" s="98" t="str">
        <f t="shared" si="329"/>
        <v/>
      </c>
      <c r="BT528" s="89"/>
      <c r="BU528" s="98" t="str">
        <f t="shared" si="330"/>
        <v/>
      </c>
      <c r="BV528" s="98" t="str">
        <f t="shared" si="331"/>
        <v/>
      </c>
      <c r="BW528" s="89"/>
      <c r="BX528" s="63"/>
    </row>
    <row r="529" spans="1:76" s="59" customFormat="1" x14ac:dyDescent="0.25">
      <c r="A529" s="83">
        <v>17</v>
      </c>
      <c r="B529" s="109" t="str">
        <f t="shared" si="309"/>
        <v xml:space="preserve">: </v>
      </c>
      <c r="C529" s="106"/>
      <c r="D529" s="106"/>
      <c r="E529" s="108"/>
      <c r="F529" s="106"/>
      <c r="G529" s="108"/>
      <c r="H529" s="107"/>
      <c r="I529" s="106"/>
      <c r="J529" s="106"/>
      <c r="K529" s="104"/>
      <c r="L529" s="110"/>
      <c r="M529" s="104"/>
      <c r="N529" s="151" t="s">
        <v>106</v>
      </c>
      <c r="O529" s="105"/>
      <c r="P529" s="104"/>
      <c r="Q529" s="440"/>
      <c r="R529" s="440"/>
      <c r="S529" s="64"/>
      <c r="T529" s="103"/>
      <c r="U529" s="101" t="str">
        <f t="shared" si="310"/>
        <v/>
      </c>
      <c r="V529" s="102" t="str">
        <f t="shared" si="311"/>
        <v/>
      </c>
      <c r="W529" s="101" t="str">
        <f t="shared" si="312"/>
        <v/>
      </c>
      <c r="X529" s="100" t="str">
        <f t="shared" si="313"/>
        <v>%</v>
      </c>
      <c r="Y529" s="89"/>
      <c r="Z529" s="89"/>
      <c r="AB529" s="63"/>
      <c r="AR529" s="63"/>
      <c r="AS529" s="89"/>
      <c r="AT529" s="89"/>
      <c r="AU529" s="99"/>
      <c r="AV529" s="89"/>
      <c r="AW529" s="98" t="e">
        <f t="shared" si="314"/>
        <v>#REF!</v>
      </c>
      <c r="AX529" s="98" t="e">
        <f t="shared" si="315"/>
        <v>#REF!</v>
      </c>
      <c r="AY529" s="89"/>
      <c r="AZ529" s="98" t="e">
        <f t="shared" si="316"/>
        <v>#REF!</v>
      </c>
      <c r="BA529" s="98" t="e">
        <f t="shared" si="317"/>
        <v>#REF!</v>
      </c>
      <c r="BB529" s="89"/>
      <c r="BC529" s="98" t="e">
        <f t="shared" si="318"/>
        <v>#REF!</v>
      </c>
      <c r="BD529" s="98" t="e">
        <f t="shared" si="319"/>
        <v>#REF!</v>
      </c>
      <c r="BE529" s="89"/>
      <c r="BF529" s="98" t="e">
        <f t="shared" si="320"/>
        <v>#REF!</v>
      </c>
      <c r="BG529" s="98" t="e">
        <f t="shared" si="321"/>
        <v>#REF!</v>
      </c>
      <c r="BH529" s="89"/>
      <c r="BI529" s="98" t="e">
        <f t="shared" si="322"/>
        <v>#REF!</v>
      </c>
      <c r="BJ529" s="98" t="e">
        <f t="shared" si="323"/>
        <v>#REF!</v>
      </c>
      <c r="BK529" s="89"/>
      <c r="BL529" s="98" t="str">
        <f t="shared" si="324"/>
        <v/>
      </c>
      <c r="BM529" s="98" t="str">
        <f t="shared" si="325"/>
        <v/>
      </c>
      <c r="BN529" s="89"/>
      <c r="BO529" s="98" t="str">
        <f t="shared" si="326"/>
        <v/>
      </c>
      <c r="BP529" s="98" t="str">
        <f t="shared" si="327"/>
        <v/>
      </c>
      <c r="BQ529" s="89"/>
      <c r="BR529" s="98" t="str">
        <f t="shared" si="328"/>
        <v/>
      </c>
      <c r="BS529" s="98" t="str">
        <f t="shared" si="329"/>
        <v/>
      </c>
      <c r="BT529" s="89"/>
      <c r="BU529" s="98" t="str">
        <f t="shared" si="330"/>
        <v/>
      </c>
      <c r="BV529" s="98" t="str">
        <f t="shared" si="331"/>
        <v/>
      </c>
      <c r="BW529" s="89"/>
      <c r="BX529" s="63"/>
    </row>
    <row r="530" spans="1:76" s="59" customFormat="1" x14ac:dyDescent="0.25">
      <c r="A530" s="83">
        <v>18</v>
      </c>
      <c r="B530" s="109" t="str">
        <f t="shared" si="309"/>
        <v xml:space="preserve">: </v>
      </c>
      <c r="C530" s="106"/>
      <c r="D530" s="106"/>
      <c r="E530" s="108"/>
      <c r="F530" s="106"/>
      <c r="G530" s="108"/>
      <c r="H530" s="107"/>
      <c r="I530" s="106"/>
      <c r="J530" s="106"/>
      <c r="K530" s="104"/>
      <c r="L530" s="104"/>
      <c r="M530" s="104"/>
      <c r="N530" s="151" t="s">
        <v>106</v>
      </c>
      <c r="O530" s="105"/>
      <c r="P530" s="104"/>
      <c r="Q530" s="440"/>
      <c r="R530" s="440"/>
      <c r="S530" s="64"/>
      <c r="T530" s="103"/>
      <c r="U530" s="101" t="str">
        <f t="shared" si="310"/>
        <v/>
      </c>
      <c r="V530" s="102" t="str">
        <f t="shared" si="311"/>
        <v/>
      </c>
      <c r="W530" s="101" t="str">
        <f t="shared" si="312"/>
        <v/>
      </c>
      <c r="X530" s="100" t="str">
        <f t="shared" si="313"/>
        <v>%</v>
      </c>
      <c r="Y530" s="89"/>
      <c r="Z530" s="89"/>
      <c r="AB530" s="63"/>
      <c r="AR530" s="63"/>
      <c r="AS530" s="89"/>
      <c r="AT530" s="89"/>
      <c r="AU530" s="99"/>
      <c r="AV530" s="89"/>
      <c r="AW530" s="98" t="e">
        <f t="shared" si="314"/>
        <v>#REF!</v>
      </c>
      <c r="AX530" s="98" t="e">
        <f t="shared" si="315"/>
        <v>#REF!</v>
      </c>
      <c r="AY530" s="89"/>
      <c r="AZ530" s="98" t="e">
        <f t="shared" si="316"/>
        <v>#REF!</v>
      </c>
      <c r="BA530" s="98" t="e">
        <f t="shared" si="317"/>
        <v>#REF!</v>
      </c>
      <c r="BB530" s="89"/>
      <c r="BC530" s="98" t="e">
        <f t="shared" si="318"/>
        <v>#REF!</v>
      </c>
      <c r="BD530" s="98" t="e">
        <f t="shared" si="319"/>
        <v>#REF!</v>
      </c>
      <c r="BE530" s="89"/>
      <c r="BF530" s="98" t="e">
        <f t="shared" si="320"/>
        <v>#REF!</v>
      </c>
      <c r="BG530" s="98" t="e">
        <f t="shared" si="321"/>
        <v>#REF!</v>
      </c>
      <c r="BH530" s="89"/>
      <c r="BI530" s="98" t="e">
        <f t="shared" si="322"/>
        <v>#REF!</v>
      </c>
      <c r="BJ530" s="98" t="e">
        <f t="shared" si="323"/>
        <v>#REF!</v>
      </c>
      <c r="BK530" s="89"/>
      <c r="BL530" s="98" t="str">
        <f t="shared" si="324"/>
        <v/>
      </c>
      <c r="BM530" s="98" t="str">
        <f t="shared" si="325"/>
        <v/>
      </c>
      <c r="BN530" s="89"/>
      <c r="BO530" s="98" t="str">
        <f t="shared" si="326"/>
        <v/>
      </c>
      <c r="BP530" s="98" t="str">
        <f t="shared" si="327"/>
        <v/>
      </c>
      <c r="BQ530" s="89"/>
      <c r="BR530" s="98" t="str">
        <f t="shared" si="328"/>
        <v/>
      </c>
      <c r="BS530" s="98" t="str">
        <f t="shared" si="329"/>
        <v/>
      </c>
      <c r="BT530" s="89"/>
      <c r="BU530" s="98" t="str">
        <f t="shared" si="330"/>
        <v/>
      </c>
      <c r="BV530" s="98" t="str">
        <f t="shared" si="331"/>
        <v/>
      </c>
      <c r="BW530" s="89"/>
      <c r="BX530" s="63"/>
    </row>
    <row r="531" spans="1:76" s="59" customFormat="1" x14ac:dyDescent="0.25">
      <c r="A531" s="83">
        <v>19</v>
      </c>
      <c r="B531" s="109" t="str">
        <f t="shared" si="309"/>
        <v xml:space="preserve">: </v>
      </c>
      <c r="C531" s="106"/>
      <c r="D531" s="106"/>
      <c r="E531" s="108"/>
      <c r="F531" s="106"/>
      <c r="G531" s="108"/>
      <c r="H531" s="107"/>
      <c r="I531" s="106"/>
      <c r="J531" s="106"/>
      <c r="K531" s="104"/>
      <c r="L531" s="104"/>
      <c r="M531" s="104"/>
      <c r="N531" s="151" t="s">
        <v>106</v>
      </c>
      <c r="O531" s="105"/>
      <c r="P531" s="104"/>
      <c r="Q531" s="440"/>
      <c r="R531" s="440"/>
      <c r="S531" s="64"/>
      <c r="T531" s="103"/>
      <c r="U531" s="101" t="str">
        <f t="shared" si="310"/>
        <v/>
      </c>
      <c r="V531" s="102" t="str">
        <f t="shared" si="311"/>
        <v/>
      </c>
      <c r="W531" s="101" t="str">
        <f t="shared" si="312"/>
        <v/>
      </c>
      <c r="X531" s="100" t="str">
        <f t="shared" si="313"/>
        <v>%</v>
      </c>
      <c r="Y531" s="89"/>
      <c r="Z531" s="89"/>
      <c r="AB531" s="63"/>
      <c r="AR531" s="63"/>
      <c r="AS531" s="89"/>
      <c r="AT531" s="89"/>
      <c r="AU531" s="99"/>
      <c r="AV531" s="89"/>
      <c r="AW531" s="98" t="e">
        <f t="shared" si="314"/>
        <v>#REF!</v>
      </c>
      <c r="AX531" s="98" t="e">
        <f t="shared" si="315"/>
        <v>#REF!</v>
      </c>
      <c r="AY531" s="89"/>
      <c r="AZ531" s="98" t="e">
        <f t="shared" si="316"/>
        <v>#REF!</v>
      </c>
      <c r="BA531" s="98" t="e">
        <f t="shared" si="317"/>
        <v>#REF!</v>
      </c>
      <c r="BB531" s="89"/>
      <c r="BC531" s="98" t="e">
        <f t="shared" si="318"/>
        <v>#REF!</v>
      </c>
      <c r="BD531" s="98" t="e">
        <f t="shared" si="319"/>
        <v>#REF!</v>
      </c>
      <c r="BE531" s="89"/>
      <c r="BF531" s="98" t="e">
        <f t="shared" si="320"/>
        <v>#REF!</v>
      </c>
      <c r="BG531" s="98" t="e">
        <f t="shared" si="321"/>
        <v>#REF!</v>
      </c>
      <c r="BH531" s="89"/>
      <c r="BI531" s="98" t="e">
        <f t="shared" si="322"/>
        <v>#REF!</v>
      </c>
      <c r="BJ531" s="98" t="e">
        <f t="shared" si="323"/>
        <v>#REF!</v>
      </c>
      <c r="BK531" s="89"/>
      <c r="BL531" s="98" t="str">
        <f t="shared" si="324"/>
        <v/>
      </c>
      <c r="BM531" s="98" t="str">
        <f t="shared" si="325"/>
        <v/>
      </c>
      <c r="BN531" s="89"/>
      <c r="BO531" s="98" t="str">
        <f t="shared" si="326"/>
        <v/>
      </c>
      <c r="BP531" s="98" t="str">
        <f t="shared" si="327"/>
        <v/>
      </c>
      <c r="BQ531" s="89"/>
      <c r="BR531" s="98" t="str">
        <f t="shared" si="328"/>
        <v/>
      </c>
      <c r="BS531" s="98" t="str">
        <f t="shared" si="329"/>
        <v/>
      </c>
      <c r="BT531" s="89"/>
      <c r="BU531" s="98" t="str">
        <f t="shared" si="330"/>
        <v/>
      </c>
      <c r="BV531" s="98" t="str">
        <f t="shared" si="331"/>
        <v/>
      </c>
      <c r="BW531" s="89"/>
      <c r="BX531" s="63"/>
    </row>
    <row r="532" spans="1:76" s="59" customFormat="1" x14ac:dyDescent="0.25">
      <c r="A532" s="83">
        <v>20</v>
      </c>
      <c r="B532" s="109" t="str">
        <f t="shared" si="309"/>
        <v xml:space="preserve">: </v>
      </c>
      <c r="C532" s="106"/>
      <c r="D532" s="106"/>
      <c r="E532" s="108"/>
      <c r="F532" s="106"/>
      <c r="G532" s="108"/>
      <c r="H532" s="107"/>
      <c r="I532" s="106"/>
      <c r="J532" s="106"/>
      <c r="K532" s="104"/>
      <c r="L532" s="104"/>
      <c r="M532" s="104"/>
      <c r="N532" s="151" t="s">
        <v>106</v>
      </c>
      <c r="O532" s="105"/>
      <c r="P532" s="104"/>
      <c r="Q532" s="440"/>
      <c r="R532" s="440"/>
      <c r="S532" s="64"/>
      <c r="T532" s="103"/>
      <c r="U532" s="101" t="str">
        <f t="shared" si="310"/>
        <v/>
      </c>
      <c r="V532" s="102" t="str">
        <f t="shared" si="311"/>
        <v/>
      </c>
      <c r="W532" s="101" t="str">
        <f t="shared" si="312"/>
        <v/>
      </c>
      <c r="X532" s="100" t="str">
        <f t="shared" si="313"/>
        <v>%</v>
      </c>
      <c r="Y532" s="89"/>
      <c r="Z532" s="89"/>
      <c r="AB532" s="63"/>
      <c r="AR532" s="63"/>
      <c r="AS532" s="89"/>
      <c r="AT532" s="89"/>
      <c r="AU532" s="99"/>
      <c r="AV532" s="89"/>
      <c r="AW532" s="98" t="e">
        <f t="shared" si="314"/>
        <v>#REF!</v>
      </c>
      <c r="AX532" s="98" t="e">
        <f t="shared" si="315"/>
        <v>#REF!</v>
      </c>
      <c r="AY532" s="89"/>
      <c r="AZ532" s="98" t="e">
        <f t="shared" si="316"/>
        <v>#REF!</v>
      </c>
      <c r="BA532" s="98" t="e">
        <f t="shared" si="317"/>
        <v>#REF!</v>
      </c>
      <c r="BB532" s="89"/>
      <c r="BC532" s="98" t="e">
        <f t="shared" si="318"/>
        <v>#REF!</v>
      </c>
      <c r="BD532" s="98" t="e">
        <f t="shared" si="319"/>
        <v>#REF!</v>
      </c>
      <c r="BE532" s="89"/>
      <c r="BF532" s="98" t="e">
        <f t="shared" si="320"/>
        <v>#REF!</v>
      </c>
      <c r="BG532" s="98" t="e">
        <f t="shared" si="321"/>
        <v>#REF!</v>
      </c>
      <c r="BH532" s="89"/>
      <c r="BI532" s="98" t="e">
        <f t="shared" si="322"/>
        <v>#REF!</v>
      </c>
      <c r="BJ532" s="98" t="e">
        <f t="shared" si="323"/>
        <v>#REF!</v>
      </c>
      <c r="BK532" s="89"/>
      <c r="BL532" s="98" t="str">
        <f t="shared" si="324"/>
        <v/>
      </c>
      <c r="BM532" s="98" t="str">
        <f t="shared" si="325"/>
        <v/>
      </c>
      <c r="BN532" s="89"/>
      <c r="BO532" s="98" t="str">
        <f t="shared" si="326"/>
        <v/>
      </c>
      <c r="BP532" s="98" t="str">
        <f t="shared" si="327"/>
        <v/>
      </c>
      <c r="BQ532" s="89"/>
      <c r="BR532" s="98" t="str">
        <f t="shared" si="328"/>
        <v/>
      </c>
      <c r="BS532" s="98" t="str">
        <f t="shared" si="329"/>
        <v/>
      </c>
      <c r="BT532" s="89"/>
      <c r="BU532" s="98" t="str">
        <f t="shared" si="330"/>
        <v/>
      </c>
      <c r="BV532" s="98" t="str">
        <f t="shared" si="331"/>
        <v/>
      </c>
      <c r="BW532" s="89"/>
      <c r="BX532" s="63"/>
    </row>
    <row r="533" spans="1:76" s="59" customFormat="1" x14ac:dyDescent="0.25">
      <c r="A533" s="83"/>
      <c r="B533" s="91" t="s">
        <v>64</v>
      </c>
      <c r="C533" s="92"/>
      <c r="D533" s="92"/>
      <c r="E533" s="92"/>
      <c r="F533" s="92"/>
      <c r="G533" s="92"/>
      <c r="H533" s="64"/>
      <c r="I533" s="89"/>
      <c r="J533" s="94"/>
      <c r="K533" s="64"/>
      <c r="L533" s="64"/>
      <c r="M533" s="64" t="s">
        <v>63</v>
      </c>
      <c r="N533" s="64"/>
      <c r="O533" s="64"/>
      <c r="P533" s="64"/>
      <c r="Q533" s="64"/>
      <c r="R533" s="64"/>
      <c r="S533" s="64"/>
      <c r="T533" s="94" t="s">
        <v>62</v>
      </c>
      <c r="U533" s="97" t="e">
        <f>AVERAGE(U513:U532)</f>
        <v>#DIV/0!</v>
      </c>
      <c r="V533" s="97" t="e">
        <f>IF(U541="Y",SUM(V513:V532)/SUM(O513:O532),AVERAGE(V513:V532))</f>
        <v>#DIV/0!</v>
      </c>
      <c r="W533" s="96" t="e">
        <f>SUM(W513:W532)/SUM(O513:O532)</f>
        <v>#DIV/0!</v>
      </c>
      <c r="X533" s="89"/>
      <c r="Y533" s="89"/>
      <c r="Z533" s="89"/>
      <c r="AB533" s="95"/>
      <c r="AR533" s="63"/>
      <c r="AS533" s="89"/>
      <c r="AT533" s="89"/>
      <c r="AU533" s="89"/>
      <c r="AV533" s="94" t="s">
        <v>62</v>
      </c>
      <c r="AW533" s="93" t="e">
        <f>AVERAGE(AW513:AW532)</f>
        <v>#REF!</v>
      </c>
      <c r="AX533" s="93" t="e">
        <f>SUM(AX513:AX532)/COUNTIF(AX513:AX532,"&gt;0")</f>
        <v>#REF!</v>
      </c>
      <c r="AY533" s="89"/>
      <c r="AZ533" s="93" t="e">
        <f>AVERAGE(AZ513:AZ532)</f>
        <v>#REF!</v>
      </c>
      <c r="BA533" s="93" t="e">
        <f>SUM(BA513:BA532)/COUNTIF(BA513:BA532,"&gt;0")</f>
        <v>#REF!</v>
      </c>
      <c r="BB533" s="89"/>
      <c r="BC533" s="93" t="e">
        <f>AVERAGE(BC513:BC532)</f>
        <v>#REF!</v>
      </c>
      <c r="BD533" s="93" t="e">
        <f>SUM(BD513:BD532)/COUNTIF(BD513:BD532,"&gt;0")</f>
        <v>#REF!</v>
      </c>
      <c r="BE533" s="89"/>
      <c r="BF533" s="93" t="e">
        <f>AVERAGE(BF513:BF532)</f>
        <v>#REF!</v>
      </c>
      <c r="BG533" s="93" t="e">
        <f>SUM(BG513:BG532)/COUNTIF(BG513:BG532,"&gt;0")</f>
        <v>#REF!</v>
      </c>
      <c r="BH533" s="89"/>
      <c r="BI533" s="93" t="e">
        <f>AVERAGE(BI513:BI532)</f>
        <v>#REF!</v>
      </c>
      <c r="BJ533" s="93" t="e">
        <f>SUM(BJ513:BJ532)/COUNTIF(BJ513:BJ532,"&gt;0")</f>
        <v>#REF!</v>
      </c>
      <c r="BK533" s="94"/>
      <c r="BL533" s="93" t="e">
        <f>AVERAGE(BL513:BL532)</f>
        <v>#DIV/0!</v>
      </c>
      <c r="BM533" s="93" t="e">
        <f>SUM(BM513:BM532)/COUNTIF(BM513:BM532,"&gt;0")</f>
        <v>#DIV/0!</v>
      </c>
      <c r="BN533" s="89"/>
      <c r="BO533" s="93" t="e">
        <f>AVERAGE(BO513:BO532)</f>
        <v>#DIV/0!</v>
      </c>
      <c r="BP533" s="93" t="e">
        <f>SUM(BP513:BP532)/COUNTIF(BP513:BP532,"&gt;0")</f>
        <v>#DIV/0!</v>
      </c>
      <c r="BQ533" s="89"/>
      <c r="BR533" s="93" t="e">
        <f>AVERAGE(BR513:BR532)</f>
        <v>#DIV/0!</v>
      </c>
      <c r="BS533" s="93" t="e">
        <f>SUM(BS513:BS532)/COUNTIF(BS513:BS532,"&gt;0")</f>
        <v>#DIV/0!</v>
      </c>
      <c r="BT533" s="89"/>
      <c r="BU533" s="93" t="e">
        <f>AVERAGE(BU513:BU532)</f>
        <v>#DIV/0!</v>
      </c>
      <c r="BV533" s="93" t="e">
        <f>SUM(BV513:BV532)/COUNTIF(BV513:BV532,"&gt;0")</f>
        <v>#DIV/0!</v>
      </c>
      <c r="BW533" s="89"/>
      <c r="BX533" s="63"/>
    </row>
    <row r="534" spans="1:76" s="59" customFormat="1" x14ac:dyDescent="0.25">
      <c r="A534" s="83"/>
      <c r="B534" s="91" t="s">
        <v>61</v>
      </c>
      <c r="C534" s="92" t="s">
        <v>60</v>
      </c>
      <c r="D534" s="398"/>
      <c r="E534" s="399"/>
      <c r="F534" s="399"/>
      <c r="G534" s="399"/>
      <c r="H534" s="399"/>
      <c r="I534" s="399"/>
      <c r="J534" s="399"/>
      <c r="K534" s="400"/>
      <c r="L534" s="64"/>
      <c r="M534" s="64"/>
      <c r="N534" s="64"/>
      <c r="O534" s="64"/>
      <c r="P534" s="64"/>
      <c r="Q534" s="64"/>
      <c r="R534" s="64"/>
      <c r="S534" s="64"/>
      <c r="T534" s="77" t="s">
        <v>57</v>
      </c>
      <c r="U534" s="88" t="e">
        <f>U533+X534*U537</f>
        <v>#DIV/0!</v>
      </c>
      <c r="V534" s="88" t="e">
        <f>V533+X534*V537</f>
        <v>#DIV/0!</v>
      </c>
      <c r="W534" s="88" t="e">
        <f>W533+X534*W537</f>
        <v>#DIV/0!</v>
      </c>
      <c r="X534" s="86">
        <v>1</v>
      </c>
      <c r="Y534" s="64" t="s">
        <v>59</v>
      </c>
      <c r="Z534" s="89"/>
      <c r="AA534" s="89" t="s">
        <v>58</v>
      </c>
      <c r="AB534" s="87"/>
      <c r="AR534" s="63"/>
      <c r="AS534" s="89"/>
      <c r="AT534" s="89"/>
      <c r="AU534" s="89"/>
      <c r="AV534" s="77" t="s">
        <v>57</v>
      </c>
      <c r="AW534" s="76" t="e">
        <f>AW533+(AW539*AW536)</f>
        <v>#REF!</v>
      </c>
      <c r="AX534" s="76" t="e">
        <f>AX533+(AX539*AW536)</f>
        <v>#REF!</v>
      </c>
      <c r="AY534" s="89"/>
      <c r="AZ534" s="76" t="e">
        <f>AZ533+(AZ539*AZ536)</f>
        <v>#REF!</v>
      </c>
      <c r="BA534" s="76" t="e">
        <f>BA533+(BA539*AZ536)</f>
        <v>#REF!</v>
      </c>
      <c r="BB534" s="89"/>
      <c r="BC534" s="76" t="e">
        <f>BC533+(BC539*BC536)</f>
        <v>#REF!</v>
      </c>
      <c r="BD534" s="76" t="e">
        <f>BD533+(BD539*BC536)</f>
        <v>#REF!</v>
      </c>
      <c r="BE534" s="89"/>
      <c r="BF534" s="76" t="e">
        <f>BF533+(BF539*BF536)</f>
        <v>#REF!</v>
      </c>
      <c r="BG534" s="76" t="e">
        <f>BG533+(BG539*BF536)</f>
        <v>#REF!</v>
      </c>
      <c r="BH534" s="89"/>
      <c r="BI534" s="76" t="e">
        <f>BI533+(BI539*BI536)</f>
        <v>#REF!</v>
      </c>
      <c r="BJ534" s="76" t="e">
        <f>BJ533+(BJ539*BI536)</f>
        <v>#REF!</v>
      </c>
      <c r="BK534" s="77"/>
      <c r="BL534" s="76" t="e">
        <f>BL533+(BL539*BL536)</f>
        <v>#DIV/0!</v>
      </c>
      <c r="BM534" s="76" t="e">
        <f>BM533+(BM539*BL536)</f>
        <v>#DIV/0!</v>
      </c>
      <c r="BN534" s="89"/>
      <c r="BO534" s="76" t="e">
        <f>BO533+(BO539*BO536)</f>
        <v>#DIV/0!</v>
      </c>
      <c r="BP534" s="76" t="e">
        <f>BP533+(BP539*BO536)</f>
        <v>#DIV/0!</v>
      </c>
      <c r="BQ534" s="89"/>
      <c r="BR534" s="76" t="e">
        <f>BR533+(BR539*BR536)</f>
        <v>#DIV/0!</v>
      </c>
      <c r="BS534" s="76" t="e">
        <f>BS533+(BS539*BR536)</f>
        <v>#DIV/0!</v>
      </c>
      <c r="BT534" s="89"/>
      <c r="BU534" s="76" t="e">
        <f>BU533+(BU539*BU536)</f>
        <v>#DIV/0!</v>
      </c>
      <c r="BV534" s="76" t="e">
        <f>BV533+(BV539*BU536)</f>
        <v>#DIV/0!</v>
      </c>
      <c r="BW534" s="89"/>
      <c r="BX534" s="63"/>
    </row>
    <row r="535" spans="1:76" s="59" customFormat="1" x14ac:dyDescent="0.25">
      <c r="A535" s="83"/>
      <c r="B535" s="91" t="s">
        <v>56</v>
      </c>
      <c r="C535" s="83"/>
      <c r="D535" s="401"/>
      <c r="E535" s="402"/>
      <c r="F535" s="402"/>
      <c r="G535" s="402"/>
      <c r="H535" s="402"/>
      <c r="I535" s="402"/>
      <c r="J535" s="402"/>
      <c r="K535" s="403"/>
      <c r="L535" s="89"/>
      <c r="M535" s="89"/>
      <c r="N535" s="64"/>
      <c r="O535" s="64"/>
      <c r="P535" s="64"/>
      <c r="Q535" s="64"/>
      <c r="R535" s="64"/>
      <c r="S535" s="64"/>
      <c r="T535" s="77" t="s">
        <v>54</v>
      </c>
      <c r="U535" s="88" t="e">
        <f>IF($AA535="Y",MIN(U513:U532),U533-$X535*U537)</f>
        <v>#DIV/0!</v>
      </c>
      <c r="V535" s="88" t="e">
        <f>IF($AA535="Y",MIN(V513:V532),V533-$X535*V537)</f>
        <v>#DIV/0!</v>
      </c>
      <c r="W535" s="88" t="e">
        <f>IF($AA535="Y",MIN(W513:W532),W533-$X535*W537)</f>
        <v>#DIV/0!</v>
      </c>
      <c r="X535" s="86">
        <v>1</v>
      </c>
      <c r="Y535" s="64" t="s">
        <v>55</v>
      </c>
      <c r="Z535" s="89"/>
      <c r="AA535" s="90" t="s">
        <v>47</v>
      </c>
      <c r="AB535" s="87"/>
      <c r="AR535" s="63"/>
      <c r="AS535" s="89"/>
      <c r="AT535" s="89"/>
      <c r="AU535" s="89"/>
      <c r="AV535" s="77" t="s">
        <v>54</v>
      </c>
      <c r="AW535" s="76" t="e">
        <f>AW533-(AW539*AW537)</f>
        <v>#REF!</v>
      </c>
      <c r="AX535" s="76" t="e">
        <f>AX533-(AX539*AW537)</f>
        <v>#REF!</v>
      </c>
      <c r="AY535" s="89"/>
      <c r="AZ535" s="76" t="e">
        <f>AZ533-(AZ539*AZ537)</f>
        <v>#REF!</v>
      </c>
      <c r="BA535" s="76" t="e">
        <f>BA533-(BA539*AZ537)</f>
        <v>#REF!</v>
      </c>
      <c r="BB535" s="89"/>
      <c r="BC535" s="76" t="e">
        <f>BC533-(BC539*BC537)</f>
        <v>#REF!</v>
      </c>
      <c r="BD535" s="76" t="e">
        <f>BD533-(BD539*BC537)</f>
        <v>#REF!</v>
      </c>
      <c r="BE535" s="89"/>
      <c r="BF535" s="76" t="e">
        <f>BF533-(BF539*BF537)</f>
        <v>#REF!</v>
      </c>
      <c r="BG535" s="76" t="e">
        <f>BG533-(BG539*BF537)</f>
        <v>#REF!</v>
      </c>
      <c r="BH535" s="89"/>
      <c r="BI535" s="76" t="e">
        <f>BI533-(BI539*BI537)</f>
        <v>#REF!</v>
      </c>
      <c r="BJ535" s="76" t="e">
        <f>BJ533-(BJ539*BI537)</f>
        <v>#REF!</v>
      </c>
      <c r="BK535" s="77"/>
      <c r="BL535" s="76" t="e">
        <f>BL533-(BL539*BL537)</f>
        <v>#DIV/0!</v>
      </c>
      <c r="BM535" s="76" t="e">
        <f>BM533-(BM539*BL537)</f>
        <v>#DIV/0!</v>
      </c>
      <c r="BN535" s="89"/>
      <c r="BO535" s="76" t="e">
        <f>BO533-(BO539*BO537)</f>
        <v>#DIV/0!</v>
      </c>
      <c r="BP535" s="76" t="e">
        <f>BP533-(BP539*BO537)</f>
        <v>#DIV/0!</v>
      </c>
      <c r="BQ535" s="89"/>
      <c r="BR535" s="76" t="e">
        <f>BR533-(BR539*BR537)</f>
        <v>#DIV/0!</v>
      </c>
      <c r="BS535" s="76" t="e">
        <f>BS533-(BS539*BR537)</f>
        <v>#DIV/0!</v>
      </c>
      <c r="BT535" s="89"/>
      <c r="BU535" s="76" t="e">
        <f>BU533-(BU539*BU537)</f>
        <v>#DIV/0!</v>
      </c>
      <c r="BV535" s="76" t="e">
        <f>BV533-(BV539*BU537)</f>
        <v>#DIV/0!</v>
      </c>
      <c r="BW535" s="89"/>
      <c r="BX535" s="63"/>
    </row>
    <row r="536" spans="1:76" s="59" customFormat="1" ht="14.25" x14ac:dyDescent="0.2">
      <c r="A536" s="83"/>
      <c r="B536" s="83"/>
      <c r="C536" s="83"/>
      <c r="D536" s="401"/>
      <c r="E536" s="402"/>
      <c r="F536" s="402"/>
      <c r="G536" s="402"/>
      <c r="H536" s="402"/>
      <c r="I536" s="402"/>
      <c r="J536" s="402"/>
      <c r="K536" s="403"/>
      <c r="L536" s="64"/>
      <c r="M536" s="64"/>
      <c r="N536" s="64"/>
      <c r="O536" s="64"/>
      <c r="P536" s="64"/>
      <c r="Q536" s="64"/>
      <c r="R536" s="64"/>
      <c r="S536" s="64"/>
      <c r="T536" s="77" t="s">
        <v>51</v>
      </c>
      <c r="U536" s="88" t="e">
        <f>IF((0.67*U537)&gt;U533,"no","yes")</f>
        <v>#DIV/0!</v>
      </c>
      <c r="V536" s="88" t="e">
        <f>IF((0.67*V537)&gt;V533,"no","yes")</f>
        <v>#DIV/0!</v>
      </c>
      <c r="W536" s="88" t="e">
        <f>IF((0.67*W537)&gt;W533,"no","yes")</f>
        <v>#DIV/0!</v>
      </c>
      <c r="X536" s="64"/>
      <c r="Y536" s="64"/>
      <c r="Z536" s="64"/>
      <c r="AB536" s="87"/>
      <c r="AR536" s="63"/>
      <c r="AS536" s="64"/>
      <c r="AT536" s="64"/>
      <c r="AU536" s="360" t="s">
        <v>53</v>
      </c>
      <c r="AV536" s="361"/>
      <c r="AW536" s="86">
        <v>1</v>
      </c>
      <c r="AX536" s="64"/>
      <c r="AY536" s="64"/>
      <c r="AZ536" s="86">
        <v>1</v>
      </c>
      <c r="BA536" s="64"/>
      <c r="BB536" s="64"/>
      <c r="BC536" s="86">
        <v>1</v>
      </c>
      <c r="BD536" s="64"/>
      <c r="BE536" s="64"/>
      <c r="BF536" s="86">
        <v>1</v>
      </c>
      <c r="BG536" s="64"/>
      <c r="BH536" s="64"/>
      <c r="BI536" s="86">
        <v>1</v>
      </c>
      <c r="BJ536" s="64"/>
      <c r="BK536" s="77"/>
      <c r="BL536" s="86">
        <v>1</v>
      </c>
      <c r="BM536" s="64"/>
      <c r="BN536" s="64"/>
      <c r="BO536" s="86">
        <v>1</v>
      </c>
      <c r="BP536" s="64"/>
      <c r="BQ536" s="64"/>
      <c r="BR536" s="86">
        <v>1</v>
      </c>
      <c r="BS536" s="64"/>
      <c r="BT536" s="64"/>
      <c r="BU536" s="86">
        <v>1</v>
      </c>
      <c r="BV536" s="64"/>
      <c r="BW536" s="64"/>
      <c r="BX536" s="63"/>
    </row>
    <row r="537" spans="1:76" s="59" customFormat="1" ht="14.25" x14ac:dyDescent="0.2">
      <c r="A537" s="75" t="str">
        <f ca="1">HYPERLINK("#"&amp;"'"&amp;A$2&amp;"'!a1","Back to top")</f>
        <v>Back to top</v>
      </c>
      <c r="B537" s="75"/>
      <c r="C537" s="83"/>
      <c r="D537" s="401"/>
      <c r="E537" s="402"/>
      <c r="F537" s="402"/>
      <c r="G537" s="402"/>
      <c r="H537" s="402"/>
      <c r="I537" s="402"/>
      <c r="J537" s="402"/>
      <c r="K537" s="403"/>
      <c r="L537" s="64"/>
      <c r="M537" s="64"/>
      <c r="N537" s="64"/>
      <c r="O537" s="64"/>
      <c r="P537" s="64"/>
      <c r="Q537" s="64"/>
      <c r="R537" s="64"/>
      <c r="S537" s="64"/>
      <c r="T537" s="77" t="s">
        <v>50</v>
      </c>
      <c r="U537" s="88" t="e">
        <f>_xlfn.STDEV.P(U513:U532)</f>
        <v>#DIV/0!</v>
      </c>
      <c r="V537" s="88" t="e">
        <f t="array" ref="V537">IF(U541="Y",SQRT(SUM(IFERROR(O513:O532*(U513:U532-(V533))^2,0))/((COUNTIFS(O513:O532,"&lt;&gt;"&amp;"")-1)/COUNTIFS(O513:O532,"&lt;&gt;"&amp;"")*SUM(O513:O532))),_xlfn.STDEV.P(V513:V532))</f>
        <v>#DIV/0!</v>
      </c>
      <c r="W537" s="88" t="e">
        <f t="array" ref="W537">SQRT(SUM(IFERROR(O513:O532*(U513:U532-(W533))^2,0))/((COUNTIFS(O513:O532,"&lt;&gt;"&amp;"")-1)/COUNTIFS(O513:O532,"&lt;&gt;"&amp;"")*SUM(O513:O532)))</f>
        <v>#DIV/0!</v>
      </c>
      <c r="X537" s="64"/>
      <c r="Y537" s="64"/>
      <c r="Z537" s="64"/>
      <c r="AB537" s="87"/>
      <c r="AR537" s="63"/>
      <c r="AS537" s="64"/>
      <c r="AT537" s="64"/>
      <c r="AU537" s="360"/>
      <c r="AV537" s="361"/>
      <c r="AW537" s="86">
        <v>1</v>
      </c>
      <c r="AX537" s="64"/>
      <c r="AY537" s="64"/>
      <c r="AZ537" s="86">
        <v>1</v>
      </c>
      <c r="BA537" s="64"/>
      <c r="BB537" s="64"/>
      <c r="BC537" s="86">
        <v>1</v>
      </c>
      <c r="BD537" s="64"/>
      <c r="BE537" s="64"/>
      <c r="BF537" s="86">
        <v>1</v>
      </c>
      <c r="BG537" s="64"/>
      <c r="BH537" s="64"/>
      <c r="BI537" s="86">
        <v>1</v>
      </c>
      <c r="BJ537" s="64"/>
      <c r="BK537" s="77"/>
      <c r="BL537" s="86">
        <v>1</v>
      </c>
      <c r="BM537" s="64"/>
      <c r="BN537" s="64"/>
      <c r="BO537" s="86">
        <v>1</v>
      </c>
      <c r="BP537" s="64"/>
      <c r="BQ537" s="64"/>
      <c r="BR537" s="86">
        <v>1</v>
      </c>
      <c r="BS537" s="64"/>
      <c r="BT537" s="64"/>
      <c r="BU537" s="86">
        <v>1</v>
      </c>
      <c r="BV537" s="64"/>
      <c r="BW537" s="64"/>
      <c r="BX537" s="63"/>
    </row>
    <row r="538" spans="1:76" s="59" customFormat="1" x14ac:dyDescent="0.25">
      <c r="A538" s="64"/>
      <c r="B538" s="64"/>
      <c r="C538" s="83"/>
      <c r="D538" s="401"/>
      <c r="E538" s="402"/>
      <c r="F538" s="402"/>
      <c r="G538" s="402"/>
      <c r="H538" s="402"/>
      <c r="I538" s="402"/>
      <c r="J538" s="402"/>
      <c r="K538" s="403"/>
      <c r="L538" s="64"/>
      <c r="M538" s="64"/>
      <c r="N538" s="64"/>
      <c r="O538" s="64"/>
      <c r="P538" s="64"/>
      <c r="Q538" s="64"/>
      <c r="R538" s="64"/>
      <c r="S538" s="64"/>
      <c r="T538" s="73" t="s">
        <v>48</v>
      </c>
      <c r="U538" s="85">
        <f>COUNTIF(U513:U532,"&gt;0")</f>
        <v>0</v>
      </c>
      <c r="V538" s="85">
        <f>COUNTIF(V513:V532,"&gt;0")</f>
        <v>0</v>
      </c>
      <c r="W538" s="81"/>
      <c r="X538" s="84" t="s">
        <v>52</v>
      </c>
      <c r="Y538" s="64"/>
      <c r="Z538" s="64"/>
      <c r="AB538" s="63"/>
      <c r="AR538" s="63"/>
      <c r="AS538" s="64"/>
      <c r="AT538" s="64"/>
      <c r="AU538" s="64"/>
      <c r="AV538" s="77" t="s">
        <v>51</v>
      </c>
      <c r="AW538" s="76" t="e">
        <f>IF((0.67*AW539)&gt;AW533,"no","yes")</f>
        <v>#REF!</v>
      </c>
      <c r="AX538" s="76" t="e">
        <f>IF((0.67*AX539)&gt;AX533,"no","yes")</f>
        <v>#REF!</v>
      </c>
      <c r="AY538" s="64"/>
      <c r="AZ538" s="76" t="e">
        <f>IF((0.67*AZ539)&gt;AZ533,"no","yes")</f>
        <v>#REF!</v>
      </c>
      <c r="BA538" s="76" t="e">
        <f>IF((0.67*BA539)&gt;BA533,"no","yes")</f>
        <v>#REF!</v>
      </c>
      <c r="BB538" s="64"/>
      <c r="BC538" s="76" t="e">
        <f>IF((0.67*BC539)&gt;BC533,"no","yes")</f>
        <v>#REF!</v>
      </c>
      <c r="BD538" s="76" t="e">
        <f>IF((0.67*BD539)&gt;BD533,"no","yes")</f>
        <v>#REF!</v>
      </c>
      <c r="BE538" s="64"/>
      <c r="BF538" s="76" t="e">
        <f>IF((0.67*BF539)&gt;BF533,"no","yes")</f>
        <v>#REF!</v>
      </c>
      <c r="BG538" s="76" t="e">
        <f>IF((0.67*BG539)&gt;BG533,"no","yes")</f>
        <v>#REF!</v>
      </c>
      <c r="BH538" s="64"/>
      <c r="BI538" s="76" t="e">
        <f>IF((0.67*BI539)&gt;BI533,"no","yes")</f>
        <v>#REF!</v>
      </c>
      <c r="BJ538" s="76" t="e">
        <f>IF((0.67*BJ539)&gt;BJ533,"no","yes")</f>
        <v>#REF!</v>
      </c>
      <c r="BK538" s="73"/>
      <c r="BL538" s="76" t="e">
        <f>IF((0.67*BL539)&gt;BL533,"no","yes")</f>
        <v>#DIV/0!</v>
      </c>
      <c r="BM538" s="76" t="e">
        <f>IF((0.67*BM539)&gt;BM533,"no","yes")</f>
        <v>#DIV/0!</v>
      </c>
      <c r="BN538" s="64"/>
      <c r="BO538" s="76" t="e">
        <f>IF((0.67*BO539)&gt;BO533,"no","yes")</f>
        <v>#DIV/0!</v>
      </c>
      <c r="BP538" s="76" t="e">
        <f>IF((0.67*BP539)&gt;BP533,"no","yes")</f>
        <v>#DIV/0!</v>
      </c>
      <c r="BQ538" s="64"/>
      <c r="BR538" s="76" t="e">
        <f>IF((0.67*BR539)&gt;BR533,"no","yes")</f>
        <v>#DIV/0!</v>
      </c>
      <c r="BS538" s="76" t="e">
        <f>IF((0.67*BS539)&gt;BS533,"no","yes")</f>
        <v>#DIV/0!</v>
      </c>
      <c r="BT538" s="64"/>
      <c r="BU538" s="76" t="e">
        <f>IF((0.67*BU539)&gt;BU533,"no","yes")</f>
        <v>#DIV/0!</v>
      </c>
      <c r="BV538" s="76" t="e">
        <f>IF((0.67*BV539)&gt;BV533,"no","yes")</f>
        <v>#DIV/0!</v>
      </c>
      <c r="BW538" s="64"/>
      <c r="BX538" s="63"/>
    </row>
    <row r="539" spans="1:76" s="59" customFormat="1" x14ac:dyDescent="0.25">
      <c r="A539" s="89"/>
      <c r="B539" s="89"/>
      <c r="C539" s="83"/>
      <c r="D539" s="401"/>
      <c r="E539" s="402"/>
      <c r="F539" s="402"/>
      <c r="G539" s="402"/>
      <c r="H539" s="402"/>
      <c r="I539" s="402"/>
      <c r="J539" s="402"/>
      <c r="K539" s="403"/>
      <c r="L539" s="89"/>
      <c r="M539" s="89"/>
      <c r="N539" s="89"/>
      <c r="O539" s="89"/>
      <c r="P539" s="89"/>
      <c r="Q539" s="89"/>
      <c r="R539" s="89"/>
      <c r="S539" s="89"/>
      <c r="T539" s="89"/>
      <c r="U539" s="81"/>
      <c r="V539" s="172"/>
      <c r="W539" s="81"/>
      <c r="X539" s="80"/>
      <c r="Y539" s="79"/>
      <c r="Z539" s="78"/>
      <c r="AB539" s="63"/>
      <c r="AR539" s="63"/>
      <c r="AS539" s="64"/>
      <c r="AT539" s="64"/>
      <c r="AU539" s="64"/>
      <c r="AV539" s="77" t="s">
        <v>50</v>
      </c>
      <c r="AW539" s="76" t="e">
        <f>_xlfn.STDEV.P(AW513:AW532)</f>
        <v>#REF!</v>
      </c>
      <c r="AX539" s="76" t="e">
        <f>_xlfn.STDEV.P(AX513:AX532)</f>
        <v>#REF!</v>
      </c>
      <c r="AY539" s="64"/>
      <c r="AZ539" s="76" t="e">
        <f>_xlfn.STDEV.P(AZ513:AZ532)</f>
        <v>#REF!</v>
      </c>
      <c r="BA539" s="76" t="e">
        <f>_xlfn.STDEV.P(BA513:BA532)</f>
        <v>#REF!</v>
      </c>
      <c r="BB539" s="64"/>
      <c r="BC539" s="76" t="e">
        <f>_xlfn.STDEV.P(BC513:BC532)</f>
        <v>#REF!</v>
      </c>
      <c r="BD539" s="76" t="e">
        <f>_xlfn.STDEV.P(BD513:BD532)</f>
        <v>#REF!</v>
      </c>
      <c r="BE539" s="64"/>
      <c r="BF539" s="76" t="e">
        <f>_xlfn.STDEV.P(BF513:BF532)</f>
        <v>#REF!</v>
      </c>
      <c r="BG539" s="76" t="e">
        <f>_xlfn.STDEV.P(BG513:BG532)</f>
        <v>#REF!</v>
      </c>
      <c r="BH539" s="64"/>
      <c r="BI539" s="76" t="e">
        <f>_xlfn.STDEV.P(BI513:BI532)</f>
        <v>#REF!</v>
      </c>
      <c r="BJ539" s="76" t="e">
        <f>_xlfn.STDEV.P(BJ513:BJ532)</f>
        <v>#REF!</v>
      </c>
      <c r="BK539" s="64"/>
      <c r="BL539" s="76" t="e">
        <f>_xlfn.STDEV.P(BL513:BL532)</f>
        <v>#DIV/0!</v>
      </c>
      <c r="BM539" s="76" t="e">
        <f>_xlfn.STDEV.P(BM513:BM532)</f>
        <v>#DIV/0!</v>
      </c>
      <c r="BN539" s="64"/>
      <c r="BO539" s="76" t="e">
        <f>_xlfn.STDEV.P(BO513:BO532)</f>
        <v>#DIV/0!</v>
      </c>
      <c r="BP539" s="76" t="e">
        <f>_xlfn.STDEV.P(BP513:BP532)</f>
        <v>#DIV/0!</v>
      </c>
      <c r="BQ539" s="64"/>
      <c r="BR539" s="76" t="e">
        <f>_xlfn.STDEV.P(BR513:BR532)</f>
        <v>#DIV/0!</v>
      </c>
      <c r="BS539" s="76" t="e">
        <f>_xlfn.STDEV.P(BS513:BS532)</f>
        <v>#DIV/0!</v>
      </c>
      <c r="BT539" s="64"/>
      <c r="BU539" s="76" t="e">
        <f>_xlfn.STDEV.P(BU513:BU532)</f>
        <v>#DIV/0!</v>
      </c>
      <c r="BV539" s="76" t="e">
        <f>_xlfn.STDEV.P(BV513:BV532)</f>
        <v>#DIV/0!</v>
      </c>
      <c r="BX539" s="63"/>
    </row>
    <row r="540" spans="1:76" s="59" customFormat="1" x14ac:dyDescent="0.25">
      <c r="A540" s="89"/>
      <c r="B540" s="89"/>
      <c r="C540" s="64"/>
      <c r="D540" s="404"/>
      <c r="E540" s="405"/>
      <c r="F540" s="405"/>
      <c r="G540" s="405"/>
      <c r="H540" s="405"/>
      <c r="I540" s="405"/>
      <c r="J540" s="405"/>
      <c r="K540" s="406"/>
      <c r="L540" s="89"/>
      <c r="M540" s="89"/>
      <c r="N540" s="89"/>
      <c r="O540" s="89"/>
      <c r="P540" s="89"/>
      <c r="Q540" s="89"/>
      <c r="R540" s="89"/>
      <c r="S540" s="89"/>
      <c r="T540" s="89"/>
      <c r="U540" s="138" t="s">
        <v>49</v>
      </c>
      <c r="V540" s="89"/>
      <c r="W540" s="64"/>
      <c r="X540" s="70"/>
      <c r="Y540" s="69"/>
      <c r="Z540" s="68"/>
      <c r="AB540" s="63"/>
      <c r="AR540" s="63"/>
      <c r="AS540" s="64"/>
      <c r="AT540" s="64"/>
      <c r="AU540" s="64"/>
      <c r="AV540" s="73" t="s">
        <v>48</v>
      </c>
      <c r="AW540" s="72">
        <f>COUNTIF(AW513:AW532,"&gt;0")</f>
        <v>0</v>
      </c>
      <c r="AX540" s="72">
        <f>COUNTIF(AX513:AX532,"&gt;0")</f>
        <v>0</v>
      </c>
      <c r="AY540" s="64"/>
      <c r="AZ540" s="72">
        <f>COUNTIF(AZ513:AZ532,"&gt;0")</f>
        <v>0</v>
      </c>
      <c r="BA540" s="72">
        <f>COUNTIF(BA513:BA532,"&gt;0")</f>
        <v>0</v>
      </c>
      <c r="BB540" s="64"/>
      <c r="BC540" s="72">
        <f>COUNTIF(BC513:BC532,"&gt;0")</f>
        <v>0</v>
      </c>
      <c r="BD540" s="72">
        <f>COUNTIF(BD513:BD532,"&gt;0")</f>
        <v>0</v>
      </c>
      <c r="BE540" s="64"/>
      <c r="BF540" s="72">
        <f>COUNTIF(BF513:BF532,"&gt;0")</f>
        <v>0</v>
      </c>
      <c r="BG540" s="72">
        <f>COUNTIF(BG513:BG532,"&gt;0")</f>
        <v>0</v>
      </c>
      <c r="BH540" s="64"/>
      <c r="BI540" s="72">
        <f>COUNTIF(BI513:BI532,"&gt;0")</f>
        <v>0</v>
      </c>
      <c r="BJ540" s="72">
        <f>COUNTIF(BJ513:BJ532,"&gt;0")</f>
        <v>0</v>
      </c>
      <c r="BK540" s="64"/>
      <c r="BL540" s="72">
        <f>COUNTIF(BL513:BL532,"&gt;0")</f>
        <v>0</v>
      </c>
      <c r="BM540" s="72">
        <f>COUNTIF(BM513:BM532,"&gt;0")</f>
        <v>0</v>
      </c>
      <c r="BN540" s="64"/>
      <c r="BO540" s="72">
        <f>COUNTIF(BO513:BO532,"&gt;0")</f>
        <v>0</v>
      </c>
      <c r="BP540" s="72">
        <f>COUNTIF(BP513:BP532,"&gt;0")</f>
        <v>0</v>
      </c>
      <c r="BQ540" s="64"/>
      <c r="BR540" s="72">
        <f>COUNTIF(BR513:BR532,"&gt;0")</f>
        <v>0</v>
      </c>
      <c r="BS540" s="72">
        <f>COUNTIF(BS513:BS532,"&gt;0")</f>
        <v>0</v>
      </c>
      <c r="BT540" s="64"/>
      <c r="BU540" s="72">
        <f>COUNTIF(BU513:BU532,"&gt;0")</f>
        <v>0</v>
      </c>
      <c r="BV540" s="72">
        <f>COUNTIF(BV513:BV532,"&gt;0")</f>
        <v>0</v>
      </c>
      <c r="BX540" s="63"/>
    </row>
    <row r="541" spans="1:76" s="59" customFormat="1" x14ac:dyDescent="0.25">
      <c r="A541" s="89"/>
      <c r="B541" s="89"/>
      <c r="C541" s="64"/>
      <c r="D541" s="135"/>
      <c r="E541" s="135"/>
      <c r="F541" s="135"/>
      <c r="G541" s="135"/>
      <c r="H541" s="135"/>
      <c r="I541" s="135"/>
      <c r="J541" s="135"/>
      <c r="K541" s="135"/>
      <c r="L541" s="89"/>
      <c r="M541" s="89"/>
      <c r="N541" s="89"/>
      <c r="O541" s="89"/>
      <c r="P541" s="89"/>
      <c r="Q541" s="89"/>
      <c r="R541" s="89"/>
      <c r="S541" s="89"/>
      <c r="T541" s="89"/>
      <c r="U541" s="137" t="s">
        <v>47</v>
      </c>
      <c r="V541" s="89"/>
      <c r="W541" s="64"/>
      <c r="X541" s="70"/>
      <c r="Y541" s="69"/>
      <c r="Z541" s="68"/>
      <c r="AB541" s="63"/>
      <c r="AR541" s="63"/>
      <c r="BX541" s="63"/>
    </row>
    <row r="542" spans="1:76" s="59" customFormat="1" x14ac:dyDescent="0.25">
      <c r="A542" s="89"/>
      <c r="B542" s="89"/>
      <c r="C542" s="64"/>
      <c r="D542" s="135"/>
      <c r="E542" s="135"/>
      <c r="F542" s="135"/>
      <c r="G542" s="135"/>
      <c r="H542" s="135"/>
      <c r="I542" s="135"/>
      <c r="J542" s="135"/>
      <c r="K542" s="135"/>
      <c r="L542" s="89"/>
      <c r="M542" s="89"/>
      <c r="N542" s="89"/>
      <c r="O542" s="89"/>
      <c r="P542" s="89"/>
      <c r="Q542" s="89"/>
      <c r="R542" s="89"/>
      <c r="S542" s="89"/>
      <c r="T542" s="89"/>
      <c r="U542" s="89"/>
      <c r="V542" s="89"/>
      <c r="W542" s="64"/>
      <c r="X542" s="67"/>
      <c r="Y542" s="66"/>
      <c r="Z542" s="65"/>
      <c r="AB542" s="63"/>
      <c r="AR542" s="63"/>
      <c r="BX542" s="63"/>
    </row>
    <row r="543" spans="1:76" s="59" customFormat="1" ht="14.25" x14ac:dyDescent="0.2">
      <c r="AB543" s="63"/>
      <c r="AR543" s="63"/>
      <c r="BX543" s="63"/>
    </row>
    <row r="544" spans="1:76" s="63" customFormat="1" ht="18" x14ac:dyDescent="0.25">
      <c r="A544" s="134">
        <f>1+A510</f>
        <v>15</v>
      </c>
      <c r="B544" s="134"/>
      <c r="C544" s="133" t="s">
        <v>232</v>
      </c>
      <c r="D544" s="171"/>
      <c r="E544" s="171"/>
      <c r="F544" s="171"/>
      <c r="G544" s="171"/>
      <c r="H544" s="171"/>
      <c r="K544" s="171"/>
      <c r="L544" s="171"/>
      <c r="M544" s="152"/>
      <c r="N544" s="152"/>
      <c r="O544" s="152"/>
      <c r="AS544" s="143">
        <f>A544</f>
        <v>15</v>
      </c>
      <c r="AT544" s="143" t="str">
        <f>C544</f>
        <v>t CO2-eq (Aggregate emissions) Reduced per Land Unit</v>
      </c>
      <c r="AU544" s="60"/>
      <c r="AV544" s="60"/>
      <c r="AW544" s="60"/>
      <c r="AX544" s="60"/>
      <c r="AY544" s="60"/>
      <c r="AZ544" s="60"/>
      <c r="BA544" s="60"/>
      <c r="BB544" s="60"/>
      <c r="BC544" s="60"/>
      <c r="BD544" s="60"/>
      <c r="BE544" s="60"/>
      <c r="BF544" s="60"/>
      <c r="BG544" s="60"/>
      <c r="BH544" s="60"/>
      <c r="BI544" s="60"/>
      <c r="BJ544" s="60"/>
      <c r="BK544" s="60"/>
      <c r="BL544" s="60"/>
      <c r="BM544" s="60"/>
      <c r="BN544" s="60"/>
      <c r="BO544" s="60"/>
      <c r="BP544" s="60"/>
      <c r="BQ544" s="60"/>
      <c r="BR544" s="60"/>
      <c r="BS544" s="60"/>
      <c r="BT544" s="60"/>
      <c r="BU544" s="60"/>
      <c r="BV544" s="60"/>
      <c r="BW544" s="60"/>
    </row>
    <row r="545" spans="1:76" s="59" customFormat="1" x14ac:dyDescent="0.25">
      <c r="A545" s="83"/>
      <c r="B545" s="83"/>
      <c r="C545" s="83"/>
      <c r="D545" s="129"/>
      <c r="E545" s="129"/>
      <c r="F545" s="129"/>
      <c r="G545" s="129"/>
      <c r="H545" s="129"/>
      <c r="K545" s="129"/>
      <c r="L545" s="129"/>
      <c r="M545" s="64"/>
      <c r="N545" s="64"/>
      <c r="O545" s="64"/>
      <c r="AB545" s="63"/>
      <c r="AR545" s="63"/>
      <c r="AS545" s="89"/>
      <c r="AT545" s="89"/>
      <c r="AU545" s="89"/>
      <c r="AV545" s="89"/>
      <c r="AW545" s="128" t="e">
        <f>IF($AV$45="Region",'[1]Advanced Controls'!$A$59,'[1]AEZ Data'!$A$78)</f>
        <v>#REF!</v>
      </c>
      <c r="AX545" s="128"/>
      <c r="AY545" s="89"/>
      <c r="AZ545" s="128" t="e">
        <f>IF($AV$45="Region",'[1]Advanced Controls'!$A$60,'[1]AEZ Data'!$A$80)</f>
        <v>#REF!</v>
      </c>
      <c r="BA545" s="128"/>
      <c r="BB545" s="89"/>
      <c r="BC545" s="128" t="e">
        <f>IF($AV$45="Region",'[1]Advanced Controls'!$A$61,'[1]AEZ Data'!$A$79)</f>
        <v>#REF!</v>
      </c>
      <c r="BD545" s="128"/>
      <c r="BE545" s="89"/>
      <c r="BF545" s="128" t="e">
        <f>IF($AV$45="Region",'[1]Advanced Controls'!$A$62,'[1]AEZ Data'!$A$81)</f>
        <v>#REF!</v>
      </c>
      <c r="BG545" s="128"/>
      <c r="BH545" s="89"/>
      <c r="BI545" s="128" t="e">
        <f>IF($AV$45="Region",'[1]Advanced Controls'!$A$63,'[1]AEZ Data'!$A$82)</f>
        <v>#REF!</v>
      </c>
      <c r="BJ545" s="128"/>
      <c r="BK545" s="89"/>
      <c r="BL545" s="128" t="s">
        <v>90</v>
      </c>
      <c r="BM545" s="128"/>
      <c r="BN545" s="89"/>
      <c r="BO545" s="128" t="s">
        <v>89</v>
      </c>
      <c r="BP545" s="128"/>
      <c r="BQ545" s="89"/>
      <c r="BR545" s="128" t="s">
        <v>88</v>
      </c>
      <c r="BS545" s="128"/>
      <c r="BT545" s="89"/>
      <c r="BU545" s="128" t="s">
        <v>87</v>
      </c>
      <c r="BV545" s="128"/>
      <c r="BW545" s="89"/>
      <c r="BX545" s="63"/>
    </row>
    <row r="546" spans="1:76" s="59" customFormat="1" ht="45.75" thickBot="1" x14ac:dyDescent="0.3">
      <c r="A546" s="92" t="s">
        <v>86</v>
      </c>
      <c r="B546" s="127" t="s">
        <v>85</v>
      </c>
      <c r="C546" s="124" t="s">
        <v>84</v>
      </c>
      <c r="D546" s="126" t="s">
        <v>83</v>
      </c>
      <c r="E546" s="126" t="s">
        <v>82</v>
      </c>
      <c r="F546" s="124" t="s">
        <v>81</v>
      </c>
      <c r="G546" s="125" t="s">
        <v>80</v>
      </c>
      <c r="H546" s="124" t="s">
        <v>79</v>
      </c>
      <c r="I546" s="124" t="s">
        <v>78</v>
      </c>
      <c r="J546" s="124" t="s">
        <v>77</v>
      </c>
      <c r="K546" s="123" t="s">
        <v>76</v>
      </c>
      <c r="L546" s="122" t="s">
        <v>75</v>
      </c>
      <c r="M546" s="142" t="s">
        <v>74</v>
      </c>
      <c r="N546" s="119" t="s">
        <v>73</v>
      </c>
      <c r="O546" s="120" t="s">
        <v>72</v>
      </c>
      <c r="P546" s="120" t="s">
        <v>71</v>
      </c>
      <c r="Q546" s="439"/>
      <c r="R546" s="439"/>
      <c r="S546" s="114"/>
      <c r="T546" s="118" t="s">
        <v>70</v>
      </c>
      <c r="U546" s="117" t="s">
        <v>66</v>
      </c>
      <c r="V546" s="117" t="s">
        <v>65</v>
      </c>
      <c r="W546" s="117" t="s">
        <v>69</v>
      </c>
      <c r="X546" s="116" t="s">
        <v>68</v>
      </c>
      <c r="Y546" s="114"/>
      <c r="Z546" s="114"/>
      <c r="AB546" s="63"/>
      <c r="AR546" s="63"/>
      <c r="AS546" s="114"/>
      <c r="AT546" s="114"/>
      <c r="AU546" s="116" t="s">
        <v>67</v>
      </c>
      <c r="AV546" s="114"/>
      <c r="AW546" s="115" t="s">
        <v>66</v>
      </c>
      <c r="AX546" s="115" t="s">
        <v>65</v>
      </c>
      <c r="AY546" s="114"/>
      <c r="AZ546" s="115" t="s">
        <v>66</v>
      </c>
      <c r="BA546" s="115" t="s">
        <v>65</v>
      </c>
      <c r="BB546" s="114"/>
      <c r="BC546" s="115" t="s">
        <v>66</v>
      </c>
      <c r="BD546" s="115" t="s">
        <v>65</v>
      </c>
      <c r="BE546" s="114"/>
      <c r="BF546" s="115" t="s">
        <v>66</v>
      </c>
      <c r="BG546" s="115" t="s">
        <v>65</v>
      </c>
      <c r="BH546" s="114"/>
      <c r="BI546" s="115" t="s">
        <v>66</v>
      </c>
      <c r="BJ546" s="115" t="s">
        <v>65</v>
      </c>
      <c r="BK546" s="114"/>
      <c r="BL546" s="115" t="s">
        <v>66</v>
      </c>
      <c r="BM546" s="115" t="s">
        <v>65</v>
      </c>
      <c r="BN546" s="114"/>
      <c r="BO546" s="115" t="s">
        <v>66</v>
      </c>
      <c r="BP546" s="115" t="s">
        <v>65</v>
      </c>
      <c r="BQ546" s="114"/>
      <c r="BR546" s="115" t="s">
        <v>66</v>
      </c>
      <c r="BS546" s="115" t="s">
        <v>65</v>
      </c>
      <c r="BT546" s="114"/>
      <c r="BU546" s="115" t="s">
        <v>66</v>
      </c>
      <c r="BV546" s="115" t="s">
        <v>65</v>
      </c>
      <c r="BW546" s="114"/>
      <c r="BX546" s="63"/>
    </row>
    <row r="547" spans="1:76" s="59" customFormat="1" x14ac:dyDescent="0.25">
      <c r="A547" s="83">
        <v>1</v>
      </c>
      <c r="B547" s="109" t="str">
        <f t="shared" ref="B547:B566" si="332">CONCATENATE(E547,": ",C547)</f>
        <v xml:space="preserve">: </v>
      </c>
      <c r="C547" s="108"/>
      <c r="D547" s="108"/>
      <c r="E547" s="108"/>
      <c r="F547" s="113"/>
      <c r="G547" s="108"/>
      <c r="H547" s="107"/>
      <c r="I547" s="106"/>
      <c r="J547" s="106"/>
      <c r="K547" s="110"/>
      <c r="L547" s="110"/>
      <c r="M547" s="104"/>
      <c r="N547" s="151" t="e">
        <f>'[1]Advanced Controls'!$B$137</f>
        <v>#REF!</v>
      </c>
      <c r="O547" s="105"/>
      <c r="P547" s="104"/>
      <c r="Q547" s="440"/>
      <c r="R547" s="440"/>
      <c r="S547" s="64"/>
      <c r="T547" s="103"/>
      <c r="U547" s="101" t="str">
        <f t="shared" ref="U547:U566" si="333">IF(T547="Y","",IF(AND(M547="",K547=""),"",IF(M547="",K547,M547)))</f>
        <v/>
      </c>
      <c r="V547" s="102" t="str">
        <f t="shared" ref="V547:V566" si="334">IF(U547="","",IF($U$575="Y",W547,IF(U547&gt;=$U$567-$AD$36*$U$571,IF(U547&lt;=$U$567+$AD$36*$U$571,U547,""),"")))</f>
        <v/>
      </c>
      <c r="W547" s="101" t="str">
        <f t="shared" ref="W547:W566" si="335">IF(T547="Y","",IF(AND(M547="",K547=""),"",IF(M547="",K547*O547,M547*O547)))</f>
        <v/>
      </c>
      <c r="X547" s="100" t="e">
        <f t="shared" ref="X547:X566" si="336">IF(AND(N547="",L547=""),"",IF(N547="",L547,N547))</f>
        <v>#REF!</v>
      </c>
      <c r="Y547" s="89"/>
      <c r="Z547" s="89"/>
      <c r="AB547" s="63"/>
      <c r="AR547" s="63"/>
      <c r="AS547" s="89"/>
      <c r="AT547" s="89"/>
      <c r="AU547" s="112" t="str">
        <f>$W547</f>
        <v/>
      </c>
      <c r="AV547" s="89"/>
      <c r="AW547" s="98" t="e">
        <f t="shared" ref="AW547:AW566" si="337">IF($AV$45="region",IF($E547=AW$763,$U547,""),IF($G547=AW$763,$U547,""))</f>
        <v>#REF!</v>
      </c>
      <c r="AX547" s="98" t="e">
        <f t="shared" ref="AX547:AX566" si="338">IF($AV$45="Region",IF($E547=AW$763,$V547,""),IF($G547=AW$763,$V547,""))</f>
        <v>#REF!</v>
      </c>
      <c r="AY547" s="89"/>
      <c r="AZ547" s="98" t="e">
        <f t="shared" ref="AZ547:AZ566" si="339">IF($AV$45="region",IF($E547=AZ$763,$U547,""),IF($G547=AZ$763,$U547,""))</f>
        <v>#REF!</v>
      </c>
      <c r="BA547" s="98" t="e">
        <f t="shared" ref="BA547:BA566" si="340">IF($AV$45="Region",IF($E547=AZ$763,$V547,""),IF($G547=AZ$763,$V547,""))</f>
        <v>#REF!</v>
      </c>
      <c r="BB547" s="89"/>
      <c r="BC547" s="98" t="e">
        <f t="shared" ref="BC547:BC566" si="341">IF($AV$45="region",IF($E547=BC$763,$U547,""),IF($G547=BC$763,$U547,""))</f>
        <v>#REF!</v>
      </c>
      <c r="BD547" s="98" t="e">
        <f t="shared" ref="BD547:BD566" si="342">IF($AV$45="Region",IF($E547=BC$763,$V547,""),IF($G547=BC$763,$V547,""))</f>
        <v>#REF!</v>
      </c>
      <c r="BE547" s="89"/>
      <c r="BF547" s="98" t="e">
        <f t="shared" ref="BF547:BF566" si="343">IF($AV$45="region",IF($E547=BF$763,$U547,""),IF($G547=BF$763,$U547,""))</f>
        <v>#REF!</v>
      </c>
      <c r="BG547" s="98" t="e">
        <f t="shared" ref="BG547:BG566" si="344">IF($AV$45="Region",IF($E547=BF$763,$V547,""),IF($G547=BF$763,$V547,""))</f>
        <v>#REF!</v>
      </c>
      <c r="BH547" s="89"/>
      <c r="BI547" s="98" t="e">
        <f t="shared" ref="BI547:BI566" si="345">IF($AV$45="region",IF($E547=BI$763,$U547,""),IF($G547=BI$763,$U547,""))</f>
        <v>#REF!</v>
      </c>
      <c r="BJ547" s="98" t="e">
        <f t="shared" ref="BJ547:BJ566" si="346">IF($AV$45="Region",IF($E547=BI$763,$V547,""),IF($G547=BI$763,$V547,""))</f>
        <v>#REF!</v>
      </c>
      <c r="BK547" s="89"/>
      <c r="BL547" s="98" t="str">
        <f t="shared" ref="BL547:BL566" si="347">IF($E547=$BL$48,U547,"")</f>
        <v/>
      </c>
      <c r="BM547" s="98" t="str">
        <f t="shared" ref="BM547:BM566" si="348">IF($E547=$BL$48,V547,"")</f>
        <v/>
      </c>
      <c r="BN547" s="89"/>
      <c r="BO547" s="98" t="str">
        <f t="shared" ref="BO547:BO566" si="349">IF($E547=$BO$48,U547,"")</f>
        <v/>
      </c>
      <c r="BP547" s="98" t="str">
        <f t="shared" ref="BP547:BP566" si="350">IF($E547=$BO$48,V547,"")</f>
        <v/>
      </c>
      <c r="BQ547" s="89"/>
      <c r="BR547" s="98" t="str">
        <f t="shared" ref="BR547:BR566" si="351">IF($E547=$BR$48,U547,"")</f>
        <v/>
      </c>
      <c r="BS547" s="98" t="str">
        <f t="shared" ref="BS547:BS566" si="352">IF($E547=$BR$48,V547,"")</f>
        <v/>
      </c>
      <c r="BT547" s="89"/>
      <c r="BU547" s="98" t="str">
        <f t="shared" ref="BU547:BU566" si="353">IF($E547=$BU$48,U547,"")</f>
        <v/>
      </c>
      <c r="BV547" s="98" t="str">
        <f t="shared" ref="BV547:BV566" si="354">IF($E547=$BU$48,V547,"")</f>
        <v/>
      </c>
      <c r="BW547" s="89"/>
      <c r="BX547" s="63"/>
    </row>
    <row r="548" spans="1:76" s="59" customFormat="1" x14ac:dyDescent="0.25">
      <c r="A548" s="83">
        <v>2</v>
      </c>
      <c r="B548" s="109" t="str">
        <f t="shared" si="332"/>
        <v xml:space="preserve">: </v>
      </c>
      <c r="C548" s="108"/>
      <c r="D548" s="108"/>
      <c r="E548" s="108"/>
      <c r="F548" s="108"/>
      <c r="G548" s="108"/>
      <c r="H548" s="107"/>
      <c r="I548" s="106"/>
      <c r="J548" s="106"/>
      <c r="K548" s="105"/>
      <c r="L548" s="110"/>
      <c r="M548" s="104"/>
      <c r="N548" s="151" t="e">
        <f>'[1]Advanced Controls'!$B$137</f>
        <v>#REF!</v>
      </c>
      <c r="O548" s="105"/>
      <c r="P548" s="104"/>
      <c r="Q548" s="440"/>
      <c r="R548" s="440"/>
      <c r="S548" s="64"/>
      <c r="T548" s="103"/>
      <c r="U548" s="101" t="str">
        <f t="shared" si="333"/>
        <v/>
      </c>
      <c r="V548" s="102" t="str">
        <f t="shared" si="334"/>
        <v/>
      </c>
      <c r="W548" s="101" t="str">
        <f t="shared" si="335"/>
        <v/>
      </c>
      <c r="X548" s="100" t="e">
        <f t="shared" si="336"/>
        <v>#REF!</v>
      </c>
      <c r="Y548" s="89"/>
      <c r="Z548" s="89"/>
      <c r="AB548" s="63"/>
      <c r="AR548" s="63"/>
      <c r="AS548" s="89"/>
      <c r="AT548" s="89"/>
      <c r="AU548" s="99"/>
      <c r="AV548" s="89"/>
      <c r="AW548" s="98" t="e">
        <f t="shared" si="337"/>
        <v>#REF!</v>
      </c>
      <c r="AX548" s="98" t="e">
        <f t="shared" si="338"/>
        <v>#REF!</v>
      </c>
      <c r="AY548" s="89"/>
      <c r="AZ548" s="98" t="e">
        <f t="shared" si="339"/>
        <v>#REF!</v>
      </c>
      <c r="BA548" s="98" t="e">
        <f t="shared" si="340"/>
        <v>#REF!</v>
      </c>
      <c r="BB548" s="89"/>
      <c r="BC548" s="98" t="e">
        <f t="shared" si="341"/>
        <v>#REF!</v>
      </c>
      <c r="BD548" s="98" t="e">
        <f t="shared" si="342"/>
        <v>#REF!</v>
      </c>
      <c r="BE548" s="89"/>
      <c r="BF548" s="98" t="e">
        <f t="shared" si="343"/>
        <v>#REF!</v>
      </c>
      <c r="BG548" s="98" t="e">
        <f t="shared" si="344"/>
        <v>#REF!</v>
      </c>
      <c r="BH548" s="89"/>
      <c r="BI548" s="98" t="e">
        <f t="shared" si="345"/>
        <v>#REF!</v>
      </c>
      <c r="BJ548" s="98" t="e">
        <f t="shared" si="346"/>
        <v>#REF!</v>
      </c>
      <c r="BK548" s="89"/>
      <c r="BL548" s="98" t="str">
        <f t="shared" si="347"/>
        <v/>
      </c>
      <c r="BM548" s="98" t="str">
        <f t="shared" si="348"/>
        <v/>
      </c>
      <c r="BN548" s="89"/>
      <c r="BO548" s="98" t="str">
        <f t="shared" si="349"/>
        <v/>
      </c>
      <c r="BP548" s="98" t="str">
        <f t="shared" si="350"/>
        <v/>
      </c>
      <c r="BQ548" s="89"/>
      <c r="BR548" s="98" t="str">
        <f t="shared" si="351"/>
        <v/>
      </c>
      <c r="BS548" s="98" t="str">
        <f t="shared" si="352"/>
        <v/>
      </c>
      <c r="BT548" s="89"/>
      <c r="BU548" s="98" t="str">
        <f t="shared" si="353"/>
        <v/>
      </c>
      <c r="BV548" s="98" t="str">
        <f t="shared" si="354"/>
        <v/>
      </c>
      <c r="BW548" s="89"/>
      <c r="BX548" s="63"/>
    </row>
    <row r="549" spans="1:76" s="59" customFormat="1" x14ac:dyDescent="0.25">
      <c r="A549" s="83">
        <v>3</v>
      </c>
      <c r="B549" s="109" t="str">
        <f t="shared" si="332"/>
        <v xml:space="preserve">: </v>
      </c>
      <c r="C549" s="106"/>
      <c r="D549" s="106"/>
      <c r="E549" s="108"/>
      <c r="F549" s="106"/>
      <c r="G549" s="108"/>
      <c r="H549" s="107"/>
      <c r="I549" s="106"/>
      <c r="J549" s="106"/>
      <c r="K549" s="104"/>
      <c r="L549" s="110"/>
      <c r="M549" s="104"/>
      <c r="N549" s="151" t="e">
        <f>'[1]Advanced Controls'!$B$137</f>
        <v>#REF!</v>
      </c>
      <c r="O549" s="105"/>
      <c r="P549" s="104"/>
      <c r="Q549" s="440"/>
      <c r="R549" s="440"/>
      <c r="S549" s="64"/>
      <c r="T549" s="103"/>
      <c r="U549" s="101" t="str">
        <f t="shared" si="333"/>
        <v/>
      </c>
      <c r="V549" s="102" t="str">
        <f t="shared" si="334"/>
        <v/>
      </c>
      <c r="W549" s="101" t="str">
        <f t="shared" si="335"/>
        <v/>
      </c>
      <c r="X549" s="100" t="e">
        <f t="shared" si="336"/>
        <v>#REF!</v>
      </c>
      <c r="Y549" s="89"/>
      <c r="Z549" s="89"/>
      <c r="AB549" s="63"/>
      <c r="AR549" s="63"/>
      <c r="AS549" s="89"/>
      <c r="AT549" s="89"/>
      <c r="AU549" s="64"/>
      <c r="AV549" s="89"/>
      <c r="AW549" s="98" t="e">
        <f t="shared" si="337"/>
        <v>#REF!</v>
      </c>
      <c r="AX549" s="98" t="e">
        <f t="shared" si="338"/>
        <v>#REF!</v>
      </c>
      <c r="AY549" s="89"/>
      <c r="AZ549" s="98" t="e">
        <f t="shared" si="339"/>
        <v>#REF!</v>
      </c>
      <c r="BA549" s="98" t="e">
        <f t="shared" si="340"/>
        <v>#REF!</v>
      </c>
      <c r="BB549" s="89"/>
      <c r="BC549" s="98" t="e">
        <f t="shared" si="341"/>
        <v>#REF!</v>
      </c>
      <c r="BD549" s="98" t="e">
        <f t="shared" si="342"/>
        <v>#REF!</v>
      </c>
      <c r="BE549" s="89"/>
      <c r="BF549" s="98" t="e">
        <f t="shared" si="343"/>
        <v>#REF!</v>
      </c>
      <c r="BG549" s="98" t="e">
        <f t="shared" si="344"/>
        <v>#REF!</v>
      </c>
      <c r="BH549" s="89"/>
      <c r="BI549" s="98" t="e">
        <f t="shared" si="345"/>
        <v>#REF!</v>
      </c>
      <c r="BJ549" s="98" t="e">
        <f t="shared" si="346"/>
        <v>#REF!</v>
      </c>
      <c r="BK549" s="89"/>
      <c r="BL549" s="98" t="str">
        <f t="shared" si="347"/>
        <v/>
      </c>
      <c r="BM549" s="98" t="str">
        <f t="shared" si="348"/>
        <v/>
      </c>
      <c r="BN549" s="89"/>
      <c r="BO549" s="98" t="str">
        <f t="shared" si="349"/>
        <v/>
      </c>
      <c r="BP549" s="98" t="str">
        <f t="shared" si="350"/>
        <v/>
      </c>
      <c r="BQ549" s="89"/>
      <c r="BR549" s="98" t="str">
        <f t="shared" si="351"/>
        <v/>
      </c>
      <c r="BS549" s="98" t="str">
        <f t="shared" si="352"/>
        <v/>
      </c>
      <c r="BT549" s="89"/>
      <c r="BU549" s="98" t="str">
        <f t="shared" si="353"/>
        <v/>
      </c>
      <c r="BV549" s="98" t="str">
        <f t="shared" si="354"/>
        <v/>
      </c>
      <c r="BW549" s="89"/>
      <c r="BX549" s="63"/>
    </row>
    <row r="550" spans="1:76" s="59" customFormat="1" x14ac:dyDescent="0.25">
      <c r="A550" s="83">
        <v>4</v>
      </c>
      <c r="B550" s="109" t="str">
        <f t="shared" si="332"/>
        <v xml:space="preserve">: </v>
      </c>
      <c r="C550" s="106"/>
      <c r="D550" s="106"/>
      <c r="E550" s="108"/>
      <c r="F550" s="106"/>
      <c r="G550" s="108"/>
      <c r="H550" s="107"/>
      <c r="I550" s="106"/>
      <c r="J550" s="106"/>
      <c r="K550" s="104"/>
      <c r="L550" s="110"/>
      <c r="M550" s="104"/>
      <c r="N550" s="151" t="e">
        <f>'[1]Advanced Controls'!$B$137</f>
        <v>#REF!</v>
      </c>
      <c r="O550" s="105"/>
      <c r="P550" s="104"/>
      <c r="Q550" s="440"/>
      <c r="R550" s="440"/>
      <c r="S550" s="64"/>
      <c r="T550" s="103"/>
      <c r="U550" s="101" t="str">
        <f t="shared" si="333"/>
        <v/>
      </c>
      <c r="V550" s="102" t="str">
        <f t="shared" si="334"/>
        <v/>
      </c>
      <c r="W550" s="101" t="str">
        <f t="shared" si="335"/>
        <v/>
      </c>
      <c r="X550" s="100" t="e">
        <f t="shared" si="336"/>
        <v>#REF!</v>
      </c>
      <c r="Y550" s="89"/>
      <c r="Z550" s="89"/>
      <c r="AB550" s="63"/>
      <c r="AR550" s="63"/>
      <c r="AS550" s="89"/>
      <c r="AT550" s="89"/>
      <c r="AU550" s="99"/>
      <c r="AV550" s="89"/>
      <c r="AW550" s="98" t="e">
        <f t="shared" si="337"/>
        <v>#REF!</v>
      </c>
      <c r="AX550" s="98" t="e">
        <f t="shared" si="338"/>
        <v>#REF!</v>
      </c>
      <c r="AY550" s="89"/>
      <c r="AZ550" s="98" t="e">
        <f t="shared" si="339"/>
        <v>#REF!</v>
      </c>
      <c r="BA550" s="98" t="e">
        <f t="shared" si="340"/>
        <v>#REF!</v>
      </c>
      <c r="BB550" s="89"/>
      <c r="BC550" s="98" t="e">
        <f t="shared" si="341"/>
        <v>#REF!</v>
      </c>
      <c r="BD550" s="98" t="e">
        <f t="shared" si="342"/>
        <v>#REF!</v>
      </c>
      <c r="BE550" s="89"/>
      <c r="BF550" s="98" t="e">
        <f t="shared" si="343"/>
        <v>#REF!</v>
      </c>
      <c r="BG550" s="98" t="e">
        <f t="shared" si="344"/>
        <v>#REF!</v>
      </c>
      <c r="BH550" s="89"/>
      <c r="BI550" s="98" t="e">
        <f t="shared" si="345"/>
        <v>#REF!</v>
      </c>
      <c r="BJ550" s="98" t="e">
        <f t="shared" si="346"/>
        <v>#REF!</v>
      </c>
      <c r="BK550" s="89"/>
      <c r="BL550" s="98" t="str">
        <f t="shared" si="347"/>
        <v/>
      </c>
      <c r="BM550" s="98" t="str">
        <f t="shared" si="348"/>
        <v/>
      </c>
      <c r="BN550" s="89"/>
      <c r="BO550" s="98" t="str">
        <f t="shared" si="349"/>
        <v/>
      </c>
      <c r="BP550" s="98" t="str">
        <f t="shared" si="350"/>
        <v/>
      </c>
      <c r="BQ550" s="89"/>
      <c r="BR550" s="98" t="str">
        <f t="shared" si="351"/>
        <v/>
      </c>
      <c r="BS550" s="98" t="str">
        <f t="shared" si="352"/>
        <v/>
      </c>
      <c r="BT550" s="89"/>
      <c r="BU550" s="98" t="str">
        <f t="shared" si="353"/>
        <v/>
      </c>
      <c r="BV550" s="98" t="str">
        <f t="shared" si="354"/>
        <v/>
      </c>
      <c r="BW550" s="89"/>
      <c r="BX550" s="63"/>
    </row>
    <row r="551" spans="1:76" s="59" customFormat="1" x14ac:dyDescent="0.25">
      <c r="A551" s="83">
        <v>5</v>
      </c>
      <c r="B551" s="109" t="str">
        <f t="shared" si="332"/>
        <v xml:space="preserve">: </v>
      </c>
      <c r="C551" s="106"/>
      <c r="D551" s="106"/>
      <c r="E551" s="108"/>
      <c r="F551" s="106"/>
      <c r="G551" s="108"/>
      <c r="H551" s="107"/>
      <c r="I551" s="106"/>
      <c r="J551" s="106"/>
      <c r="K551" s="104"/>
      <c r="L551" s="110"/>
      <c r="M551" s="104"/>
      <c r="N551" s="151" t="e">
        <f>'[1]Advanced Controls'!$B$137</f>
        <v>#REF!</v>
      </c>
      <c r="O551" s="105"/>
      <c r="P551" s="104"/>
      <c r="Q551" s="440"/>
      <c r="R551" s="440"/>
      <c r="S551" s="64"/>
      <c r="T551" s="103"/>
      <c r="U551" s="101" t="str">
        <f t="shared" si="333"/>
        <v/>
      </c>
      <c r="V551" s="102" t="str">
        <f t="shared" si="334"/>
        <v/>
      </c>
      <c r="W551" s="101" t="str">
        <f t="shared" si="335"/>
        <v/>
      </c>
      <c r="X551" s="100" t="e">
        <f t="shared" si="336"/>
        <v>#REF!</v>
      </c>
      <c r="Y551" s="89"/>
      <c r="Z551" s="89"/>
      <c r="AB551" s="63"/>
      <c r="AR551" s="63"/>
      <c r="AS551" s="89"/>
      <c r="AT551" s="89"/>
      <c r="AU551" s="99"/>
      <c r="AV551" s="89"/>
      <c r="AW551" s="98" t="e">
        <f t="shared" si="337"/>
        <v>#REF!</v>
      </c>
      <c r="AX551" s="98" t="e">
        <f t="shared" si="338"/>
        <v>#REF!</v>
      </c>
      <c r="AY551" s="89"/>
      <c r="AZ551" s="98" t="e">
        <f t="shared" si="339"/>
        <v>#REF!</v>
      </c>
      <c r="BA551" s="98" t="e">
        <f t="shared" si="340"/>
        <v>#REF!</v>
      </c>
      <c r="BB551" s="89"/>
      <c r="BC551" s="98" t="e">
        <f t="shared" si="341"/>
        <v>#REF!</v>
      </c>
      <c r="BD551" s="98" t="e">
        <f t="shared" si="342"/>
        <v>#REF!</v>
      </c>
      <c r="BE551" s="89"/>
      <c r="BF551" s="98" t="e">
        <f t="shared" si="343"/>
        <v>#REF!</v>
      </c>
      <c r="BG551" s="98" t="e">
        <f t="shared" si="344"/>
        <v>#REF!</v>
      </c>
      <c r="BH551" s="89"/>
      <c r="BI551" s="98" t="e">
        <f t="shared" si="345"/>
        <v>#REF!</v>
      </c>
      <c r="BJ551" s="98" t="e">
        <f t="shared" si="346"/>
        <v>#REF!</v>
      </c>
      <c r="BK551" s="89"/>
      <c r="BL551" s="98" t="str">
        <f t="shared" si="347"/>
        <v/>
      </c>
      <c r="BM551" s="98" t="str">
        <f t="shared" si="348"/>
        <v/>
      </c>
      <c r="BN551" s="89"/>
      <c r="BO551" s="98" t="str">
        <f t="shared" si="349"/>
        <v/>
      </c>
      <c r="BP551" s="98" t="str">
        <f t="shared" si="350"/>
        <v/>
      </c>
      <c r="BQ551" s="89"/>
      <c r="BR551" s="98" t="str">
        <f t="shared" si="351"/>
        <v/>
      </c>
      <c r="BS551" s="98" t="str">
        <f t="shared" si="352"/>
        <v/>
      </c>
      <c r="BT551" s="89"/>
      <c r="BU551" s="98" t="str">
        <f t="shared" si="353"/>
        <v/>
      </c>
      <c r="BV551" s="98" t="str">
        <f t="shared" si="354"/>
        <v/>
      </c>
      <c r="BW551" s="89"/>
      <c r="BX551" s="63"/>
    </row>
    <row r="552" spans="1:76" s="59" customFormat="1" x14ac:dyDescent="0.25">
      <c r="A552" s="83">
        <v>6</v>
      </c>
      <c r="B552" s="109" t="str">
        <f t="shared" si="332"/>
        <v xml:space="preserve">: </v>
      </c>
      <c r="C552" s="106"/>
      <c r="D552" s="106"/>
      <c r="E552" s="108"/>
      <c r="F552" s="106"/>
      <c r="G552" s="108"/>
      <c r="H552" s="107"/>
      <c r="I552" s="106"/>
      <c r="J552" s="106"/>
      <c r="K552" s="104"/>
      <c r="L552" s="110"/>
      <c r="M552" s="104"/>
      <c r="N552" s="151" t="e">
        <f>'[1]Advanced Controls'!$B$137</f>
        <v>#REF!</v>
      </c>
      <c r="O552" s="105"/>
      <c r="P552" s="104"/>
      <c r="Q552" s="440"/>
      <c r="R552" s="440"/>
      <c r="S552" s="64"/>
      <c r="T552" s="103"/>
      <c r="U552" s="101" t="str">
        <f t="shared" si="333"/>
        <v/>
      </c>
      <c r="V552" s="102" t="str">
        <f t="shared" si="334"/>
        <v/>
      </c>
      <c r="W552" s="101" t="str">
        <f t="shared" si="335"/>
        <v/>
      </c>
      <c r="X552" s="100" t="e">
        <f t="shared" si="336"/>
        <v>#REF!</v>
      </c>
      <c r="Y552" s="89"/>
      <c r="Z552" s="89"/>
      <c r="AB552" s="63"/>
      <c r="AR552" s="63"/>
      <c r="AS552" s="89"/>
      <c r="AT552" s="89"/>
      <c r="AU552" s="99"/>
      <c r="AV552" s="89"/>
      <c r="AW552" s="98" t="e">
        <f t="shared" si="337"/>
        <v>#REF!</v>
      </c>
      <c r="AX552" s="98" t="e">
        <f t="shared" si="338"/>
        <v>#REF!</v>
      </c>
      <c r="AY552" s="89"/>
      <c r="AZ552" s="98" t="e">
        <f t="shared" si="339"/>
        <v>#REF!</v>
      </c>
      <c r="BA552" s="98" t="e">
        <f t="shared" si="340"/>
        <v>#REF!</v>
      </c>
      <c r="BB552" s="89"/>
      <c r="BC552" s="98" t="e">
        <f t="shared" si="341"/>
        <v>#REF!</v>
      </c>
      <c r="BD552" s="98" t="e">
        <f t="shared" si="342"/>
        <v>#REF!</v>
      </c>
      <c r="BE552" s="89"/>
      <c r="BF552" s="98" t="e">
        <f t="shared" si="343"/>
        <v>#REF!</v>
      </c>
      <c r="BG552" s="98" t="e">
        <f t="shared" si="344"/>
        <v>#REF!</v>
      </c>
      <c r="BH552" s="89"/>
      <c r="BI552" s="98" t="e">
        <f t="shared" si="345"/>
        <v>#REF!</v>
      </c>
      <c r="BJ552" s="98" t="e">
        <f t="shared" si="346"/>
        <v>#REF!</v>
      </c>
      <c r="BK552" s="89"/>
      <c r="BL552" s="98" t="str">
        <f t="shared" si="347"/>
        <v/>
      </c>
      <c r="BM552" s="98" t="str">
        <f t="shared" si="348"/>
        <v/>
      </c>
      <c r="BN552" s="89"/>
      <c r="BO552" s="98" t="str">
        <f t="shared" si="349"/>
        <v/>
      </c>
      <c r="BP552" s="98" t="str">
        <f t="shared" si="350"/>
        <v/>
      </c>
      <c r="BQ552" s="89"/>
      <c r="BR552" s="98" t="str">
        <f t="shared" si="351"/>
        <v/>
      </c>
      <c r="BS552" s="98" t="str">
        <f t="shared" si="352"/>
        <v/>
      </c>
      <c r="BT552" s="89"/>
      <c r="BU552" s="98" t="str">
        <f t="shared" si="353"/>
        <v/>
      </c>
      <c r="BV552" s="98" t="str">
        <f t="shared" si="354"/>
        <v/>
      </c>
      <c r="BW552" s="89"/>
      <c r="BX552" s="63"/>
    </row>
    <row r="553" spans="1:76" s="59" customFormat="1" x14ac:dyDescent="0.25">
      <c r="A553" s="83">
        <v>7</v>
      </c>
      <c r="B553" s="109" t="str">
        <f t="shared" si="332"/>
        <v xml:space="preserve">: </v>
      </c>
      <c r="C553" s="106"/>
      <c r="D553" s="106"/>
      <c r="E553" s="108"/>
      <c r="F553" s="106"/>
      <c r="G553" s="108"/>
      <c r="H553" s="107"/>
      <c r="I553" s="106"/>
      <c r="J553" s="106"/>
      <c r="K553" s="104"/>
      <c r="L553" s="110"/>
      <c r="M553" s="104"/>
      <c r="N553" s="151" t="e">
        <f>'[1]Advanced Controls'!$B$137</f>
        <v>#REF!</v>
      </c>
      <c r="O553" s="105"/>
      <c r="P553" s="104"/>
      <c r="Q553" s="440"/>
      <c r="R553" s="440"/>
      <c r="S553" s="64"/>
      <c r="T553" s="103"/>
      <c r="U553" s="101" t="str">
        <f t="shared" si="333"/>
        <v/>
      </c>
      <c r="V553" s="102" t="str">
        <f t="shared" si="334"/>
        <v/>
      </c>
      <c r="W553" s="101" t="str">
        <f t="shared" si="335"/>
        <v/>
      </c>
      <c r="X553" s="100" t="e">
        <f t="shared" si="336"/>
        <v>#REF!</v>
      </c>
      <c r="Y553" s="89"/>
      <c r="Z553" s="89"/>
      <c r="AB553" s="63"/>
      <c r="AR553" s="63"/>
      <c r="AS553" s="89"/>
      <c r="AT553" s="89"/>
      <c r="AU553" s="99"/>
      <c r="AV553" s="89"/>
      <c r="AW553" s="98" t="e">
        <f t="shared" si="337"/>
        <v>#REF!</v>
      </c>
      <c r="AX553" s="98" t="e">
        <f t="shared" si="338"/>
        <v>#REF!</v>
      </c>
      <c r="AY553" s="89"/>
      <c r="AZ553" s="98" t="e">
        <f t="shared" si="339"/>
        <v>#REF!</v>
      </c>
      <c r="BA553" s="98" t="e">
        <f t="shared" si="340"/>
        <v>#REF!</v>
      </c>
      <c r="BB553" s="89"/>
      <c r="BC553" s="98" t="e">
        <f t="shared" si="341"/>
        <v>#REF!</v>
      </c>
      <c r="BD553" s="98" t="e">
        <f t="shared" si="342"/>
        <v>#REF!</v>
      </c>
      <c r="BE553" s="89"/>
      <c r="BF553" s="98" t="e">
        <f t="shared" si="343"/>
        <v>#REF!</v>
      </c>
      <c r="BG553" s="98" t="e">
        <f t="shared" si="344"/>
        <v>#REF!</v>
      </c>
      <c r="BH553" s="89"/>
      <c r="BI553" s="98" t="e">
        <f t="shared" si="345"/>
        <v>#REF!</v>
      </c>
      <c r="BJ553" s="98" t="e">
        <f t="shared" si="346"/>
        <v>#REF!</v>
      </c>
      <c r="BK553" s="89"/>
      <c r="BL553" s="98" t="str">
        <f t="shared" si="347"/>
        <v/>
      </c>
      <c r="BM553" s="98" t="str">
        <f t="shared" si="348"/>
        <v/>
      </c>
      <c r="BN553" s="89"/>
      <c r="BO553" s="98" t="str">
        <f t="shared" si="349"/>
        <v/>
      </c>
      <c r="BP553" s="98" t="str">
        <f t="shared" si="350"/>
        <v/>
      </c>
      <c r="BQ553" s="89"/>
      <c r="BR553" s="98" t="str">
        <f t="shared" si="351"/>
        <v/>
      </c>
      <c r="BS553" s="98" t="str">
        <f t="shared" si="352"/>
        <v/>
      </c>
      <c r="BT553" s="89"/>
      <c r="BU553" s="98" t="str">
        <f t="shared" si="353"/>
        <v/>
      </c>
      <c r="BV553" s="98" t="str">
        <f t="shared" si="354"/>
        <v/>
      </c>
      <c r="BW553" s="89"/>
      <c r="BX553" s="63"/>
    </row>
    <row r="554" spans="1:76" s="59" customFormat="1" x14ac:dyDescent="0.25">
      <c r="A554" s="83">
        <v>8</v>
      </c>
      <c r="B554" s="109" t="str">
        <f t="shared" si="332"/>
        <v xml:space="preserve">: </v>
      </c>
      <c r="C554" s="106"/>
      <c r="D554" s="106"/>
      <c r="E554" s="108"/>
      <c r="F554" s="106"/>
      <c r="G554" s="108"/>
      <c r="H554" s="107"/>
      <c r="I554" s="106"/>
      <c r="J554" s="106"/>
      <c r="K554" s="104"/>
      <c r="L554" s="110"/>
      <c r="M554" s="104"/>
      <c r="N554" s="151" t="e">
        <f>'[1]Advanced Controls'!$B$137</f>
        <v>#REF!</v>
      </c>
      <c r="O554" s="105"/>
      <c r="P554" s="104"/>
      <c r="Q554" s="440"/>
      <c r="R554" s="440"/>
      <c r="S554" s="64"/>
      <c r="T554" s="103"/>
      <c r="U554" s="101" t="str">
        <f t="shared" si="333"/>
        <v/>
      </c>
      <c r="V554" s="102" t="str">
        <f t="shared" si="334"/>
        <v/>
      </c>
      <c r="W554" s="101" t="str">
        <f t="shared" si="335"/>
        <v/>
      </c>
      <c r="X554" s="100" t="e">
        <f t="shared" si="336"/>
        <v>#REF!</v>
      </c>
      <c r="Y554" s="89"/>
      <c r="Z554" s="89"/>
      <c r="AB554" s="63"/>
      <c r="AR554" s="63"/>
      <c r="AS554" s="89"/>
      <c r="AT554" s="89"/>
      <c r="AU554" s="99"/>
      <c r="AV554" s="89"/>
      <c r="AW554" s="98" t="e">
        <f t="shared" si="337"/>
        <v>#REF!</v>
      </c>
      <c r="AX554" s="98" t="e">
        <f t="shared" si="338"/>
        <v>#REF!</v>
      </c>
      <c r="AY554" s="89"/>
      <c r="AZ554" s="98" t="e">
        <f t="shared" si="339"/>
        <v>#REF!</v>
      </c>
      <c r="BA554" s="98" t="e">
        <f t="shared" si="340"/>
        <v>#REF!</v>
      </c>
      <c r="BB554" s="89"/>
      <c r="BC554" s="98" t="e">
        <f t="shared" si="341"/>
        <v>#REF!</v>
      </c>
      <c r="BD554" s="98" t="e">
        <f t="shared" si="342"/>
        <v>#REF!</v>
      </c>
      <c r="BE554" s="89"/>
      <c r="BF554" s="98" t="e">
        <f t="shared" si="343"/>
        <v>#REF!</v>
      </c>
      <c r="BG554" s="98" t="e">
        <f t="shared" si="344"/>
        <v>#REF!</v>
      </c>
      <c r="BH554" s="89"/>
      <c r="BI554" s="98" t="e">
        <f t="shared" si="345"/>
        <v>#REF!</v>
      </c>
      <c r="BJ554" s="98" t="e">
        <f t="shared" si="346"/>
        <v>#REF!</v>
      </c>
      <c r="BK554" s="89"/>
      <c r="BL554" s="98" t="str">
        <f t="shared" si="347"/>
        <v/>
      </c>
      <c r="BM554" s="98" t="str">
        <f t="shared" si="348"/>
        <v/>
      </c>
      <c r="BN554" s="89"/>
      <c r="BO554" s="98" t="str">
        <f t="shared" si="349"/>
        <v/>
      </c>
      <c r="BP554" s="98" t="str">
        <f t="shared" si="350"/>
        <v/>
      </c>
      <c r="BQ554" s="89"/>
      <c r="BR554" s="98" t="str">
        <f t="shared" si="351"/>
        <v/>
      </c>
      <c r="BS554" s="98" t="str">
        <f t="shared" si="352"/>
        <v/>
      </c>
      <c r="BT554" s="89"/>
      <c r="BU554" s="98" t="str">
        <f t="shared" si="353"/>
        <v/>
      </c>
      <c r="BV554" s="98" t="str">
        <f t="shared" si="354"/>
        <v/>
      </c>
      <c r="BW554" s="89"/>
      <c r="BX554" s="63"/>
    </row>
    <row r="555" spans="1:76" s="59" customFormat="1" x14ac:dyDescent="0.25">
      <c r="A555" s="83">
        <v>9</v>
      </c>
      <c r="B555" s="109" t="str">
        <f t="shared" si="332"/>
        <v xml:space="preserve">: </v>
      </c>
      <c r="C555" s="106"/>
      <c r="D555" s="106"/>
      <c r="E555" s="108"/>
      <c r="F555" s="106"/>
      <c r="G555" s="108"/>
      <c r="H555" s="107"/>
      <c r="I555" s="106"/>
      <c r="J555" s="106"/>
      <c r="K555" s="104"/>
      <c r="L555" s="110"/>
      <c r="M555" s="104"/>
      <c r="N555" s="151" t="e">
        <f>'[1]Advanced Controls'!$B$137</f>
        <v>#REF!</v>
      </c>
      <c r="O555" s="105"/>
      <c r="P555" s="104"/>
      <c r="Q555" s="440"/>
      <c r="R555" s="440"/>
      <c r="S555" s="64"/>
      <c r="T555" s="103"/>
      <c r="U555" s="101" t="str">
        <f t="shared" si="333"/>
        <v/>
      </c>
      <c r="V555" s="102" t="str">
        <f t="shared" si="334"/>
        <v/>
      </c>
      <c r="W555" s="101" t="str">
        <f t="shared" si="335"/>
        <v/>
      </c>
      <c r="X555" s="100" t="e">
        <f t="shared" si="336"/>
        <v>#REF!</v>
      </c>
      <c r="Y555" s="89"/>
      <c r="Z555" s="89"/>
      <c r="AB555" s="63"/>
      <c r="AR555" s="63"/>
      <c r="AS555" s="89"/>
      <c r="AT555" s="89"/>
      <c r="AU555" s="99"/>
      <c r="AV555" s="89"/>
      <c r="AW555" s="98" t="e">
        <f t="shared" si="337"/>
        <v>#REF!</v>
      </c>
      <c r="AX555" s="98" t="e">
        <f t="shared" si="338"/>
        <v>#REF!</v>
      </c>
      <c r="AY555" s="89"/>
      <c r="AZ555" s="98" t="e">
        <f t="shared" si="339"/>
        <v>#REF!</v>
      </c>
      <c r="BA555" s="98" t="e">
        <f t="shared" si="340"/>
        <v>#REF!</v>
      </c>
      <c r="BB555" s="89"/>
      <c r="BC555" s="98" t="e">
        <f t="shared" si="341"/>
        <v>#REF!</v>
      </c>
      <c r="BD555" s="98" t="e">
        <f t="shared" si="342"/>
        <v>#REF!</v>
      </c>
      <c r="BE555" s="89"/>
      <c r="BF555" s="98" t="e">
        <f t="shared" si="343"/>
        <v>#REF!</v>
      </c>
      <c r="BG555" s="98" t="e">
        <f t="shared" si="344"/>
        <v>#REF!</v>
      </c>
      <c r="BH555" s="89"/>
      <c r="BI555" s="98" t="e">
        <f t="shared" si="345"/>
        <v>#REF!</v>
      </c>
      <c r="BJ555" s="98" t="e">
        <f t="shared" si="346"/>
        <v>#REF!</v>
      </c>
      <c r="BK555" s="89"/>
      <c r="BL555" s="98" t="str">
        <f t="shared" si="347"/>
        <v/>
      </c>
      <c r="BM555" s="98" t="str">
        <f t="shared" si="348"/>
        <v/>
      </c>
      <c r="BN555" s="89"/>
      <c r="BO555" s="98" t="str">
        <f t="shared" si="349"/>
        <v/>
      </c>
      <c r="BP555" s="98" t="str">
        <f t="shared" si="350"/>
        <v/>
      </c>
      <c r="BQ555" s="89"/>
      <c r="BR555" s="98" t="str">
        <f t="shared" si="351"/>
        <v/>
      </c>
      <c r="BS555" s="98" t="str">
        <f t="shared" si="352"/>
        <v/>
      </c>
      <c r="BT555" s="89"/>
      <c r="BU555" s="98" t="str">
        <f t="shared" si="353"/>
        <v/>
      </c>
      <c r="BV555" s="98" t="str">
        <f t="shared" si="354"/>
        <v/>
      </c>
      <c r="BW555" s="89"/>
      <c r="BX555" s="63"/>
    </row>
    <row r="556" spans="1:76" s="59" customFormat="1" x14ac:dyDescent="0.25">
      <c r="A556" s="83">
        <v>10</v>
      </c>
      <c r="B556" s="109" t="str">
        <f t="shared" si="332"/>
        <v xml:space="preserve">: </v>
      </c>
      <c r="C556" s="106"/>
      <c r="D556" s="106"/>
      <c r="E556" s="108"/>
      <c r="F556" s="106"/>
      <c r="G556" s="108"/>
      <c r="H556" s="107"/>
      <c r="I556" s="106"/>
      <c r="J556" s="106"/>
      <c r="K556" s="104"/>
      <c r="L556" s="110"/>
      <c r="M556" s="104"/>
      <c r="N556" s="151" t="e">
        <f>'[1]Advanced Controls'!$B$137</f>
        <v>#REF!</v>
      </c>
      <c r="O556" s="105"/>
      <c r="P556" s="104"/>
      <c r="Q556" s="440"/>
      <c r="R556" s="440"/>
      <c r="S556" s="64"/>
      <c r="T556" s="103"/>
      <c r="U556" s="101" t="str">
        <f t="shared" si="333"/>
        <v/>
      </c>
      <c r="V556" s="102" t="str">
        <f t="shared" si="334"/>
        <v/>
      </c>
      <c r="W556" s="101" t="str">
        <f t="shared" si="335"/>
        <v/>
      </c>
      <c r="X556" s="100" t="e">
        <f t="shared" si="336"/>
        <v>#REF!</v>
      </c>
      <c r="Y556" s="89"/>
      <c r="Z556" s="89"/>
      <c r="AB556" s="63"/>
      <c r="AR556" s="63"/>
      <c r="AS556" s="89"/>
      <c r="AT556" s="89"/>
      <c r="AU556" s="99"/>
      <c r="AV556" s="89"/>
      <c r="AW556" s="98" t="e">
        <f t="shared" si="337"/>
        <v>#REF!</v>
      </c>
      <c r="AX556" s="98" t="e">
        <f t="shared" si="338"/>
        <v>#REF!</v>
      </c>
      <c r="AY556" s="89"/>
      <c r="AZ556" s="98" t="e">
        <f t="shared" si="339"/>
        <v>#REF!</v>
      </c>
      <c r="BA556" s="98" t="e">
        <f t="shared" si="340"/>
        <v>#REF!</v>
      </c>
      <c r="BB556" s="89"/>
      <c r="BC556" s="98" t="e">
        <f t="shared" si="341"/>
        <v>#REF!</v>
      </c>
      <c r="BD556" s="98" t="e">
        <f t="shared" si="342"/>
        <v>#REF!</v>
      </c>
      <c r="BE556" s="89"/>
      <c r="BF556" s="98" t="e">
        <f t="shared" si="343"/>
        <v>#REF!</v>
      </c>
      <c r="BG556" s="98" t="e">
        <f t="shared" si="344"/>
        <v>#REF!</v>
      </c>
      <c r="BH556" s="89"/>
      <c r="BI556" s="98" t="e">
        <f t="shared" si="345"/>
        <v>#REF!</v>
      </c>
      <c r="BJ556" s="98" t="e">
        <f t="shared" si="346"/>
        <v>#REF!</v>
      </c>
      <c r="BK556" s="89"/>
      <c r="BL556" s="98" t="str">
        <f t="shared" si="347"/>
        <v/>
      </c>
      <c r="BM556" s="98" t="str">
        <f t="shared" si="348"/>
        <v/>
      </c>
      <c r="BN556" s="89"/>
      <c r="BO556" s="98" t="str">
        <f t="shared" si="349"/>
        <v/>
      </c>
      <c r="BP556" s="98" t="str">
        <f t="shared" si="350"/>
        <v/>
      </c>
      <c r="BQ556" s="89"/>
      <c r="BR556" s="98" t="str">
        <f t="shared" si="351"/>
        <v/>
      </c>
      <c r="BS556" s="98" t="str">
        <f t="shared" si="352"/>
        <v/>
      </c>
      <c r="BT556" s="89"/>
      <c r="BU556" s="98" t="str">
        <f t="shared" si="353"/>
        <v/>
      </c>
      <c r="BV556" s="98" t="str">
        <f t="shared" si="354"/>
        <v/>
      </c>
      <c r="BW556" s="89"/>
      <c r="BX556" s="63"/>
    </row>
    <row r="557" spans="1:76" s="59" customFormat="1" x14ac:dyDescent="0.25">
      <c r="A557" s="83">
        <v>11</v>
      </c>
      <c r="B557" s="109" t="str">
        <f t="shared" si="332"/>
        <v xml:space="preserve">: </v>
      </c>
      <c r="C557" s="106"/>
      <c r="D557" s="106"/>
      <c r="E557" s="108"/>
      <c r="F557" s="106"/>
      <c r="G557" s="108"/>
      <c r="H557" s="107"/>
      <c r="I557" s="106"/>
      <c r="J557" s="106"/>
      <c r="K557" s="104"/>
      <c r="L557" s="110"/>
      <c r="M557" s="104"/>
      <c r="N557" s="151" t="e">
        <f>'[1]Advanced Controls'!$B$137</f>
        <v>#REF!</v>
      </c>
      <c r="O557" s="105"/>
      <c r="P557" s="104"/>
      <c r="Q557" s="440"/>
      <c r="R557" s="440"/>
      <c r="S557" s="64"/>
      <c r="T557" s="103"/>
      <c r="U557" s="101" t="str">
        <f t="shared" si="333"/>
        <v/>
      </c>
      <c r="V557" s="102" t="str">
        <f t="shared" si="334"/>
        <v/>
      </c>
      <c r="W557" s="101" t="str">
        <f t="shared" si="335"/>
        <v/>
      </c>
      <c r="X557" s="100" t="e">
        <f t="shared" si="336"/>
        <v>#REF!</v>
      </c>
      <c r="Y557" s="89"/>
      <c r="Z557" s="89"/>
      <c r="AB557" s="63"/>
      <c r="AR557" s="63"/>
      <c r="AS557" s="89"/>
      <c r="AT557" s="89"/>
      <c r="AU557" s="99"/>
      <c r="AV557" s="89"/>
      <c r="AW557" s="98" t="e">
        <f t="shared" si="337"/>
        <v>#REF!</v>
      </c>
      <c r="AX557" s="98" t="e">
        <f t="shared" si="338"/>
        <v>#REF!</v>
      </c>
      <c r="AY557" s="89"/>
      <c r="AZ557" s="98" t="e">
        <f t="shared" si="339"/>
        <v>#REF!</v>
      </c>
      <c r="BA557" s="98" t="e">
        <f t="shared" si="340"/>
        <v>#REF!</v>
      </c>
      <c r="BB557" s="89"/>
      <c r="BC557" s="98" t="e">
        <f t="shared" si="341"/>
        <v>#REF!</v>
      </c>
      <c r="BD557" s="98" t="e">
        <f t="shared" si="342"/>
        <v>#REF!</v>
      </c>
      <c r="BE557" s="89"/>
      <c r="BF557" s="98" t="e">
        <f t="shared" si="343"/>
        <v>#REF!</v>
      </c>
      <c r="BG557" s="98" t="e">
        <f t="shared" si="344"/>
        <v>#REF!</v>
      </c>
      <c r="BH557" s="89"/>
      <c r="BI557" s="98" t="e">
        <f t="shared" si="345"/>
        <v>#REF!</v>
      </c>
      <c r="BJ557" s="98" t="e">
        <f t="shared" si="346"/>
        <v>#REF!</v>
      </c>
      <c r="BK557" s="89"/>
      <c r="BL557" s="98" t="str">
        <f t="shared" si="347"/>
        <v/>
      </c>
      <c r="BM557" s="98" t="str">
        <f t="shared" si="348"/>
        <v/>
      </c>
      <c r="BN557" s="89"/>
      <c r="BO557" s="98" t="str">
        <f t="shared" si="349"/>
        <v/>
      </c>
      <c r="BP557" s="98" t="str">
        <f t="shared" si="350"/>
        <v/>
      </c>
      <c r="BQ557" s="89"/>
      <c r="BR557" s="98" t="str">
        <f t="shared" si="351"/>
        <v/>
      </c>
      <c r="BS557" s="98" t="str">
        <f t="shared" si="352"/>
        <v/>
      </c>
      <c r="BT557" s="89"/>
      <c r="BU557" s="98" t="str">
        <f t="shared" si="353"/>
        <v/>
      </c>
      <c r="BV557" s="98" t="str">
        <f t="shared" si="354"/>
        <v/>
      </c>
      <c r="BW557" s="89"/>
      <c r="BX557" s="63"/>
    </row>
    <row r="558" spans="1:76" s="59" customFormat="1" x14ac:dyDescent="0.25">
      <c r="A558" s="83">
        <v>12</v>
      </c>
      <c r="B558" s="109" t="str">
        <f t="shared" si="332"/>
        <v xml:space="preserve">: </v>
      </c>
      <c r="C558" s="106"/>
      <c r="D558" s="106"/>
      <c r="E558" s="108"/>
      <c r="F558" s="106"/>
      <c r="G558" s="108"/>
      <c r="H558" s="107"/>
      <c r="I558" s="106"/>
      <c r="J558" s="106"/>
      <c r="K558" s="104"/>
      <c r="L558" s="110"/>
      <c r="M558" s="104"/>
      <c r="N558" s="151" t="e">
        <f>'[1]Advanced Controls'!$B$137</f>
        <v>#REF!</v>
      </c>
      <c r="O558" s="105"/>
      <c r="P558" s="104"/>
      <c r="Q558" s="440"/>
      <c r="R558" s="440"/>
      <c r="S558" s="64"/>
      <c r="T558" s="103"/>
      <c r="U558" s="101" t="str">
        <f t="shared" si="333"/>
        <v/>
      </c>
      <c r="V558" s="102" t="str">
        <f t="shared" si="334"/>
        <v/>
      </c>
      <c r="W558" s="101" t="str">
        <f t="shared" si="335"/>
        <v/>
      </c>
      <c r="X558" s="100" t="e">
        <f t="shared" si="336"/>
        <v>#REF!</v>
      </c>
      <c r="Y558" s="89"/>
      <c r="Z558" s="89"/>
      <c r="AB558" s="63"/>
      <c r="AR558" s="63"/>
      <c r="AS558" s="89"/>
      <c r="AT558" s="89"/>
      <c r="AU558" s="99"/>
      <c r="AV558" s="89"/>
      <c r="AW558" s="98" t="e">
        <f t="shared" si="337"/>
        <v>#REF!</v>
      </c>
      <c r="AX558" s="98" t="e">
        <f t="shared" si="338"/>
        <v>#REF!</v>
      </c>
      <c r="AY558" s="89"/>
      <c r="AZ558" s="98" t="e">
        <f t="shared" si="339"/>
        <v>#REF!</v>
      </c>
      <c r="BA558" s="98" t="e">
        <f t="shared" si="340"/>
        <v>#REF!</v>
      </c>
      <c r="BB558" s="89"/>
      <c r="BC558" s="98" t="e">
        <f t="shared" si="341"/>
        <v>#REF!</v>
      </c>
      <c r="BD558" s="98" t="e">
        <f t="shared" si="342"/>
        <v>#REF!</v>
      </c>
      <c r="BE558" s="89"/>
      <c r="BF558" s="98" t="e">
        <f t="shared" si="343"/>
        <v>#REF!</v>
      </c>
      <c r="BG558" s="98" t="e">
        <f t="shared" si="344"/>
        <v>#REF!</v>
      </c>
      <c r="BH558" s="89"/>
      <c r="BI558" s="98" t="e">
        <f t="shared" si="345"/>
        <v>#REF!</v>
      </c>
      <c r="BJ558" s="98" t="e">
        <f t="shared" si="346"/>
        <v>#REF!</v>
      </c>
      <c r="BK558" s="89"/>
      <c r="BL558" s="98" t="str">
        <f t="shared" si="347"/>
        <v/>
      </c>
      <c r="BM558" s="98" t="str">
        <f t="shared" si="348"/>
        <v/>
      </c>
      <c r="BN558" s="89"/>
      <c r="BO558" s="98" t="str">
        <f t="shared" si="349"/>
        <v/>
      </c>
      <c r="BP558" s="98" t="str">
        <f t="shared" si="350"/>
        <v/>
      </c>
      <c r="BQ558" s="89"/>
      <c r="BR558" s="98" t="str">
        <f t="shared" si="351"/>
        <v/>
      </c>
      <c r="BS558" s="98" t="str">
        <f t="shared" si="352"/>
        <v/>
      </c>
      <c r="BT558" s="89"/>
      <c r="BU558" s="98" t="str">
        <f t="shared" si="353"/>
        <v/>
      </c>
      <c r="BV558" s="98" t="str">
        <f t="shared" si="354"/>
        <v/>
      </c>
      <c r="BW558" s="89"/>
      <c r="BX558" s="63"/>
    </row>
    <row r="559" spans="1:76" s="59" customFormat="1" x14ac:dyDescent="0.25">
      <c r="A559" s="83">
        <v>13</v>
      </c>
      <c r="B559" s="109" t="str">
        <f t="shared" si="332"/>
        <v xml:space="preserve">: </v>
      </c>
      <c r="C559" s="106"/>
      <c r="D559" s="106"/>
      <c r="E559" s="108"/>
      <c r="F559" s="106"/>
      <c r="G559" s="108"/>
      <c r="H559" s="107"/>
      <c r="I559" s="106"/>
      <c r="J559" s="106"/>
      <c r="K559" s="104"/>
      <c r="L559" s="110"/>
      <c r="M559" s="104"/>
      <c r="N559" s="151" t="e">
        <f>'[1]Advanced Controls'!$B$137</f>
        <v>#REF!</v>
      </c>
      <c r="O559" s="105"/>
      <c r="P559" s="104"/>
      <c r="Q559" s="440"/>
      <c r="R559" s="440"/>
      <c r="S559" s="64"/>
      <c r="T559" s="103"/>
      <c r="U559" s="101" t="str">
        <f t="shared" si="333"/>
        <v/>
      </c>
      <c r="V559" s="102" t="str">
        <f t="shared" si="334"/>
        <v/>
      </c>
      <c r="W559" s="101" t="str">
        <f t="shared" si="335"/>
        <v/>
      </c>
      <c r="X559" s="100" t="e">
        <f t="shared" si="336"/>
        <v>#REF!</v>
      </c>
      <c r="Y559" s="89"/>
      <c r="Z559" s="89"/>
      <c r="AB559" s="63"/>
      <c r="AR559" s="63"/>
      <c r="AS559" s="89"/>
      <c r="AT559" s="89"/>
      <c r="AU559" s="99"/>
      <c r="AV559" s="89"/>
      <c r="AW559" s="98" t="e">
        <f t="shared" si="337"/>
        <v>#REF!</v>
      </c>
      <c r="AX559" s="98" t="e">
        <f t="shared" si="338"/>
        <v>#REF!</v>
      </c>
      <c r="AY559" s="89"/>
      <c r="AZ559" s="98" t="e">
        <f t="shared" si="339"/>
        <v>#REF!</v>
      </c>
      <c r="BA559" s="98" t="e">
        <f t="shared" si="340"/>
        <v>#REF!</v>
      </c>
      <c r="BB559" s="89"/>
      <c r="BC559" s="98" t="e">
        <f t="shared" si="341"/>
        <v>#REF!</v>
      </c>
      <c r="BD559" s="98" t="e">
        <f t="shared" si="342"/>
        <v>#REF!</v>
      </c>
      <c r="BE559" s="89"/>
      <c r="BF559" s="98" t="e">
        <f t="shared" si="343"/>
        <v>#REF!</v>
      </c>
      <c r="BG559" s="98" t="e">
        <f t="shared" si="344"/>
        <v>#REF!</v>
      </c>
      <c r="BH559" s="89"/>
      <c r="BI559" s="98" t="e">
        <f t="shared" si="345"/>
        <v>#REF!</v>
      </c>
      <c r="BJ559" s="98" t="e">
        <f t="shared" si="346"/>
        <v>#REF!</v>
      </c>
      <c r="BK559" s="89"/>
      <c r="BL559" s="98" t="str">
        <f t="shared" si="347"/>
        <v/>
      </c>
      <c r="BM559" s="98" t="str">
        <f t="shared" si="348"/>
        <v/>
      </c>
      <c r="BN559" s="89"/>
      <c r="BO559" s="98" t="str">
        <f t="shared" si="349"/>
        <v/>
      </c>
      <c r="BP559" s="98" t="str">
        <f t="shared" si="350"/>
        <v/>
      </c>
      <c r="BQ559" s="89"/>
      <c r="BR559" s="98" t="str">
        <f t="shared" si="351"/>
        <v/>
      </c>
      <c r="BS559" s="98" t="str">
        <f t="shared" si="352"/>
        <v/>
      </c>
      <c r="BT559" s="89"/>
      <c r="BU559" s="98" t="str">
        <f t="shared" si="353"/>
        <v/>
      </c>
      <c r="BV559" s="98" t="str">
        <f t="shared" si="354"/>
        <v/>
      </c>
      <c r="BW559" s="89"/>
      <c r="BX559" s="63"/>
    </row>
    <row r="560" spans="1:76" s="59" customFormat="1" x14ac:dyDescent="0.25">
      <c r="A560" s="83">
        <v>14</v>
      </c>
      <c r="B560" s="109" t="str">
        <f t="shared" si="332"/>
        <v xml:space="preserve">: </v>
      </c>
      <c r="C560" s="106"/>
      <c r="D560" s="106"/>
      <c r="E560" s="108"/>
      <c r="F560" s="106"/>
      <c r="G560" s="108"/>
      <c r="H560" s="107"/>
      <c r="I560" s="106"/>
      <c r="J560" s="106"/>
      <c r="K560" s="104"/>
      <c r="L560" s="110"/>
      <c r="M560" s="104"/>
      <c r="N560" s="151" t="e">
        <f>'[1]Advanced Controls'!$B$137</f>
        <v>#REF!</v>
      </c>
      <c r="O560" s="105"/>
      <c r="P560" s="104"/>
      <c r="Q560" s="440"/>
      <c r="R560" s="440"/>
      <c r="S560" s="64"/>
      <c r="T560" s="103"/>
      <c r="U560" s="101" t="str">
        <f t="shared" si="333"/>
        <v/>
      </c>
      <c r="V560" s="102" t="str">
        <f t="shared" si="334"/>
        <v/>
      </c>
      <c r="W560" s="101" t="str">
        <f t="shared" si="335"/>
        <v/>
      </c>
      <c r="X560" s="100" t="e">
        <f t="shared" si="336"/>
        <v>#REF!</v>
      </c>
      <c r="Y560" s="89"/>
      <c r="Z560" s="89"/>
      <c r="AB560" s="63"/>
      <c r="AR560" s="63"/>
      <c r="AS560" s="89"/>
      <c r="AT560" s="89"/>
      <c r="AU560" s="99"/>
      <c r="AV560" s="89"/>
      <c r="AW560" s="98" t="e">
        <f t="shared" si="337"/>
        <v>#REF!</v>
      </c>
      <c r="AX560" s="98" t="e">
        <f t="shared" si="338"/>
        <v>#REF!</v>
      </c>
      <c r="AY560" s="89"/>
      <c r="AZ560" s="98" t="e">
        <f t="shared" si="339"/>
        <v>#REF!</v>
      </c>
      <c r="BA560" s="98" t="e">
        <f t="shared" si="340"/>
        <v>#REF!</v>
      </c>
      <c r="BB560" s="89"/>
      <c r="BC560" s="98" t="e">
        <f t="shared" si="341"/>
        <v>#REF!</v>
      </c>
      <c r="BD560" s="98" t="e">
        <f t="shared" si="342"/>
        <v>#REF!</v>
      </c>
      <c r="BE560" s="89"/>
      <c r="BF560" s="98" t="e">
        <f t="shared" si="343"/>
        <v>#REF!</v>
      </c>
      <c r="BG560" s="98" t="e">
        <f t="shared" si="344"/>
        <v>#REF!</v>
      </c>
      <c r="BH560" s="89"/>
      <c r="BI560" s="98" t="e">
        <f t="shared" si="345"/>
        <v>#REF!</v>
      </c>
      <c r="BJ560" s="98" t="e">
        <f t="shared" si="346"/>
        <v>#REF!</v>
      </c>
      <c r="BK560" s="89"/>
      <c r="BL560" s="98" t="str">
        <f t="shared" si="347"/>
        <v/>
      </c>
      <c r="BM560" s="98" t="str">
        <f t="shared" si="348"/>
        <v/>
      </c>
      <c r="BN560" s="89"/>
      <c r="BO560" s="98" t="str">
        <f t="shared" si="349"/>
        <v/>
      </c>
      <c r="BP560" s="98" t="str">
        <f t="shared" si="350"/>
        <v/>
      </c>
      <c r="BQ560" s="89"/>
      <c r="BR560" s="98" t="str">
        <f t="shared" si="351"/>
        <v/>
      </c>
      <c r="BS560" s="98" t="str">
        <f t="shared" si="352"/>
        <v/>
      </c>
      <c r="BT560" s="89"/>
      <c r="BU560" s="98" t="str">
        <f t="shared" si="353"/>
        <v/>
      </c>
      <c r="BV560" s="98" t="str">
        <f t="shared" si="354"/>
        <v/>
      </c>
      <c r="BW560" s="89"/>
      <c r="BX560" s="63"/>
    </row>
    <row r="561" spans="1:76" s="59" customFormat="1" x14ac:dyDescent="0.25">
      <c r="A561" s="83">
        <v>15</v>
      </c>
      <c r="B561" s="109" t="str">
        <f t="shared" si="332"/>
        <v xml:space="preserve">: </v>
      </c>
      <c r="C561" s="106"/>
      <c r="D561" s="106"/>
      <c r="E561" s="108"/>
      <c r="F561" s="106"/>
      <c r="G561" s="108"/>
      <c r="H561" s="107"/>
      <c r="I561" s="106"/>
      <c r="J561" s="106"/>
      <c r="K561" s="104"/>
      <c r="L561" s="110"/>
      <c r="M561" s="104"/>
      <c r="N561" s="151" t="e">
        <f>'[1]Advanced Controls'!$B$137</f>
        <v>#REF!</v>
      </c>
      <c r="O561" s="105"/>
      <c r="P561" s="104"/>
      <c r="Q561" s="440"/>
      <c r="R561" s="440"/>
      <c r="S561" s="64"/>
      <c r="T561" s="103"/>
      <c r="U561" s="101" t="str">
        <f t="shared" si="333"/>
        <v/>
      </c>
      <c r="V561" s="102" t="str">
        <f t="shared" si="334"/>
        <v/>
      </c>
      <c r="W561" s="101" t="str">
        <f t="shared" si="335"/>
        <v/>
      </c>
      <c r="X561" s="100" t="e">
        <f t="shared" si="336"/>
        <v>#REF!</v>
      </c>
      <c r="Y561" s="89"/>
      <c r="Z561" s="89"/>
      <c r="AB561" s="63"/>
      <c r="AR561" s="63"/>
      <c r="AS561" s="89"/>
      <c r="AT561" s="89"/>
      <c r="AU561" s="99"/>
      <c r="AV561" s="89"/>
      <c r="AW561" s="98" t="e">
        <f t="shared" si="337"/>
        <v>#REF!</v>
      </c>
      <c r="AX561" s="98" t="e">
        <f t="shared" si="338"/>
        <v>#REF!</v>
      </c>
      <c r="AY561" s="89"/>
      <c r="AZ561" s="98" t="e">
        <f t="shared" si="339"/>
        <v>#REF!</v>
      </c>
      <c r="BA561" s="98" t="e">
        <f t="shared" si="340"/>
        <v>#REF!</v>
      </c>
      <c r="BB561" s="89"/>
      <c r="BC561" s="98" t="e">
        <f t="shared" si="341"/>
        <v>#REF!</v>
      </c>
      <c r="BD561" s="98" t="e">
        <f t="shared" si="342"/>
        <v>#REF!</v>
      </c>
      <c r="BE561" s="89"/>
      <c r="BF561" s="98" t="e">
        <f t="shared" si="343"/>
        <v>#REF!</v>
      </c>
      <c r="BG561" s="98" t="e">
        <f t="shared" si="344"/>
        <v>#REF!</v>
      </c>
      <c r="BH561" s="89"/>
      <c r="BI561" s="98" t="e">
        <f t="shared" si="345"/>
        <v>#REF!</v>
      </c>
      <c r="BJ561" s="98" t="e">
        <f t="shared" si="346"/>
        <v>#REF!</v>
      </c>
      <c r="BK561" s="89"/>
      <c r="BL561" s="98" t="str">
        <f t="shared" si="347"/>
        <v/>
      </c>
      <c r="BM561" s="98" t="str">
        <f t="shared" si="348"/>
        <v/>
      </c>
      <c r="BN561" s="89"/>
      <c r="BO561" s="98" t="str">
        <f t="shared" si="349"/>
        <v/>
      </c>
      <c r="BP561" s="98" t="str">
        <f t="shared" si="350"/>
        <v/>
      </c>
      <c r="BQ561" s="89"/>
      <c r="BR561" s="98" t="str">
        <f t="shared" si="351"/>
        <v/>
      </c>
      <c r="BS561" s="98" t="str">
        <f t="shared" si="352"/>
        <v/>
      </c>
      <c r="BT561" s="89"/>
      <c r="BU561" s="98" t="str">
        <f t="shared" si="353"/>
        <v/>
      </c>
      <c r="BV561" s="98" t="str">
        <f t="shared" si="354"/>
        <v/>
      </c>
      <c r="BW561" s="89"/>
      <c r="BX561" s="63"/>
    </row>
    <row r="562" spans="1:76" s="59" customFormat="1" x14ac:dyDescent="0.25">
      <c r="A562" s="83">
        <v>16</v>
      </c>
      <c r="B562" s="109" t="str">
        <f t="shared" si="332"/>
        <v xml:space="preserve">: </v>
      </c>
      <c r="C562" s="106"/>
      <c r="D562" s="106"/>
      <c r="E562" s="108"/>
      <c r="F562" s="106"/>
      <c r="G562" s="108"/>
      <c r="H562" s="107"/>
      <c r="I562" s="106"/>
      <c r="J562" s="106"/>
      <c r="K562" s="104"/>
      <c r="L562" s="110"/>
      <c r="M562" s="104"/>
      <c r="N562" s="151" t="e">
        <f>'[1]Advanced Controls'!$B$137</f>
        <v>#REF!</v>
      </c>
      <c r="O562" s="105"/>
      <c r="P562" s="104"/>
      <c r="Q562" s="440"/>
      <c r="R562" s="440"/>
      <c r="S562" s="64"/>
      <c r="T562" s="103"/>
      <c r="U562" s="101" t="str">
        <f t="shared" si="333"/>
        <v/>
      </c>
      <c r="V562" s="102" t="str">
        <f t="shared" si="334"/>
        <v/>
      </c>
      <c r="W562" s="101" t="str">
        <f t="shared" si="335"/>
        <v/>
      </c>
      <c r="X562" s="100" t="e">
        <f t="shared" si="336"/>
        <v>#REF!</v>
      </c>
      <c r="Y562" s="89"/>
      <c r="Z562" s="89"/>
      <c r="AB562" s="63"/>
      <c r="AR562" s="63"/>
      <c r="AS562" s="89"/>
      <c r="AT562" s="89"/>
      <c r="AU562" s="99"/>
      <c r="AV562" s="89"/>
      <c r="AW562" s="98" t="e">
        <f t="shared" si="337"/>
        <v>#REF!</v>
      </c>
      <c r="AX562" s="98" t="e">
        <f t="shared" si="338"/>
        <v>#REF!</v>
      </c>
      <c r="AY562" s="89"/>
      <c r="AZ562" s="98" t="e">
        <f t="shared" si="339"/>
        <v>#REF!</v>
      </c>
      <c r="BA562" s="98" t="e">
        <f t="shared" si="340"/>
        <v>#REF!</v>
      </c>
      <c r="BB562" s="89"/>
      <c r="BC562" s="98" t="e">
        <f t="shared" si="341"/>
        <v>#REF!</v>
      </c>
      <c r="BD562" s="98" t="e">
        <f t="shared" si="342"/>
        <v>#REF!</v>
      </c>
      <c r="BE562" s="89"/>
      <c r="BF562" s="98" t="e">
        <f t="shared" si="343"/>
        <v>#REF!</v>
      </c>
      <c r="BG562" s="98" t="e">
        <f t="shared" si="344"/>
        <v>#REF!</v>
      </c>
      <c r="BH562" s="89"/>
      <c r="BI562" s="98" t="e">
        <f t="shared" si="345"/>
        <v>#REF!</v>
      </c>
      <c r="BJ562" s="98" t="e">
        <f t="shared" si="346"/>
        <v>#REF!</v>
      </c>
      <c r="BK562" s="89"/>
      <c r="BL562" s="98" t="str">
        <f t="shared" si="347"/>
        <v/>
      </c>
      <c r="BM562" s="98" t="str">
        <f t="shared" si="348"/>
        <v/>
      </c>
      <c r="BN562" s="89"/>
      <c r="BO562" s="98" t="str">
        <f t="shared" si="349"/>
        <v/>
      </c>
      <c r="BP562" s="98" t="str">
        <f t="shared" si="350"/>
        <v/>
      </c>
      <c r="BQ562" s="89"/>
      <c r="BR562" s="98" t="str">
        <f t="shared" si="351"/>
        <v/>
      </c>
      <c r="BS562" s="98" t="str">
        <f t="shared" si="352"/>
        <v/>
      </c>
      <c r="BT562" s="89"/>
      <c r="BU562" s="98" t="str">
        <f t="shared" si="353"/>
        <v/>
      </c>
      <c r="BV562" s="98" t="str">
        <f t="shared" si="354"/>
        <v/>
      </c>
      <c r="BW562" s="89"/>
      <c r="BX562" s="63"/>
    </row>
    <row r="563" spans="1:76" s="59" customFormat="1" x14ac:dyDescent="0.25">
      <c r="A563" s="83">
        <v>17</v>
      </c>
      <c r="B563" s="109" t="str">
        <f t="shared" si="332"/>
        <v xml:space="preserve">: </v>
      </c>
      <c r="C563" s="106"/>
      <c r="D563" s="106"/>
      <c r="E563" s="108"/>
      <c r="F563" s="106"/>
      <c r="G563" s="108"/>
      <c r="H563" s="107"/>
      <c r="I563" s="106"/>
      <c r="J563" s="106"/>
      <c r="K563" s="104"/>
      <c r="L563" s="110"/>
      <c r="M563" s="104"/>
      <c r="N563" s="151" t="e">
        <f>'[1]Advanced Controls'!$B$137</f>
        <v>#REF!</v>
      </c>
      <c r="O563" s="105"/>
      <c r="P563" s="104"/>
      <c r="Q563" s="440"/>
      <c r="R563" s="440"/>
      <c r="S563" s="64"/>
      <c r="T563" s="103"/>
      <c r="U563" s="101" t="str">
        <f t="shared" si="333"/>
        <v/>
      </c>
      <c r="V563" s="102" t="str">
        <f t="shared" si="334"/>
        <v/>
      </c>
      <c r="W563" s="101" t="str">
        <f t="shared" si="335"/>
        <v/>
      </c>
      <c r="X563" s="100" t="e">
        <f t="shared" si="336"/>
        <v>#REF!</v>
      </c>
      <c r="Y563" s="89"/>
      <c r="Z563" s="89"/>
      <c r="AB563" s="63"/>
      <c r="AR563" s="63"/>
      <c r="AS563" s="89"/>
      <c r="AT563" s="89"/>
      <c r="AU563" s="99"/>
      <c r="AV563" s="89"/>
      <c r="AW563" s="98" t="e">
        <f t="shared" si="337"/>
        <v>#REF!</v>
      </c>
      <c r="AX563" s="98" t="e">
        <f t="shared" si="338"/>
        <v>#REF!</v>
      </c>
      <c r="AY563" s="89"/>
      <c r="AZ563" s="98" t="e">
        <f t="shared" si="339"/>
        <v>#REF!</v>
      </c>
      <c r="BA563" s="98" t="e">
        <f t="shared" si="340"/>
        <v>#REF!</v>
      </c>
      <c r="BB563" s="89"/>
      <c r="BC563" s="98" t="e">
        <f t="shared" si="341"/>
        <v>#REF!</v>
      </c>
      <c r="BD563" s="98" t="e">
        <f t="shared" si="342"/>
        <v>#REF!</v>
      </c>
      <c r="BE563" s="89"/>
      <c r="BF563" s="98" t="e">
        <f t="shared" si="343"/>
        <v>#REF!</v>
      </c>
      <c r="BG563" s="98" t="e">
        <f t="shared" si="344"/>
        <v>#REF!</v>
      </c>
      <c r="BH563" s="89"/>
      <c r="BI563" s="98" t="e">
        <f t="shared" si="345"/>
        <v>#REF!</v>
      </c>
      <c r="BJ563" s="98" t="e">
        <f t="shared" si="346"/>
        <v>#REF!</v>
      </c>
      <c r="BK563" s="89"/>
      <c r="BL563" s="98" t="str">
        <f t="shared" si="347"/>
        <v/>
      </c>
      <c r="BM563" s="98" t="str">
        <f t="shared" si="348"/>
        <v/>
      </c>
      <c r="BN563" s="89"/>
      <c r="BO563" s="98" t="str">
        <f t="shared" si="349"/>
        <v/>
      </c>
      <c r="BP563" s="98" t="str">
        <f t="shared" si="350"/>
        <v/>
      </c>
      <c r="BQ563" s="89"/>
      <c r="BR563" s="98" t="str">
        <f t="shared" si="351"/>
        <v/>
      </c>
      <c r="BS563" s="98" t="str">
        <f t="shared" si="352"/>
        <v/>
      </c>
      <c r="BT563" s="89"/>
      <c r="BU563" s="98" t="str">
        <f t="shared" si="353"/>
        <v/>
      </c>
      <c r="BV563" s="98" t="str">
        <f t="shared" si="354"/>
        <v/>
      </c>
      <c r="BW563" s="89"/>
      <c r="BX563" s="63"/>
    </row>
    <row r="564" spans="1:76" s="59" customFormat="1" x14ac:dyDescent="0.25">
      <c r="A564" s="83">
        <v>18</v>
      </c>
      <c r="B564" s="109" t="str">
        <f t="shared" si="332"/>
        <v xml:space="preserve">: </v>
      </c>
      <c r="C564" s="106"/>
      <c r="D564" s="106"/>
      <c r="E564" s="108"/>
      <c r="F564" s="106"/>
      <c r="G564" s="108"/>
      <c r="H564" s="107"/>
      <c r="I564" s="106"/>
      <c r="J564" s="106"/>
      <c r="K564" s="104"/>
      <c r="L564" s="104"/>
      <c r="M564" s="104"/>
      <c r="N564" s="151" t="e">
        <f>'[1]Advanced Controls'!$B$137</f>
        <v>#REF!</v>
      </c>
      <c r="O564" s="105"/>
      <c r="P564" s="104"/>
      <c r="Q564" s="440"/>
      <c r="R564" s="440"/>
      <c r="S564" s="64"/>
      <c r="T564" s="103"/>
      <c r="U564" s="101" t="str">
        <f t="shared" si="333"/>
        <v/>
      </c>
      <c r="V564" s="102" t="str">
        <f t="shared" si="334"/>
        <v/>
      </c>
      <c r="W564" s="101" t="str">
        <f t="shared" si="335"/>
        <v/>
      </c>
      <c r="X564" s="100" t="e">
        <f t="shared" si="336"/>
        <v>#REF!</v>
      </c>
      <c r="Y564" s="89"/>
      <c r="Z564" s="89"/>
      <c r="AB564" s="63"/>
      <c r="AR564" s="63"/>
      <c r="AS564" s="89"/>
      <c r="AT564" s="89"/>
      <c r="AU564" s="99"/>
      <c r="AV564" s="89"/>
      <c r="AW564" s="98" t="e">
        <f t="shared" si="337"/>
        <v>#REF!</v>
      </c>
      <c r="AX564" s="98" t="e">
        <f t="shared" si="338"/>
        <v>#REF!</v>
      </c>
      <c r="AY564" s="89"/>
      <c r="AZ564" s="98" t="e">
        <f t="shared" si="339"/>
        <v>#REF!</v>
      </c>
      <c r="BA564" s="98" t="e">
        <f t="shared" si="340"/>
        <v>#REF!</v>
      </c>
      <c r="BB564" s="89"/>
      <c r="BC564" s="98" t="e">
        <f t="shared" si="341"/>
        <v>#REF!</v>
      </c>
      <c r="BD564" s="98" t="e">
        <f t="shared" si="342"/>
        <v>#REF!</v>
      </c>
      <c r="BE564" s="89"/>
      <c r="BF564" s="98" t="e">
        <f t="shared" si="343"/>
        <v>#REF!</v>
      </c>
      <c r="BG564" s="98" t="e">
        <f t="shared" si="344"/>
        <v>#REF!</v>
      </c>
      <c r="BH564" s="89"/>
      <c r="BI564" s="98" t="e">
        <f t="shared" si="345"/>
        <v>#REF!</v>
      </c>
      <c r="BJ564" s="98" t="e">
        <f t="shared" si="346"/>
        <v>#REF!</v>
      </c>
      <c r="BK564" s="89"/>
      <c r="BL564" s="98" t="str">
        <f t="shared" si="347"/>
        <v/>
      </c>
      <c r="BM564" s="98" t="str">
        <f t="shared" si="348"/>
        <v/>
      </c>
      <c r="BN564" s="89"/>
      <c r="BO564" s="98" t="str">
        <f t="shared" si="349"/>
        <v/>
      </c>
      <c r="BP564" s="98" t="str">
        <f t="shared" si="350"/>
        <v/>
      </c>
      <c r="BQ564" s="89"/>
      <c r="BR564" s="98" t="str">
        <f t="shared" si="351"/>
        <v/>
      </c>
      <c r="BS564" s="98" t="str">
        <f t="shared" si="352"/>
        <v/>
      </c>
      <c r="BT564" s="89"/>
      <c r="BU564" s="98" t="str">
        <f t="shared" si="353"/>
        <v/>
      </c>
      <c r="BV564" s="98" t="str">
        <f t="shared" si="354"/>
        <v/>
      </c>
      <c r="BW564" s="89"/>
      <c r="BX564" s="63"/>
    </row>
    <row r="565" spans="1:76" s="59" customFormat="1" x14ac:dyDescent="0.25">
      <c r="A565" s="83">
        <v>19</v>
      </c>
      <c r="B565" s="109" t="str">
        <f t="shared" si="332"/>
        <v xml:space="preserve">: </v>
      </c>
      <c r="C565" s="106"/>
      <c r="D565" s="106"/>
      <c r="E565" s="108"/>
      <c r="F565" s="106"/>
      <c r="G565" s="108"/>
      <c r="H565" s="107"/>
      <c r="I565" s="106"/>
      <c r="J565" s="106"/>
      <c r="K565" s="104"/>
      <c r="L565" s="104"/>
      <c r="M565" s="104"/>
      <c r="N565" s="151" t="e">
        <f>'[1]Advanced Controls'!$B$137</f>
        <v>#REF!</v>
      </c>
      <c r="O565" s="105"/>
      <c r="P565" s="104"/>
      <c r="Q565" s="440"/>
      <c r="R565" s="440"/>
      <c r="S565" s="64"/>
      <c r="T565" s="103"/>
      <c r="U565" s="101" t="str">
        <f t="shared" si="333"/>
        <v/>
      </c>
      <c r="V565" s="102" t="str">
        <f t="shared" si="334"/>
        <v/>
      </c>
      <c r="W565" s="101" t="str">
        <f t="shared" si="335"/>
        <v/>
      </c>
      <c r="X565" s="100" t="e">
        <f t="shared" si="336"/>
        <v>#REF!</v>
      </c>
      <c r="Y565" s="89"/>
      <c r="Z565" s="89"/>
      <c r="AB565" s="63"/>
      <c r="AR565" s="63"/>
      <c r="AS565" s="89"/>
      <c r="AT565" s="89"/>
      <c r="AU565" s="99"/>
      <c r="AV565" s="89"/>
      <c r="AW565" s="98" t="e">
        <f t="shared" si="337"/>
        <v>#REF!</v>
      </c>
      <c r="AX565" s="98" t="e">
        <f t="shared" si="338"/>
        <v>#REF!</v>
      </c>
      <c r="AY565" s="89"/>
      <c r="AZ565" s="98" t="e">
        <f t="shared" si="339"/>
        <v>#REF!</v>
      </c>
      <c r="BA565" s="98" t="e">
        <f t="shared" si="340"/>
        <v>#REF!</v>
      </c>
      <c r="BB565" s="89"/>
      <c r="BC565" s="98" t="e">
        <f t="shared" si="341"/>
        <v>#REF!</v>
      </c>
      <c r="BD565" s="98" t="e">
        <f t="shared" si="342"/>
        <v>#REF!</v>
      </c>
      <c r="BE565" s="89"/>
      <c r="BF565" s="98" t="e">
        <f t="shared" si="343"/>
        <v>#REF!</v>
      </c>
      <c r="BG565" s="98" t="e">
        <f t="shared" si="344"/>
        <v>#REF!</v>
      </c>
      <c r="BH565" s="89"/>
      <c r="BI565" s="98" t="e">
        <f t="shared" si="345"/>
        <v>#REF!</v>
      </c>
      <c r="BJ565" s="98" t="e">
        <f t="shared" si="346"/>
        <v>#REF!</v>
      </c>
      <c r="BK565" s="89"/>
      <c r="BL565" s="98" t="str">
        <f t="shared" si="347"/>
        <v/>
      </c>
      <c r="BM565" s="98" t="str">
        <f t="shared" si="348"/>
        <v/>
      </c>
      <c r="BN565" s="89"/>
      <c r="BO565" s="98" t="str">
        <f t="shared" si="349"/>
        <v/>
      </c>
      <c r="BP565" s="98" t="str">
        <f t="shared" si="350"/>
        <v/>
      </c>
      <c r="BQ565" s="89"/>
      <c r="BR565" s="98" t="str">
        <f t="shared" si="351"/>
        <v/>
      </c>
      <c r="BS565" s="98" t="str">
        <f t="shared" si="352"/>
        <v/>
      </c>
      <c r="BT565" s="89"/>
      <c r="BU565" s="98" t="str">
        <f t="shared" si="353"/>
        <v/>
      </c>
      <c r="BV565" s="98" t="str">
        <f t="shared" si="354"/>
        <v/>
      </c>
      <c r="BW565" s="89"/>
      <c r="BX565" s="63"/>
    </row>
    <row r="566" spans="1:76" s="59" customFormat="1" x14ac:dyDescent="0.25">
      <c r="A566" s="83">
        <v>20</v>
      </c>
      <c r="B566" s="109" t="str">
        <f t="shared" si="332"/>
        <v xml:space="preserve">: </v>
      </c>
      <c r="C566" s="106"/>
      <c r="D566" s="106"/>
      <c r="E566" s="108"/>
      <c r="F566" s="106"/>
      <c r="G566" s="108"/>
      <c r="H566" s="107"/>
      <c r="I566" s="106"/>
      <c r="J566" s="106"/>
      <c r="K566" s="104"/>
      <c r="L566" s="104"/>
      <c r="M566" s="104"/>
      <c r="N566" s="151" t="e">
        <f>'[1]Advanced Controls'!$B$137</f>
        <v>#REF!</v>
      </c>
      <c r="O566" s="105"/>
      <c r="P566" s="104"/>
      <c r="Q566" s="440"/>
      <c r="R566" s="440"/>
      <c r="S566" s="64"/>
      <c r="T566" s="103"/>
      <c r="U566" s="101" t="str">
        <f t="shared" si="333"/>
        <v/>
      </c>
      <c r="V566" s="102" t="str">
        <f t="shared" si="334"/>
        <v/>
      </c>
      <c r="W566" s="101" t="str">
        <f t="shared" si="335"/>
        <v/>
      </c>
      <c r="X566" s="100" t="e">
        <f t="shared" si="336"/>
        <v>#REF!</v>
      </c>
      <c r="Y566" s="89"/>
      <c r="Z566" s="89"/>
      <c r="AB566" s="63"/>
      <c r="AR566" s="63"/>
      <c r="AS566" s="89"/>
      <c r="AT566" s="89"/>
      <c r="AU566" s="99"/>
      <c r="AV566" s="89"/>
      <c r="AW566" s="98" t="e">
        <f t="shared" si="337"/>
        <v>#REF!</v>
      </c>
      <c r="AX566" s="98" t="e">
        <f t="shared" si="338"/>
        <v>#REF!</v>
      </c>
      <c r="AY566" s="89"/>
      <c r="AZ566" s="98" t="e">
        <f t="shared" si="339"/>
        <v>#REF!</v>
      </c>
      <c r="BA566" s="98" t="e">
        <f t="shared" si="340"/>
        <v>#REF!</v>
      </c>
      <c r="BB566" s="89"/>
      <c r="BC566" s="98" t="e">
        <f t="shared" si="341"/>
        <v>#REF!</v>
      </c>
      <c r="BD566" s="98" t="e">
        <f t="shared" si="342"/>
        <v>#REF!</v>
      </c>
      <c r="BE566" s="89"/>
      <c r="BF566" s="98" t="e">
        <f t="shared" si="343"/>
        <v>#REF!</v>
      </c>
      <c r="BG566" s="98" t="e">
        <f t="shared" si="344"/>
        <v>#REF!</v>
      </c>
      <c r="BH566" s="89"/>
      <c r="BI566" s="98" t="e">
        <f t="shared" si="345"/>
        <v>#REF!</v>
      </c>
      <c r="BJ566" s="98" t="e">
        <f t="shared" si="346"/>
        <v>#REF!</v>
      </c>
      <c r="BK566" s="89"/>
      <c r="BL566" s="98" t="str">
        <f t="shared" si="347"/>
        <v/>
      </c>
      <c r="BM566" s="98" t="str">
        <f t="shared" si="348"/>
        <v/>
      </c>
      <c r="BN566" s="89"/>
      <c r="BO566" s="98" t="str">
        <f t="shared" si="349"/>
        <v/>
      </c>
      <c r="BP566" s="98" t="str">
        <f t="shared" si="350"/>
        <v/>
      </c>
      <c r="BQ566" s="89"/>
      <c r="BR566" s="98" t="str">
        <f t="shared" si="351"/>
        <v/>
      </c>
      <c r="BS566" s="98" t="str">
        <f t="shared" si="352"/>
        <v/>
      </c>
      <c r="BT566" s="89"/>
      <c r="BU566" s="98" t="str">
        <f t="shared" si="353"/>
        <v/>
      </c>
      <c r="BV566" s="98" t="str">
        <f t="shared" si="354"/>
        <v/>
      </c>
      <c r="BW566" s="89"/>
      <c r="BX566" s="63"/>
    </row>
    <row r="567" spans="1:76" s="59" customFormat="1" x14ac:dyDescent="0.25">
      <c r="A567" s="83"/>
      <c r="B567" s="91" t="s">
        <v>64</v>
      </c>
      <c r="C567" s="92"/>
      <c r="D567" s="92"/>
      <c r="E567" s="92"/>
      <c r="F567" s="92"/>
      <c r="G567" s="92"/>
      <c r="H567" s="64"/>
      <c r="I567" s="89"/>
      <c r="J567" s="94"/>
      <c r="K567" s="64"/>
      <c r="L567" s="64"/>
      <c r="M567" s="64" t="s">
        <v>63</v>
      </c>
      <c r="N567" s="64"/>
      <c r="O567" s="64"/>
      <c r="P567" s="64"/>
      <c r="Q567" s="64"/>
      <c r="R567" s="64"/>
      <c r="S567" s="64"/>
      <c r="T567" s="94" t="s">
        <v>62</v>
      </c>
      <c r="U567" s="97" t="e">
        <f>AVERAGE(U547:U566)</f>
        <v>#DIV/0!</v>
      </c>
      <c r="V567" s="97" t="e">
        <f>IF(U575="Y",SUM(V547:V566)/SUM(O547:O566),AVERAGE(V547:V566))</f>
        <v>#DIV/0!</v>
      </c>
      <c r="W567" s="96" t="e">
        <f>SUM(W547:W566)/SUM(O547:O566)</f>
        <v>#DIV/0!</v>
      </c>
      <c r="X567" s="89"/>
      <c r="Y567" s="89"/>
      <c r="Z567" s="89"/>
      <c r="AB567" s="95"/>
      <c r="AR567" s="63"/>
      <c r="AS567" s="89"/>
      <c r="AT567" s="89"/>
      <c r="AU567" s="89"/>
      <c r="AV567" s="94" t="s">
        <v>62</v>
      </c>
      <c r="AW567" s="93" t="e">
        <f>AVERAGE(AW547:AW566)</f>
        <v>#REF!</v>
      </c>
      <c r="AX567" s="93" t="e">
        <f>SUM(AX547:AX566)/COUNTIF(AX547:AX566,"&gt;0")</f>
        <v>#REF!</v>
      </c>
      <c r="AY567" s="89"/>
      <c r="AZ567" s="93" t="e">
        <f>AVERAGE(AZ547:AZ566)</f>
        <v>#REF!</v>
      </c>
      <c r="BA567" s="93" t="e">
        <f>SUM(BA547:BA566)/COUNTIF(BA547:BA566,"&gt;0")</f>
        <v>#REF!</v>
      </c>
      <c r="BB567" s="89"/>
      <c r="BC567" s="93" t="e">
        <f>AVERAGE(BC547:BC566)</f>
        <v>#REF!</v>
      </c>
      <c r="BD567" s="93" t="e">
        <f>SUM(BD547:BD566)/COUNTIF(BD547:BD566,"&gt;0")</f>
        <v>#REF!</v>
      </c>
      <c r="BE567" s="89"/>
      <c r="BF567" s="93" t="e">
        <f>AVERAGE(BF547:BF566)</f>
        <v>#REF!</v>
      </c>
      <c r="BG567" s="93" t="e">
        <f>SUM(BG547:BG566)/COUNTIF(BG547:BG566,"&gt;0")</f>
        <v>#REF!</v>
      </c>
      <c r="BH567" s="89"/>
      <c r="BI567" s="93" t="e">
        <f>AVERAGE(BI547:BI566)</f>
        <v>#REF!</v>
      </c>
      <c r="BJ567" s="93" t="e">
        <f>SUM(BJ547:BJ566)/COUNTIF(BJ547:BJ566,"&gt;0")</f>
        <v>#REF!</v>
      </c>
      <c r="BK567" s="94"/>
      <c r="BL567" s="93" t="e">
        <f>AVERAGE(BL547:BL566)</f>
        <v>#DIV/0!</v>
      </c>
      <c r="BM567" s="93" t="e">
        <f>SUM(BM547:BM566)/COUNTIF(BM547:BM566,"&gt;0")</f>
        <v>#DIV/0!</v>
      </c>
      <c r="BN567" s="89"/>
      <c r="BO567" s="93" t="e">
        <f>AVERAGE(BO547:BO566)</f>
        <v>#DIV/0!</v>
      </c>
      <c r="BP567" s="93" t="e">
        <f>SUM(BP547:BP566)/COUNTIF(BP547:BP566,"&gt;0")</f>
        <v>#DIV/0!</v>
      </c>
      <c r="BQ567" s="89"/>
      <c r="BR567" s="93" t="e">
        <f>AVERAGE(BR547:BR566)</f>
        <v>#DIV/0!</v>
      </c>
      <c r="BS567" s="93" t="e">
        <f>SUM(BS547:BS566)/COUNTIF(BS547:BS566,"&gt;0")</f>
        <v>#DIV/0!</v>
      </c>
      <c r="BT567" s="89"/>
      <c r="BU567" s="93" t="e">
        <f>AVERAGE(BU547:BU566)</f>
        <v>#DIV/0!</v>
      </c>
      <c r="BV567" s="93" t="e">
        <f>SUM(BV547:BV566)/COUNTIF(BV547:BV566,"&gt;0")</f>
        <v>#DIV/0!</v>
      </c>
      <c r="BW567" s="89"/>
      <c r="BX567" s="63"/>
    </row>
    <row r="568" spans="1:76" s="59" customFormat="1" x14ac:dyDescent="0.25">
      <c r="A568" s="83"/>
      <c r="B568" s="91" t="s">
        <v>61</v>
      </c>
      <c r="C568" s="92" t="s">
        <v>60</v>
      </c>
      <c r="D568" s="398"/>
      <c r="E568" s="399"/>
      <c r="F568" s="399"/>
      <c r="G568" s="399"/>
      <c r="H568" s="399"/>
      <c r="I568" s="399"/>
      <c r="J568" s="399"/>
      <c r="K568" s="400"/>
      <c r="L568" s="64"/>
      <c r="M568" s="64"/>
      <c r="N568" s="64"/>
      <c r="O568" s="64"/>
      <c r="P568" s="64"/>
      <c r="Q568" s="64"/>
      <c r="R568" s="64"/>
      <c r="S568" s="64"/>
      <c r="T568" s="77" t="s">
        <v>57</v>
      </c>
      <c r="U568" s="88" t="e">
        <f>U567+X568*U571</f>
        <v>#DIV/0!</v>
      </c>
      <c r="V568" s="88" t="e">
        <f>V567+X568*V571</f>
        <v>#DIV/0!</v>
      </c>
      <c r="W568" s="88" t="e">
        <f>W567+X568*W571</f>
        <v>#DIV/0!</v>
      </c>
      <c r="X568" s="86">
        <v>1</v>
      </c>
      <c r="Y568" s="64" t="s">
        <v>59</v>
      </c>
      <c r="Z568" s="89"/>
      <c r="AA568" s="89" t="s">
        <v>58</v>
      </c>
      <c r="AB568" s="87"/>
      <c r="AR568" s="63"/>
      <c r="AS568" s="89"/>
      <c r="AT568" s="89"/>
      <c r="AU568" s="89"/>
      <c r="AV568" s="77" t="s">
        <v>57</v>
      </c>
      <c r="AW568" s="76" t="e">
        <f>AW567+(AW573*AW570)</f>
        <v>#REF!</v>
      </c>
      <c r="AX568" s="76" t="e">
        <f>AX567+(AX573*AW570)</f>
        <v>#REF!</v>
      </c>
      <c r="AY568" s="89"/>
      <c r="AZ568" s="76" t="e">
        <f>AZ567+(AZ573*AZ570)</f>
        <v>#REF!</v>
      </c>
      <c r="BA568" s="76" t="e">
        <f>BA567+(BA573*AZ570)</f>
        <v>#REF!</v>
      </c>
      <c r="BB568" s="89"/>
      <c r="BC568" s="76" t="e">
        <f>BC567+(BC573*BC570)</f>
        <v>#REF!</v>
      </c>
      <c r="BD568" s="76" t="e">
        <f>BD567+(BD573*BC570)</f>
        <v>#REF!</v>
      </c>
      <c r="BE568" s="89"/>
      <c r="BF568" s="76" t="e">
        <f>BF567+(BF573*BF570)</f>
        <v>#REF!</v>
      </c>
      <c r="BG568" s="76" t="e">
        <f>BG567+(BG573*BF570)</f>
        <v>#REF!</v>
      </c>
      <c r="BH568" s="89"/>
      <c r="BI568" s="76" t="e">
        <f>BI567+(BI573*BI570)</f>
        <v>#REF!</v>
      </c>
      <c r="BJ568" s="76" t="e">
        <f>BJ567+(BJ573*BI570)</f>
        <v>#REF!</v>
      </c>
      <c r="BK568" s="77"/>
      <c r="BL568" s="76" t="e">
        <f>BL567+(BL573*BL570)</f>
        <v>#DIV/0!</v>
      </c>
      <c r="BM568" s="76" t="e">
        <f>BM567+(BM573*BL570)</f>
        <v>#DIV/0!</v>
      </c>
      <c r="BN568" s="89"/>
      <c r="BO568" s="76" t="e">
        <f>BO567+(BO573*BO570)</f>
        <v>#DIV/0!</v>
      </c>
      <c r="BP568" s="76" t="e">
        <f>BP567+(BP573*BO570)</f>
        <v>#DIV/0!</v>
      </c>
      <c r="BQ568" s="89"/>
      <c r="BR568" s="76" t="e">
        <f>BR567+(BR573*BR570)</f>
        <v>#DIV/0!</v>
      </c>
      <c r="BS568" s="76" t="e">
        <f>BS567+(BS573*BR570)</f>
        <v>#DIV/0!</v>
      </c>
      <c r="BT568" s="89"/>
      <c r="BU568" s="76" t="e">
        <f>BU567+(BU573*BU570)</f>
        <v>#DIV/0!</v>
      </c>
      <c r="BV568" s="76" t="e">
        <f>BV567+(BV573*BU570)</f>
        <v>#DIV/0!</v>
      </c>
      <c r="BW568" s="89"/>
      <c r="BX568" s="63"/>
    </row>
    <row r="569" spans="1:76" s="59" customFormat="1" x14ac:dyDescent="0.25">
      <c r="A569" s="83"/>
      <c r="B569" s="91" t="s">
        <v>56</v>
      </c>
      <c r="C569" s="83"/>
      <c r="D569" s="401"/>
      <c r="E569" s="402"/>
      <c r="F569" s="402"/>
      <c r="G569" s="402"/>
      <c r="H569" s="402"/>
      <c r="I569" s="402"/>
      <c r="J569" s="402"/>
      <c r="K569" s="403"/>
      <c r="L569" s="89"/>
      <c r="M569" s="89"/>
      <c r="N569" s="64"/>
      <c r="O569" s="64"/>
      <c r="P569" s="64"/>
      <c r="Q569" s="64"/>
      <c r="R569" s="64"/>
      <c r="S569" s="64"/>
      <c r="T569" s="77" t="s">
        <v>54</v>
      </c>
      <c r="U569" s="88" t="e">
        <f>IF($AA569="Y",MIN(U547:U566),U567-$X569*U571)</f>
        <v>#DIV/0!</v>
      </c>
      <c r="V569" s="88" t="e">
        <f>IF($AA569="Y",MIN(V547:V566),V567-$X569*V571)</f>
        <v>#DIV/0!</v>
      </c>
      <c r="W569" s="88" t="e">
        <f>IF($AA569="Y",MIN(W547:W566),W567-$X569*W571)</f>
        <v>#DIV/0!</v>
      </c>
      <c r="X569" s="86">
        <v>1</v>
      </c>
      <c r="Y569" s="64" t="s">
        <v>55</v>
      </c>
      <c r="Z569" s="89"/>
      <c r="AA569" s="90" t="s">
        <v>47</v>
      </c>
      <c r="AB569" s="87"/>
      <c r="AR569" s="63"/>
      <c r="AS569" s="89"/>
      <c r="AT569" s="89"/>
      <c r="AU569" s="89"/>
      <c r="AV569" s="77" t="s">
        <v>54</v>
      </c>
      <c r="AW569" s="76" t="e">
        <f>AW567-(AW573*AW571)</f>
        <v>#REF!</v>
      </c>
      <c r="AX569" s="76" t="e">
        <f>AX567-(AX573*AW571)</f>
        <v>#REF!</v>
      </c>
      <c r="AY569" s="89"/>
      <c r="AZ569" s="76" t="e">
        <f>AZ567-(AZ573*AZ571)</f>
        <v>#REF!</v>
      </c>
      <c r="BA569" s="76" t="e">
        <f>BA567-(BA573*AZ571)</f>
        <v>#REF!</v>
      </c>
      <c r="BB569" s="89"/>
      <c r="BC569" s="76" t="e">
        <f>BC567-(BC573*BC571)</f>
        <v>#REF!</v>
      </c>
      <c r="BD569" s="76" t="e">
        <f>BD567-(BD573*BC571)</f>
        <v>#REF!</v>
      </c>
      <c r="BE569" s="89"/>
      <c r="BF569" s="76" t="e">
        <f>BF567-(BF573*BF571)</f>
        <v>#REF!</v>
      </c>
      <c r="BG569" s="76" t="e">
        <f>BG567-(BG573*BF571)</f>
        <v>#REF!</v>
      </c>
      <c r="BH569" s="89"/>
      <c r="BI569" s="76" t="e">
        <f>BI567-(BI573*BI571)</f>
        <v>#REF!</v>
      </c>
      <c r="BJ569" s="76" t="e">
        <f>BJ567-(BJ573*BI571)</f>
        <v>#REF!</v>
      </c>
      <c r="BK569" s="77"/>
      <c r="BL569" s="76" t="e">
        <f>BL567-(BL573*BL571)</f>
        <v>#DIV/0!</v>
      </c>
      <c r="BM569" s="76" t="e">
        <f>BM567-(BM573*BL571)</f>
        <v>#DIV/0!</v>
      </c>
      <c r="BN569" s="89"/>
      <c r="BO569" s="76" t="e">
        <f>BO567-(BO573*BO571)</f>
        <v>#DIV/0!</v>
      </c>
      <c r="BP569" s="76" t="e">
        <f>BP567-(BP573*BO571)</f>
        <v>#DIV/0!</v>
      </c>
      <c r="BQ569" s="89"/>
      <c r="BR569" s="76" t="e">
        <f>BR567-(BR573*BR571)</f>
        <v>#DIV/0!</v>
      </c>
      <c r="BS569" s="76" t="e">
        <f>BS567-(BS573*BR571)</f>
        <v>#DIV/0!</v>
      </c>
      <c r="BT569" s="89"/>
      <c r="BU569" s="76" t="e">
        <f>BU567-(BU573*BU571)</f>
        <v>#DIV/0!</v>
      </c>
      <c r="BV569" s="76" t="e">
        <f>BV567-(BV573*BU571)</f>
        <v>#DIV/0!</v>
      </c>
      <c r="BW569" s="89"/>
      <c r="BX569" s="63"/>
    </row>
    <row r="570" spans="1:76" s="59" customFormat="1" ht="14.25" x14ac:dyDescent="0.2">
      <c r="A570" s="83"/>
      <c r="B570" s="83"/>
      <c r="C570" s="83"/>
      <c r="D570" s="401"/>
      <c r="E570" s="402"/>
      <c r="F570" s="402"/>
      <c r="G570" s="402"/>
      <c r="H570" s="402"/>
      <c r="I570" s="402"/>
      <c r="J570" s="402"/>
      <c r="K570" s="403"/>
      <c r="L570" s="64"/>
      <c r="M570" s="64"/>
      <c r="N570" s="64"/>
      <c r="O570" s="64"/>
      <c r="P570" s="64"/>
      <c r="Q570" s="64"/>
      <c r="R570" s="64"/>
      <c r="S570" s="64"/>
      <c r="T570" s="77" t="s">
        <v>51</v>
      </c>
      <c r="U570" s="88" t="e">
        <f>IF((0.67*U571)&gt;U567,"no","yes")</f>
        <v>#DIV/0!</v>
      </c>
      <c r="V570" s="88" t="e">
        <f>IF((0.67*V571)&gt;V567,"no","yes")</f>
        <v>#DIV/0!</v>
      </c>
      <c r="W570" s="88" t="e">
        <f>IF((0.67*W571)&gt;W567,"no","yes")</f>
        <v>#DIV/0!</v>
      </c>
      <c r="X570" s="64"/>
      <c r="Y570" s="64"/>
      <c r="Z570" s="64"/>
      <c r="AB570" s="87"/>
      <c r="AR570" s="63"/>
      <c r="AS570" s="64"/>
      <c r="AT570" s="64"/>
      <c r="AU570" s="360" t="s">
        <v>53</v>
      </c>
      <c r="AV570" s="361"/>
      <c r="AW570" s="86">
        <v>1</v>
      </c>
      <c r="AX570" s="64"/>
      <c r="AY570" s="64"/>
      <c r="AZ570" s="86">
        <v>1</v>
      </c>
      <c r="BA570" s="64"/>
      <c r="BB570" s="64"/>
      <c r="BC570" s="86">
        <v>1</v>
      </c>
      <c r="BD570" s="64"/>
      <c r="BE570" s="64"/>
      <c r="BF570" s="86">
        <v>1</v>
      </c>
      <c r="BG570" s="64"/>
      <c r="BH570" s="64"/>
      <c r="BI570" s="86">
        <v>1</v>
      </c>
      <c r="BJ570" s="64"/>
      <c r="BK570" s="77"/>
      <c r="BL570" s="86">
        <v>1</v>
      </c>
      <c r="BM570" s="64"/>
      <c r="BN570" s="64"/>
      <c r="BO570" s="86">
        <v>1</v>
      </c>
      <c r="BP570" s="64"/>
      <c r="BQ570" s="64"/>
      <c r="BR570" s="86">
        <v>1</v>
      </c>
      <c r="BS570" s="64"/>
      <c r="BT570" s="64"/>
      <c r="BU570" s="86">
        <v>1</v>
      </c>
      <c r="BV570" s="64"/>
      <c r="BW570" s="64"/>
      <c r="BX570" s="63"/>
    </row>
    <row r="571" spans="1:76" s="59" customFormat="1" ht="14.25" x14ac:dyDescent="0.2">
      <c r="A571" s="75" t="str">
        <f ca="1">HYPERLINK("#"&amp;"'"&amp;A$2&amp;"'!a1","Back to top")</f>
        <v>Back to top</v>
      </c>
      <c r="B571" s="75"/>
      <c r="C571" s="83"/>
      <c r="D571" s="401"/>
      <c r="E571" s="402"/>
      <c r="F571" s="402"/>
      <c r="G571" s="402"/>
      <c r="H571" s="402"/>
      <c r="I571" s="402"/>
      <c r="J571" s="402"/>
      <c r="K571" s="403"/>
      <c r="L571" s="64"/>
      <c r="M571" s="64"/>
      <c r="N571" s="64"/>
      <c r="O571" s="64"/>
      <c r="P571" s="64"/>
      <c r="Q571" s="64"/>
      <c r="R571" s="64"/>
      <c r="S571" s="64"/>
      <c r="T571" s="77" t="s">
        <v>50</v>
      </c>
      <c r="U571" s="88" t="e">
        <f>_xlfn.STDEV.P(U547:U566)</f>
        <v>#DIV/0!</v>
      </c>
      <c r="V571" s="88" t="e">
        <f t="array" ref="V571">IF(U575="Y",SQRT(SUM(IFERROR(O547:O566*(U547:U566-(V567))^2,0))/((COUNTIFS(O547:O566,"&lt;&gt;"&amp;"")-1)/COUNTIFS(O547:O566,"&lt;&gt;"&amp;"")*SUM(O547:O566))),_xlfn.STDEV.P(V547:V566))</f>
        <v>#DIV/0!</v>
      </c>
      <c r="W571" s="88" t="e">
        <f t="array" ref="W571">SQRT(SUM(IFERROR(O547:O566*(U547:U566-(W567))^2,0))/((COUNTIFS(O547:O566,"&lt;&gt;"&amp;"")-1)/COUNTIFS(O547:O566,"&lt;&gt;"&amp;"")*SUM(O547:O566)))</f>
        <v>#DIV/0!</v>
      </c>
      <c r="X571" s="64"/>
      <c r="Y571" s="64"/>
      <c r="Z571" s="64"/>
      <c r="AB571" s="87"/>
      <c r="AR571" s="63"/>
      <c r="AS571" s="64"/>
      <c r="AT571" s="64"/>
      <c r="AU571" s="360"/>
      <c r="AV571" s="361"/>
      <c r="AW571" s="86">
        <v>1</v>
      </c>
      <c r="AX571" s="64"/>
      <c r="AY571" s="64"/>
      <c r="AZ571" s="86">
        <v>1</v>
      </c>
      <c r="BA571" s="64"/>
      <c r="BB571" s="64"/>
      <c r="BC571" s="86">
        <v>1</v>
      </c>
      <c r="BD571" s="64"/>
      <c r="BE571" s="64"/>
      <c r="BF571" s="86">
        <v>1</v>
      </c>
      <c r="BG571" s="64"/>
      <c r="BH571" s="64"/>
      <c r="BI571" s="86">
        <v>1</v>
      </c>
      <c r="BJ571" s="64"/>
      <c r="BK571" s="77"/>
      <c r="BL571" s="86">
        <v>1</v>
      </c>
      <c r="BM571" s="64"/>
      <c r="BN571" s="64"/>
      <c r="BO571" s="86">
        <v>1</v>
      </c>
      <c r="BP571" s="64"/>
      <c r="BQ571" s="64"/>
      <c r="BR571" s="86">
        <v>1</v>
      </c>
      <c r="BS571" s="64"/>
      <c r="BT571" s="64"/>
      <c r="BU571" s="86">
        <v>1</v>
      </c>
      <c r="BV571" s="64"/>
      <c r="BW571" s="64"/>
      <c r="BX571" s="63"/>
    </row>
    <row r="572" spans="1:76" s="59" customFormat="1" x14ac:dyDescent="0.25">
      <c r="A572" s="83"/>
      <c r="B572" s="83"/>
      <c r="C572" s="83"/>
      <c r="D572" s="401"/>
      <c r="E572" s="402"/>
      <c r="F572" s="402"/>
      <c r="G572" s="402"/>
      <c r="H572" s="402"/>
      <c r="I572" s="402"/>
      <c r="J572" s="402"/>
      <c r="K572" s="403"/>
      <c r="L572" s="64"/>
      <c r="M572" s="64"/>
      <c r="N572" s="64"/>
      <c r="O572" s="64"/>
      <c r="P572" s="64"/>
      <c r="Q572" s="64"/>
      <c r="R572" s="64"/>
      <c r="S572" s="64"/>
      <c r="T572" s="73" t="s">
        <v>48</v>
      </c>
      <c r="U572" s="85">
        <f>COUNTIF(U547:U566,"&gt;0")</f>
        <v>0</v>
      </c>
      <c r="V572" s="85">
        <f>COUNTIF(V547:V566,"&gt;0")</f>
        <v>0</v>
      </c>
      <c r="W572" s="81"/>
      <c r="X572" s="84" t="s">
        <v>52</v>
      </c>
      <c r="Y572" s="64"/>
      <c r="Z572" s="64"/>
      <c r="AB572" s="63"/>
      <c r="AR572" s="63"/>
      <c r="AS572" s="64"/>
      <c r="AT572" s="64"/>
      <c r="AU572" s="64"/>
      <c r="AV572" s="77" t="s">
        <v>51</v>
      </c>
      <c r="AW572" s="76" t="e">
        <f>IF((0.67*AW573)&gt;AW567,"no","yes")</f>
        <v>#REF!</v>
      </c>
      <c r="AX572" s="76" t="e">
        <f>IF((0.67*AX573)&gt;AX567,"no","yes")</f>
        <v>#REF!</v>
      </c>
      <c r="AY572" s="64"/>
      <c r="AZ572" s="76" t="e">
        <f>IF((0.67*AZ573)&gt;AZ567,"no","yes")</f>
        <v>#REF!</v>
      </c>
      <c r="BA572" s="76" t="e">
        <f>IF((0.67*BA573)&gt;BA567,"no","yes")</f>
        <v>#REF!</v>
      </c>
      <c r="BB572" s="64"/>
      <c r="BC572" s="76" t="e">
        <f>IF((0.67*BC573)&gt;BC567,"no","yes")</f>
        <v>#REF!</v>
      </c>
      <c r="BD572" s="76" t="e">
        <f>IF((0.67*BD573)&gt;BD567,"no","yes")</f>
        <v>#REF!</v>
      </c>
      <c r="BE572" s="64"/>
      <c r="BF572" s="76" t="e">
        <f>IF((0.67*BF573)&gt;BF567,"no","yes")</f>
        <v>#REF!</v>
      </c>
      <c r="BG572" s="76" t="e">
        <f>IF((0.67*BG573)&gt;BG567,"no","yes")</f>
        <v>#REF!</v>
      </c>
      <c r="BH572" s="64"/>
      <c r="BI572" s="76" t="e">
        <f>IF((0.67*BI573)&gt;BI567,"no","yes")</f>
        <v>#REF!</v>
      </c>
      <c r="BJ572" s="76" t="e">
        <f>IF((0.67*BJ573)&gt;BJ567,"no","yes")</f>
        <v>#REF!</v>
      </c>
      <c r="BK572" s="73"/>
      <c r="BL572" s="76" t="e">
        <f>IF((0.67*BL573)&gt;BL567,"no","yes")</f>
        <v>#DIV/0!</v>
      </c>
      <c r="BM572" s="76" t="e">
        <f>IF((0.67*BM573)&gt;BM567,"no","yes")</f>
        <v>#DIV/0!</v>
      </c>
      <c r="BN572" s="64"/>
      <c r="BO572" s="76" t="e">
        <f>IF((0.67*BO573)&gt;BO567,"no","yes")</f>
        <v>#DIV/0!</v>
      </c>
      <c r="BP572" s="76" t="e">
        <f>IF((0.67*BP573)&gt;BP567,"no","yes")</f>
        <v>#DIV/0!</v>
      </c>
      <c r="BQ572" s="64"/>
      <c r="BR572" s="76" t="e">
        <f>IF((0.67*BR573)&gt;BR567,"no","yes")</f>
        <v>#DIV/0!</v>
      </c>
      <c r="BS572" s="76" t="e">
        <f>IF((0.67*BS573)&gt;BS567,"no","yes")</f>
        <v>#DIV/0!</v>
      </c>
      <c r="BT572" s="64"/>
      <c r="BU572" s="76" t="e">
        <f>IF((0.67*BU573)&gt;BU567,"no","yes")</f>
        <v>#DIV/0!</v>
      </c>
      <c r="BV572" s="76" t="e">
        <f>IF((0.67*BV573)&gt;BV567,"no","yes")</f>
        <v>#DIV/0!</v>
      </c>
      <c r="BW572" s="64"/>
      <c r="BX572" s="63"/>
    </row>
    <row r="573" spans="1:76" s="59" customFormat="1" ht="14.25" x14ac:dyDescent="0.2">
      <c r="C573" s="83"/>
      <c r="D573" s="401"/>
      <c r="E573" s="402"/>
      <c r="F573" s="402"/>
      <c r="G573" s="402"/>
      <c r="H573" s="402"/>
      <c r="I573" s="402"/>
      <c r="J573" s="402"/>
      <c r="K573" s="403"/>
      <c r="L573" s="64"/>
      <c r="M573" s="64"/>
      <c r="N573" s="64"/>
      <c r="O573" s="64"/>
      <c r="P573" s="64"/>
      <c r="Q573" s="64"/>
      <c r="R573" s="64"/>
      <c r="S573" s="64"/>
      <c r="T573" s="64"/>
      <c r="U573" s="81"/>
      <c r="V573" s="81"/>
      <c r="W573" s="81"/>
      <c r="X573" s="80"/>
      <c r="Y573" s="79"/>
      <c r="Z573" s="78"/>
      <c r="AB573" s="63"/>
      <c r="AR573" s="63"/>
      <c r="AS573" s="64"/>
      <c r="AT573" s="64"/>
      <c r="AU573" s="64"/>
      <c r="AV573" s="77" t="s">
        <v>50</v>
      </c>
      <c r="AW573" s="76" t="e">
        <f>_xlfn.STDEV.P(AW547:AW566)</f>
        <v>#REF!</v>
      </c>
      <c r="AX573" s="76" t="e">
        <f>_xlfn.STDEV.P(AX547:AX566)</f>
        <v>#REF!</v>
      </c>
      <c r="AY573" s="64"/>
      <c r="AZ573" s="76" t="e">
        <f>_xlfn.STDEV.P(AZ547:AZ566)</f>
        <v>#REF!</v>
      </c>
      <c r="BA573" s="76" t="e">
        <f>_xlfn.STDEV.P(BA547:BA566)</f>
        <v>#REF!</v>
      </c>
      <c r="BB573" s="64"/>
      <c r="BC573" s="76" t="e">
        <f>_xlfn.STDEV.P(BC547:BC566)</f>
        <v>#REF!</v>
      </c>
      <c r="BD573" s="76" t="e">
        <f>_xlfn.STDEV.P(BD547:BD566)</f>
        <v>#REF!</v>
      </c>
      <c r="BE573" s="64"/>
      <c r="BF573" s="76" t="e">
        <f>_xlfn.STDEV.P(BF547:BF566)</f>
        <v>#REF!</v>
      </c>
      <c r="BG573" s="76" t="e">
        <f>_xlfn.STDEV.P(BG547:BG566)</f>
        <v>#REF!</v>
      </c>
      <c r="BH573" s="64"/>
      <c r="BI573" s="76" t="e">
        <f>_xlfn.STDEV.P(BI547:BI566)</f>
        <v>#REF!</v>
      </c>
      <c r="BJ573" s="76" t="e">
        <f>_xlfn.STDEV.P(BJ547:BJ566)</f>
        <v>#REF!</v>
      </c>
      <c r="BK573" s="64"/>
      <c r="BL573" s="76" t="e">
        <f>_xlfn.STDEV.P(BL547:BL566)</f>
        <v>#DIV/0!</v>
      </c>
      <c r="BM573" s="76" t="e">
        <f>_xlfn.STDEV.P(BM547:BM566)</f>
        <v>#DIV/0!</v>
      </c>
      <c r="BN573" s="64"/>
      <c r="BO573" s="76" t="e">
        <f>_xlfn.STDEV.P(BO547:BO566)</f>
        <v>#DIV/0!</v>
      </c>
      <c r="BP573" s="76" t="e">
        <f>_xlfn.STDEV.P(BP547:BP566)</f>
        <v>#DIV/0!</v>
      </c>
      <c r="BQ573" s="64"/>
      <c r="BR573" s="76" t="e">
        <f>_xlfn.STDEV.P(BR547:BR566)</f>
        <v>#DIV/0!</v>
      </c>
      <c r="BS573" s="76" t="e">
        <f>_xlfn.STDEV.P(BS547:BS566)</f>
        <v>#DIV/0!</v>
      </c>
      <c r="BT573" s="64"/>
      <c r="BU573" s="76" t="e">
        <f>_xlfn.STDEV.P(BU547:BU566)</f>
        <v>#DIV/0!</v>
      </c>
      <c r="BV573" s="76" t="e">
        <f>_xlfn.STDEV.P(BV547:BV566)</f>
        <v>#DIV/0!</v>
      </c>
      <c r="BX573" s="63"/>
    </row>
    <row r="574" spans="1:76" s="59" customFormat="1" x14ac:dyDescent="0.2">
      <c r="C574" s="64"/>
      <c r="D574" s="404"/>
      <c r="E574" s="405"/>
      <c r="F574" s="405"/>
      <c r="G574" s="405"/>
      <c r="H574" s="405"/>
      <c r="I574" s="405"/>
      <c r="J574" s="405"/>
      <c r="K574" s="406"/>
      <c r="U574" s="138" t="s">
        <v>49</v>
      </c>
      <c r="W574" s="64"/>
      <c r="X574" s="70"/>
      <c r="Y574" s="69"/>
      <c r="Z574" s="68"/>
      <c r="AB574" s="63"/>
      <c r="AR574" s="63"/>
      <c r="AS574" s="64"/>
      <c r="AT574" s="64"/>
      <c r="AU574" s="64"/>
      <c r="AV574" s="73" t="s">
        <v>48</v>
      </c>
      <c r="AW574" s="72">
        <f>COUNTIF(AW547:AW566,"&gt;0")</f>
        <v>0</v>
      </c>
      <c r="AX574" s="72">
        <f>COUNTIF(AX547:AX566,"&gt;0")</f>
        <v>0</v>
      </c>
      <c r="AY574" s="64"/>
      <c r="AZ574" s="72">
        <f>COUNTIF(AZ547:AZ566,"&gt;0")</f>
        <v>0</v>
      </c>
      <c r="BA574" s="72">
        <f>COUNTIF(BA547:BA566,"&gt;0")</f>
        <v>0</v>
      </c>
      <c r="BB574" s="64"/>
      <c r="BC574" s="72">
        <f>COUNTIF(BC547:BC566,"&gt;0")</f>
        <v>0</v>
      </c>
      <c r="BD574" s="72">
        <f>COUNTIF(BD547:BD566,"&gt;0")</f>
        <v>0</v>
      </c>
      <c r="BE574" s="64"/>
      <c r="BF574" s="72">
        <f>COUNTIF(BF547:BF566,"&gt;0")</f>
        <v>0</v>
      </c>
      <c r="BG574" s="72">
        <f>COUNTIF(BG547:BG566,"&gt;0")</f>
        <v>0</v>
      </c>
      <c r="BH574" s="64"/>
      <c r="BI574" s="72">
        <f>COUNTIF(BI547:BI566,"&gt;0")</f>
        <v>0</v>
      </c>
      <c r="BJ574" s="72">
        <f>COUNTIF(BJ547:BJ566,"&gt;0")</f>
        <v>0</v>
      </c>
      <c r="BK574" s="64"/>
      <c r="BL574" s="72">
        <f>COUNTIF(BL547:BL566,"&gt;0")</f>
        <v>0</v>
      </c>
      <c r="BM574" s="72">
        <f>COUNTIF(BM547:BM566,"&gt;0")</f>
        <v>0</v>
      </c>
      <c r="BN574" s="64"/>
      <c r="BO574" s="72">
        <f>COUNTIF(BO547:BO566,"&gt;0")</f>
        <v>0</v>
      </c>
      <c r="BP574" s="72">
        <f>COUNTIF(BP547:BP566,"&gt;0")</f>
        <v>0</v>
      </c>
      <c r="BQ574" s="64"/>
      <c r="BR574" s="72">
        <f>COUNTIF(BR547:BR566,"&gt;0")</f>
        <v>0</v>
      </c>
      <c r="BS574" s="72">
        <f>COUNTIF(BS547:BS566,"&gt;0")</f>
        <v>0</v>
      </c>
      <c r="BT574" s="64"/>
      <c r="BU574" s="72">
        <f>COUNTIF(BU547:BU566,"&gt;0")</f>
        <v>0</v>
      </c>
      <c r="BV574" s="72">
        <f>COUNTIF(BV547:BV566,"&gt;0")</f>
        <v>0</v>
      </c>
      <c r="BX574" s="63"/>
    </row>
    <row r="575" spans="1:76" s="59" customFormat="1" ht="14.25" x14ac:dyDescent="0.2">
      <c r="C575" s="64"/>
      <c r="D575" s="135"/>
      <c r="E575" s="135"/>
      <c r="F575" s="135"/>
      <c r="G575" s="135"/>
      <c r="H575" s="135"/>
      <c r="I575" s="135"/>
      <c r="J575" s="135"/>
      <c r="K575" s="135"/>
      <c r="U575" s="137" t="s">
        <v>47</v>
      </c>
      <c r="W575" s="64"/>
      <c r="X575" s="70"/>
      <c r="Y575" s="69"/>
      <c r="Z575" s="68"/>
      <c r="AB575" s="63"/>
      <c r="AR575" s="63"/>
      <c r="BX575" s="63"/>
    </row>
    <row r="576" spans="1:76" s="59" customFormat="1" ht="14.25" x14ac:dyDescent="0.2">
      <c r="C576" s="64"/>
      <c r="D576" s="135"/>
      <c r="E576" s="135"/>
      <c r="F576" s="135"/>
      <c r="G576" s="135"/>
      <c r="H576" s="135"/>
      <c r="I576" s="135"/>
      <c r="J576" s="135"/>
      <c r="K576" s="135"/>
      <c r="W576" s="64"/>
      <c r="X576" s="67"/>
      <c r="Y576" s="66"/>
      <c r="Z576" s="65"/>
      <c r="AB576" s="63"/>
      <c r="AR576" s="63"/>
      <c r="BX576" s="63"/>
    </row>
    <row r="577" spans="1:76" s="59" customFormat="1" ht="18" x14ac:dyDescent="0.25">
      <c r="W577" s="64"/>
      <c r="X577" s="64"/>
      <c r="Y577" s="64"/>
      <c r="Z577" s="64"/>
      <c r="AB577" s="63"/>
      <c r="AR577" s="60"/>
      <c r="AS577" s="62"/>
      <c r="AT577" s="62"/>
      <c r="AU577" s="61"/>
      <c r="AV577" s="61"/>
      <c r="AW577" s="61"/>
      <c r="AX577" s="61"/>
      <c r="AY577" s="61"/>
      <c r="AZ577" s="61"/>
      <c r="BA577" s="61"/>
      <c r="BB577" s="61"/>
      <c r="BC577" s="61"/>
      <c r="BD577" s="61"/>
      <c r="BE577" s="61"/>
      <c r="BF577" s="61"/>
      <c r="BG577" s="61"/>
      <c r="BH577" s="61"/>
      <c r="BI577" s="61"/>
      <c r="BJ577" s="61"/>
      <c r="BK577" s="61"/>
      <c r="BL577" s="61"/>
      <c r="BM577" s="61"/>
      <c r="BN577" s="61"/>
      <c r="BO577" s="61"/>
      <c r="BP577" s="61"/>
      <c r="BQ577" s="61"/>
      <c r="BR577" s="61"/>
      <c r="BS577" s="61"/>
      <c r="BT577" s="61"/>
      <c r="BU577" s="61"/>
      <c r="BV577" s="61"/>
      <c r="BW577" s="61"/>
      <c r="BX577" s="60"/>
    </row>
    <row r="578" spans="1:76" s="59" customFormat="1" ht="14.25" x14ac:dyDescent="0.2">
      <c r="AB578" s="63"/>
      <c r="AR578" s="63"/>
      <c r="BX578" s="63"/>
    </row>
    <row r="579" spans="1:76" s="59" customFormat="1" ht="14.25" x14ac:dyDescent="0.2">
      <c r="AB579" s="63"/>
      <c r="AR579" s="63"/>
      <c r="BX579" s="63"/>
    </row>
    <row r="580" spans="1:76" s="63" customFormat="1" ht="18" x14ac:dyDescent="0.25">
      <c r="A580" s="134">
        <f>1+A544</f>
        <v>16</v>
      </c>
      <c r="B580" s="134"/>
      <c r="C580" s="133" t="s">
        <v>231</v>
      </c>
      <c r="D580" s="171"/>
      <c r="E580" s="171"/>
      <c r="F580" s="171"/>
      <c r="G580" s="171"/>
      <c r="H580" s="171"/>
      <c r="K580" s="171"/>
      <c r="L580" s="171"/>
      <c r="M580" s="152"/>
      <c r="N580" s="152"/>
      <c r="O580" s="152"/>
      <c r="AS580" s="143">
        <f>A580</f>
        <v>16</v>
      </c>
      <c r="AT580" s="143" t="str">
        <f>C580</f>
        <v>t CO2 Reduced per Land Unit</v>
      </c>
      <c r="AU580" s="60"/>
      <c r="AV580" s="60"/>
      <c r="AW580" s="60"/>
      <c r="AX580" s="60"/>
      <c r="AY580" s="60"/>
      <c r="AZ580" s="60"/>
      <c r="BA580" s="60"/>
      <c r="BB580" s="60"/>
      <c r="BC580" s="60"/>
      <c r="BD580" s="60"/>
      <c r="BE580" s="60"/>
      <c r="BF580" s="60"/>
      <c r="BG580" s="60"/>
      <c r="BH580" s="60"/>
      <c r="BI580" s="60"/>
      <c r="BJ580" s="60"/>
      <c r="BK580" s="60"/>
      <c r="BL580" s="60"/>
      <c r="BM580" s="60"/>
      <c r="BN580" s="60"/>
      <c r="BO580" s="60"/>
      <c r="BP580" s="60"/>
      <c r="BQ580" s="60"/>
      <c r="BR580" s="60"/>
      <c r="BS580" s="60"/>
      <c r="BT580" s="60"/>
      <c r="BU580" s="60"/>
      <c r="BV580" s="60"/>
      <c r="BW580" s="60"/>
    </row>
    <row r="581" spans="1:76" s="59" customFormat="1" x14ac:dyDescent="0.25">
      <c r="A581" s="83"/>
      <c r="B581" s="83"/>
      <c r="C581" s="83"/>
      <c r="D581" s="129"/>
      <c r="E581" s="129"/>
      <c r="F581" s="129"/>
      <c r="G581" s="129"/>
      <c r="H581" s="129"/>
      <c r="K581" s="129"/>
      <c r="L581" s="129"/>
      <c r="M581" s="64"/>
      <c r="N581" s="64"/>
      <c r="O581" s="64"/>
      <c r="AB581" s="63"/>
      <c r="AR581" s="63"/>
      <c r="AS581" s="89"/>
      <c r="AT581" s="89"/>
      <c r="AU581" s="89"/>
      <c r="AV581" s="89"/>
      <c r="AW581" s="128" t="e">
        <f>IF($AV$45="Region",'[1]Advanced Controls'!$A$59,'[1]AEZ Data'!$A$78)</f>
        <v>#REF!</v>
      </c>
      <c r="AX581" s="128"/>
      <c r="AY581" s="89"/>
      <c r="AZ581" s="128" t="e">
        <f>IF($AV$45="Region",'[1]Advanced Controls'!$A$60,'[1]AEZ Data'!$A$80)</f>
        <v>#REF!</v>
      </c>
      <c r="BA581" s="128"/>
      <c r="BB581" s="89"/>
      <c r="BC581" s="128" t="e">
        <f>IF($AV$45="Region",'[1]Advanced Controls'!$A$61,'[1]AEZ Data'!$A$79)</f>
        <v>#REF!</v>
      </c>
      <c r="BD581" s="128"/>
      <c r="BE581" s="89"/>
      <c r="BF581" s="128" t="e">
        <f>IF($AV$45="Region",'[1]Advanced Controls'!$A$62,'[1]AEZ Data'!$A$81)</f>
        <v>#REF!</v>
      </c>
      <c r="BG581" s="128"/>
      <c r="BH581" s="89"/>
      <c r="BI581" s="128" t="e">
        <f>IF($AV$45="Region",'[1]Advanced Controls'!$A$63,'[1]AEZ Data'!$A$82)</f>
        <v>#REF!</v>
      </c>
      <c r="BJ581" s="128"/>
      <c r="BK581" s="89"/>
      <c r="BL581" s="128" t="s">
        <v>90</v>
      </c>
      <c r="BM581" s="128"/>
      <c r="BN581" s="89"/>
      <c r="BO581" s="128" t="s">
        <v>89</v>
      </c>
      <c r="BP581" s="128"/>
      <c r="BQ581" s="89"/>
      <c r="BR581" s="128" t="s">
        <v>88</v>
      </c>
      <c r="BS581" s="128"/>
      <c r="BT581" s="89"/>
      <c r="BU581" s="128" t="s">
        <v>87</v>
      </c>
      <c r="BV581" s="128"/>
      <c r="BW581" s="89"/>
      <c r="BX581" s="63"/>
    </row>
    <row r="582" spans="1:76" s="59" customFormat="1" ht="45.75" thickBot="1" x14ac:dyDescent="0.3">
      <c r="A582" s="92" t="s">
        <v>86</v>
      </c>
      <c r="B582" s="127" t="s">
        <v>85</v>
      </c>
      <c r="C582" s="124" t="s">
        <v>84</v>
      </c>
      <c r="D582" s="126" t="s">
        <v>83</v>
      </c>
      <c r="E582" s="126" t="s">
        <v>82</v>
      </c>
      <c r="F582" s="124" t="s">
        <v>81</v>
      </c>
      <c r="G582" s="125" t="s">
        <v>80</v>
      </c>
      <c r="H582" s="124" t="s">
        <v>79</v>
      </c>
      <c r="I582" s="124" t="s">
        <v>78</v>
      </c>
      <c r="J582" s="124" t="s">
        <v>77</v>
      </c>
      <c r="K582" s="123" t="s">
        <v>76</v>
      </c>
      <c r="L582" s="122" t="s">
        <v>75</v>
      </c>
      <c r="M582" s="142" t="s">
        <v>74</v>
      </c>
      <c r="N582" s="119" t="s">
        <v>73</v>
      </c>
      <c r="O582" s="120" t="s">
        <v>72</v>
      </c>
      <c r="P582" s="120" t="s">
        <v>71</v>
      </c>
      <c r="Q582" s="439"/>
      <c r="R582" s="439"/>
      <c r="S582" s="114"/>
      <c r="T582" s="118" t="s">
        <v>70</v>
      </c>
      <c r="U582" s="117" t="s">
        <v>66</v>
      </c>
      <c r="V582" s="117" t="s">
        <v>65</v>
      </c>
      <c r="W582" s="117" t="s">
        <v>69</v>
      </c>
      <c r="X582" s="116" t="s">
        <v>68</v>
      </c>
      <c r="Y582" s="114"/>
      <c r="Z582" s="114"/>
      <c r="AB582" s="63"/>
      <c r="AR582" s="63"/>
      <c r="AS582" s="114"/>
      <c r="AT582" s="114"/>
      <c r="AU582" s="116" t="s">
        <v>67</v>
      </c>
      <c r="AV582" s="114"/>
      <c r="AW582" s="115" t="s">
        <v>66</v>
      </c>
      <c r="AX582" s="115" t="s">
        <v>65</v>
      </c>
      <c r="AY582" s="114"/>
      <c r="AZ582" s="115" t="s">
        <v>66</v>
      </c>
      <c r="BA582" s="115" t="s">
        <v>65</v>
      </c>
      <c r="BB582" s="114"/>
      <c r="BC582" s="115" t="s">
        <v>66</v>
      </c>
      <c r="BD582" s="115" t="s">
        <v>65</v>
      </c>
      <c r="BE582" s="114"/>
      <c r="BF582" s="115" t="s">
        <v>66</v>
      </c>
      <c r="BG582" s="115" t="s">
        <v>65</v>
      </c>
      <c r="BH582" s="114"/>
      <c r="BI582" s="115" t="s">
        <v>66</v>
      </c>
      <c r="BJ582" s="115" t="s">
        <v>65</v>
      </c>
      <c r="BK582" s="114"/>
      <c r="BL582" s="115" t="s">
        <v>66</v>
      </c>
      <c r="BM582" s="115" t="s">
        <v>65</v>
      </c>
      <c r="BN582" s="114"/>
      <c r="BO582" s="115" t="s">
        <v>66</v>
      </c>
      <c r="BP582" s="115" t="s">
        <v>65</v>
      </c>
      <c r="BQ582" s="114"/>
      <c r="BR582" s="115" t="s">
        <v>66</v>
      </c>
      <c r="BS582" s="115" t="s">
        <v>65</v>
      </c>
      <c r="BT582" s="114"/>
      <c r="BU582" s="115" t="s">
        <v>66</v>
      </c>
      <c r="BV582" s="115" t="s">
        <v>65</v>
      </c>
      <c r="BW582" s="114"/>
      <c r="BX582" s="63"/>
    </row>
    <row r="583" spans="1:76" s="59" customFormat="1" x14ac:dyDescent="0.25">
      <c r="A583" s="83">
        <v>1</v>
      </c>
      <c r="B583" s="109" t="str">
        <f t="shared" ref="B583:B602" si="355">CONCATENATE(E583,": ",C583)</f>
        <v xml:space="preserve">: </v>
      </c>
      <c r="C583" s="108"/>
      <c r="D583" s="108"/>
      <c r="E583" s="108"/>
      <c r="F583" s="113"/>
      <c r="G583" s="108"/>
      <c r="H583" s="107"/>
      <c r="I583" s="106"/>
      <c r="J583" s="106"/>
      <c r="K583" s="110"/>
      <c r="L583" s="110"/>
      <c r="M583" s="104"/>
      <c r="N583" s="151" t="e">
        <f>'[1]Advanced Controls'!$C$137</f>
        <v>#REF!</v>
      </c>
      <c r="O583" s="105"/>
      <c r="P583" s="104"/>
      <c r="Q583" s="440"/>
      <c r="R583" s="440"/>
      <c r="S583" s="64"/>
      <c r="T583" s="103"/>
      <c r="U583" s="101" t="str">
        <f t="shared" ref="U583:U602" si="356">IF(T583="Y","",IF(AND(M583="",K583=""),"",IF(M583="",K583,M583)))</f>
        <v/>
      </c>
      <c r="V583" s="102" t="str">
        <f t="shared" ref="V583:V602" si="357">IF(U583="","",IF($U$611="Y",W583,IF(U583&gt;=$U$603-$AD$36*$U$607,IF(U583&lt;=$U$603+$AD$36*$U$607,U583,""),"")))</f>
        <v/>
      </c>
      <c r="W583" s="101" t="str">
        <f t="shared" ref="W583:W602" si="358">IF(T583="Y","",IF(AND(M583="",K583=""),"",IF(M583="",K583*O583,M583*O583)))</f>
        <v/>
      </c>
      <c r="X583" s="100" t="e">
        <f t="shared" ref="X583:X602" si="359">IF(AND(N583="",L583=""),"",IF(N583="",L583,N583))</f>
        <v>#REF!</v>
      </c>
      <c r="Y583" s="89"/>
      <c r="Z583" s="89"/>
      <c r="AB583" s="63"/>
      <c r="AR583" s="63"/>
      <c r="AS583" s="89"/>
      <c r="AT583" s="89"/>
      <c r="AU583" s="112" t="str">
        <f>$W583</f>
        <v/>
      </c>
      <c r="AV583" s="89"/>
      <c r="AW583" s="98" t="e">
        <f t="shared" ref="AW583:AW602" si="360">IF($AV$45="region",IF($E583=AW$763,$U583,""),IF($G583=AW$763,$U583,""))</f>
        <v>#REF!</v>
      </c>
      <c r="AX583" s="98" t="e">
        <f t="shared" ref="AX583:AX602" si="361">IF($AV$45="Region",IF($E583=AW$763,$V583,""),IF($G583=AW$763,$V583,""))</f>
        <v>#REF!</v>
      </c>
      <c r="AY583" s="89"/>
      <c r="AZ583" s="98" t="e">
        <f t="shared" ref="AZ583:AZ602" si="362">IF($AV$45="region",IF($E583=AZ$763,$U583,""),IF($G583=AZ$763,$U583,""))</f>
        <v>#REF!</v>
      </c>
      <c r="BA583" s="98" t="e">
        <f t="shared" ref="BA583:BA602" si="363">IF($AV$45="Region",IF($E583=AZ$763,$V583,""),IF($G583=AZ$763,$V583,""))</f>
        <v>#REF!</v>
      </c>
      <c r="BB583" s="89"/>
      <c r="BC583" s="98" t="e">
        <f t="shared" ref="BC583:BC602" si="364">IF($AV$45="region",IF($E583=BC$763,$U583,""),IF($G583=BC$763,$U583,""))</f>
        <v>#REF!</v>
      </c>
      <c r="BD583" s="98" t="e">
        <f t="shared" ref="BD583:BD602" si="365">IF($AV$45="Region",IF($E583=BC$763,$V583,""),IF($G583=BC$763,$V583,""))</f>
        <v>#REF!</v>
      </c>
      <c r="BE583" s="89"/>
      <c r="BF583" s="98" t="e">
        <f t="shared" ref="BF583:BF602" si="366">IF($AV$45="region",IF($E583=BF$763,$U583,""),IF($G583=BF$763,$U583,""))</f>
        <v>#REF!</v>
      </c>
      <c r="BG583" s="98" t="e">
        <f t="shared" ref="BG583:BG602" si="367">IF($AV$45="Region",IF($E583=BF$763,$V583,""),IF($G583=BF$763,$V583,""))</f>
        <v>#REF!</v>
      </c>
      <c r="BH583" s="89"/>
      <c r="BI583" s="98" t="e">
        <f t="shared" ref="BI583:BI602" si="368">IF($AV$45="region",IF($E583=BI$763,$U583,""),IF($G583=BI$763,$U583,""))</f>
        <v>#REF!</v>
      </c>
      <c r="BJ583" s="98" t="e">
        <f t="shared" ref="BJ583:BJ602" si="369">IF($AV$45="Region",IF($E583=BI$763,$V583,""),IF($G583=BI$763,$V583,""))</f>
        <v>#REF!</v>
      </c>
      <c r="BK583" s="89"/>
      <c r="BL583" s="98" t="str">
        <f t="shared" ref="BL583:BL602" si="370">IF($E583=$BL$48,U583,"")</f>
        <v/>
      </c>
      <c r="BM583" s="98" t="str">
        <f t="shared" ref="BM583:BM602" si="371">IF($E583=$BL$48,V583,"")</f>
        <v/>
      </c>
      <c r="BN583" s="89"/>
      <c r="BO583" s="98" t="str">
        <f t="shared" ref="BO583:BO602" si="372">IF($E583=$BO$48,U583,"")</f>
        <v/>
      </c>
      <c r="BP583" s="98" t="str">
        <f t="shared" ref="BP583:BP602" si="373">IF($E583=$BO$48,V583,"")</f>
        <v/>
      </c>
      <c r="BQ583" s="89"/>
      <c r="BR583" s="98" t="str">
        <f t="shared" ref="BR583:BR602" si="374">IF($E583=$BR$48,U583,"")</f>
        <v/>
      </c>
      <c r="BS583" s="98" t="str">
        <f t="shared" ref="BS583:BS602" si="375">IF($E583=$BR$48,V583,"")</f>
        <v/>
      </c>
      <c r="BT583" s="89"/>
      <c r="BU583" s="98" t="str">
        <f t="shared" ref="BU583:BU602" si="376">IF($E583=$BU$48,U583,"")</f>
        <v/>
      </c>
      <c r="BV583" s="98" t="str">
        <f t="shared" ref="BV583:BV602" si="377">IF($E583=$BU$48,V583,"")</f>
        <v/>
      </c>
      <c r="BW583" s="89"/>
      <c r="BX583" s="63"/>
    </row>
    <row r="584" spans="1:76" s="59" customFormat="1" x14ac:dyDescent="0.25">
      <c r="A584" s="83">
        <v>2</v>
      </c>
      <c r="B584" s="109" t="str">
        <f t="shared" si="355"/>
        <v xml:space="preserve">: </v>
      </c>
      <c r="C584" s="108"/>
      <c r="D584" s="108"/>
      <c r="E584" s="108"/>
      <c r="F584" s="108"/>
      <c r="G584" s="108"/>
      <c r="H584" s="107"/>
      <c r="I584" s="106"/>
      <c r="J584" s="106"/>
      <c r="K584" s="105"/>
      <c r="L584" s="110"/>
      <c r="M584" s="104"/>
      <c r="N584" s="151" t="e">
        <f>'[1]Advanced Controls'!$C$137</f>
        <v>#REF!</v>
      </c>
      <c r="O584" s="105"/>
      <c r="P584" s="104"/>
      <c r="Q584" s="440"/>
      <c r="R584" s="440"/>
      <c r="S584" s="64"/>
      <c r="T584" s="103"/>
      <c r="U584" s="101" t="str">
        <f t="shared" si="356"/>
        <v/>
      </c>
      <c r="V584" s="102" t="str">
        <f t="shared" si="357"/>
        <v/>
      </c>
      <c r="W584" s="101" t="str">
        <f t="shared" si="358"/>
        <v/>
      </c>
      <c r="X584" s="100" t="e">
        <f t="shared" si="359"/>
        <v>#REF!</v>
      </c>
      <c r="Y584" s="89"/>
      <c r="Z584" s="89"/>
      <c r="AB584" s="63"/>
      <c r="AR584" s="63"/>
      <c r="AS584" s="89"/>
      <c r="AT584" s="89"/>
      <c r="AU584" s="99"/>
      <c r="AV584" s="89"/>
      <c r="AW584" s="98" t="e">
        <f t="shared" si="360"/>
        <v>#REF!</v>
      </c>
      <c r="AX584" s="98" t="e">
        <f t="shared" si="361"/>
        <v>#REF!</v>
      </c>
      <c r="AY584" s="89"/>
      <c r="AZ584" s="98" t="e">
        <f t="shared" si="362"/>
        <v>#REF!</v>
      </c>
      <c r="BA584" s="98" t="e">
        <f t="shared" si="363"/>
        <v>#REF!</v>
      </c>
      <c r="BB584" s="89"/>
      <c r="BC584" s="98" t="e">
        <f t="shared" si="364"/>
        <v>#REF!</v>
      </c>
      <c r="BD584" s="98" t="e">
        <f t="shared" si="365"/>
        <v>#REF!</v>
      </c>
      <c r="BE584" s="89"/>
      <c r="BF584" s="98" t="e">
        <f t="shared" si="366"/>
        <v>#REF!</v>
      </c>
      <c r="BG584" s="98" t="e">
        <f t="shared" si="367"/>
        <v>#REF!</v>
      </c>
      <c r="BH584" s="89"/>
      <c r="BI584" s="98" t="e">
        <f t="shared" si="368"/>
        <v>#REF!</v>
      </c>
      <c r="BJ584" s="98" t="e">
        <f t="shared" si="369"/>
        <v>#REF!</v>
      </c>
      <c r="BK584" s="89"/>
      <c r="BL584" s="98" t="str">
        <f t="shared" si="370"/>
        <v/>
      </c>
      <c r="BM584" s="98" t="str">
        <f t="shared" si="371"/>
        <v/>
      </c>
      <c r="BN584" s="89"/>
      <c r="BO584" s="98" t="str">
        <f t="shared" si="372"/>
        <v/>
      </c>
      <c r="BP584" s="98" t="str">
        <f t="shared" si="373"/>
        <v/>
      </c>
      <c r="BQ584" s="89"/>
      <c r="BR584" s="98" t="str">
        <f t="shared" si="374"/>
        <v/>
      </c>
      <c r="BS584" s="98" t="str">
        <f t="shared" si="375"/>
        <v/>
      </c>
      <c r="BT584" s="89"/>
      <c r="BU584" s="98" t="str">
        <f t="shared" si="376"/>
        <v/>
      </c>
      <c r="BV584" s="98" t="str">
        <f t="shared" si="377"/>
        <v/>
      </c>
      <c r="BW584" s="89"/>
      <c r="BX584" s="63"/>
    </row>
    <row r="585" spans="1:76" s="59" customFormat="1" x14ac:dyDescent="0.25">
      <c r="A585" s="83">
        <v>3</v>
      </c>
      <c r="B585" s="109" t="str">
        <f t="shared" si="355"/>
        <v xml:space="preserve">: </v>
      </c>
      <c r="C585" s="106"/>
      <c r="D585" s="106"/>
      <c r="E585" s="108"/>
      <c r="F585" s="106"/>
      <c r="G585" s="108"/>
      <c r="H585" s="107"/>
      <c r="I585" s="106"/>
      <c r="J585" s="106"/>
      <c r="K585" s="104"/>
      <c r="L585" s="110"/>
      <c r="M585" s="104"/>
      <c r="N585" s="151" t="e">
        <f>'[1]Advanced Controls'!$C$137</f>
        <v>#REF!</v>
      </c>
      <c r="O585" s="105"/>
      <c r="P585" s="104"/>
      <c r="Q585" s="440"/>
      <c r="R585" s="440"/>
      <c r="S585" s="64"/>
      <c r="T585" s="103"/>
      <c r="U585" s="101" t="str">
        <f t="shared" si="356"/>
        <v/>
      </c>
      <c r="V585" s="102" t="str">
        <f t="shared" si="357"/>
        <v/>
      </c>
      <c r="W585" s="101" t="str">
        <f t="shared" si="358"/>
        <v/>
      </c>
      <c r="X585" s="100" t="e">
        <f t="shared" si="359"/>
        <v>#REF!</v>
      </c>
      <c r="Y585" s="89"/>
      <c r="Z585" s="89"/>
      <c r="AB585" s="63"/>
      <c r="AR585" s="63"/>
      <c r="AS585" s="89"/>
      <c r="AT585" s="89"/>
      <c r="AU585" s="64"/>
      <c r="AV585" s="89"/>
      <c r="AW585" s="98" t="e">
        <f t="shared" si="360"/>
        <v>#REF!</v>
      </c>
      <c r="AX585" s="98" t="e">
        <f t="shared" si="361"/>
        <v>#REF!</v>
      </c>
      <c r="AY585" s="89"/>
      <c r="AZ585" s="98" t="e">
        <f t="shared" si="362"/>
        <v>#REF!</v>
      </c>
      <c r="BA585" s="98" t="e">
        <f t="shared" si="363"/>
        <v>#REF!</v>
      </c>
      <c r="BB585" s="89"/>
      <c r="BC585" s="98" t="e">
        <f t="shared" si="364"/>
        <v>#REF!</v>
      </c>
      <c r="BD585" s="98" t="e">
        <f t="shared" si="365"/>
        <v>#REF!</v>
      </c>
      <c r="BE585" s="89"/>
      <c r="BF585" s="98" t="e">
        <f t="shared" si="366"/>
        <v>#REF!</v>
      </c>
      <c r="BG585" s="98" t="e">
        <f t="shared" si="367"/>
        <v>#REF!</v>
      </c>
      <c r="BH585" s="89"/>
      <c r="BI585" s="98" t="e">
        <f t="shared" si="368"/>
        <v>#REF!</v>
      </c>
      <c r="BJ585" s="98" t="e">
        <f t="shared" si="369"/>
        <v>#REF!</v>
      </c>
      <c r="BK585" s="89"/>
      <c r="BL585" s="98" t="str">
        <f t="shared" si="370"/>
        <v/>
      </c>
      <c r="BM585" s="98" t="str">
        <f t="shared" si="371"/>
        <v/>
      </c>
      <c r="BN585" s="89"/>
      <c r="BO585" s="98" t="str">
        <f t="shared" si="372"/>
        <v/>
      </c>
      <c r="BP585" s="98" t="str">
        <f t="shared" si="373"/>
        <v/>
      </c>
      <c r="BQ585" s="89"/>
      <c r="BR585" s="98" t="str">
        <f t="shared" si="374"/>
        <v/>
      </c>
      <c r="BS585" s="98" t="str">
        <f t="shared" si="375"/>
        <v/>
      </c>
      <c r="BT585" s="89"/>
      <c r="BU585" s="98" t="str">
        <f t="shared" si="376"/>
        <v/>
      </c>
      <c r="BV585" s="98" t="str">
        <f t="shared" si="377"/>
        <v/>
      </c>
      <c r="BW585" s="89"/>
      <c r="BX585" s="63"/>
    </row>
    <row r="586" spans="1:76" s="59" customFormat="1" x14ac:dyDescent="0.25">
      <c r="A586" s="83">
        <v>4</v>
      </c>
      <c r="B586" s="109" t="str">
        <f t="shared" si="355"/>
        <v xml:space="preserve">: </v>
      </c>
      <c r="C586" s="106"/>
      <c r="D586" s="106"/>
      <c r="E586" s="108"/>
      <c r="F586" s="106"/>
      <c r="G586" s="108"/>
      <c r="H586" s="107"/>
      <c r="I586" s="106"/>
      <c r="J586" s="106"/>
      <c r="K586" s="104"/>
      <c r="L586" s="110"/>
      <c r="M586" s="104"/>
      <c r="N586" s="151" t="e">
        <f>'[1]Advanced Controls'!$C$137</f>
        <v>#REF!</v>
      </c>
      <c r="O586" s="105"/>
      <c r="P586" s="104"/>
      <c r="Q586" s="440"/>
      <c r="R586" s="440"/>
      <c r="S586" s="64"/>
      <c r="T586" s="103"/>
      <c r="U586" s="101" t="str">
        <f t="shared" si="356"/>
        <v/>
      </c>
      <c r="V586" s="102" t="str">
        <f t="shared" si="357"/>
        <v/>
      </c>
      <c r="W586" s="101" t="str">
        <f t="shared" si="358"/>
        <v/>
      </c>
      <c r="X586" s="100" t="e">
        <f t="shared" si="359"/>
        <v>#REF!</v>
      </c>
      <c r="Y586" s="89"/>
      <c r="Z586" s="89"/>
      <c r="AB586" s="63"/>
      <c r="AR586" s="63"/>
      <c r="AS586" s="89"/>
      <c r="AT586" s="89"/>
      <c r="AU586" s="99"/>
      <c r="AV586" s="89"/>
      <c r="AW586" s="98" t="e">
        <f t="shared" si="360"/>
        <v>#REF!</v>
      </c>
      <c r="AX586" s="98" t="e">
        <f t="shared" si="361"/>
        <v>#REF!</v>
      </c>
      <c r="AY586" s="89"/>
      <c r="AZ586" s="98" t="e">
        <f t="shared" si="362"/>
        <v>#REF!</v>
      </c>
      <c r="BA586" s="98" t="e">
        <f t="shared" si="363"/>
        <v>#REF!</v>
      </c>
      <c r="BB586" s="89"/>
      <c r="BC586" s="98" t="e">
        <f t="shared" si="364"/>
        <v>#REF!</v>
      </c>
      <c r="BD586" s="98" t="e">
        <f t="shared" si="365"/>
        <v>#REF!</v>
      </c>
      <c r="BE586" s="89"/>
      <c r="BF586" s="98" t="e">
        <f t="shared" si="366"/>
        <v>#REF!</v>
      </c>
      <c r="BG586" s="98" t="e">
        <f t="shared" si="367"/>
        <v>#REF!</v>
      </c>
      <c r="BH586" s="89"/>
      <c r="BI586" s="98" t="e">
        <f t="shared" si="368"/>
        <v>#REF!</v>
      </c>
      <c r="BJ586" s="98" t="e">
        <f t="shared" si="369"/>
        <v>#REF!</v>
      </c>
      <c r="BK586" s="89"/>
      <c r="BL586" s="98" t="str">
        <f t="shared" si="370"/>
        <v/>
      </c>
      <c r="BM586" s="98" t="str">
        <f t="shared" si="371"/>
        <v/>
      </c>
      <c r="BN586" s="89"/>
      <c r="BO586" s="98" t="str">
        <f t="shared" si="372"/>
        <v/>
      </c>
      <c r="BP586" s="98" t="str">
        <f t="shared" si="373"/>
        <v/>
      </c>
      <c r="BQ586" s="89"/>
      <c r="BR586" s="98" t="str">
        <f t="shared" si="374"/>
        <v/>
      </c>
      <c r="BS586" s="98" t="str">
        <f t="shared" si="375"/>
        <v/>
      </c>
      <c r="BT586" s="89"/>
      <c r="BU586" s="98" t="str">
        <f t="shared" si="376"/>
        <v/>
      </c>
      <c r="BV586" s="98" t="str">
        <f t="shared" si="377"/>
        <v/>
      </c>
      <c r="BW586" s="89"/>
      <c r="BX586" s="63"/>
    </row>
    <row r="587" spans="1:76" s="59" customFormat="1" x14ac:dyDescent="0.25">
      <c r="A587" s="83">
        <v>5</v>
      </c>
      <c r="B587" s="109" t="str">
        <f t="shared" si="355"/>
        <v xml:space="preserve">: </v>
      </c>
      <c r="C587" s="106"/>
      <c r="D587" s="106"/>
      <c r="E587" s="108"/>
      <c r="F587" s="106"/>
      <c r="G587" s="108"/>
      <c r="H587" s="107"/>
      <c r="I587" s="106"/>
      <c r="J587" s="106"/>
      <c r="K587" s="104"/>
      <c r="L587" s="110"/>
      <c r="M587" s="104"/>
      <c r="N587" s="151" t="e">
        <f>'[1]Advanced Controls'!$C$137</f>
        <v>#REF!</v>
      </c>
      <c r="O587" s="105"/>
      <c r="P587" s="104"/>
      <c r="Q587" s="440"/>
      <c r="R587" s="440"/>
      <c r="S587" s="64"/>
      <c r="T587" s="103"/>
      <c r="U587" s="101" t="str">
        <f t="shared" si="356"/>
        <v/>
      </c>
      <c r="V587" s="102" t="str">
        <f t="shared" si="357"/>
        <v/>
      </c>
      <c r="W587" s="101" t="str">
        <f t="shared" si="358"/>
        <v/>
      </c>
      <c r="X587" s="100" t="e">
        <f t="shared" si="359"/>
        <v>#REF!</v>
      </c>
      <c r="Y587" s="89"/>
      <c r="Z587" s="89"/>
      <c r="AB587" s="63"/>
      <c r="AR587" s="63"/>
      <c r="AS587" s="89"/>
      <c r="AT587" s="89"/>
      <c r="AU587" s="99"/>
      <c r="AV587" s="89"/>
      <c r="AW587" s="98" t="e">
        <f t="shared" si="360"/>
        <v>#REF!</v>
      </c>
      <c r="AX587" s="98" t="e">
        <f t="shared" si="361"/>
        <v>#REF!</v>
      </c>
      <c r="AY587" s="89"/>
      <c r="AZ587" s="98" t="e">
        <f t="shared" si="362"/>
        <v>#REF!</v>
      </c>
      <c r="BA587" s="98" t="e">
        <f t="shared" si="363"/>
        <v>#REF!</v>
      </c>
      <c r="BB587" s="89"/>
      <c r="BC587" s="98" t="e">
        <f t="shared" si="364"/>
        <v>#REF!</v>
      </c>
      <c r="BD587" s="98" t="e">
        <f t="shared" si="365"/>
        <v>#REF!</v>
      </c>
      <c r="BE587" s="89"/>
      <c r="BF587" s="98" t="e">
        <f t="shared" si="366"/>
        <v>#REF!</v>
      </c>
      <c r="BG587" s="98" t="e">
        <f t="shared" si="367"/>
        <v>#REF!</v>
      </c>
      <c r="BH587" s="89"/>
      <c r="BI587" s="98" t="e">
        <f t="shared" si="368"/>
        <v>#REF!</v>
      </c>
      <c r="BJ587" s="98" t="e">
        <f t="shared" si="369"/>
        <v>#REF!</v>
      </c>
      <c r="BK587" s="89"/>
      <c r="BL587" s="98" t="str">
        <f t="shared" si="370"/>
        <v/>
      </c>
      <c r="BM587" s="98" t="str">
        <f t="shared" si="371"/>
        <v/>
      </c>
      <c r="BN587" s="89"/>
      <c r="BO587" s="98" t="str">
        <f t="shared" si="372"/>
        <v/>
      </c>
      <c r="BP587" s="98" t="str">
        <f t="shared" si="373"/>
        <v/>
      </c>
      <c r="BQ587" s="89"/>
      <c r="BR587" s="98" t="str">
        <f t="shared" si="374"/>
        <v/>
      </c>
      <c r="BS587" s="98" t="str">
        <f t="shared" si="375"/>
        <v/>
      </c>
      <c r="BT587" s="89"/>
      <c r="BU587" s="98" t="str">
        <f t="shared" si="376"/>
        <v/>
      </c>
      <c r="BV587" s="98" t="str">
        <f t="shared" si="377"/>
        <v/>
      </c>
      <c r="BW587" s="89"/>
      <c r="BX587" s="63"/>
    </row>
    <row r="588" spans="1:76" s="59" customFormat="1" x14ac:dyDescent="0.25">
      <c r="A588" s="83">
        <v>6</v>
      </c>
      <c r="B588" s="109" t="str">
        <f t="shared" si="355"/>
        <v xml:space="preserve">: </v>
      </c>
      <c r="C588" s="106"/>
      <c r="D588" s="106"/>
      <c r="E588" s="108"/>
      <c r="F588" s="106"/>
      <c r="G588" s="108"/>
      <c r="H588" s="107"/>
      <c r="I588" s="106"/>
      <c r="J588" s="106"/>
      <c r="K588" s="104"/>
      <c r="L588" s="110"/>
      <c r="M588" s="104"/>
      <c r="N588" s="151" t="e">
        <f>'[1]Advanced Controls'!$C$137</f>
        <v>#REF!</v>
      </c>
      <c r="O588" s="105"/>
      <c r="P588" s="104"/>
      <c r="Q588" s="440"/>
      <c r="R588" s="440"/>
      <c r="S588" s="64"/>
      <c r="T588" s="103"/>
      <c r="U588" s="101" t="str">
        <f t="shared" si="356"/>
        <v/>
      </c>
      <c r="V588" s="102" t="str">
        <f t="shared" si="357"/>
        <v/>
      </c>
      <c r="W588" s="101" t="str">
        <f t="shared" si="358"/>
        <v/>
      </c>
      <c r="X588" s="100" t="e">
        <f t="shared" si="359"/>
        <v>#REF!</v>
      </c>
      <c r="Y588" s="89"/>
      <c r="Z588" s="89"/>
      <c r="AB588" s="63"/>
      <c r="AR588" s="63"/>
      <c r="AS588" s="89"/>
      <c r="AT588" s="89"/>
      <c r="AU588" s="99"/>
      <c r="AV588" s="89"/>
      <c r="AW588" s="98" t="e">
        <f t="shared" si="360"/>
        <v>#REF!</v>
      </c>
      <c r="AX588" s="98" t="e">
        <f t="shared" si="361"/>
        <v>#REF!</v>
      </c>
      <c r="AY588" s="89"/>
      <c r="AZ588" s="98" t="e">
        <f t="shared" si="362"/>
        <v>#REF!</v>
      </c>
      <c r="BA588" s="98" t="e">
        <f t="shared" si="363"/>
        <v>#REF!</v>
      </c>
      <c r="BB588" s="89"/>
      <c r="BC588" s="98" t="e">
        <f t="shared" si="364"/>
        <v>#REF!</v>
      </c>
      <c r="BD588" s="98" t="e">
        <f t="shared" si="365"/>
        <v>#REF!</v>
      </c>
      <c r="BE588" s="89"/>
      <c r="BF588" s="98" t="e">
        <f t="shared" si="366"/>
        <v>#REF!</v>
      </c>
      <c r="BG588" s="98" t="e">
        <f t="shared" si="367"/>
        <v>#REF!</v>
      </c>
      <c r="BH588" s="89"/>
      <c r="BI588" s="98" t="e">
        <f t="shared" si="368"/>
        <v>#REF!</v>
      </c>
      <c r="BJ588" s="98" t="e">
        <f t="shared" si="369"/>
        <v>#REF!</v>
      </c>
      <c r="BK588" s="89"/>
      <c r="BL588" s="98" t="str">
        <f t="shared" si="370"/>
        <v/>
      </c>
      <c r="BM588" s="98" t="str">
        <f t="shared" si="371"/>
        <v/>
      </c>
      <c r="BN588" s="89"/>
      <c r="BO588" s="98" t="str">
        <f t="shared" si="372"/>
        <v/>
      </c>
      <c r="BP588" s="98" t="str">
        <f t="shared" si="373"/>
        <v/>
      </c>
      <c r="BQ588" s="89"/>
      <c r="BR588" s="98" t="str">
        <f t="shared" si="374"/>
        <v/>
      </c>
      <c r="BS588" s="98" t="str">
        <f t="shared" si="375"/>
        <v/>
      </c>
      <c r="BT588" s="89"/>
      <c r="BU588" s="98" t="str">
        <f t="shared" si="376"/>
        <v/>
      </c>
      <c r="BV588" s="98" t="str">
        <f t="shared" si="377"/>
        <v/>
      </c>
      <c r="BW588" s="89"/>
      <c r="BX588" s="63"/>
    </row>
    <row r="589" spans="1:76" s="59" customFormat="1" x14ac:dyDescent="0.25">
      <c r="A589" s="83">
        <v>7</v>
      </c>
      <c r="B589" s="109" t="str">
        <f t="shared" si="355"/>
        <v xml:space="preserve">: </v>
      </c>
      <c r="C589" s="106"/>
      <c r="D589" s="106"/>
      <c r="E589" s="108"/>
      <c r="F589" s="106"/>
      <c r="G589" s="108"/>
      <c r="H589" s="107"/>
      <c r="I589" s="106"/>
      <c r="J589" s="106"/>
      <c r="K589" s="104"/>
      <c r="L589" s="110"/>
      <c r="M589" s="104"/>
      <c r="N589" s="151" t="e">
        <f>'[1]Advanced Controls'!$C$137</f>
        <v>#REF!</v>
      </c>
      <c r="O589" s="105"/>
      <c r="P589" s="104"/>
      <c r="Q589" s="440"/>
      <c r="R589" s="440"/>
      <c r="S589" s="64"/>
      <c r="T589" s="103"/>
      <c r="U589" s="101" t="str">
        <f t="shared" si="356"/>
        <v/>
      </c>
      <c r="V589" s="102" t="str">
        <f t="shared" si="357"/>
        <v/>
      </c>
      <c r="W589" s="101" t="str">
        <f t="shared" si="358"/>
        <v/>
      </c>
      <c r="X589" s="100" t="e">
        <f t="shared" si="359"/>
        <v>#REF!</v>
      </c>
      <c r="Y589" s="89"/>
      <c r="Z589" s="89"/>
      <c r="AB589" s="63"/>
      <c r="AR589" s="63"/>
      <c r="AS589" s="89"/>
      <c r="AT589" s="89"/>
      <c r="AU589" s="99"/>
      <c r="AV589" s="89"/>
      <c r="AW589" s="98" t="e">
        <f t="shared" si="360"/>
        <v>#REF!</v>
      </c>
      <c r="AX589" s="98" t="e">
        <f t="shared" si="361"/>
        <v>#REF!</v>
      </c>
      <c r="AY589" s="89"/>
      <c r="AZ589" s="98" t="e">
        <f t="shared" si="362"/>
        <v>#REF!</v>
      </c>
      <c r="BA589" s="98" t="e">
        <f t="shared" si="363"/>
        <v>#REF!</v>
      </c>
      <c r="BB589" s="89"/>
      <c r="BC589" s="98" t="e">
        <f t="shared" si="364"/>
        <v>#REF!</v>
      </c>
      <c r="BD589" s="98" t="e">
        <f t="shared" si="365"/>
        <v>#REF!</v>
      </c>
      <c r="BE589" s="89"/>
      <c r="BF589" s="98" t="e">
        <f t="shared" si="366"/>
        <v>#REF!</v>
      </c>
      <c r="BG589" s="98" t="e">
        <f t="shared" si="367"/>
        <v>#REF!</v>
      </c>
      <c r="BH589" s="89"/>
      <c r="BI589" s="98" t="e">
        <f t="shared" si="368"/>
        <v>#REF!</v>
      </c>
      <c r="BJ589" s="98" t="e">
        <f t="shared" si="369"/>
        <v>#REF!</v>
      </c>
      <c r="BK589" s="89"/>
      <c r="BL589" s="98" t="str">
        <f t="shared" si="370"/>
        <v/>
      </c>
      <c r="BM589" s="98" t="str">
        <f t="shared" si="371"/>
        <v/>
      </c>
      <c r="BN589" s="89"/>
      <c r="BO589" s="98" t="str">
        <f t="shared" si="372"/>
        <v/>
      </c>
      <c r="BP589" s="98" t="str">
        <f t="shared" si="373"/>
        <v/>
      </c>
      <c r="BQ589" s="89"/>
      <c r="BR589" s="98" t="str">
        <f t="shared" si="374"/>
        <v/>
      </c>
      <c r="BS589" s="98" t="str">
        <f t="shared" si="375"/>
        <v/>
      </c>
      <c r="BT589" s="89"/>
      <c r="BU589" s="98" t="str">
        <f t="shared" si="376"/>
        <v/>
      </c>
      <c r="BV589" s="98" t="str">
        <f t="shared" si="377"/>
        <v/>
      </c>
      <c r="BW589" s="89"/>
      <c r="BX589" s="63"/>
    </row>
    <row r="590" spans="1:76" s="59" customFormat="1" x14ac:dyDescent="0.25">
      <c r="A590" s="83">
        <v>8</v>
      </c>
      <c r="B590" s="109" t="str">
        <f t="shared" si="355"/>
        <v xml:space="preserve">: </v>
      </c>
      <c r="C590" s="106"/>
      <c r="D590" s="106"/>
      <c r="E590" s="108"/>
      <c r="F590" s="106"/>
      <c r="G590" s="108"/>
      <c r="H590" s="107"/>
      <c r="I590" s="106"/>
      <c r="J590" s="106"/>
      <c r="K590" s="104"/>
      <c r="L590" s="110"/>
      <c r="M590" s="104"/>
      <c r="N590" s="151" t="e">
        <f>'[1]Advanced Controls'!$C$137</f>
        <v>#REF!</v>
      </c>
      <c r="O590" s="105"/>
      <c r="P590" s="104"/>
      <c r="Q590" s="440"/>
      <c r="R590" s="440"/>
      <c r="S590" s="64"/>
      <c r="T590" s="103"/>
      <c r="U590" s="101" t="str">
        <f t="shared" si="356"/>
        <v/>
      </c>
      <c r="V590" s="102" t="str">
        <f t="shared" si="357"/>
        <v/>
      </c>
      <c r="W590" s="101" t="str">
        <f t="shared" si="358"/>
        <v/>
      </c>
      <c r="X590" s="100" t="e">
        <f t="shared" si="359"/>
        <v>#REF!</v>
      </c>
      <c r="Y590" s="89"/>
      <c r="Z590" s="89"/>
      <c r="AB590" s="63"/>
      <c r="AR590" s="63"/>
      <c r="AS590" s="89"/>
      <c r="AT590" s="89"/>
      <c r="AU590" s="99"/>
      <c r="AV590" s="89"/>
      <c r="AW590" s="98" t="e">
        <f t="shared" si="360"/>
        <v>#REF!</v>
      </c>
      <c r="AX590" s="98" t="e">
        <f t="shared" si="361"/>
        <v>#REF!</v>
      </c>
      <c r="AY590" s="89"/>
      <c r="AZ590" s="98" t="e">
        <f t="shared" si="362"/>
        <v>#REF!</v>
      </c>
      <c r="BA590" s="98" t="e">
        <f t="shared" si="363"/>
        <v>#REF!</v>
      </c>
      <c r="BB590" s="89"/>
      <c r="BC590" s="98" t="e">
        <f t="shared" si="364"/>
        <v>#REF!</v>
      </c>
      <c r="BD590" s="98" t="e">
        <f t="shared" si="365"/>
        <v>#REF!</v>
      </c>
      <c r="BE590" s="89"/>
      <c r="BF590" s="98" t="e">
        <f t="shared" si="366"/>
        <v>#REF!</v>
      </c>
      <c r="BG590" s="98" t="e">
        <f t="shared" si="367"/>
        <v>#REF!</v>
      </c>
      <c r="BH590" s="89"/>
      <c r="BI590" s="98" t="e">
        <f t="shared" si="368"/>
        <v>#REF!</v>
      </c>
      <c r="BJ590" s="98" t="e">
        <f t="shared" si="369"/>
        <v>#REF!</v>
      </c>
      <c r="BK590" s="89"/>
      <c r="BL590" s="98" t="str">
        <f t="shared" si="370"/>
        <v/>
      </c>
      <c r="BM590" s="98" t="str">
        <f t="shared" si="371"/>
        <v/>
      </c>
      <c r="BN590" s="89"/>
      <c r="BO590" s="98" t="str">
        <f t="shared" si="372"/>
        <v/>
      </c>
      <c r="BP590" s="98" t="str">
        <f t="shared" si="373"/>
        <v/>
      </c>
      <c r="BQ590" s="89"/>
      <c r="BR590" s="98" t="str">
        <f t="shared" si="374"/>
        <v/>
      </c>
      <c r="BS590" s="98" t="str">
        <f t="shared" si="375"/>
        <v/>
      </c>
      <c r="BT590" s="89"/>
      <c r="BU590" s="98" t="str">
        <f t="shared" si="376"/>
        <v/>
      </c>
      <c r="BV590" s="98" t="str">
        <f t="shared" si="377"/>
        <v/>
      </c>
      <c r="BW590" s="89"/>
      <c r="BX590" s="63"/>
    </row>
    <row r="591" spans="1:76" s="59" customFormat="1" x14ac:dyDescent="0.25">
      <c r="A591" s="83">
        <v>9</v>
      </c>
      <c r="B591" s="109" t="str">
        <f t="shared" si="355"/>
        <v xml:space="preserve">: </v>
      </c>
      <c r="C591" s="106"/>
      <c r="D591" s="106"/>
      <c r="E591" s="108"/>
      <c r="F591" s="106"/>
      <c r="G591" s="108"/>
      <c r="H591" s="107"/>
      <c r="I591" s="106"/>
      <c r="J591" s="106"/>
      <c r="K591" s="104"/>
      <c r="L591" s="110"/>
      <c r="M591" s="104"/>
      <c r="N591" s="151" t="e">
        <f>'[1]Advanced Controls'!$C$137</f>
        <v>#REF!</v>
      </c>
      <c r="O591" s="105"/>
      <c r="P591" s="104"/>
      <c r="Q591" s="440"/>
      <c r="R591" s="440"/>
      <c r="S591" s="64"/>
      <c r="T591" s="103"/>
      <c r="U591" s="101" t="str">
        <f t="shared" si="356"/>
        <v/>
      </c>
      <c r="V591" s="102" t="str">
        <f t="shared" si="357"/>
        <v/>
      </c>
      <c r="W591" s="101" t="str">
        <f t="shared" si="358"/>
        <v/>
      </c>
      <c r="X591" s="100" t="e">
        <f t="shared" si="359"/>
        <v>#REF!</v>
      </c>
      <c r="Y591" s="89"/>
      <c r="Z591" s="89"/>
      <c r="AB591" s="63"/>
      <c r="AR591" s="63"/>
      <c r="AS591" s="89"/>
      <c r="AT591" s="89"/>
      <c r="AU591" s="99"/>
      <c r="AV591" s="89"/>
      <c r="AW591" s="98" t="e">
        <f t="shared" si="360"/>
        <v>#REF!</v>
      </c>
      <c r="AX591" s="98" t="e">
        <f t="shared" si="361"/>
        <v>#REF!</v>
      </c>
      <c r="AY591" s="89"/>
      <c r="AZ591" s="98" t="e">
        <f t="shared" si="362"/>
        <v>#REF!</v>
      </c>
      <c r="BA591" s="98" t="e">
        <f t="shared" si="363"/>
        <v>#REF!</v>
      </c>
      <c r="BB591" s="89"/>
      <c r="BC591" s="98" t="e">
        <f t="shared" si="364"/>
        <v>#REF!</v>
      </c>
      <c r="BD591" s="98" t="e">
        <f t="shared" si="365"/>
        <v>#REF!</v>
      </c>
      <c r="BE591" s="89"/>
      <c r="BF591" s="98" t="e">
        <f t="shared" si="366"/>
        <v>#REF!</v>
      </c>
      <c r="BG591" s="98" t="e">
        <f t="shared" si="367"/>
        <v>#REF!</v>
      </c>
      <c r="BH591" s="89"/>
      <c r="BI591" s="98" t="e">
        <f t="shared" si="368"/>
        <v>#REF!</v>
      </c>
      <c r="BJ591" s="98" t="e">
        <f t="shared" si="369"/>
        <v>#REF!</v>
      </c>
      <c r="BK591" s="89"/>
      <c r="BL591" s="98" t="str">
        <f t="shared" si="370"/>
        <v/>
      </c>
      <c r="BM591" s="98" t="str">
        <f t="shared" si="371"/>
        <v/>
      </c>
      <c r="BN591" s="89"/>
      <c r="BO591" s="98" t="str">
        <f t="shared" si="372"/>
        <v/>
      </c>
      <c r="BP591" s="98" t="str">
        <f t="shared" si="373"/>
        <v/>
      </c>
      <c r="BQ591" s="89"/>
      <c r="BR591" s="98" t="str">
        <f t="shared" si="374"/>
        <v/>
      </c>
      <c r="BS591" s="98" t="str">
        <f t="shared" si="375"/>
        <v/>
      </c>
      <c r="BT591" s="89"/>
      <c r="BU591" s="98" t="str">
        <f t="shared" si="376"/>
        <v/>
      </c>
      <c r="BV591" s="98" t="str">
        <f t="shared" si="377"/>
        <v/>
      </c>
      <c r="BW591" s="89"/>
      <c r="BX591" s="63"/>
    </row>
    <row r="592" spans="1:76" s="59" customFormat="1" x14ac:dyDescent="0.25">
      <c r="A592" s="83">
        <v>10</v>
      </c>
      <c r="B592" s="109" t="str">
        <f t="shared" si="355"/>
        <v xml:space="preserve">: </v>
      </c>
      <c r="C592" s="106"/>
      <c r="D592" s="106"/>
      <c r="E592" s="108"/>
      <c r="F592" s="106"/>
      <c r="G592" s="108"/>
      <c r="H592" s="107"/>
      <c r="I592" s="106"/>
      <c r="J592" s="106"/>
      <c r="K592" s="104"/>
      <c r="L592" s="110"/>
      <c r="M592" s="104"/>
      <c r="N592" s="151" t="e">
        <f>'[1]Advanced Controls'!$C$137</f>
        <v>#REF!</v>
      </c>
      <c r="O592" s="105"/>
      <c r="P592" s="104"/>
      <c r="Q592" s="440"/>
      <c r="R592" s="440"/>
      <c r="S592" s="64"/>
      <c r="T592" s="103"/>
      <c r="U592" s="101" t="str">
        <f t="shared" si="356"/>
        <v/>
      </c>
      <c r="V592" s="102" t="str">
        <f t="shared" si="357"/>
        <v/>
      </c>
      <c r="W592" s="101" t="str">
        <f t="shared" si="358"/>
        <v/>
      </c>
      <c r="X592" s="100" t="e">
        <f t="shared" si="359"/>
        <v>#REF!</v>
      </c>
      <c r="Y592" s="89"/>
      <c r="Z592" s="89"/>
      <c r="AB592" s="63"/>
      <c r="AR592" s="63"/>
      <c r="AS592" s="89"/>
      <c r="AT592" s="89"/>
      <c r="AU592" s="99"/>
      <c r="AV592" s="89"/>
      <c r="AW592" s="98" t="e">
        <f t="shared" si="360"/>
        <v>#REF!</v>
      </c>
      <c r="AX592" s="98" t="e">
        <f t="shared" si="361"/>
        <v>#REF!</v>
      </c>
      <c r="AY592" s="89"/>
      <c r="AZ592" s="98" t="e">
        <f t="shared" si="362"/>
        <v>#REF!</v>
      </c>
      <c r="BA592" s="98" t="e">
        <f t="shared" si="363"/>
        <v>#REF!</v>
      </c>
      <c r="BB592" s="89"/>
      <c r="BC592" s="98" t="e">
        <f t="shared" si="364"/>
        <v>#REF!</v>
      </c>
      <c r="BD592" s="98" t="e">
        <f t="shared" si="365"/>
        <v>#REF!</v>
      </c>
      <c r="BE592" s="89"/>
      <c r="BF592" s="98" t="e">
        <f t="shared" si="366"/>
        <v>#REF!</v>
      </c>
      <c r="BG592" s="98" t="e">
        <f t="shared" si="367"/>
        <v>#REF!</v>
      </c>
      <c r="BH592" s="89"/>
      <c r="BI592" s="98" t="e">
        <f t="shared" si="368"/>
        <v>#REF!</v>
      </c>
      <c r="BJ592" s="98" t="e">
        <f t="shared" si="369"/>
        <v>#REF!</v>
      </c>
      <c r="BK592" s="89"/>
      <c r="BL592" s="98" t="str">
        <f t="shared" si="370"/>
        <v/>
      </c>
      <c r="BM592" s="98" t="str">
        <f t="shared" si="371"/>
        <v/>
      </c>
      <c r="BN592" s="89"/>
      <c r="BO592" s="98" t="str">
        <f t="shared" si="372"/>
        <v/>
      </c>
      <c r="BP592" s="98" t="str">
        <f t="shared" si="373"/>
        <v/>
      </c>
      <c r="BQ592" s="89"/>
      <c r="BR592" s="98" t="str">
        <f t="shared" si="374"/>
        <v/>
      </c>
      <c r="BS592" s="98" t="str">
        <f t="shared" si="375"/>
        <v/>
      </c>
      <c r="BT592" s="89"/>
      <c r="BU592" s="98" t="str">
        <f t="shared" si="376"/>
        <v/>
      </c>
      <c r="BV592" s="98" t="str">
        <f t="shared" si="377"/>
        <v/>
      </c>
      <c r="BW592" s="89"/>
      <c r="BX592" s="63"/>
    </row>
    <row r="593" spans="1:76" s="59" customFormat="1" x14ac:dyDescent="0.25">
      <c r="A593" s="83">
        <v>11</v>
      </c>
      <c r="B593" s="109" t="str">
        <f t="shared" si="355"/>
        <v xml:space="preserve">: </v>
      </c>
      <c r="C593" s="106"/>
      <c r="D593" s="106"/>
      <c r="E593" s="108"/>
      <c r="F593" s="106"/>
      <c r="G593" s="108"/>
      <c r="H593" s="107"/>
      <c r="I593" s="106"/>
      <c r="J593" s="106"/>
      <c r="K593" s="104"/>
      <c r="L593" s="110"/>
      <c r="M593" s="104"/>
      <c r="N593" s="151" t="e">
        <f>'[1]Advanced Controls'!$C$137</f>
        <v>#REF!</v>
      </c>
      <c r="O593" s="105"/>
      <c r="P593" s="104"/>
      <c r="Q593" s="440"/>
      <c r="R593" s="440"/>
      <c r="S593" s="64"/>
      <c r="T593" s="103"/>
      <c r="U593" s="101" t="str">
        <f t="shared" si="356"/>
        <v/>
      </c>
      <c r="V593" s="102" t="str">
        <f t="shared" si="357"/>
        <v/>
      </c>
      <c r="W593" s="101" t="str">
        <f t="shared" si="358"/>
        <v/>
      </c>
      <c r="X593" s="100" t="e">
        <f t="shared" si="359"/>
        <v>#REF!</v>
      </c>
      <c r="Y593" s="89"/>
      <c r="Z593" s="89"/>
      <c r="AB593" s="63"/>
      <c r="AR593" s="63"/>
      <c r="AS593" s="89"/>
      <c r="AT593" s="89"/>
      <c r="AU593" s="99"/>
      <c r="AV593" s="89"/>
      <c r="AW593" s="98" t="e">
        <f t="shared" si="360"/>
        <v>#REF!</v>
      </c>
      <c r="AX593" s="98" t="e">
        <f t="shared" si="361"/>
        <v>#REF!</v>
      </c>
      <c r="AY593" s="89"/>
      <c r="AZ593" s="98" t="e">
        <f t="shared" si="362"/>
        <v>#REF!</v>
      </c>
      <c r="BA593" s="98" t="e">
        <f t="shared" si="363"/>
        <v>#REF!</v>
      </c>
      <c r="BB593" s="89"/>
      <c r="BC593" s="98" t="e">
        <f t="shared" si="364"/>
        <v>#REF!</v>
      </c>
      <c r="BD593" s="98" t="e">
        <f t="shared" si="365"/>
        <v>#REF!</v>
      </c>
      <c r="BE593" s="89"/>
      <c r="BF593" s="98" t="e">
        <f t="shared" si="366"/>
        <v>#REF!</v>
      </c>
      <c r="BG593" s="98" t="e">
        <f t="shared" si="367"/>
        <v>#REF!</v>
      </c>
      <c r="BH593" s="89"/>
      <c r="BI593" s="98" t="e">
        <f t="shared" si="368"/>
        <v>#REF!</v>
      </c>
      <c r="BJ593" s="98" t="e">
        <f t="shared" si="369"/>
        <v>#REF!</v>
      </c>
      <c r="BK593" s="89"/>
      <c r="BL593" s="98" t="str">
        <f t="shared" si="370"/>
        <v/>
      </c>
      <c r="BM593" s="98" t="str">
        <f t="shared" si="371"/>
        <v/>
      </c>
      <c r="BN593" s="89"/>
      <c r="BO593" s="98" t="str">
        <f t="shared" si="372"/>
        <v/>
      </c>
      <c r="BP593" s="98" t="str">
        <f t="shared" si="373"/>
        <v/>
      </c>
      <c r="BQ593" s="89"/>
      <c r="BR593" s="98" t="str">
        <f t="shared" si="374"/>
        <v/>
      </c>
      <c r="BS593" s="98" t="str">
        <f t="shared" si="375"/>
        <v/>
      </c>
      <c r="BT593" s="89"/>
      <c r="BU593" s="98" t="str">
        <f t="shared" si="376"/>
        <v/>
      </c>
      <c r="BV593" s="98" t="str">
        <f t="shared" si="377"/>
        <v/>
      </c>
      <c r="BW593" s="89"/>
      <c r="BX593" s="63"/>
    </row>
    <row r="594" spans="1:76" s="59" customFormat="1" x14ac:dyDescent="0.25">
      <c r="A594" s="83">
        <v>12</v>
      </c>
      <c r="B594" s="109" t="str">
        <f t="shared" si="355"/>
        <v xml:space="preserve">: </v>
      </c>
      <c r="C594" s="106"/>
      <c r="D594" s="106"/>
      <c r="E594" s="108"/>
      <c r="F594" s="106"/>
      <c r="G594" s="108"/>
      <c r="H594" s="107"/>
      <c r="I594" s="106"/>
      <c r="J594" s="106"/>
      <c r="K594" s="104"/>
      <c r="L594" s="110"/>
      <c r="M594" s="104"/>
      <c r="N594" s="151" t="e">
        <f>'[1]Advanced Controls'!$C$137</f>
        <v>#REF!</v>
      </c>
      <c r="O594" s="105"/>
      <c r="P594" s="104"/>
      <c r="Q594" s="440"/>
      <c r="R594" s="440"/>
      <c r="S594" s="64"/>
      <c r="T594" s="103"/>
      <c r="U594" s="101" t="str">
        <f t="shared" si="356"/>
        <v/>
      </c>
      <c r="V594" s="102" t="str">
        <f t="shared" si="357"/>
        <v/>
      </c>
      <c r="W594" s="101" t="str">
        <f t="shared" si="358"/>
        <v/>
      </c>
      <c r="X594" s="100" t="e">
        <f t="shared" si="359"/>
        <v>#REF!</v>
      </c>
      <c r="Y594" s="89"/>
      <c r="Z594" s="89"/>
      <c r="AB594" s="63"/>
      <c r="AR594" s="63"/>
      <c r="AS594" s="89"/>
      <c r="AT594" s="89"/>
      <c r="AU594" s="99"/>
      <c r="AV594" s="89"/>
      <c r="AW594" s="98" t="e">
        <f t="shared" si="360"/>
        <v>#REF!</v>
      </c>
      <c r="AX594" s="98" t="e">
        <f t="shared" si="361"/>
        <v>#REF!</v>
      </c>
      <c r="AY594" s="89"/>
      <c r="AZ594" s="98" t="e">
        <f t="shared" si="362"/>
        <v>#REF!</v>
      </c>
      <c r="BA594" s="98" t="e">
        <f t="shared" si="363"/>
        <v>#REF!</v>
      </c>
      <c r="BB594" s="89"/>
      <c r="BC594" s="98" t="e">
        <f t="shared" si="364"/>
        <v>#REF!</v>
      </c>
      <c r="BD594" s="98" t="e">
        <f t="shared" si="365"/>
        <v>#REF!</v>
      </c>
      <c r="BE594" s="89"/>
      <c r="BF594" s="98" t="e">
        <f t="shared" si="366"/>
        <v>#REF!</v>
      </c>
      <c r="BG594" s="98" t="e">
        <f t="shared" si="367"/>
        <v>#REF!</v>
      </c>
      <c r="BH594" s="89"/>
      <c r="BI594" s="98" t="e">
        <f t="shared" si="368"/>
        <v>#REF!</v>
      </c>
      <c r="BJ594" s="98" t="e">
        <f t="shared" si="369"/>
        <v>#REF!</v>
      </c>
      <c r="BK594" s="89"/>
      <c r="BL594" s="98" t="str">
        <f t="shared" si="370"/>
        <v/>
      </c>
      <c r="BM594" s="98" t="str">
        <f t="shared" si="371"/>
        <v/>
      </c>
      <c r="BN594" s="89"/>
      <c r="BO594" s="98" t="str">
        <f t="shared" si="372"/>
        <v/>
      </c>
      <c r="BP594" s="98" t="str">
        <f t="shared" si="373"/>
        <v/>
      </c>
      <c r="BQ594" s="89"/>
      <c r="BR594" s="98" t="str">
        <f t="shared" si="374"/>
        <v/>
      </c>
      <c r="BS594" s="98" t="str">
        <f t="shared" si="375"/>
        <v/>
      </c>
      <c r="BT594" s="89"/>
      <c r="BU594" s="98" t="str">
        <f t="shared" si="376"/>
        <v/>
      </c>
      <c r="BV594" s="98" t="str">
        <f t="shared" si="377"/>
        <v/>
      </c>
      <c r="BW594" s="89"/>
      <c r="BX594" s="63"/>
    </row>
    <row r="595" spans="1:76" s="59" customFormat="1" x14ac:dyDescent="0.25">
      <c r="A595" s="83">
        <v>13</v>
      </c>
      <c r="B595" s="109" t="str">
        <f t="shared" si="355"/>
        <v xml:space="preserve">: </v>
      </c>
      <c r="C595" s="106"/>
      <c r="D595" s="106"/>
      <c r="E595" s="108"/>
      <c r="F595" s="106"/>
      <c r="G595" s="108"/>
      <c r="H595" s="107"/>
      <c r="I595" s="106"/>
      <c r="J595" s="106"/>
      <c r="K595" s="104"/>
      <c r="L595" s="110"/>
      <c r="M595" s="104"/>
      <c r="N595" s="151" t="e">
        <f>'[1]Advanced Controls'!$C$137</f>
        <v>#REF!</v>
      </c>
      <c r="O595" s="105"/>
      <c r="P595" s="104"/>
      <c r="Q595" s="440"/>
      <c r="R595" s="440"/>
      <c r="S595" s="64"/>
      <c r="T595" s="103"/>
      <c r="U595" s="101" t="str">
        <f t="shared" si="356"/>
        <v/>
      </c>
      <c r="V595" s="102" t="str">
        <f t="shared" si="357"/>
        <v/>
      </c>
      <c r="W595" s="101" t="str">
        <f t="shared" si="358"/>
        <v/>
      </c>
      <c r="X595" s="100" t="e">
        <f t="shared" si="359"/>
        <v>#REF!</v>
      </c>
      <c r="Y595" s="89"/>
      <c r="Z595" s="89"/>
      <c r="AB595" s="63"/>
      <c r="AR595" s="63"/>
      <c r="AS595" s="89"/>
      <c r="AT595" s="89"/>
      <c r="AU595" s="99"/>
      <c r="AV595" s="89"/>
      <c r="AW595" s="98" t="e">
        <f t="shared" si="360"/>
        <v>#REF!</v>
      </c>
      <c r="AX595" s="98" t="e">
        <f t="shared" si="361"/>
        <v>#REF!</v>
      </c>
      <c r="AY595" s="89"/>
      <c r="AZ595" s="98" t="e">
        <f t="shared" si="362"/>
        <v>#REF!</v>
      </c>
      <c r="BA595" s="98" t="e">
        <f t="shared" si="363"/>
        <v>#REF!</v>
      </c>
      <c r="BB595" s="89"/>
      <c r="BC595" s="98" t="e">
        <f t="shared" si="364"/>
        <v>#REF!</v>
      </c>
      <c r="BD595" s="98" t="e">
        <f t="shared" si="365"/>
        <v>#REF!</v>
      </c>
      <c r="BE595" s="89"/>
      <c r="BF595" s="98" t="e">
        <f t="shared" si="366"/>
        <v>#REF!</v>
      </c>
      <c r="BG595" s="98" t="e">
        <f t="shared" si="367"/>
        <v>#REF!</v>
      </c>
      <c r="BH595" s="89"/>
      <c r="BI595" s="98" t="e">
        <f t="shared" si="368"/>
        <v>#REF!</v>
      </c>
      <c r="BJ595" s="98" t="e">
        <f t="shared" si="369"/>
        <v>#REF!</v>
      </c>
      <c r="BK595" s="89"/>
      <c r="BL595" s="98" t="str">
        <f t="shared" si="370"/>
        <v/>
      </c>
      <c r="BM595" s="98" t="str">
        <f t="shared" si="371"/>
        <v/>
      </c>
      <c r="BN595" s="89"/>
      <c r="BO595" s="98" t="str">
        <f t="shared" si="372"/>
        <v/>
      </c>
      <c r="BP595" s="98" t="str">
        <f t="shared" si="373"/>
        <v/>
      </c>
      <c r="BQ595" s="89"/>
      <c r="BR595" s="98" t="str">
        <f t="shared" si="374"/>
        <v/>
      </c>
      <c r="BS595" s="98" t="str">
        <f t="shared" si="375"/>
        <v/>
      </c>
      <c r="BT595" s="89"/>
      <c r="BU595" s="98" t="str">
        <f t="shared" si="376"/>
        <v/>
      </c>
      <c r="BV595" s="98" t="str">
        <f t="shared" si="377"/>
        <v/>
      </c>
      <c r="BW595" s="89"/>
      <c r="BX595" s="63"/>
    </row>
    <row r="596" spans="1:76" s="59" customFormat="1" x14ac:dyDescent="0.25">
      <c r="A596" s="83">
        <v>14</v>
      </c>
      <c r="B596" s="109" t="str">
        <f t="shared" si="355"/>
        <v xml:space="preserve">: </v>
      </c>
      <c r="C596" s="106"/>
      <c r="D596" s="106"/>
      <c r="E596" s="108"/>
      <c r="F596" s="106"/>
      <c r="G596" s="108"/>
      <c r="H596" s="107"/>
      <c r="I596" s="106"/>
      <c r="J596" s="106"/>
      <c r="K596" s="104"/>
      <c r="L596" s="110"/>
      <c r="M596" s="104"/>
      <c r="N596" s="151" t="e">
        <f>'[1]Advanced Controls'!$C$137</f>
        <v>#REF!</v>
      </c>
      <c r="O596" s="105"/>
      <c r="P596" s="104"/>
      <c r="Q596" s="440"/>
      <c r="R596" s="440"/>
      <c r="S596" s="64"/>
      <c r="T596" s="103"/>
      <c r="U596" s="101" t="str">
        <f t="shared" si="356"/>
        <v/>
      </c>
      <c r="V596" s="102" t="str">
        <f t="shared" si="357"/>
        <v/>
      </c>
      <c r="W596" s="101" t="str">
        <f t="shared" si="358"/>
        <v/>
      </c>
      <c r="X596" s="100" t="e">
        <f t="shared" si="359"/>
        <v>#REF!</v>
      </c>
      <c r="Y596" s="89"/>
      <c r="Z596" s="89"/>
      <c r="AB596" s="63"/>
      <c r="AR596" s="63"/>
      <c r="AS596" s="89"/>
      <c r="AT596" s="89"/>
      <c r="AU596" s="99"/>
      <c r="AV596" s="89"/>
      <c r="AW596" s="98" t="e">
        <f t="shared" si="360"/>
        <v>#REF!</v>
      </c>
      <c r="AX596" s="98" t="e">
        <f t="shared" si="361"/>
        <v>#REF!</v>
      </c>
      <c r="AY596" s="89"/>
      <c r="AZ596" s="98" t="e">
        <f t="shared" si="362"/>
        <v>#REF!</v>
      </c>
      <c r="BA596" s="98" t="e">
        <f t="shared" si="363"/>
        <v>#REF!</v>
      </c>
      <c r="BB596" s="89"/>
      <c r="BC596" s="98" t="e">
        <f t="shared" si="364"/>
        <v>#REF!</v>
      </c>
      <c r="BD596" s="98" t="e">
        <f t="shared" si="365"/>
        <v>#REF!</v>
      </c>
      <c r="BE596" s="89"/>
      <c r="BF596" s="98" t="e">
        <f t="shared" si="366"/>
        <v>#REF!</v>
      </c>
      <c r="BG596" s="98" t="e">
        <f t="shared" si="367"/>
        <v>#REF!</v>
      </c>
      <c r="BH596" s="89"/>
      <c r="BI596" s="98" t="e">
        <f t="shared" si="368"/>
        <v>#REF!</v>
      </c>
      <c r="BJ596" s="98" t="e">
        <f t="shared" si="369"/>
        <v>#REF!</v>
      </c>
      <c r="BK596" s="89"/>
      <c r="BL596" s="98" t="str">
        <f t="shared" si="370"/>
        <v/>
      </c>
      <c r="BM596" s="98" t="str">
        <f t="shared" si="371"/>
        <v/>
      </c>
      <c r="BN596" s="89"/>
      <c r="BO596" s="98" t="str">
        <f t="shared" si="372"/>
        <v/>
      </c>
      <c r="BP596" s="98" t="str">
        <f t="shared" si="373"/>
        <v/>
      </c>
      <c r="BQ596" s="89"/>
      <c r="BR596" s="98" t="str">
        <f t="shared" si="374"/>
        <v/>
      </c>
      <c r="BS596" s="98" t="str">
        <f t="shared" si="375"/>
        <v/>
      </c>
      <c r="BT596" s="89"/>
      <c r="BU596" s="98" t="str">
        <f t="shared" si="376"/>
        <v/>
      </c>
      <c r="BV596" s="98" t="str">
        <f t="shared" si="377"/>
        <v/>
      </c>
      <c r="BW596" s="89"/>
      <c r="BX596" s="63"/>
    </row>
    <row r="597" spans="1:76" s="59" customFormat="1" x14ac:dyDescent="0.25">
      <c r="A597" s="83">
        <v>15</v>
      </c>
      <c r="B597" s="109" t="str">
        <f t="shared" si="355"/>
        <v xml:space="preserve">: </v>
      </c>
      <c r="C597" s="106"/>
      <c r="D597" s="106"/>
      <c r="E597" s="108"/>
      <c r="F597" s="106"/>
      <c r="G597" s="108"/>
      <c r="H597" s="107"/>
      <c r="I597" s="106"/>
      <c r="J597" s="106"/>
      <c r="K597" s="104"/>
      <c r="L597" s="110"/>
      <c r="M597" s="104"/>
      <c r="N597" s="151" t="e">
        <f>'[1]Advanced Controls'!$C$137</f>
        <v>#REF!</v>
      </c>
      <c r="O597" s="105"/>
      <c r="P597" s="104"/>
      <c r="Q597" s="440"/>
      <c r="R597" s="440"/>
      <c r="S597" s="64"/>
      <c r="T597" s="103"/>
      <c r="U597" s="101" t="str">
        <f t="shared" si="356"/>
        <v/>
      </c>
      <c r="V597" s="102" t="str">
        <f t="shared" si="357"/>
        <v/>
      </c>
      <c r="W597" s="101" t="str">
        <f t="shared" si="358"/>
        <v/>
      </c>
      <c r="X597" s="100" t="e">
        <f t="shared" si="359"/>
        <v>#REF!</v>
      </c>
      <c r="Y597" s="89"/>
      <c r="Z597" s="89"/>
      <c r="AB597" s="63"/>
      <c r="AR597" s="63"/>
      <c r="AS597" s="89"/>
      <c r="AT597" s="89"/>
      <c r="AU597" s="99"/>
      <c r="AV597" s="89"/>
      <c r="AW597" s="98" t="e">
        <f t="shared" si="360"/>
        <v>#REF!</v>
      </c>
      <c r="AX597" s="98" t="e">
        <f t="shared" si="361"/>
        <v>#REF!</v>
      </c>
      <c r="AY597" s="89"/>
      <c r="AZ597" s="98" t="e">
        <f t="shared" si="362"/>
        <v>#REF!</v>
      </c>
      <c r="BA597" s="98" t="e">
        <f t="shared" si="363"/>
        <v>#REF!</v>
      </c>
      <c r="BB597" s="89"/>
      <c r="BC597" s="98" t="e">
        <f t="shared" si="364"/>
        <v>#REF!</v>
      </c>
      <c r="BD597" s="98" t="e">
        <f t="shared" si="365"/>
        <v>#REF!</v>
      </c>
      <c r="BE597" s="89"/>
      <c r="BF597" s="98" t="e">
        <f t="shared" si="366"/>
        <v>#REF!</v>
      </c>
      <c r="BG597" s="98" t="e">
        <f t="shared" si="367"/>
        <v>#REF!</v>
      </c>
      <c r="BH597" s="89"/>
      <c r="BI597" s="98" t="e">
        <f t="shared" si="368"/>
        <v>#REF!</v>
      </c>
      <c r="BJ597" s="98" t="e">
        <f t="shared" si="369"/>
        <v>#REF!</v>
      </c>
      <c r="BK597" s="89"/>
      <c r="BL597" s="98" t="str">
        <f t="shared" si="370"/>
        <v/>
      </c>
      <c r="BM597" s="98" t="str">
        <f t="shared" si="371"/>
        <v/>
      </c>
      <c r="BN597" s="89"/>
      <c r="BO597" s="98" t="str">
        <f t="shared" si="372"/>
        <v/>
      </c>
      <c r="BP597" s="98" t="str">
        <f t="shared" si="373"/>
        <v/>
      </c>
      <c r="BQ597" s="89"/>
      <c r="BR597" s="98" t="str">
        <f t="shared" si="374"/>
        <v/>
      </c>
      <c r="BS597" s="98" t="str">
        <f t="shared" si="375"/>
        <v/>
      </c>
      <c r="BT597" s="89"/>
      <c r="BU597" s="98" t="str">
        <f t="shared" si="376"/>
        <v/>
      </c>
      <c r="BV597" s="98" t="str">
        <f t="shared" si="377"/>
        <v/>
      </c>
      <c r="BW597" s="89"/>
      <c r="BX597" s="63"/>
    </row>
    <row r="598" spans="1:76" s="59" customFormat="1" x14ac:dyDescent="0.25">
      <c r="A598" s="83">
        <v>16</v>
      </c>
      <c r="B598" s="109" t="str">
        <f t="shared" si="355"/>
        <v xml:space="preserve">: </v>
      </c>
      <c r="C598" s="106"/>
      <c r="D598" s="106"/>
      <c r="E598" s="108"/>
      <c r="F598" s="106"/>
      <c r="G598" s="108"/>
      <c r="H598" s="107"/>
      <c r="I598" s="106"/>
      <c r="J598" s="106"/>
      <c r="K598" s="104"/>
      <c r="L598" s="110"/>
      <c r="M598" s="104"/>
      <c r="N598" s="151" t="e">
        <f>'[1]Advanced Controls'!$C$137</f>
        <v>#REF!</v>
      </c>
      <c r="O598" s="105"/>
      <c r="P598" s="104"/>
      <c r="Q598" s="440"/>
      <c r="R598" s="440"/>
      <c r="S598" s="64"/>
      <c r="T598" s="103"/>
      <c r="U598" s="101" t="str">
        <f t="shared" si="356"/>
        <v/>
      </c>
      <c r="V598" s="102" t="str">
        <f t="shared" si="357"/>
        <v/>
      </c>
      <c r="W598" s="101" t="str">
        <f t="shared" si="358"/>
        <v/>
      </c>
      <c r="X598" s="100" t="e">
        <f t="shared" si="359"/>
        <v>#REF!</v>
      </c>
      <c r="Y598" s="89"/>
      <c r="Z598" s="89"/>
      <c r="AB598" s="63"/>
      <c r="AR598" s="63"/>
      <c r="AS598" s="89"/>
      <c r="AT598" s="89"/>
      <c r="AU598" s="99"/>
      <c r="AV598" s="89"/>
      <c r="AW598" s="98" t="e">
        <f t="shared" si="360"/>
        <v>#REF!</v>
      </c>
      <c r="AX598" s="98" t="e">
        <f t="shared" si="361"/>
        <v>#REF!</v>
      </c>
      <c r="AY598" s="89"/>
      <c r="AZ598" s="98" t="e">
        <f t="shared" si="362"/>
        <v>#REF!</v>
      </c>
      <c r="BA598" s="98" t="e">
        <f t="shared" si="363"/>
        <v>#REF!</v>
      </c>
      <c r="BB598" s="89"/>
      <c r="BC598" s="98" t="e">
        <f t="shared" si="364"/>
        <v>#REF!</v>
      </c>
      <c r="BD598" s="98" t="e">
        <f t="shared" si="365"/>
        <v>#REF!</v>
      </c>
      <c r="BE598" s="89"/>
      <c r="BF598" s="98" t="e">
        <f t="shared" si="366"/>
        <v>#REF!</v>
      </c>
      <c r="BG598" s="98" t="e">
        <f t="shared" si="367"/>
        <v>#REF!</v>
      </c>
      <c r="BH598" s="89"/>
      <c r="BI598" s="98" t="e">
        <f t="shared" si="368"/>
        <v>#REF!</v>
      </c>
      <c r="BJ598" s="98" t="e">
        <f t="shared" si="369"/>
        <v>#REF!</v>
      </c>
      <c r="BK598" s="89"/>
      <c r="BL598" s="98" t="str">
        <f t="shared" si="370"/>
        <v/>
      </c>
      <c r="BM598" s="98" t="str">
        <f t="shared" si="371"/>
        <v/>
      </c>
      <c r="BN598" s="89"/>
      <c r="BO598" s="98" t="str">
        <f t="shared" si="372"/>
        <v/>
      </c>
      <c r="BP598" s="98" t="str">
        <f t="shared" si="373"/>
        <v/>
      </c>
      <c r="BQ598" s="89"/>
      <c r="BR598" s="98" t="str">
        <f t="shared" si="374"/>
        <v/>
      </c>
      <c r="BS598" s="98" t="str">
        <f t="shared" si="375"/>
        <v/>
      </c>
      <c r="BT598" s="89"/>
      <c r="BU598" s="98" t="str">
        <f t="shared" si="376"/>
        <v/>
      </c>
      <c r="BV598" s="98" t="str">
        <f t="shared" si="377"/>
        <v/>
      </c>
      <c r="BW598" s="89"/>
      <c r="BX598" s="63"/>
    </row>
    <row r="599" spans="1:76" s="59" customFormat="1" x14ac:dyDescent="0.25">
      <c r="A599" s="83">
        <v>17</v>
      </c>
      <c r="B599" s="109" t="str">
        <f t="shared" si="355"/>
        <v xml:space="preserve">: </v>
      </c>
      <c r="C599" s="106"/>
      <c r="D599" s="106"/>
      <c r="E599" s="108"/>
      <c r="F599" s="106"/>
      <c r="G599" s="108"/>
      <c r="H599" s="107"/>
      <c r="I599" s="106"/>
      <c r="J599" s="106"/>
      <c r="K599" s="104"/>
      <c r="L599" s="110"/>
      <c r="M599" s="104"/>
      <c r="N599" s="151" t="e">
        <f>'[1]Advanced Controls'!$C$137</f>
        <v>#REF!</v>
      </c>
      <c r="O599" s="105"/>
      <c r="P599" s="104"/>
      <c r="Q599" s="440"/>
      <c r="R599" s="440"/>
      <c r="S599" s="64"/>
      <c r="T599" s="103"/>
      <c r="U599" s="101" t="str">
        <f t="shared" si="356"/>
        <v/>
      </c>
      <c r="V599" s="102" t="str">
        <f t="shared" si="357"/>
        <v/>
      </c>
      <c r="W599" s="101" t="str">
        <f t="shared" si="358"/>
        <v/>
      </c>
      <c r="X599" s="100" t="e">
        <f t="shared" si="359"/>
        <v>#REF!</v>
      </c>
      <c r="Y599" s="89"/>
      <c r="Z599" s="89"/>
      <c r="AB599" s="63"/>
      <c r="AR599" s="63"/>
      <c r="AS599" s="89"/>
      <c r="AT599" s="89"/>
      <c r="AU599" s="99"/>
      <c r="AV599" s="89"/>
      <c r="AW599" s="98" t="e">
        <f t="shared" si="360"/>
        <v>#REF!</v>
      </c>
      <c r="AX599" s="98" t="e">
        <f t="shared" si="361"/>
        <v>#REF!</v>
      </c>
      <c r="AY599" s="89"/>
      <c r="AZ599" s="98" t="e">
        <f t="shared" si="362"/>
        <v>#REF!</v>
      </c>
      <c r="BA599" s="98" t="e">
        <f t="shared" si="363"/>
        <v>#REF!</v>
      </c>
      <c r="BB599" s="89"/>
      <c r="BC599" s="98" t="e">
        <f t="shared" si="364"/>
        <v>#REF!</v>
      </c>
      <c r="BD599" s="98" t="e">
        <f t="shared" si="365"/>
        <v>#REF!</v>
      </c>
      <c r="BE599" s="89"/>
      <c r="BF599" s="98" t="e">
        <f t="shared" si="366"/>
        <v>#REF!</v>
      </c>
      <c r="BG599" s="98" t="e">
        <f t="shared" si="367"/>
        <v>#REF!</v>
      </c>
      <c r="BH599" s="89"/>
      <c r="BI599" s="98" t="e">
        <f t="shared" si="368"/>
        <v>#REF!</v>
      </c>
      <c r="BJ599" s="98" t="e">
        <f t="shared" si="369"/>
        <v>#REF!</v>
      </c>
      <c r="BK599" s="89"/>
      <c r="BL599" s="98" t="str">
        <f t="shared" si="370"/>
        <v/>
      </c>
      <c r="BM599" s="98" t="str">
        <f t="shared" si="371"/>
        <v/>
      </c>
      <c r="BN599" s="89"/>
      <c r="BO599" s="98" t="str">
        <f t="shared" si="372"/>
        <v/>
      </c>
      <c r="BP599" s="98" t="str">
        <f t="shared" si="373"/>
        <v/>
      </c>
      <c r="BQ599" s="89"/>
      <c r="BR599" s="98" t="str">
        <f t="shared" si="374"/>
        <v/>
      </c>
      <c r="BS599" s="98" t="str">
        <f t="shared" si="375"/>
        <v/>
      </c>
      <c r="BT599" s="89"/>
      <c r="BU599" s="98" t="str">
        <f t="shared" si="376"/>
        <v/>
      </c>
      <c r="BV599" s="98" t="str">
        <f t="shared" si="377"/>
        <v/>
      </c>
      <c r="BW599" s="89"/>
      <c r="BX599" s="63"/>
    </row>
    <row r="600" spans="1:76" s="59" customFormat="1" x14ac:dyDescent="0.25">
      <c r="A600" s="83">
        <v>18</v>
      </c>
      <c r="B600" s="109" t="str">
        <f t="shared" si="355"/>
        <v xml:space="preserve">: </v>
      </c>
      <c r="C600" s="106"/>
      <c r="D600" s="106"/>
      <c r="E600" s="108"/>
      <c r="F600" s="106"/>
      <c r="G600" s="108"/>
      <c r="H600" s="107"/>
      <c r="I600" s="106"/>
      <c r="J600" s="106"/>
      <c r="K600" s="104"/>
      <c r="L600" s="104"/>
      <c r="M600" s="104"/>
      <c r="N600" s="151" t="e">
        <f>'[1]Advanced Controls'!$C$137</f>
        <v>#REF!</v>
      </c>
      <c r="O600" s="105"/>
      <c r="P600" s="104"/>
      <c r="Q600" s="440"/>
      <c r="R600" s="440"/>
      <c r="S600" s="64"/>
      <c r="T600" s="103"/>
      <c r="U600" s="101" t="str">
        <f t="shared" si="356"/>
        <v/>
      </c>
      <c r="V600" s="102" t="str">
        <f t="shared" si="357"/>
        <v/>
      </c>
      <c r="W600" s="101" t="str">
        <f t="shared" si="358"/>
        <v/>
      </c>
      <c r="X600" s="100" t="e">
        <f t="shared" si="359"/>
        <v>#REF!</v>
      </c>
      <c r="Y600" s="89"/>
      <c r="Z600" s="89"/>
      <c r="AB600" s="63"/>
      <c r="AR600" s="63"/>
      <c r="AS600" s="89"/>
      <c r="AT600" s="89"/>
      <c r="AU600" s="99"/>
      <c r="AV600" s="89"/>
      <c r="AW600" s="98" t="e">
        <f t="shared" si="360"/>
        <v>#REF!</v>
      </c>
      <c r="AX600" s="98" t="e">
        <f t="shared" si="361"/>
        <v>#REF!</v>
      </c>
      <c r="AY600" s="89"/>
      <c r="AZ600" s="98" t="e">
        <f t="shared" si="362"/>
        <v>#REF!</v>
      </c>
      <c r="BA600" s="98" t="e">
        <f t="shared" si="363"/>
        <v>#REF!</v>
      </c>
      <c r="BB600" s="89"/>
      <c r="BC600" s="98" t="e">
        <f t="shared" si="364"/>
        <v>#REF!</v>
      </c>
      <c r="BD600" s="98" t="e">
        <f t="shared" si="365"/>
        <v>#REF!</v>
      </c>
      <c r="BE600" s="89"/>
      <c r="BF600" s="98" t="e">
        <f t="shared" si="366"/>
        <v>#REF!</v>
      </c>
      <c r="BG600" s="98" t="e">
        <f t="shared" si="367"/>
        <v>#REF!</v>
      </c>
      <c r="BH600" s="89"/>
      <c r="BI600" s="98" t="e">
        <f t="shared" si="368"/>
        <v>#REF!</v>
      </c>
      <c r="BJ600" s="98" t="e">
        <f t="shared" si="369"/>
        <v>#REF!</v>
      </c>
      <c r="BK600" s="89"/>
      <c r="BL600" s="98" t="str">
        <f t="shared" si="370"/>
        <v/>
      </c>
      <c r="BM600" s="98" t="str">
        <f t="shared" si="371"/>
        <v/>
      </c>
      <c r="BN600" s="89"/>
      <c r="BO600" s="98" t="str">
        <f t="shared" si="372"/>
        <v/>
      </c>
      <c r="BP600" s="98" t="str">
        <f t="shared" si="373"/>
        <v/>
      </c>
      <c r="BQ600" s="89"/>
      <c r="BR600" s="98" t="str">
        <f t="shared" si="374"/>
        <v/>
      </c>
      <c r="BS600" s="98" t="str">
        <f t="shared" si="375"/>
        <v/>
      </c>
      <c r="BT600" s="89"/>
      <c r="BU600" s="98" t="str">
        <f t="shared" si="376"/>
        <v/>
      </c>
      <c r="BV600" s="98" t="str">
        <f t="shared" si="377"/>
        <v/>
      </c>
      <c r="BW600" s="89"/>
      <c r="BX600" s="63"/>
    </row>
    <row r="601" spans="1:76" s="59" customFormat="1" x14ac:dyDescent="0.25">
      <c r="A601" s="83">
        <v>19</v>
      </c>
      <c r="B601" s="109" t="str">
        <f t="shared" si="355"/>
        <v xml:space="preserve">: </v>
      </c>
      <c r="C601" s="106"/>
      <c r="D601" s="106"/>
      <c r="E601" s="108"/>
      <c r="F601" s="106"/>
      <c r="G601" s="108"/>
      <c r="H601" s="107"/>
      <c r="I601" s="106"/>
      <c r="J601" s="106"/>
      <c r="K601" s="104"/>
      <c r="L601" s="104"/>
      <c r="M601" s="104"/>
      <c r="N601" s="151" t="e">
        <f>'[1]Advanced Controls'!$C$137</f>
        <v>#REF!</v>
      </c>
      <c r="O601" s="105"/>
      <c r="P601" s="104"/>
      <c r="Q601" s="440"/>
      <c r="R601" s="440"/>
      <c r="S601" s="64"/>
      <c r="T601" s="103"/>
      <c r="U601" s="101" t="str">
        <f t="shared" si="356"/>
        <v/>
      </c>
      <c r="V601" s="102" t="str">
        <f t="shared" si="357"/>
        <v/>
      </c>
      <c r="W601" s="101" t="str">
        <f t="shared" si="358"/>
        <v/>
      </c>
      <c r="X601" s="100" t="e">
        <f t="shared" si="359"/>
        <v>#REF!</v>
      </c>
      <c r="Y601" s="89"/>
      <c r="Z601" s="89"/>
      <c r="AB601" s="63"/>
      <c r="AR601" s="63"/>
      <c r="AS601" s="89"/>
      <c r="AT601" s="89"/>
      <c r="AU601" s="99"/>
      <c r="AV601" s="89"/>
      <c r="AW601" s="98" t="e">
        <f t="shared" si="360"/>
        <v>#REF!</v>
      </c>
      <c r="AX601" s="98" t="e">
        <f t="shared" si="361"/>
        <v>#REF!</v>
      </c>
      <c r="AY601" s="89"/>
      <c r="AZ601" s="98" t="e">
        <f t="shared" si="362"/>
        <v>#REF!</v>
      </c>
      <c r="BA601" s="98" t="e">
        <f t="shared" si="363"/>
        <v>#REF!</v>
      </c>
      <c r="BB601" s="89"/>
      <c r="BC601" s="98" t="e">
        <f t="shared" si="364"/>
        <v>#REF!</v>
      </c>
      <c r="BD601" s="98" t="e">
        <f t="shared" si="365"/>
        <v>#REF!</v>
      </c>
      <c r="BE601" s="89"/>
      <c r="BF601" s="98" t="e">
        <f t="shared" si="366"/>
        <v>#REF!</v>
      </c>
      <c r="BG601" s="98" t="e">
        <f t="shared" si="367"/>
        <v>#REF!</v>
      </c>
      <c r="BH601" s="89"/>
      <c r="BI601" s="98" t="e">
        <f t="shared" si="368"/>
        <v>#REF!</v>
      </c>
      <c r="BJ601" s="98" t="e">
        <f t="shared" si="369"/>
        <v>#REF!</v>
      </c>
      <c r="BK601" s="89"/>
      <c r="BL601" s="98" t="str">
        <f t="shared" si="370"/>
        <v/>
      </c>
      <c r="BM601" s="98" t="str">
        <f t="shared" si="371"/>
        <v/>
      </c>
      <c r="BN601" s="89"/>
      <c r="BO601" s="98" t="str">
        <f t="shared" si="372"/>
        <v/>
      </c>
      <c r="BP601" s="98" t="str">
        <f t="shared" si="373"/>
        <v/>
      </c>
      <c r="BQ601" s="89"/>
      <c r="BR601" s="98" t="str">
        <f t="shared" si="374"/>
        <v/>
      </c>
      <c r="BS601" s="98" t="str">
        <f t="shared" si="375"/>
        <v/>
      </c>
      <c r="BT601" s="89"/>
      <c r="BU601" s="98" t="str">
        <f t="shared" si="376"/>
        <v/>
      </c>
      <c r="BV601" s="98" t="str">
        <f t="shared" si="377"/>
        <v/>
      </c>
      <c r="BW601" s="89"/>
      <c r="BX601" s="63"/>
    </row>
    <row r="602" spans="1:76" s="59" customFormat="1" x14ac:dyDescent="0.25">
      <c r="A602" s="83">
        <v>20</v>
      </c>
      <c r="B602" s="109" t="str">
        <f t="shared" si="355"/>
        <v xml:space="preserve">: </v>
      </c>
      <c r="C602" s="106"/>
      <c r="D602" s="106"/>
      <c r="E602" s="108"/>
      <c r="F602" s="106"/>
      <c r="G602" s="108"/>
      <c r="H602" s="107"/>
      <c r="I602" s="106"/>
      <c r="J602" s="106"/>
      <c r="K602" s="104"/>
      <c r="L602" s="104"/>
      <c r="M602" s="104"/>
      <c r="N602" s="151" t="e">
        <f>'[1]Advanced Controls'!$C$137</f>
        <v>#REF!</v>
      </c>
      <c r="O602" s="105"/>
      <c r="P602" s="104"/>
      <c r="Q602" s="440"/>
      <c r="R602" s="440"/>
      <c r="S602" s="64"/>
      <c r="T602" s="103"/>
      <c r="U602" s="101" t="str">
        <f t="shared" si="356"/>
        <v/>
      </c>
      <c r="V602" s="102" t="str">
        <f t="shared" si="357"/>
        <v/>
      </c>
      <c r="W602" s="101" t="str">
        <f t="shared" si="358"/>
        <v/>
      </c>
      <c r="X602" s="100" t="e">
        <f t="shared" si="359"/>
        <v>#REF!</v>
      </c>
      <c r="Y602" s="89"/>
      <c r="Z602" s="89"/>
      <c r="AB602" s="63"/>
      <c r="AR602" s="63"/>
      <c r="AS602" s="89"/>
      <c r="AT602" s="89"/>
      <c r="AU602" s="99"/>
      <c r="AV602" s="89"/>
      <c r="AW602" s="98" t="e">
        <f t="shared" si="360"/>
        <v>#REF!</v>
      </c>
      <c r="AX602" s="98" t="e">
        <f t="shared" si="361"/>
        <v>#REF!</v>
      </c>
      <c r="AY602" s="89"/>
      <c r="AZ602" s="98" t="e">
        <f t="shared" si="362"/>
        <v>#REF!</v>
      </c>
      <c r="BA602" s="98" t="e">
        <f t="shared" si="363"/>
        <v>#REF!</v>
      </c>
      <c r="BB602" s="89"/>
      <c r="BC602" s="98" t="e">
        <f t="shared" si="364"/>
        <v>#REF!</v>
      </c>
      <c r="BD602" s="98" t="e">
        <f t="shared" si="365"/>
        <v>#REF!</v>
      </c>
      <c r="BE602" s="89"/>
      <c r="BF602" s="98" t="e">
        <f t="shared" si="366"/>
        <v>#REF!</v>
      </c>
      <c r="BG602" s="98" t="e">
        <f t="shared" si="367"/>
        <v>#REF!</v>
      </c>
      <c r="BH602" s="89"/>
      <c r="BI602" s="98" t="e">
        <f t="shared" si="368"/>
        <v>#REF!</v>
      </c>
      <c r="BJ602" s="98" t="e">
        <f t="shared" si="369"/>
        <v>#REF!</v>
      </c>
      <c r="BK602" s="89"/>
      <c r="BL602" s="98" t="str">
        <f t="shared" si="370"/>
        <v/>
      </c>
      <c r="BM602" s="98" t="str">
        <f t="shared" si="371"/>
        <v/>
      </c>
      <c r="BN602" s="89"/>
      <c r="BO602" s="98" t="str">
        <f t="shared" si="372"/>
        <v/>
      </c>
      <c r="BP602" s="98" t="str">
        <f t="shared" si="373"/>
        <v/>
      </c>
      <c r="BQ602" s="89"/>
      <c r="BR602" s="98" t="str">
        <f t="shared" si="374"/>
        <v/>
      </c>
      <c r="BS602" s="98" t="str">
        <f t="shared" si="375"/>
        <v/>
      </c>
      <c r="BT602" s="89"/>
      <c r="BU602" s="98" t="str">
        <f t="shared" si="376"/>
        <v/>
      </c>
      <c r="BV602" s="98" t="str">
        <f t="shared" si="377"/>
        <v/>
      </c>
      <c r="BW602" s="89"/>
      <c r="BX602" s="63"/>
    </row>
    <row r="603" spans="1:76" s="59" customFormat="1" x14ac:dyDescent="0.25">
      <c r="A603" s="83"/>
      <c r="B603" s="91" t="s">
        <v>64</v>
      </c>
      <c r="C603" s="92"/>
      <c r="D603" s="92"/>
      <c r="E603" s="92"/>
      <c r="F603" s="92"/>
      <c r="G603" s="92"/>
      <c r="H603" s="64"/>
      <c r="I603" s="89"/>
      <c r="J603" s="94"/>
      <c r="K603" s="64"/>
      <c r="L603" s="64"/>
      <c r="M603" s="64" t="s">
        <v>63</v>
      </c>
      <c r="N603" s="64"/>
      <c r="O603" s="64"/>
      <c r="P603" s="64"/>
      <c r="Q603" s="64"/>
      <c r="R603" s="64"/>
      <c r="S603" s="64"/>
      <c r="T603" s="94" t="s">
        <v>62</v>
      </c>
      <c r="U603" s="97" t="e">
        <f>AVERAGE(U583:U602)</f>
        <v>#DIV/0!</v>
      </c>
      <c r="V603" s="97" t="e">
        <f>IF(U611="Y",SUM(V583:V602)/SUM(O583:O602),AVERAGE(V583:V602))</f>
        <v>#DIV/0!</v>
      </c>
      <c r="W603" s="96" t="e">
        <f>SUM(W583:W602)/SUM(O583:O602)</f>
        <v>#DIV/0!</v>
      </c>
      <c r="X603" s="89"/>
      <c r="Y603" s="89"/>
      <c r="Z603" s="89"/>
      <c r="AB603" s="95"/>
      <c r="AR603" s="63"/>
      <c r="AS603" s="89"/>
      <c r="AT603" s="89"/>
      <c r="AU603" s="89"/>
      <c r="AV603" s="94" t="s">
        <v>62</v>
      </c>
      <c r="AW603" s="93" t="e">
        <f>AVERAGE(AW583:AW602)</f>
        <v>#REF!</v>
      </c>
      <c r="AX603" s="93" t="e">
        <f>SUM(AX583:AX602)/COUNTIF(AX583:AX602,"&gt;0")</f>
        <v>#REF!</v>
      </c>
      <c r="AY603" s="89"/>
      <c r="AZ603" s="93" t="e">
        <f>AVERAGE(AZ583:AZ602)</f>
        <v>#REF!</v>
      </c>
      <c r="BA603" s="93" t="e">
        <f>SUM(BA583:BA602)/COUNTIF(BA583:BA602,"&gt;0")</f>
        <v>#REF!</v>
      </c>
      <c r="BB603" s="89"/>
      <c r="BC603" s="93" t="e">
        <f>AVERAGE(BC583:BC602)</f>
        <v>#REF!</v>
      </c>
      <c r="BD603" s="93" t="e">
        <f>SUM(BD583:BD602)/COUNTIF(BD583:BD602,"&gt;0")</f>
        <v>#REF!</v>
      </c>
      <c r="BE603" s="89"/>
      <c r="BF603" s="93" t="e">
        <f>AVERAGE(BF583:BF602)</f>
        <v>#REF!</v>
      </c>
      <c r="BG603" s="93" t="e">
        <f>SUM(BG583:BG602)/COUNTIF(BG583:BG602,"&gt;0")</f>
        <v>#REF!</v>
      </c>
      <c r="BH603" s="89"/>
      <c r="BI603" s="93" t="e">
        <f>AVERAGE(BI583:BI602)</f>
        <v>#REF!</v>
      </c>
      <c r="BJ603" s="93" t="e">
        <f>SUM(BJ583:BJ602)/COUNTIF(BJ583:BJ602,"&gt;0")</f>
        <v>#REF!</v>
      </c>
      <c r="BK603" s="94"/>
      <c r="BL603" s="93" t="e">
        <f>AVERAGE(BL583:BL602)</f>
        <v>#DIV/0!</v>
      </c>
      <c r="BM603" s="93" t="e">
        <f>SUM(BM583:BM602)/COUNTIF(BM583:BM602,"&gt;0")</f>
        <v>#DIV/0!</v>
      </c>
      <c r="BN603" s="89"/>
      <c r="BO603" s="93" t="e">
        <f>AVERAGE(BO583:BO602)</f>
        <v>#DIV/0!</v>
      </c>
      <c r="BP603" s="93" t="e">
        <f>SUM(BP583:BP602)/COUNTIF(BP583:BP602,"&gt;0")</f>
        <v>#DIV/0!</v>
      </c>
      <c r="BQ603" s="89"/>
      <c r="BR603" s="93" t="e">
        <f>AVERAGE(BR583:BR602)</f>
        <v>#DIV/0!</v>
      </c>
      <c r="BS603" s="93" t="e">
        <f>SUM(BS583:BS602)/COUNTIF(BS583:BS602,"&gt;0")</f>
        <v>#DIV/0!</v>
      </c>
      <c r="BT603" s="89"/>
      <c r="BU603" s="93" t="e">
        <f>AVERAGE(BU583:BU602)</f>
        <v>#DIV/0!</v>
      </c>
      <c r="BV603" s="93" t="e">
        <f>SUM(BV583:BV602)/COUNTIF(BV583:BV602,"&gt;0")</f>
        <v>#DIV/0!</v>
      </c>
      <c r="BW603" s="89"/>
      <c r="BX603" s="63"/>
    </row>
    <row r="604" spans="1:76" s="59" customFormat="1" x14ac:dyDescent="0.25">
      <c r="A604" s="83"/>
      <c r="B604" s="91" t="s">
        <v>61</v>
      </c>
      <c r="C604" s="92" t="s">
        <v>60</v>
      </c>
      <c r="D604" s="398"/>
      <c r="E604" s="399"/>
      <c r="F604" s="399"/>
      <c r="G604" s="399"/>
      <c r="H604" s="399"/>
      <c r="I604" s="399"/>
      <c r="J604" s="399"/>
      <c r="K604" s="400"/>
      <c r="L604" s="64"/>
      <c r="M604" s="64"/>
      <c r="N604" s="64"/>
      <c r="O604" s="64"/>
      <c r="P604" s="64"/>
      <c r="Q604" s="64"/>
      <c r="R604" s="64"/>
      <c r="S604" s="64"/>
      <c r="T604" s="77" t="s">
        <v>57</v>
      </c>
      <c r="U604" s="88" t="e">
        <f>U603+X604*U607</f>
        <v>#DIV/0!</v>
      </c>
      <c r="V604" s="88" t="e">
        <f>V603+X604*V607</f>
        <v>#DIV/0!</v>
      </c>
      <c r="W604" s="88" t="e">
        <f>W603+X604*W607</f>
        <v>#DIV/0!</v>
      </c>
      <c r="X604" s="86">
        <v>1</v>
      </c>
      <c r="Y604" s="64" t="s">
        <v>59</v>
      </c>
      <c r="Z604" s="89"/>
      <c r="AA604" s="89" t="s">
        <v>58</v>
      </c>
      <c r="AB604" s="87"/>
      <c r="AR604" s="63"/>
      <c r="AS604" s="89"/>
      <c r="AT604" s="89"/>
      <c r="AU604" s="89"/>
      <c r="AV604" s="77" t="s">
        <v>57</v>
      </c>
      <c r="AW604" s="76" t="e">
        <f>AW603+(AW609*AW606)</f>
        <v>#REF!</v>
      </c>
      <c r="AX604" s="76" t="e">
        <f>AX603+(AX609*AW606)</f>
        <v>#REF!</v>
      </c>
      <c r="AY604" s="89"/>
      <c r="AZ604" s="76" t="e">
        <f>AZ603+(AZ609*AZ606)</f>
        <v>#REF!</v>
      </c>
      <c r="BA604" s="76" t="e">
        <f>BA603+(BA609*AZ606)</f>
        <v>#REF!</v>
      </c>
      <c r="BB604" s="89"/>
      <c r="BC604" s="76" t="e">
        <f>BC603+(BC609*BC606)</f>
        <v>#REF!</v>
      </c>
      <c r="BD604" s="76" t="e">
        <f>BD603+(BD609*BC606)</f>
        <v>#REF!</v>
      </c>
      <c r="BE604" s="89"/>
      <c r="BF604" s="76" t="e">
        <f>BF603+(BF609*BF606)</f>
        <v>#REF!</v>
      </c>
      <c r="BG604" s="76" t="e">
        <f>BG603+(BG609*BF606)</f>
        <v>#REF!</v>
      </c>
      <c r="BH604" s="89"/>
      <c r="BI604" s="76" t="e">
        <f>BI603+(BI609*BI606)</f>
        <v>#REF!</v>
      </c>
      <c r="BJ604" s="76" t="e">
        <f>BJ603+(BJ609*BI606)</f>
        <v>#REF!</v>
      </c>
      <c r="BK604" s="77"/>
      <c r="BL604" s="76" t="e">
        <f>BL603+(BL609*BL606)</f>
        <v>#DIV/0!</v>
      </c>
      <c r="BM604" s="76" t="e">
        <f>BM603+(BM609*BL606)</f>
        <v>#DIV/0!</v>
      </c>
      <c r="BN604" s="89"/>
      <c r="BO604" s="76" t="e">
        <f>BO603+(BO609*BO606)</f>
        <v>#DIV/0!</v>
      </c>
      <c r="BP604" s="76" t="e">
        <f>BP603+(BP609*BO606)</f>
        <v>#DIV/0!</v>
      </c>
      <c r="BQ604" s="89"/>
      <c r="BR604" s="76" t="e">
        <f>BR603+(BR609*BR606)</f>
        <v>#DIV/0!</v>
      </c>
      <c r="BS604" s="76" t="e">
        <f>BS603+(BS609*BR606)</f>
        <v>#DIV/0!</v>
      </c>
      <c r="BT604" s="89"/>
      <c r="BU604" s="76" t="e">
        <f>BU603+(BU609*BU606)</f>
        <v>#DIV/0!</v>
      </c>
      <c r="BV604" s="76" t="e">
        <f>BV603+(BV609*BU606)</f>
        <v>#DIV/0!</v>
      </c>
      <c r="BW604" s="89"/>
      <c r="BX604" s="63"/>
    </row>
    <row r="605" spans="1:76" s="59" customFormat="1" x14ac:dyDescent="0.25">
      <c r="A605" s="83"/>
      <c r="B605" s="91" t="s">
        <v>56</v>
      </c>
      <c r="C605" s="83"/>
      <c r="D605" s="401"/>
      <c r="E605" s="402"/>
      <c r="F605" s="402"/>
      <c r="G605" s="402"/>
      <c r="H605" s="402"/>
      <c r="I605" s="402"/>
      <c r="J605" s="402"/>
      <c r="K605" s="403"/>
      <c r="L605" s="89"/>
      <c r="M605" s="89"/>
      <c r="N605" s="64"/>
      <c r="O605" s="64"/>
      <c r="P605" s="64"/>
      <c r="Q605" s="64"/>
      <c r="R605" s="64"/>
      <c r="S605" s="64"/>
      <c r="T605" s="77" t="s">
        <v>54</v>
      </c>
      <c r="U605" s="88" t="e">
        <f>IF($AA605="Y",MIN(U583:U602),U603-$X605*U607)</f>
        <v>#DIV/0!</v>
      </c>
      <c r="V605" s="88" t="e">
        <f>IF($AA605="Y",MIN(V583:V602),V603-$X605*V607)</f>
        <v>#DIV/0!</v>
      </c>
      <c r="W605" s="88" t="e">
        <f>IF($AA605="Y",MIN(W583:W602),W603-$X605*W607)</f>
        <v>#DIV/0!</v>
      </c>
      <c r="X605" s="86">
        <v>1</v>
      </c>
      <c r="Y605" s="64" t="s">
        <v>55</v>
      </c>
      <c r="Z605" s="89"/>
      <c r="AA605" s="90" t="s">
        <v>47</v>
      </c>
      <c r="AB605" s="87"/>
      <c r="AR605" s="63"/>
      <c r="AS605" s="89"/>
      <c r="AT605" s="89"/>
      <c r="AU605" s="89"/>
      <c r="AV605" s="77" t="s">
        <v>54</v>
      </c>
      <c r="AW605" s="76" t="e">
        <f>AW603-(AW609*AW607)</f>
        <v>#REF!</v>
      </c>
      <c r="AX605" s="76" t="e">
        <f>AX603-(AX609*AW607)</f>
        <v>#REF!</v>
      </c>
      <c r="AY605" s="89"/>
      <c r="AZ605" s="76" t="e">
        <f>AZ603-(AZ609*AZ607)</f>
        <v>#REF!</v>
      </c>
      <c r="BA605" s="76" t="e">
        <f>BA603-(BA609*AZ607)</f>
        <v>#REF!</v>
      </c>
      <c r="BB605" s="89"/>
      <c r="BC605" s="76" t="e">
        <f>BC603-(BC609*BC607)</f>
        <v>#REF!</v>
      </c>
      <c r="BD605" s="76" t="e">
        <f>BD603-(BD609*BC607)</f>
        <v>#REF!</v>
      </c>
      <c r="BE605" s="89"/>
      <c r="BF605" s="76" t="e">
        <f>BF603-(BF609*BF607)</f>
        <v>#REF!</v>
      </c>
      <c r="BG605" s="76" t="e">
        <f>BG603-(BG609*BF607)</f>
        <v>#REF!</v>
      </c>
      <c r="BH605" s="89"/>
      <c r="BI605" s="76" t="e">
        <f>BI603-(BI609*BI607)</f>
        <v>#REF!</v>
      </c>
      <c r="BJ605" s="76" t="e">
        <f>BJ603-(BJ609*BI607)</f>
        <v>#REF!</v>
      </c>
      <c r="BK605" s="77"/>
      <c r="BL605" s="76" t="e">
        <f>BL603-(BL609*BL607)</f>
        <v>#DIV/0!</v>
      </c>
      <c r="BM605" s="76" t="e">
        <f>BM603-(BM609*BL607)</f>
        <v>#DIV/0!</v>
      </c>
      <c r="BN605" s="89"/>
      <c r="BO605" s="76" t="e">
        <f>BO603-(BO609*BO607)</f>
        <v>#DIV/0!</v>
      </c>
      <c r="BP605" s="76" t="e">
        <f>BP603-(BP609*BO607)</f>
        <v>#DIV/0!</v>
      </c>
      <c r="BQ605" s="89"/>
      <c r="BR605" s="76" t="e">
        <f>BR603-(BR609*BR607)</f>
        <v>#DIV/0!</v>
      </c>
      <c r="BS605" s="76" t="e">
        <f>BS603-(BS609*BR607)</f>
        <v>#DIV/0!</v>
      </c>
      <c r="BT605" s="89"/>
      <c r="BU605" s="76" t="e">
        <f>BU603-(BU609*BU607)</f>
        <v>#DIV/0!</v>
      </c>
      <c r="BV605" s="76" t="e">
        <f>BV603-(BV609*BU607)</f>
        <v>#DIV/0!</v>
      </c>
      <c r="BW605" s="89"/>
      <c r="BX605" s="63"/>
    </row>
    <row r="606" spans="1:76" s="59" customFormat="1" ht="14.25" x14ac:dyDescent="0.2">
      <c r="A606" s="83"/>
      <c r="B606" s="83"/>
      <c r="C606" s="83"/>
      <c r="D606" s="401"/>
      <c r="E606" s="402"/>
      <c r="F606" s="402"/>
      <c r="G606" s="402"/>
      <c r="H606" s="402"/>
      <c r="I606" s="402"/>
      <c r="J606" s="402"/>
      <c r="K606" s="403"/>
      <c r="L606" s="64"/>
      <c r="M606" s="64"/>
      <c r="N606" s="64"/>
      <c r="O606" s="64"/>
      <c r="P606" s="64"/>
      <c r="Q606" s="64"/>
      <c r="R606" s="64"/>
      <c r="S606" s="64"/>
      <c r="T606" s="77" t="s">
        <v>51</v>
      </c>
      <c r="U606" s="88" t="e">
        <f>IF((0.67*U607)&gt;U603,"no","yes")</f>
        <v>#DIV/0!</v>
      </c>
      <c r="V606" s="88" t="e">
        <f>IF((0.67*V607)&gt;V603,"no","yes")</f>
        <v>#DIV/0!</v>
      </c>
      <c r="W606" s="88" t="e">
        <f>IF((0.67*W607)&gt;W603,"no","yes")</f>
        <v>#DIV/0!</v>
      </c>
      <c r="X606" s="64"/>
      <c r="Y606" s="64"/>
      <c r="Z606" s="64"/>
      <c r="AB606" s="87"/>
      <c r="AR606" s="63"/>
      <c r="AS606" s="64"/>
      <c r="AT606" s="64"/>
      <c r="AU606" s="360" t="s">
        <v>53</v>
      </c>
      <c r="AV606" s="361"/>
      <c r="AW606" s="86">
        <v>1</v>
      </c>
      <c r="AX606" s="64"/>
      <c r="AY606" s="64"/>
      <c r="AZ606" s="86">
        <v>1</v>
      </c>
      <c r="BA606" s="64"/>
      <c r="BB606" s="64"/>
      <c r="BC606" s="86">
        <v>1</v>
      </c>
      <c r="BD606" s="64"/>
      <c r="BE606" s="64"/>
      <c r="BF606" s="86">
        <v>1</v>
      </c>
      <c r="BG606" s="64"/>
      <c r="BH606" s="64"/>
      <c r="BI606" s="86">
        <v>1</v>
      </c>
      <c r="BJ606" s="64"/>
      <c r="BK606" s="77"/>
      <c r="BL606" s="86">
        <v>1</v>
      </c>
      <c r="BM606" s="64"/>
      <c r="BN606" s="64"/>
      <c r="BO606" s="86">
        <v>1</v>
      </c>
      <c r="BP606" s="64"/>
      <c r="BQ606" s="64"/>
      <c r="BR606" s="86">
        <v>1</v>
      </c>
      <c r="BS606" s="64"/>
      <c r="BT606" s="64"/>
      <c r="BU606" s="86">
        <v>1</v>
      </c>
      <c r="BV606" s="64"/>
      <c r="BW606" s="64"/>
      <c r="BX606" s="63"/>
    </row>
    <row r="607" spans="1:76" s="59" customFormat="1" ht="14.25" x14ac:dyDescent="0.2">
      <c r="A607" s="75" t="str">
        <f ca="1">HYPERLINK("#"&amp;"'"&amp;A$2&amp;"'!a1","Back to top")</f>
        <v>Back to top</v>
      </c>
      <c r="B607" s="75"/>
      <c r="C607" s="83"/>
      <c r="D607" s="401"/>
      <c r="E607" s="402"/>
      <c r="F607" s="402"/>
      <c r="G607" s="402"/>
      <c r="H607" s="402"/>
      <c r="I607" s="402"/>
      <c r="J607" s="402"/>
      <c r="K607" s="403"/>
      <c r="L607" s="64"/>
      <c r="M607" s="64"/>
      <c r="N607" s="64"/>
      <c r="O607" s="64"/>
      <c r="P607" s="64"/>
      <c r="Q607" s="64"/>
      <c r="R607" s="64"/>
      <c r="S607" s="64"/>
      <c r="T607" s="77" t="s">
        <v>50</v>
      </c>
      <c r="U607" s="88" t="e">
        <f>_xlfn.STDEV.P(U583:U602)</f>
        <v>#DIV/0!</v>
      </c>
      <c r="V607" s="88" t="e">
        <f t="array" ref="V607">IF(U611="Y",SQRT(SUM(IFERROR(O583:O602*(U583:U602-(V603))^2,0))/((COUNTIFS(O583:O602,"&lt;&gt;"&amp;"")-1)/COUNTIFS(O583:O602,"&lt;&gt;"&amp;"")*SUM(O583:O602))),_xlfn.STDEV.P(V583:V602))</f>
        <v>#DIV/0!</v>
      </c>
      <c r="W607" s="88" t="e">
        <f t="array" ref="W607">SQRT(SUM(IFERROR(O583:O602*(U583:U602-(W603))^2,0))/((COUNTIFS(O583:O602,"&lt;&gt;"&amp;"")-1)/COUNTIFS(O583:O602,"&lt;&gt;"&amp;"")*SUM(O583:O602)))</f>
        <v>#DIV/0!</v>
      </c>
      <c r="X607" s="64"/>
      <c r="Y607" s="64"/>
      <c r="Z607" s="64"/>
      <c r="AB607" s="87"/>
      <c r="AR607" s="63"/>
      <c r="AS607" s="64"/>
      <c r="AT607" s="64"/>
      <c r="AU607" s="360"/>
      <c r="AV607" s="361"/>
      <c r="AW607" s="86">
        <v>1</v>
      </c>
      <c r="AX607" s="64"/>
      <c r="AY607" s="64"/>
      <c r="AZ607" s="86">
        <v>1</v>
      </c>
      <c r="BA607" s="64"/>
      <c r="BB607" s="64"/>
      <c r="BC607" s="86">
        <v>1</v>
      </c>
      <c r="BD607" s="64"/>
      <c r="BE607" s="64"/>
      <c r="BF607" s="86">
        <v>1</v>
      </c>
      <c r="BG607" s="64"/>
      <c r="BH607" s="64"/>
      <c r="BI607" s="86">
        <v>1</v>
      </c>
      <c r="BJ607" s="64"/>
      <c r="BK607" s="77"/>
      <c r="BL607" s="86">
        <v>1</v>
      </c>
      <c r="BM607" s="64"/>
      <c r="BN607" s="64"/>
      <c r="BO607" s="86">
        <v>1</v>
      </c>
      <c r="BP607" s="64"/>
      <c r="BQ607" s="64"/>
      <c r="BR607" s="86">
        <v>1</v>
      </c>
      <c r="BS607" s="64"/>
      <c r="BT607" s="64"/>
      <c r="BU607" s="86">
        <v>1</v>
      </c>
      <c r="BV607" s="64"/>
      <c r="BW607" s="64"/>
      <c r="BX607" s="63"/>
    </row>
    <row r="608" spans="1:76" s="59" customFormat="1" x14ac:dyDescent="0.25">
      <c r="A608" s="83"/>
      <c r="B608" s="83"/>
      <c r="C608" s="83"/>
      <c r="D608" s="401"/>
      <c r="E608" s="402"/>
      <c r="F608" s="402"/>
      <c r="G608" s="402"/>
      <c r="H608" s="402"/>
      <c r="I608" s="402"/>
      <c r="J608" s="402"/>
      <c r="K608" s="403"/>
      <c r="L608" s="64"/>
      <c r="M608" s="64"/>
      <c r="N608" s="64"/>
      <c r="O608" s="64"/>
      <c r="P608" s="64"/>
      <c r="Q608" s="64"/>
      <c r="R608" s="64"/>
      <c r="S608" s="64"/>
      <c r="T608" s="73" t="s">
        <v>48</v>
      </c>
      <c r="U608" s="85">
        <f>COUNTIF(U583:U602,"&gt;0")</f>
        <v>0</v>
      </c>
      <c r="V608" s="85">
        <f>COUNTIF(V583:V602,"&gt;0")</f>
        <v>0</v>
      </c>
      <c r="W608" s="81"/>
      <c r="X608" s="84" t="s">
        <v>52</v>
      </c>
      <c r="Y608" s="64"/>
      <c r="Z608" s="64"/>
      <c r="AB608" s="63"/>
      <c r="AR608" s="63"/>
      <c r="AS608" s="64"/>
      <c r="AT608" s="64"/>
      <c r="AU608" s="64"/>
      <c r="AV608" s="77" t="s">
        <v>51</v>
      </c>
      <c r="AW608" s="76" t="e">
        <f>IF((0.67*AW609)&gt;AW603,"no","yes")</f>
        <v>#REF!</v>
      </c>
      <c r="AX608" s="76" t="e">
        <f>IF((0.67*AX609)&gt;AX603,"no","yes")</f>
        <v>#REF!</v>
      </c>
      <c r="AY608" s="64"/>
      <c r="AZ608" s="76" t="e">
        <f>IF((0.67*AZ609)&gt;AZ603,"no","yes")</f>
        <v>#REF!</v>
      </c>
      <c r="BA608" s="76" t="e">
        <f>IF((0.67*BA609)&gt;BA603,"no","yes")</f>
        <v>#REF!</v>
      </c>
      <c r="BB608" s="64"/>
      <c r="BC608" s="76" t="e">
        <f>IF((0.67*BC609)&gt;BC603,"no","yes")</f>
        <v>#REF!</v>
      </c>
      <c r="BD608" s="76" t="e">
        <f>IF((0.67*BD609)&gt;BD603,"no","yes")</f>
        <v>#REF!</v>
      </c>
      <c r="BE608" s="64"/>
      <c r="BF608" s="76" t="e">
        <f>IF((0.67*BF609)&gt;BF603,"no","yes")</f>
        <v>#REF!</v>
      </c>
      <c r="BG608" s="76" t="e">
        <f>IF((0.67*BG609)&gt;BG603,"no","yes")</f>
        <v>#REF!</v>
      </c>
      <c r="BH608" s="64"/>
      <c r="BI608" s="76" t="e">
        <f>IF((0.67*BI609)&gt;BI603,"no","yes")</f>
        <v>#REF!</v>
      </c>
      <c r="BJ608" s="76" t="e">
        <f>IF((0.67*BJ609)&gt;BJ603,"no","yes")</f>
        <v>#REF!</v>
      </c>
      <c r="BK608" s="73"/>
      <c r="BL608" s="76" t="e">
        <f>IF((0.67*BL609)&gt;BL603,"no","yes")</f>
        <v>#DIV/0!</v>
      </c>
      <c r="BM608" s="76" t="e">
        <f>IF((0.67*BM609)&gt;BM603,"no","yes")</f>
        <v>#DIV/0!</v>
      </c>
      <c r="BN608" s="64"/>
      <c r="BO608" s="76" t="e">
        <f>IF((0.67*BO609)&gt;BO603,"no","yes")</f>
        <v>#DIV/0!</v>
      </c>
      <c r="BP608" s="76" t="e">
        <f>IF((0.67*BP609)&gt;BP603,"no","yes")</f>
        <v>#DIV/0!</v>
      </c>
      <c r="BQ608" s="64"/>
      <c r="BR608" s="76" t="e">
        <f>IF((0.67*BR609)&gt;BR603,"no","yes")</f>
        <v>#DIV/0!</v>
      </c>
      <c r="BS608" s="76" t="e">
        <f>IF((0.67*BS609)&gt;BS603,"no","yes")</f>
        <v>#DIV/0!</v>
      </c>
      <c r="BT608" s="64"/>
      <c r="BU608" s="76" t="e">
        <f>IF((0.67*BU609)&gt;BU603,"no","yes")</f>
        <v>#DIV/0!</v>
      </c>
      <c r="BV608" s="76" t="e">
        <f>IF((0.67*BV609)&gt;BV603,"no","yes")</f>
        <v>#DIV/0!</v>
      </c>
      <c r="BW608" s="64"/>
      <c r="BX608" s="63"/>
    </row>
    <row r="609" spans="1:76" s="59" customFormat="1" ht="14.25" x14ac:dyDescent="0.2">
      <c r="C609" s="83"/>
      <c r="D609" s="401"/>
      <c r="E609" s="402"/>
      <c r="F609" s="402"/>
      <c r="G609" s="402"/>
      <c r="H609" s="402"/>
      <c r="I609" s="402"/>
      <c r="J609" s="402"/>
      <c r="K609" s="403"/>
      <c r="L609" s="64"/>
      <c r="M609" s="64"/>
      <c r="N609" s="64"/>
      <c r="O609" s="64"/>
      <c r="P609" s="64"/>
      <c r="Q609" s="64"/>
      <c r="R609" s="64"/>
      <c r="S609" s="64"/>
      <c r="T609" s="64"/>
      <c r="U609" s="81"/>
      <c r="V609" s="81"/>
      <c r="W609" s="81"/>
      <c r="X609" s="80"/>
      <c r="Y609" s="79"/>
      <c r="Z609" s="78"/>
      <c r="AB609" s="63"/>
      <c r="AR609" s="63"/>
      <c r="AS609" s="64"/>
      <c r="AT609" s="64"/>
      <c r="AU609" s="64"/>
      <c r="AV609" s="77" t="s">
        <v>50</v>
      </c>
      <c r="AW609" s="76" t="e">
        <f>_xlfn.STDEV.P(AW583:AW602)</f>
        <v>#REF!</v>
      </c>
      <c r="AX609" s="76" t="e">
        <f>_xlfn.STDEV.P(AX583:AX602)</f>
        <v>#REF!</v>
      </c>
      <c r="AY609" s="64"/>
      <c r="AZ609" s="76" t="e">
        <f>_xlfn.STDEV.P(AZ583:AZ602)</f>
        <v>#REF!</v>
      </c>
      <c r="BA609" s="76" t="e">
        <f>_xlfn.STDEV.P(BA583:BA602)</f>
        <v>#REF!</v>
      </c>
      <c r="BB609" s="64"/>
      <c r="BC609" s="76" t="e">
        <f>_xlfn.STDEV.P(BC583:BC602)</f>
        <v>#REF!</v>
      </c>
      <c r="BD609" s="76" t="e">
        <f>_xlfn.STDEV.P(BD583:BD602)</f>
        <v>#REF!</v>
      </c>
      <c r="BE609" s="64"/>
      <c r="BF609" s="76" t="e">
        <f>_xlfn.STDEV.P(BF583:BF602)</f>
        <v>#REF!</v>
      </c>
      <c r="BG609" s="76" t="e">
        <f>_xlfn.STDEV.P(BG583:BG602)</f>
        <v>#REF!</v>
      </c>
      <c r="BH609" s="64"/>
      <c r="BI609" s="76" t="e">
        <f>_xlfn.STDEV.P(BI583:BI602)</f>
        <v>#REF!</v>
      </c>
      <c r="BJ609" s="76" t="e">
        <f>_xlfn.STDEV.P(BJ583:BJ602)</f>
        <v>#REF!</v>
      </c>
      <c r="BK609" s="64"/>
      <c r="BL609" s="76" t="e">
        <f>_xlfn.STDEV.P(BL583:BL602)</f>
        <v>#DIV/0!</v>
      </c>
      <c r="BM609" s="76" t="e">
        <f>_xlfn.STDEV.P(BM583:BM602)</f>
        <v>#DIV/0!</v>
      </c>
      <c r="BN609" s="64"/>
      <c r="BO609" s="76" t="e">
        <f>_xlfn.STDEV.P(BO583:BO602)</f>
        <v>#DIV/0!</v>
      </c>
      <c r="BP609" s="76" t="e">
        <f>_xlfn.STDEV.P(BP583:BP602)</f>
        <v>#DIV/0!</v>
      </c>
      <c r="BQ609" s="64"/>
      <c r="BR609" s="76" t="e">
        <f>_xlfn.STDEV.P(BR583:BR602)</f>
        <v>#DIV/0!</v>
      </c>
      <c r="BS609" s="76" t="e">
        <f>_xlfn.STDEV.P(BS583:BS602)</f>
        <v>#DIV/0!</v>
      </c>
      <c r="BT609" s="64"/>
      <c r="BU609" s="76" t="e">
        <f>_xlfn.STDEV.P(BU583:BU602)</f>
        <v>#DIV/0!</v>
      </c>
      <c r="BV609" s="76" t="e">
        <f>_xlfn.STDEV.P(BV583:BV602)</f>
        <v>#DIV/0!</v>
      </c>
      <c r="BX609" s="63"/>
    </row>
    <row r="610" spans="1:76" s="59" customFormat="1" x14ac:dyDescent="0.2">
      <c r="C610" s="64"/>
      <c r="D610" s="404"/>
      <c r="E610" s="405"/>
      <c r="F610" s="405"/>
      <c r="G610" s="405"/>
      <c r="H610" s="405"/>
      <c r="I610" s="405"/>
      <c r="J610" s="405"/>
      <c r="K610" s="406"/>
      <c r="U610" s="138" t="s">
        <v>49</v>
      </c>
      <c r="W610" s="64"/>
      <c r="X610" s="70"/>
      <c r="Y610" s="69"/>
      <c r="Z610" s="68"/>
      <c r="AB610" s="63"/>
      <c r="AR610" s="63"/>
      <c r="AS610" s="64"/>
      <c r="AT610" s="64"/>
      <c r="AU610" s="64"/>
      <c r="AV610" s="73" t="s">
        <v>48</v>
      </c>
      <c r="AW610" s="72">
        <f>COUNTIF(AW583:AW602,"&gt;0")</f>
        <v>0</v>
      </c>
      <c r="AX610" s="72">
        <f>COUNTIF(AX583:AX602,"&gt;0")</f>
        <v>0</v>
      </c>
      <c r="AY610" s="64"/>
      <c r="AZ610" s="72">
        <f>COUNTIF(AZ583:AZ602,"&gt;0")</f>
        <v>0</v>
      </c>
      <c r="BA610" s="72">
        <f>COUNTIF(BA583:BA602,"&gt;0")</f>
        <v>0</v>
      </c>
      <c r="BB610" s="64"/>
      <c r="BC610" s="72">
        <f>COUNTIF(BC583:BC602,"&gt;0")</f>
        <v>0</v>
      </c>
      <c r="BD610" s="72">
        <f>COUNTIF(BD583:BD602,"&gt;0")</f>
        <v>0</v>
      </c>
      <c r="BE610" s="64"/>
      <c r="BF610" s="72">
        <f>COUNTIF(BF583:BF602,"&gt;0")</f>
        <v>0</v>
      </c>
      <c r="BG610" s="72">
        <f>COUNTIF(BG583:BG602,"&gt;0")</f>
        <v>0</v>
      </c>
      <c r="BH610" s="64"/>
      <c r="BI610" s="72">
        <f>COUNTIF(BI583:BI602,"&gt;0")</f>
        <v>0</v>
      </c>
      <c r="BJ610" s="72">
        <f>COUNTIF(BJ583:BJ602,"&gt;0")</f>
        <v>0</v>
      </c>
      <c r="BK610" s="64"/>
      <c r="BL610" s="72">
        <f>COUNTIF(BL583:BL602,"&gt;0")</f>
        <v>0</v>
      </c>
      <c r="BM610" s="72">
        <f>COUNTIF(BM583:BM602,"&gt;0")</f>
        <v>0</v>
      </c>
      <c r="BN610" s="64"/>
      <c r="BO610" s="72">
        <f>COUNTIF(BO583:BO602,"&gt;0")</f>
        <v>0</v>
      </c>
      <c r="BP610" s="72">
        <f>COUNTIF(BP583:BP602,"&gt;0")</f>
        <v>0</v>
      </c>
      <c r="BQ610" s="64"/>
      <c r="BR610" s="72">
        <f>COUNTIF(BR583:BR602,"&gt;0")</f>
        <v>0</v>
      </c>
      <c r="BS610" s="72">
        <f>COUNTIF(BS583:BS602,"&gt;0")</f>
        <v>0</v>
      </c>
      <c r="BT610" s="64"/>
      <c r="BU610" s="72">
        <f>COUNTIF(BU583:BU602,"&gt;0")</f>
        <v>0</v>
      </c>
      <c r="BV610" s="72">
        <f>COUNTIF(BV583:BV602,"&gt;0")</f>
        <v>0</v>
      </c>
      <c r="BX610" s="63"/>
    </row>
    <row r="611" spans="1:76" s="59" customFormat="1" ht="14.25" x14ac:dyDescent="0.2">
      <c r="U611" s="137" t="s">
        <v>47</v>
      </c>
      <c r="W611" s="64"/>
      <c r="X611" s="70"/>
      <c r="Y611" s="69"/>
      <c r="Z611" s="68"/>
      <c r="AB611" s="63"/>
      <c r="AR611" s="63"/>
      <c r="BX611" s="63"/>
    </row>
    <row r="612" spans="1:76" s="59" customFormat="1" ht="14.25" x14ac:dyDescent="0.2">
      <c r="W612" s="64"/>
      <c r="X612" s="67"/>
      <c r="Y612" s="66"/>
      <c r="Z612" s="65"/>
      <c r="AB612" s="63"/>
      <c r="AR612" s="63"/>
      <c r="BX612" s="63"/>
    </row>
    <row r="613" spans="1:76" s="59" customFormat="1" ht="18" x14ac:dyDescent="0.25">
      <c r="W613" s="64"/>
      <c r="X613" s="64"/>
      <c r="Y613" s="64"/>
      <c r="Z613" s="64"/>
      <c r="AB613" s="63"/>
      <c r="AR613" s="60"/>
      <c r="AS613" s="62"/>
      <c r="AT613" s="62"/>
      <c r="AU613" s="61"/>
      <c r="AV613" s="61"/>
      <c r="AW613" s="61"/>
      <c r="AX613" s="61"/>
      <c r="AY613" s="61"/>
      <c r="AZ613" s="61"/>
      <c r="BA613" s="61"/>
      <c r="BB613" s="61"/>
      <c r="BC613" s="61"/>
      <c r="BD613" s="61"/>
      <c r="BE613" s="61"/>
      <c r="BF613" s="61"/>
      <c r="BG613" s="61"/>
      <c r="BH613" s="61"/>
      <c r="BI613" s="61"/>
      <c r="BJ613" s="61"/>
      <c r="BK613" s="61"/>
      <c r="BL613" s="61"/>
      <c r="BM613" s="61"/>
      <c r="BN613" s="61"/>
      <c r="BO613" s="61"/>
      <c r="BP613" s="61"/>
      <c r="BQ613" s="61"/>
      <c r="BR613" s="61"/>
      <c r="BS613" s="61"/>
      <c r="BT613" s="61"/>
      <c r="BU613" s="61"/>
      <c r="BV613" s="61"/>
      <c r="BW613" s="61"/>
      <c r="BX613" s="60"/>
    </row>
    <row r="614" spans="1:76" s="59" customFormat="1" ht="14.25" x14ac:dyDescent="0.2">
      <c r="AB614" s="63"/>
      <c r="AR614" s="63"/>
      <c r="BT614" s="64"/>
      <c r="BX614" s="63"/>
    </row>
    <row r="615" spans="1:76" s="59" customFormat="1" ht="15.95" customHeight="1" x14ac:dyDescent="0.2">
      <c r="AB615" s="63"/>
      <c r="AR615" s="63"/>
      <c r="BT615" s="64"/>
      <c r="BX615" s="63"/>
    </row>
    <row r="616" spans="1:76" s="152" customFormat="1" ht="18" x14ac:dyDescent="0.25">
      <c r="A616" s="134">
        <f>1+A580</f>
        <v>17</v>
      </c>
      <c r="B616" s="134"/>
      <c r="C616" s="133" t="s">
        <v>230</v>
      </c>
      <c r="D616" s="132"/>
      <c r="E616" s="132"/>
      <c r="F616" s="132"/>
      <c r="G616" s="132"/>
      <c r="H616" s="132"/>
      <c r="I616" s="131"/>
      <c r="J616" s="131"/>
      <c r="K616" s="132"/>
      <c r="L616" s="131"/>
      <c r="M616" s="131"/>
      <c r="N616" s="130"/>
      <c r="O616" s="130"/>
      <c r="P616" s="131"/>
      <c r="Q616" s="131"/>
      <c r="R616" s="131"/>
      <c r="S616" s="131"/>
      <c r="T616" s="131"/>
      <c r="U616" s="131"/>
      <c r="V616" s="131"/>
      <c r="W616" s="131"/>
      <c r="X616" s="131"/>
      <c r="Y616" s="131"/>
      <c r="Z616" s="131"/>
      <c r="AB616" s="131"/>
      <c r="AS616" s="143">
        <f>A616</f>
        <v>17</v>
      </c>
      <c r="AT616" s="143" t="str">
        <f>C616</f>
        <v>t N2O-CO2-eq Reduced per Land Unit</v>
      </c>
      <c r="AU616" s="60"/>
      <c r="AV616" s="60"/>
      <c r="AW616" s="60"/>
      <c r="AX616" s="60"/>
      <c r="AY616" s="60"/>
      <c r="AZ616" s="60"/>
      <c r="BA616" s="60"/>
      <c r="BB616" s="60"/>
      <c r="BC616" s="60"/>
      <c r="BD616" s="60"/>
      <c r="BE616" s="60"/>
      <c r="BF616" s="60"/>
      <c r="BG616" s="60"/>
      <c r="BH616" s="60"/>
      <c r="BI616" s="60"/>
      <c r="BJ616" s="60"/>
      <c r="BK616" s="60"/>
      <c r="BL616" s="60"/>
      <c r="BM616" s="60"/>
      <c r="BN616" s="60"/>
      <c r="BO616" s="60"/>
      <c r="BP616" s="60"/>
      <c r="BQ616" s="60"/>
      <c r="BR616" s="60"/>
      <c r="BS616" s="60"/>
      <c r="BT616" s="60"/>
      <c r="BU616" s="60"/>
      <c r="BV616" s="60"/>
      <c r="BW616" s="60"/>
    </row>
    <row r="617" spans="1:76" s="64" customFormat="1" x14ac:dyDescent="0.25">
      <c r="A617" s="83"/>
      <c r="B617" s="83"/>
      <c r="C617" s="83"/>
      <c r="D617" s="129"/>
      <c r="E617" s="129"/>
      <c r="F617" s="129"/>
      <c r="G617" s="129"/>
      <c r="H617" s="129"/>
      <c r="K617" s="129"/>
      <c r="AB617" s="152"/>
      <c r="AR617" s="152"/>
      <c r="AS617" s="89"/>
      <c r="AT617" s="89"/>
      <c r="AU617" s="89"/>
      <c r="AV617" s="89"/>
      <c r="AW617" s="128" t="e">
        <f>IF($AV$45="Region",'[1]Advanced Controls'!$A$59,'[1]AEZ Data'!$A$78)</f>
        <v>#REF!</v>
      </c>
      <c r="AX617" s="128"/>
      <c r="AY617" s="89"/>
      <c r="AZ617" s="128" t="e">
        <f>IF($AV$45="Region",'[1]Advanced Controls'!$A$60,'[1]AEZ Data'!$A$80)</f>
        <v>#REF!</v>
      </c>
      <c r="BA617" s="128"/>
      <c r="BB617" s="89"/>
      <c r="BC617" s="128" t="e">
        <f>IF($AV$45="Region",'[1]Advanced Controls'!$A$61,'[1]AEZ Data'!$A$79)</f>
        <v>#REF!</v>
      </c>
      <c r="BD617" s="128"/>
      <c r="BE617" s="89"/>
      <c r="BF617" s="128" t="e">
        <f>IF($AV$45="Region",'[1]Advanced Controls'!$A$62,'[1]AEZ Data'!$A$81)</f>
        <v>#REF!</v>
      </c>
      <c r="BG617" s="128"/>
      <c r="BH617" s="89"/>
      <c r="BI617" s="128" t="e">
        <f>IF($AV$45="Region",'[1]Advanced Controls'!$A$63,'[1]AEZ Data'!$A$82)</f>
        <v>#REF!</v>
      </c>
      <c r="BJ617" s="128"/>
      <c r="BK617" s="89"/>
      <c r="BL617" s="128" t="s">
        <v>90</v>
      </c>
      <c r="BM617" s="128"/>
      <c r="BN617" s="89"/>
      <c r="BO617" s="128" t="s">
        <v>89</v>
      </c>
      <c r="BP617" s="128"/>
      <c r="BQ617" s="89"/>
      <c r="BR617" s="128" t="s">
        <v>88</v>
      </c>
      <c r="BS617" s="128"/>
      <c r="BT617" s="89"/>
      <c r="BU617" s="128" t="s">
        <v>87</v>
      </c>
      <c r="BV617" s="128"/>
      <c r="BW617" s="89"/>
      <c r="BX617" s="152"/>
    </row>
    <row r="618" spans="1:76" s="64" customFormat="1" ht="45.75" thickBot="1" x14ac:dyDescent="0.3">
      <c r="A618" s="92" t="s">
        <v>86</v>
      </c>
      <c r="B618" s="127" t="s">
        <v>85</v>
      </c>
      <c r="C618" s="155" t="s">
        <v>84</v>
      </c>
      <c r="D618" s="154" t="s">
        <v>83</v>
      </c>
      <c r="E618" s="154" t="s">
        <v>82</v>
      </c>
      <c r="F618" s="125" t="s">
        <v>81</v>
      </c>
      <c r="G618" s="125" t="s">
        <v>80</v>
      </c>
      <c r="H618" s="124" t="s">
        <v>79</v>
      </c>
      <c r="I618" s="124" t="s">
        <v>78</v>
      </c>
      <c r="J618" s="124" t="s">
        <v>77</v>
      </c>
      <c r="K618" s="153" t="s">
        <v>76</v>
      </c>
      <c r="L618" s="122" t="s">
        <v>75</v>
      </c>
      <c r="M618" s="142" t="s">
        <v>74</v>
      </c>
      <c r="N618" s="119" t="s">
        <v>73</v>
      </c>
      <c r="O618" s="120" t="s">
        <v>72</v>
      </c>
      <c r="P618" s="120" t="s">
        <v>71</v>
      </c>
      <c r="Q618" s="439"/>
      <c r="R618" s="439"/>
      <c r="S618" s="114"/>
      <c r="T618" s="118" t="s">
        <v>70</v>
      </c>
      <c r="U618" s="117" t="s">
        <v>66</v>
      </c>
      <c r="V618" s="117" t="s">
        <v>65</v>
      </c>
      <c r="W618" s="117" t="s">
        <v>69</v>
      </c>
      <c r="X618" s="116" t="s">
        <v>68</v>
      </c>
      <c r="Y618" s="114"/>
      <c r="Z618" s="114"/>
      <c r="AB618" s="170"/>
      <c r="AR618" s="152"/>
      <c r="AS618" s="114"/>
      <c r="AT618" s="114"/>
      <c r="AU618" s="116" t="s">
        <v>67</v>
      </c>
      <c r="AV618" s="114"/>
      <c r="AW618" s="115" t="s">
        <v>66</v>
      </c>
      <c r="AX618" s="115" t="s">
        <v>65</v>
      </c>
      <c r="AY618" s="114"/>
      <c r="AZ618" s="115" t="s">
        <v>66</v>
      </c>
      <c r="BA618" s="115" t="s">
        <v>65</v>
      </c>
      <c r="BB618" s="114"/>
      <c r="BC618" s="115" t="s">
        <v>66</v>
      </c>
      <c r="BD618" s="115" t="s">
        <v>65</v>
      </c>
      <c r="BE618" s="114"/>
      <c r="BF618" s="115" t="s">
        <v>66</v>
      </c>
      <c r="BG618" s="115" t="s">
        <v>65</v>
      </c>
      <c r="BH618" s="114"/>
      <c r="BI618" s="115" t="s">
        <v>66</v>
      </c>
      <c r="BJ618" s="115" t="s">
        <v>65</v>
      </c>
      <c r="BK618" s="114"/>
      <c r="BL618" s="115" t="s">
        <v>66</v>
      </c>
      <c r="BM618" s="115" t="s">
        <v>65</v>
      </c>
      <c r="BN618" s="114"/>
      <c r="BO618" s="115" t="s">
        <v>66</v>
      </c>
      <c r="BP618" s="115" t="s">
        <v>65</v>
      </c>
      <c r="BQ618" s="114"/>
      <c r="BR618" s="115" t="s">
        <v>66</v>
      </c>
      <c r="BS618" s="115" t="s">
        <v>65</v>
      </c>
      <c r="BT618" s="114"/>
      <c r="BU618" s="115" t="s">
        <v>66</v>
      </c>
      <c r="BV618" s="115" t="s">
        <v>65</v>
      </c>
      <c r="BW618" s="114"/>
      <c r="BX618" s="152"/>
    </row>
    <row r="619" spans="1:76" s="64" customFormat="1" x14ac:dyDescent="0.25">
      <c r="A619" s="83">
        <v>1</v>
      </c>
      <c r="B619" s="109" t="str">
        <f t="shared" ref="B619:B638" si="378">CONCATENATE(E619,": ",C619)</f>
        <v xml:space="preserve">: </v>
      </c>
      <c r="C619" s="108"/>
      <c r="D619" s="108"/>
      <c r="E619" s="108"/>
      <c r="F619" s="113"/>
      <c r="G619" s="108"/>
      <c r="H619" s="107"/>
      <c r="I619" s="106"/>
      <c r="J619" s="106"/>
      <c r="K619" s="110"/>
      <c r="L619" s="110"/>
      <c r="M619" s="104"/>
      <c r="N619" s="151" t="e">
        <f>'[1]Advanced Controls'!$D$137</f>
        <v>#REF!</v>
      </c>
      <c r="O619" s="105"/>
      <c r="P619" s="104"/>
      <c r="Q619" s="440"/>
      <c r="R619" s="440"/>
      <c r="T619" s="103"/>
      <c r="U619" s="101" t="str">
        <f t="shared" ref="U619:U638" si="379">IF(T619="Y","",IF(AND(M619="",K619=""),"",IF(M619="",K619,M619)))</f>
        <v/>
      </c>
      <c r="V619" s="102" t="str">
        <f t="shared" ref="V619:V638" si="380">IF(U619="","",IF($U$647="Y",W619,IF(U619&gt;=$U$639-$AD$36*$U$643,IF(U619&lt;=$U$639+$AD$36*$U$643,U619,""),"")))</f>
        <v/>
      </c>
      <c r="W619" s="101" t="str">
        <f t="shared" ref="W619:W638" si="381">IF(T619="Y","",IF(AND(M619="",K619=""),"",IF(M619="",K619*O619,M619*O619)))</f>
        <v/>
      </c>
      <c r="X619" s="100" t="e">
        <f t="shared" ref="X619:X638" si="382">IF(AND(N619="",L619=""),"",IF(N619="",L619,N619))</f>
        <v>#REF!</v>
      </c>
      <c r="Y619" s="89"/>
      <c r="Z619" s="89"/>
      <c r="AB619" s="169"/>
      <c r="AR619" s="152"/>
      <c r="AS619" s="89"/>
      <c r="AT619" s="89"/>
      <c r="AU619" s="112" t="str">
        <f>$W619</f>
        <v/>
      </c>
      <c r="AV619" s="89"/>
      <c r="AW619" s="98" t="e">
        <f t="shared" ref="AW619:AW638" si="383">IF($AV$45="region",IF($E619=AW$763,$U619,""),IF($G619=AW$763,$U619,""))</f>
        <v>#REF!</v>
      </c>
      <c r="AX619" s="98" t="e">
        <f t="shared" ref="AX619:AX638" si="384">IF($AV$45="Region",IF($E619=AW$763,$V619,""),IF($G619=AW$763,$V619,""))</f>
        <v>#REF!</v>
      </c>
      <c r="AY619" s="89"/>
      <c r="AZ619" s="98" t="e">
        <f t="shared" ref="AZ619:AZ638" si="385">IF($AV$45="region",IF($E619=AZ$763,$U619,""),IF($G619=AZ$763,$U619,""))</f>
        <v>#REF!</v>
      </c>
      <c r="BA619" s="98" t="e">
        <f t="shared" ref="BA619:BA638" si="386">IF($AV$45="Region",IF($E619=AZ$763,$V619,""),IF($G619=AZ$763,$V619,""))</f>
        <v>#REF!</v>
      </c>
      <c r="BB619" s="89"/>
      <c r="BC619" s="98" t="e">
        <f t="shared" ref="BC619:BC638" si="387">IF($AV$45="region",IF($E619=BC$763,$U619,""),IF($G619=BC$763,$U619,""))</f>
        <v>#REF!</v>
      </c>
      <c r="BD619" s="98" t="e">
        <f t="shared" ref="BD619:BD638" si="388">IF($AV$45="Region",IF($E619=BC$763,$V619,""),IF($G619=BC$763,$V619,""))</f>
        <v>#REF!</v>
      </c>
      <c r="BE619" s="89"/>
      <c r="BF619" s="98" t="e">
        <f t="shared" ref="BF619:BF638" si="389">IF($AV$45="region",IF($E619=BF$763,$U619,""),IF($G619=BF$763,$U619,""))</f>
        <v>#REF!</v>
      </c>
      <c r="BG619" s="98" t="e">
        <f t="shared" ref="BG619:BG638" si="390">IF($AV$45="Region",IF($E619=BF$763,$V619,""),IF($G619=BF$763,$V619,""))</f>
        <v>#REF!</v>
      </c>
      <c r="BH619" s="89"/>
      <c r="BI619" s="98" t="e">
        <f t="shared" ref="BI619:BI638" si="391">IF($AV$45="region",IF($E619=BI$763,$U619,""),IF($G619=BI$763,$U619,""))</f>
        <v>#REF!</v>
      </c>
      <c r="BJ619" s="98" t="e">
        <f t="shared" ref="BJ619:BJ638" si="392">IF($AV$45="Region",IF($E619=BI$763,$V619,""),IF($G619=BI$763,$V619,""))</f>
        <v>#REF!</v>
      </c>
      <c r="BK619" s="89"/>
      <c r="BL619" s="98" t="str">
        <f t="shared" ref="BL619:BL638" si="393">IF($E619=$BL$48,U619,"")</f>
        <v/>
      </c>
      <c r="BM619" s="98" t="str">
        <f t="shared" ref="BM619:BM638" si="394">IF($E619=$BL$48,V619,"")</f>
        <v/>
      </c>
      <c r="BN619" s="89"/>
      <c r="BO619" s="98" t="str">
        <f t="shared" ref="BO619:BO638" si="395">IF($E619=$BO$48,U619,"")</f>
        <v/>
      </c>
      <c r="BP619" s="98" t="str">
        <f t="shared" ref="BP619:BP638" si="396">IF($E619=$BO$48,V619,"")</f>
        <v/>
      </c>
      <c r="BQ619" s="89"/>
      <c r="BR619" s="98" t="str">
        <f t="shared" ref="BR619:BR638" si="397">IF($E619=$BR$48,U619,"")</f>
        <v/>
      </c>
      <c r="BS619" s="98" t="str">
        <f t="shared" ref="BS619:BS638" si="398">IF($E619=$BR$48,V619,"")</f>
        <v/>
      </c>
      <c r="BT619" s="89"/>
      <c r="BU619" s="98" t="str">
        <f t="shared" ref="BU619:BU638" si="399">IF($E619=$BU$48,U619,"")</f>
        <v/>
      </c>
      <c r="BV619" s="98" t="str">
        <f t="shared" ref="BV619:BV638" si="400">IF($E619=$BU$48,V619,"")</f>
        <v/>
      </c>
      <c r="BW619" s="89"/>
      <c r="BX619" s="152"/>
    </row>
    <row r="620" spans="1:76" s="64" customFormat="1" x14ac:dyDescent="0.25">
      <c r="A620" s="83">
        <v>2</v>
      </c>
      <c r="B620" s="109" t="str">
        <f t="shared" si="378"/>
        <v xml:space="preserve">: </v>
      </c>
      <c r="C620" s="108"/>
      <c r="D620" s="108"/>
      <c r="E620" s="108"/>
      <c r="F620" s="108"/>
      <c r="G620" s="108"/>
      <c r="H620" s="107"/>
      <c r="I620" s="106"/>
      <c r="J620" s="106"/>
      <c r="K620" s="105"/>
      <c r="L620" s="110"/>
      <c r="M620" s="104"/>
      <c r="N620" s="151" t="e">
        <f>'[1]Advanced Controls'!$D$137</f>
        <v>#REF!</v>
      </c>
      <c r="O620" s="105"/>
      <c r="P620" s="104"/>
      <c r="Q620" s="440"/>
      <c r="R620" s="440"/>
      <c r="T620" s="103"/>
      <c r="U620" s="101" t="str">
        <f t="shared" si="379"/>
        <v/>
      </c>
      <c r="V620" s="102" t="str">
        <f t="shared" si="380"/>
        <v/>
      </c>
      <c r="W620" s="101" t="str">
        <f t="shared" si="381"/>
        <v/>
      </c>
      <c r="X620" s="100" t="e">
        <f t="shared" si="382"/>
        <v>#REF!</v>
      </c>
      <c r="Y620" s="89"/>
      <c r="Z620" s="89"/>
      <c r="AB620" s="169"/>
      <c r="AR620" s="152"/>
      <c r="AS620" s="89"/>
      <c r="AT620" s="89"/>
      <c r="AU620" s="99"/>
      <c r="AV620" s="89"/>
      <c r="AW620" s="98" t="e">
        <f t="shared" si="383"/>
        <v>#REF!</v>
      </c>
      <c r="AX620" s="98" t="e">
        <f t="shared" si="384"/>
        <v>#REF!</v>
      </c>
      <c r="AY620" s="89"/>
      <c r="AZ620" s="98" t="e">
        <f t="shared" si="385"/>
        <v>#REF!</v>
      </c>
      <c r="BA620" s="98" t="e">
        <f t="shared" si="386"/>
        <v>#REF!</v>
      </c>
      <c r="BB620" s="89"/>
      <c r="BC620" s="98" t="e">
        <f t="shared" si="387"/>
        <v>#REF!</v>
      </c>
      <c r="BD620" s="98" t="e">
        <f t="shared" si="388"/>
        <v>#REF!</v>
      </c>
      <c r="BE620" s="89"/>
      <c r="BF620" s="98" t="e">
        <f t="shared" si="389"/>
        <v>#REF!</v>
      </c>
      <c r="BG620" s="98" t="e">
        <f t="shared" si="390"/>
        <v>#REF!</v>
      </c>
      <c r="BH620" s="89"/>
      <c r="BI620" s="98" t="e">
        <f t="shared" si="391"/>
        <v>#REF!</v>
      </c>
      <c r="BJ620" s="98" t="e">
        <f t="shared" si="392"/>
        <v>#REF!</v>
      </c>
      <c r="BK620" s="89"/>
      <c r="BL620" s="98" t="str">
        <f t="shared" si="393"/>
        <v/>
      </c>
      <c r="BM620" s="98" t="str">
        <f t="shared" si="394"/>
        <v/>
      </c>
      <c r="BN620" s="89"/>
      <c r="BO620" s="98" t="str">
        <f t="shared" si="395"/>
        <v/>
      </c>
      <c r="BP620" s="98" t="str">
        <f t="shared" si="396"/>
        <v/>
      </c>
      <c r="BQ620" s="89"/>
      <c r="BR620" s="98" t="str">
        <f t="shared" si="397"/>
        <v/>
      </c>
      <c r="BS620" s="98" t="str">
        <f t="shared" si="398"/>
        <v/>
      </c>
      <c r="BT620" s="89"/>
      <c r="BU620" s="98" t="str">
        <f t="shared" si="399"/>
        <v/>
      </c>
      <c r="BV620" s="98" t="str">
        <f t="shared" si="400"/>
        <v/>
      </c>
      <c r="BW620" s="89"/>
      <c r="BX620" s="152"/>
    </row>
    <row r="621" spans="1:76" s="64" customFormat="1" x14ac:dyDescent="0.25">
      <c r="A621" s="83">
        <v>3</v>
      </c>
      <c r="B621" s="109" t="str">
        <f t="shared" si="378"/>
        <v xml:space="preserve">: </v>
      </c>
      <c r="C621" s="106"/>
      <c r="D621" s="106"/>
      <c r="E621" s="108"/>
      <c r="F621" s="106"/>
      <c r="G621" s="108"/>
      <c r="H621" s="107"/>
      <c r="I621" s="106"/>
      <c r="J621" s="106"/>
      <c r="K621" s="104"/>
      <c r="L621" s="110"/>
      <c r="M621" s="104"/>
      <c r="N621" s="151" t="e">
        <f>'[1]Advanced Controls'!$D$137</f>
        <v>#REF!</v>
      </c>
      <c r="O621" s="105"/>
      <c r="P621" s="104"/>
      <c r="Q621" s="440"/>
      <c r="R621" s="440"/>
      <c r="T621" s="103"/>
      <c r="U621" s="101" t="str">
        <f t="shared" si="379"/>
        <v/>
      </c>
      <c r="V621" s="102" t="str">
        <f t="shared" si="380"/>
        <v/>
      </c>
      <c r="W621" s="101" t="str">
        <f t="shared" si="381"/>
        <v/>
      </c>
      <c r="X621" s="100" t="e">
        <f t="shared" si="382"/>
        <v>#REF!</v>
      </c>
      <c r="Y621" s="89"/>
      <c r="Z621" s="89"/>
      <c r="AB621" s="169"/>
      <c r="AR621" s="152"/>
      <c r="AS621" s="89"/>
      <c r="AT621" s="89"/>
      <c r="AV621" s="89"/>
      <c r="AW621" s="98" t="e">
        <f t="shared" si="383"/>
        <v>#REF!</v>
      </c>
      <c r="AX621" s="98" t="e">
        <f t="shared" si="384"/>
        <v>#REF!</v>
      </c>
      <c r="AY621" s="89"/>
      <c r="AZ621" s="98" t="e">
        <f t="shared" si="385"/>
        <v>#REF!</v>
      </c>
      <c r="BA621" s="98" t="e">
        <f t="shared" si="386"/>
        <v>#REF!</v>
      </c>
      <c r="BB621" s="89"/>
      <c r="BC621" s="98" t="e">
        <f t="shared" si="387"/>
        <v>#REF!</v>
      </c>
      <c r="BD621" s="98" t="e">
        <f t="shared" si="388"/>
        <v>#REF!</v>
      </c>
      <c r="BE621" s="89"/>
      <c r="BF621" s="98" t="e">
        <f t="shared" si="389"/>
        <v>#REF!</v>
      </c>
      <c r="BG621" s="98" t="e">
        <f t="shared" si="390"/>
        <v>#REF!</v>
      </c>
      <c r="BH621" s="89"/>
      <c r="BI621" s="98" t="e">
        <f t="shared" si="391"/>
        <v>#REF!</v>
      </c>
      <c r="BJ621" s="98" t="e">
        <f t="shared" si="392"/>
        <v>#REF!</v>
      </c>
      <c r="BK621" s="89"/>
      <c r="BL621" s="98" t="str">
        <f t="shared" si="393"/>
        <v/>
      </c>
      <c r="BM621" s="98" t="str">
        <f t="shared" si="394"/>
        <v/>
      </c>
      <c r="BN621" s="89"/>
      <c r="BO621" s="98" t="str">
        <f t="shared" si="395"/>
        <v/>
      </c>
      <c r="BP621" s="98" t="str">
        <f t="shared" si="396"/>
        <v/>
      </c>
      <c r="BQ621" s="89"/>
      <c r="BR621" s="98" t="str">
        <f t="shared" si="397"/>
        <v/>
      </c>
      <c r="BS621" s="98" t="str">
        <f t="shared" si="398"/>
        <v/>
      </c>
      <c r="BT621" s="89"/>
      <c r="BU621" s="98" t="str">
        <f t="shared" si="399"/>
        <v/>
      </c>
      <c r="BV621" s="98" t="str">
        <f t="shared" si="400"/>
        <v/>
      </c>
      <c r="BW621" s="89"/>
      <c r="BX621" s="152"/>
    </row>
    <row r="622" spans="1:76" s="64" customFormat="1" x14ac:dyDescent="0.25">
      <c r="A622" s="83">
        <v>4</v>
      </c>
      <c r="B622" s="109" t="str">
        <f t="shared" si="378"/>
        <v xml:space="preserve">: </v>
      </c>
      <c r="C622" s="106"/>
      <c r="D622" s="106"/>
      <c r="E622" s="108"/>
      <c r="F622" s="106"/>
      <c r="G622" s="108"/>
      <c r="H622" s="107"/>
      <c r="I622" s="106"/>
      <c r="J622" s="106"/>
      <c r="K622" s="104"/>
      <c r="L622" s="110"/>
      <c r="M622" s="104"/>
      <c r="N622" s="151" t="e">
        <f>'[1]Advanced Controls'!$D$137</f>
        <v>#REF!</v>
      </c>
      <c r="O622" s="105"/>
      <c r="P622" s="104"/>
      <c r="Q622" s="440"/>
      <c r="R622" s="440"/>
      <c r="T622" s="103"/>
      <c r="U622" s="101" t="str">
        <f t="shared" si="379"/>
        <v/>
      </c>
      <c r="V622" s="102" t="str">
        <f t="shared" si="380"/>
        <v/>
      </c>
      <c r="W622" s="101" t="str">
        <f t="shared" si="381"/>
        <v/>
      </c>
      <c r="X622" s="100" t="e">
        <f t="shared" si="382"/>
        <v>#REF!</v>
      </c>
      <c r="Y622" s="89"/>
      <c r="Z622" s="89"/>
      <c r="AB622" s="169"/>
      <c r="AR622" s="152"/>
      <c r="AS622" s="89"/>
      <c r="AT622" s="89"/>
      <c r="AU622" s="99"/>
      <c r="AV622" s="89"/>
      <c r="AW622" s="98" t="e">
        <f t="shared" si="383"/>
        <v>#REF!</v>
      </c>
      <c r="AX622" s="98" t="e">
        <f t="shared" si="384"/>
        <v>#REF!</v>
      </c>
      <c r="AY622" s="89"/>
      <c r="AZ622" s="98" t="e">
        <f t="shared" si="385"/>
        <v>#REF!</v>
      </c>
      <c r="BA622" s="98" t="e">
        <f t="shared" si="386"/>
        <v>#REF!</v>
      </c>
      <c r="BB622" s="89"/>
      <c r="BC622" s="98" t="e">
        <f t="shared" si="387"/>
        <v>#REF!</v>
      </c>
      <c r="BD622" s="98" t="e">
        <f t="shared" si="388"/>
        <v>#REF!</v>
      </c>
      <c r="BE622" s="89"/>
      <c r="BF622" s="98" t="e">
        <f t="shared" si="389"/>
        <v>#REF!</v>
      </c>
      <c r="BG622" s="98" t="e">
        <f t="shared" si="390"/>
        <v>#REF!</v>
      </c>
      <c r="BH622" s="89"/>
      <c r="BI622" s="98" t="e">
        <f t="shared" si="391"/>
        <v>#REF!</v>
      </c>
      <c r="BJ622" s="98" t="e">
        <f t="shared" si="392"/>
        <v>#REF!</v>
      </c>
      <c r="BK622" s="89"/>
      <c r="BL622" s="98" t="str">
        <f t="shared" si="393"/>
        <v/>
      </c>
      <c r="BM622" s="98" t="str">
        <f t="shared" si="394"/>
        <v/>
      </c>
      <c r="BN622" s="89"/>
      <c r="BO622" s="98" t="str">
        <f t="shared" si="395"/>
        <v/>
      </c>
      <c r="BP622" s="98" t="str">
        <f t="shared" si="396"/>
        <v/>
      </c>
      <c r="BQ622" s="89"/>
      <c r="BR622" s="98" t="str">
        <f t="shared" si="397"/>
        <v/>
      </c>
      <c r="BS622" s="98" t="str">
        <f t="shared" si="398"/>
        <v/>
      </c>
      <c r="BT622" s="89"/>
      <c r="BU622" s="98" t="str">
        <f t="shared" si="399"/>
        <v/>
      </c>
      <c r="BV622" s="98" t="str">
        <f t="shared" si="400"/>
        <v/>
      </c>
      <c r="BW622" s="89"/>
      <c r="BX622" s="152"/>
    </row>
    <row r="623" spans="1:76" s="64" customFormat="1" x14ac:dyDescent="0.25">
      <c r="A623" s="83">
        <v>5</v>
      </c>
      <c r="B623" s="109" t="str">
        <f t="shared" si="378"/>
        <v xml:space="preserve">: </v>
      </c>
      <c r="C623" s="106"/>
      <c r="D623" s="106"/>
      <c r="E623" s="108"/>
      <c r="F623" s="106"/>
      <c r="G623" s="108"/>
      <c r="H623" s="107"/>
      <c r="I623" s="106"/>
      <c r="J623" s="106"/>
      <c r="K623" s="104"/>
      <c r="L623" s="110"/>
      <c r="M623" s="104"/>
      <c r="N623" s="151" t="e">
        <f>'[1]Advanced Controls'!$D$137</f>
        <v>#REF!</v>
      </c>
      <c r="O623" s="105"/>
      <c r="P623" s="104"/>
      <c r="Q623" s="440"/>
      <c r="R623" s="440"/>
      <c r="T623" s="103"/>
      <c r="U623" s="101" t="str">
        <f t="shared" si="379"/>
        <v/>
      </c>
      <c r="V623" s="102" t="str">
        <f t="shared" si="380"/>
        <v/>
      </c>
      <c r="W623" s="101" t="str">
        <f t="shared" si="381"/>
        <v/>
      </c>
      <c r="X623" s="100" t="e">
        <f t="shared" si="382"/>
        <v>#REF!</v>
      </c>
      <c r="Y623" s="89"/>
      <c r="Z623" s="89"/>
      <c r="AB623" s="169"/>
      <c r="AR623" s="152"/>
      <c r="AS623" s="89"/>
      <c r="AT623" s="89"/>
      <c r="AU623" s="99"/>
      <c r="AV623" s="89"/>
      <c r="AW623" s="98" t="e">
        <f t="shared" si="383"/>
        <v>#REF!</v>
      </c>
      <c r="AX623" s="98" t="e">
        <f t="shared" si="384"/>
        <v>#REF!</v>
      </c>
      <c r="AY623" s="89"/>
      <c r="AZ623" s="98" t="e">
        <f t="shared" si="385"/>
        <v>#REF!</v>
      </c>
      <c r="BA623" s="98" t="e">
        <f t="shared" si="386"/>
        <v>#REF!</v>
      </c>
      <c r="BB623" s="89"/>
      <c r="BC623" s="98" t="e">
        <f t="shared" si="387"/>
        <v>#REF!</v>
      </c>
      <c r="BD623" s="98" t="e">
        <f t="shared" si="388"/>
        <v>#REF!</v>
      </c>
      <c r="BE623" s="89"/>
      <c r="BF623" s="98" t="e">
        <f t="shared" si="389"/>
        <v>#REF!</v>
      </c>
      <c r="BG623" s="98" t="e">
        <f t="shared" si="390"/>
        <v>#REF!</v>
      </c>
      <c r="BH623" s="89"/>
      <c r="BI623" s="98" t="e">
        <f t="shared" si="391"/>
        <v>#REF!</v>
      </c>
      <c r="BJ623" s="98" t="e">
        <f t="shared" si="392"/>
        <v>#REF!</v>
      </c>
      <c r="BK623" s="89"/>
      <c r="BL623" s="98" t="str">
        <f t="shared" si="393"/>
        <v/>
      </c>
      <c r="BM623" s="98" t="str">
        <f t="shared" si="394"/>
        <v/>
      </c>
      <c r="BN623" s="89"/>
      <c r="BO623" s="98" t="str">
        <f t="shared" si="395"/>
        <v/>
      </c>
      <c r="BP623" s="98" t="str">
        <f t="shared" si="396"/>
        <v/>
      </c>
      <c r="BQ623" s="89"/>
      <c r="BR623" s="98" t="str">
        <f t="shared" si="397"/>
        <v/>
      </c>
      <c r="BS623" s="98" t="str">
        <f t="shared" si="398"/>
        <v/>
      </c>
      <c r="BT623" s="89"/>
      <c r="BU623" s="98" t="str">
        <f t="shared" si="399"/>
        <v/>
      </c>
      <c r="BV623" s="98" t="str">
        <f t="shared" si="400"/>
        <v/>
      </c>
      <c r="BW623" s="89"/>
      <c r="BX623" s="152"/>
    </row>
    <row r="624" spans="1:76" s="64" customFormat="1" x14ac:dyDescent="0.25">
      <c r="A624" s="83">
        <v>6</v>
      </c>
      <c r="B624" s="109" t="str">
        <f t="shared" si="378"/>
        <v xml:space="preserve">: </v>
      </c>
      <c r="C624" s="106"/>
      <c r="D624" s="106"/>
      <c r="E624" s="108"/>
      <c r="F624" s="106"/>
      <c r="G624" s="108"/>
      <c r="H624" s="107"/>
      <c r="I624" s="106"/>
      <c r="J624" s="106"/>
      <c r="K624" s="104"/>
      <c r="L624" s="110"/>
      <c r="M624" s="104"/>
      <c r="N624" s="151" t="e">
        <f>'[1]Advanced Controls'!$D$137</f>
        <v>#REF!</v>
      </c>
      <c r="O624" s="105"/>
      <c r="P624" s="104"/>
      <c r="Q624" s="440"/>
      <c r="R624" s="440"/>
      <c r="T624" s="103"/>
      <c r="U624" s="101" t="str">
        <f t="shared" si="379"/>
        <v/>
      </c>
      <c r="V624" s="102" t="str">
        <f t="shared" si="380"/>
        <v/>
      </c>
      <c r="W624" s="101" t="str">
        <f t="shared" si="381"/>
        <v/>
      </c>
      <c r="X624" s="100" t="e">
        <f t="shared" si="382"/>
        <v>#REF!</v>
      </c>
      <c r="Y624" s="89"/>
      <c r="Z624" s="89"/>
      <c r="AB624" s="169"/>
      <c r="AR624" s="152"/>
      <c r="AS624" s="89"/>
      <c r="AT624" s="89"/>
      <c r="AU624" s="99"/>
      <c r="AV624" s="89"/>
      <c r="AW624" s="98" t="e">
        <f t="shared" si="383"/>
        <v>#REF!</v>
      </c>
      <c r="AX624" s="98" t="e">
        <f t="shared" si="384"/>
        <v>#REF!</v>
      </c>
      <c r="AY624" s="89"/>
      <c r="AZ624" s="98" t="e">
        <f t="shared" si="385"/>
        <v>#REF!</v>
      </c>
      <c r="BA624" s="98" t="e">
        <f t="shared" si="386"/>
        <v>#REF!</v>
      </c>
      <c r="BB624" s="89"/>
      <c r="BC624" s="98" t="e">
        <f t="shared" si="387"/>
        <v>#REF!</v>
      </c>
      <c r="BD624" s="98" t="e">
        <f t="shared" si="388"/>
        <v>#REF!</v>
      </c>
      <c r="BE624" s="89"/>
      <c r="BF624" s="98" t="e">
        <f t="shared" si="389"/>
        <v>#REF!</v>
      </c>
      <c r="BG624" s="98" t="e">
        <f t="shared" si="390"/>
        <v>#REF!</v>
      </c>
      <c r="BH624" s="89"/>
      <c r="BI624" s="98" t="e">
        <f t="shared" si="391"/>
        <v>#REF!</v>
      </c>
      <c r="BJ624" s="98" t="e">
        <f t="shared" si="392"/>
        <v>#REF!</v>
      </c>
      <c r="BK624" s="89"/>
      <c r="BL624" s="98" t="str">
        <f t="shared" si="393"/>
        <v/>
      </c>
      <c r="BM624" s="98" t="str">
        <f t="shared" si="394"/>
        <v/>
      </c>
      <c r="BN624" s="89"/>
      <c r="BO624" s="98" t="str">
        <f t="shared" si="395"/>
        <v/>
      </c>
      <c r="BP624" s="98" t="str">
        <f t="shared" si="396"/>
        <v/>
      </c>
      <c r="BQ624" s="89"/>
      <c r="BR624" s="98" t="str">
        <f t="shared" si="397"/>
        <v/>
      </c>
      <c r="BS624" s="98" t="str">
        <f t="shared" si="398"/>
        <v/>
      </c>
      <c r="BT624" s="89"/>
      <c r="BU624" s="98" t="str">
        <f t="shared" si="399"/>
        <v/>
      </c>
      <c r="BV624" s="98" t="str">
        <f t="shared" si="400"/>
        <v/>
      </c>
      <c r="BW624" s="89"/>
      <c r="BX624" s="152"/>
    </row>
    <row r="625" spans="1:76" s="64" customFormat="1" x14ac:dyDescent="0.25">
      <c r="A625" s="83">
        <v>7</v>
      </c>
      <c r="B625" s="109" t="str">
        <f t="shared" si="378"/>
        <v xml:space="preserve">: </v>
      </c>
      <c r="C625" s="106"/>
      <c r="D625" s="106"/>
      <c r="E625" s="108"/>
      <c r="F625" s="106"/>
      <c r="G625" s="108"/>
      <c r="H625" s="107"/>
      <c r="I625" s="106"/>
      <c r="J625" s="106"/>
      <c r="K625" s="104"/>
      <c r="L625" s="110"/>
      <c r="M625" s="104"/>
      <c r="N625" s="151" t="e">
        <f>'[1]Advanced Controls'!$D$137</f>
        <v>#REF!</v>
      </c>
      <c r="O625" s="105"/>
      <c r="P625" s="104"/>
      <c r="Q625" s="440"/>
      <c r="R625" s="440"/>
      <c r="T625" s="103"/>
      <c r="U625" s="101" t="str">
        <f t="shared" si="379"/>
        <v/>
      </c>
      <c r="V625" s="102" t="str">
        <f t="shared" si="380"/>
        <v/>
      </c>
      <c r="W625" s="101" t="str">
        <f t="shared" si="381"/>
        <v/>
      </c>
      <c r="X625" s="100" t="e">
        <f t="shared" si="382"/>
        <v>#REF!</v>
      </c>
      <c r="Y625" s="89"/>
      <c r="Z625" s="89"/>
      <c r="AB625" s="169"/>
      <c r="AR625" s="152"/>
      <c r="AS625" s="89"/>
      <c r="AT625" s="89"/>
      <c r="AU625" s="99"/>
      <c r="AV625" s="89"/>
      <c r="AW625" s="98" t="e">
        <f t="shared" si="383"/>
        <v>#REF!</v>
      </c>
      <c r="AX625" s="98" t="e">
        <f t="shared" si="384"/>
        <v>#REF!</v>
      </c>
      <c r="AY625" s="89"/>
      <c r="AZ625" s="98" t="e">
        <f t="shared" si="385"/>
        <v>#REF!</v>
      </c>
      <c r="BA625" s="98" t="e">
        <f t="shared" si="386"/>
        <v>#REF!</v>
      </c>
      <c r="BB625" s="89"/>
      <c r="BC625" s="98" t="e">
        <f t="shared" si="387"/>
        <v>#REF!</v>
      </c>
      <c r="BD625" s="98" t="e">
        <f t="shared" si="388"/>
        <v>#REF!</v>
      </c>
      <c r="BE625" s="89"/>
      <c r="BF625" s="98" t="e">
        <f t="shared" si="389"/>
        <v>#REF!</v>
      </c>
      <c r="BG625" s="98" t="e">
        <f t="shared" si="390"/>
        <v>#REF!</v>
      </c>
      <c r="BH625" s="89"/>
      <c r="BI625" s="98" t="e">
        <f t="shared" si="391"/>
        <v>#REF!</v>
      </c>
      <c r="BJ625" s="98" t="e">
        <f t="shared" si="392"/>
        <v>#REF!</v>
      </c>
      <c r="BK625" s="89"/>
      <c r="BL625" s="98" t="str">
        <f t="shared" si="393"/>
        <v/>
      </c>
      <c r="BM625" s="98" t="str">
        <f t="shared" si="394"/>
        <v/>
      </c>
      <c r="BN625" s="89"/>
      <c r="BO625" s="98" t="str">
        <f t="shared" si="395"/>
        <v/>
      </c>
      <c r="BP625" s="98" t="str">
        <f t="shared" si="396"/>
        <v/>
      </c>
      <c r="BQ625" s="89"/>
      <c r="BR625" s="98" t="str">
        <f t="shared" si="397"/>
        <v/>
      </c>
      <c r="BS625" s="98" t="str">
        <f t="shared" si="398"/>
        <v/>
      </c>
      <c r="BT625" s="89"/>
      <c r="BU625" s="98" t="str">
        <f t="shared" si="399"/>
        <v/>
      </c>
      <c r="BV625" s="98" t="str">
        <f t="shared" si="400"/>
        <v/>
      </c>
      <c r="BW625" s="89"/>
      <c r="BX625" s="152"/>
    </row>
    <row r="626" spans="1:76" s="64" customFormat="1" x14ac:dyDescent="0.25">
      <c r="A626" s="83">
        <v>8</v>
      </c>
      <c r="B626" s="109" t="str">
        <f t="shared" si="378"/>
        <v xml:space="preserve">: </v>
      </c>
      <c r="C626" s="106"/>
      <c r="D626" s="106"/>
      <c r="E626" s="108"/>
      <c r="F626" s="106"/>
      <c r="G626" s="108"/>
      <c r="H626" s="107"/>
      <c r="I626" s="106"/>
      <c r="J626" s="106"/>
      <c r="K626" s="104"/>
      <c r="L626" s="110"/>
      <c r="M626" s="104"/>
      <c r="N626" s="151" t="e">
        <f>'[1]Advanced Controls'!$D$137</f>
        <v>#REF!</v>
      </c>
      <c r="O626" s="105"/>
      <c r="P626" s="104"/>
      <c r="Q626" s="440"/>
      <c r="R626" s="440"/>
      <c r="T626" s="103"/>
      <c r="U626" s="101" t="str">
        <f t="shared" si="379"/>
        <v/>
      </c>
      <c r="V626" s="102" t="str">
        <f t="shared" si="380"/>
        <v/>
      </c>
      <c r="W626" s="101" t="str">
        <f t="shared" si="381"/>
        <v/>
      </c>
      <c r="X626" s="100" t="e">
        <f t="shared" si="382"/>
        <v>#REF!</v>
      </c>
      <c r="Y626" s="89"/>
      <c r="Z626" s="89"/>
      <c r="AB626" s="169"/>
      <c r="AR626" s="152"/>
      <c r="AS626" s="89"/>
      <c r="AT626" s="89"/>
      <c r="AU626" s="99"/>
      <c r="AV626" s="89"/>
      <c r="AW626" s="98" t="e">
        <f t="shared" si="383"/>
        <v>#REF!</v>
      </c>
      <c r="AX626" s="98" t="e">
        <f t="shared" si="384"/>
        <v>#REF!</v>
      </c>
      <c r="AY626" s="89"/>
      <c r="AZ626" s="98" t="e">
        <f t="shared" si="385"/>
        <v>#REF!</v>
      </c>
      <c r="BA626" s="98" t="e">
        <f t="shared" si="386"/>
        <v>#REF!</v>
      </c>
      <c r="BB626" s="89"/>
      <c r="BC626" s="98" t="e">
        <f t="shared" si="387"/>
        <v>#REF!</v>
      </c>
      <c r="BD626" s="98" t="e">
        <f t="shared" si="388"/>
        <v>#REF!</v>
      </c>
      <c r="BE626" s="89"/>
      <c r="BF626" s="98" t="e">
        <f t="shared" si="389"/>
        <v>#REF!</v>
      </c>
      <c r="BG626" s="98" t="e">
        <f t="shared" si="390"/>
        <v>#REF!</v>
      </c>
      <c r="BH626" s="89"/>
      <c r="BI626" s="98" t="e">
        <f t="shared" si="391"/>
        <v>#REF!</v>
      </c>
      <c r="BJ626" s="98" t="e">
        <f t="shared" si="392"/>
        <v>#REF!</v>
      </c>
      <c r="BK626" s="89"/>
      <c r="BL626" s="98" t="str">
        <f t="shared" si="393"/>
        <v/>
      </c>
      <c r="BM626" s="98" t="str">
        <f t="shared" si="394"/>
        <v/>
      </c>
      <c r="BN626" s="89"/>
      <c r="BO626" s="98" t="str">
        <f t="shared" si="395"/>
        <v/>
      </c>
      <c r="BP626" s="98" t="str">
        <f t="shared" si="396"/>
        <v/>
      </c>
      <c r="BQ626" s="89"/>
      <c r="BR626" s="98" t="str">
        <f t="shared" si="397"/>
        <v/>
      </c>
      <c r="BS626" s="98" t="str">
        <f t="shared" si="398"/>
        <v/>
      </c>
      <c r="BT626" s="89"/>
      <c r="BU626" s="98" t="str">
        <f t="shared" si="399"/>
        <v/>
      </c>
      <c r="BV626" s="98" t="str">
        <f t="shared" si="400"/>
        <v/>
      </c>
      <c r="BW626" s="89"/>
      <c r="BX626" s="152"/>
    </row>
    <row r="627" spans="1:76" s="64" customFormat="1" x14ac:dyDescent="0.25">
      <c r="A627" s="83">
        <v>9</v>
      </c>
      <c r="B627" s="109" t="str">
        <f t="shared" si="378"/>
        <v xml:space="preserve">: </v>
      </c>
      <c r="C627" s="106"/>
      <c r="D627" s="106"/>
      <c r="E627" s="108"/>
      <c r="F627" s="106"/>
      <c r="G627" s="108"/>
      <c r="H627" s="107"/>
      <c r="I627" s="106"/>
      <c r="J627" s="106"/>
      <c r="K627" s="104"/>
      <c r="L627" s="110"/>
      <c r="M627" s="104"/>
      <c r="N627" s="151" t="e">
        <f>'[1]Advanced Controls'!$D$137</f>
        <v>#REF!</v>
      </c>
      <c r="O627" s="105"/>
      <c r="P627" s="104"/>
      <c r="Q627" s="440"/>
      <c r="R627" s="440"/>
      <c r="T627" s="103"/>
      <c r="U627" s="101" t="str">
        <f t="shared" si="379"/>
        <v/>
      </c>
      <c r="V627" s="102" t="str">
        <f t="shared" si="380"/>
        <v/>
      </c>
      <c r="W627" s="101" t="str">
        <f t="shared" si="381"/>
        <v/>
      </c>
      <c r="X627" s="100" t="e">
        <f t="shared" si="382"/>
        <v>#REF!</v>
      </c>
      <c r="Y627" s="89"/>
      <c r="Z627" s="89"/>
      <c r="AB627" s="169"/>
      <c r="AR627" s="152"/>
      <c r="AS627" s="89"/>
      <c r="AT627" s="89"/>
      <c r="AU627" s="99"/>
      <c r="AV627" s="89"/>
      <c r="AW627" s="98" t="e">
        <f t="shared" si="383"/>
        <v>#REF!</v>
      </c>
      <c r="AX627" s="98" t="e">
        <f t="shared" si="384"/>
        <v>#REF!</v>
      </c>
      <c r="AY627" s="89"/>
      <c r="AZ627" s="98" t="e">
        <f t="shared" si="385"/>
        <v>#REF!</v>
      </c>
      <c r="BA627" s="98" t="e">
        <f t="shared" si="386"/>
        <v>#REF!</v>
      </c>
      <c r="BB627" s="89"/>
      <c r="BC627" s="98" t="e">
        <f t="shared" si="387"/>
        <v>#REF!</v>
      </c>
      <c r="BD627" s="98" t="e">
        <f t="shared" si="388"/>
        <v>#REF!</v>
      </c>
      <c r="BE627" s="89"/>
      <c r="BF627" s="98" t="e">
        <f t="shared" si="389"/>
        <v>#REF!</v>
      </c>
      <c r="BG627" s="98" t="e">
        <f t="shared" si="390"/>
        <v>#REF!</v>
      </c>
      <c r="BH627" s="89"/>
      <c r="BI627" s="98" t="e">
        <f t="shared" si="391"/>
        <v>#REF!</v>
      </c>
      <c r="BJ627" s="98" t="e">
        <f t="shared" si="392"/>
        <v>#REF!</v>
      </c>
      <c r="BK627" s="89"/>
      <c r="BL627" s="98" t="str">
        <f t="shared" si="393"/>
        <v/>
      </c>
      <c r="BM627" s="98" t="str">
        <f t="shared" si="394"/>
        <v/>
      </c>
      <c r="BN627" s="89"/>
      <c r="BO627" s="98" t="str">
        <f t="shared" si="395"/>
        <v/>
      </c>
      <c r="BP627" s="98" t="str">
        <f t="shared" si="396"/>
        <v/>
      </c>
      <c r="BQ627" s="89"/>
      <c r="BR627" s="98" t="str">
        <f t="shared" si="397"/>
        <v/>
      </c>
      <c r="BS627" s="98" t="str">
        <f t="shared" si="398"/>
        <v/>
      </c>
      <c r="BT627" s="89"/>
      <c r="BU627" s="98" t="str">
        <f t="shared" si="399"/>
        <v/>
      </c>
      <c r="BV627" s="98" t="str">
        <f t="shared" si="400"/>
        <v/>
      </c>
      <c r="BW627" s="89"/>
      <c r="BX627" s="152"/>
    </row>
    <row r="628" spans="1:76" s="64" customFormat="1" x14ac:dyDescent="0.25">
      <c r="A628" s="83">
        <v>10</v>
      </c>
      <c r="B628" s="109" t="str">
        <f t="shared" si="378"/>
        <v xml:space="preserve">: </v>
      </c>
      <c r="C628" s="106"/>
      <c r="D628" s="106"/>
      <c r="E628" s="108"/>
      <c r="F628" s="106"/>
      <c r="G628" s="108"/>
      <c r="H628" s="107"/>
      <c r="I628" s="106"/>
      <c r="J628" s="106"/>
      <c r="K628" s="104"/>
      <c r="L628" s="110"/>
      <c r="M628" s="104"/>
      <c r="N628" s="151" t="e">
        <f>'[1]Advanced Controls'!$D$137</f>
        <v>#REF!</v>
      </c>
      <c r="O628" s="105"/>
      <c r="P628" s="104"/>
      <c r="Q628" s="440"/>
      <c r="R628" s="440"/>
      <c r="T628" s="103"/>
      <c r="U628" s="101" t="str">
        <f t="shared" si="379"/>
        <v/>
      </c>
      <c r="V628" s="102" t="str">
        <f t="shared" si="380"/>
        <v/>
      </c>
      <c r="W628" s="101" t="str">
        <f t="shared" si="381"/>
        <v/>
      </c>
      <c r="X628" s="100" t="e">
        <f t="shared" si="382"/>
        <v>#REF!</v>
      </c>
      <c r="Y628" s="89"/>
      <c r="Z628" s="89"/>
      <c r="AB628" s="169"/>
      <c r="AR628" s="152"/>
      <c r="AS628" s="89"/>
      <c r="AT628" s="89"/>
      <c r="AU628" s="99"/>
      <c r="AV628" s="89"/>
      <c r="AW628" s="98" t="e">
        <f t="shared" si="383"/>
        <v>#REF!</v>
      </c>
      <c r="AX628" s="98" t="e">
        <f t="shared" si="384"/>
        <v>#REF!</v>
      </c>
      <c r="AY628" s="89"/>
      <c r="AZ628" s="98" t="e">
        <f t="shared" si="385"/>
        <v>#REF!</v>
      </c>
      <c r="BA628" s="98" t="e">
        <f t="shared" si="386"/>
        <v>#REF!</v>
      </c>
      <c r="BB628" s="89"/>
      <c r="BC628" s="98" t="e">
        <f t="shared" si="387"/>
        <v>#REF!</v>
      </c>
      <c r="BD628" s="98" t="e">
        <f t="shared" si="388"/>
        <v>#REF!</v>
      </c>
      <c r="BE628" s="89"/>
      <c r="BF628" s="98" t="e">
        <f t="shared" si="389"/>
        <v>#REF!</v>
      </c>
      <c r="BG628" s="98" t="e">
        <f t="shared" si="390"/>
        <v>#REF!</v>
      </c>
      <c r="BH628" s="89"/>
      <c r="BI628" s="98" t="e">
        <f t="shared" si="391"/>
        <v>#REF!</v>
      </c>
      <c r="BJ628" s="98" t="e">
        <f t="shared" si="392"/>
        <v>#REF!</v>
      </c>
      <c r="BK628" s="89"/>
      <c r="BL628" s="98" t="str">
        <f t="shared" si="393"/>
        <v/>
      </c>
      <c r="BM628" s="98" t="str">
        <f t="shared" si="394"/>
        <v/>
      </c>
      <c r="BN628" s="89"/>
      <c r="BO628" s="98" t="str">
        <f t="shared" si="395"/>
        <v/>
      </c>
      <c r="BP628" s="98" t="str">
        <f t="shared" si="396"/>
        <v/>
      </c>
      <c r="BQ628" s="89"/>
      <c r="BR628" s="98" t="str">
        <f t="shared" si="397"/>
        <v/>
      </c>
      <c r="BS628" s="98" t="str">
        <f t="shared" si="398"/>
        <v/>
      </c>
      <c r="BT628" s="89"/>
      <c r="BU628" s="98" t="str">
        <f t="shared" si="399"/>
        <v/>
      </c>
      <c r="BV628" s="98" t="str">
        <f t="shared" si="400"/>
        <v/>
      </c>
      <c r="BW628" s="89"/>
      <c r="BX628" s="152"/>
    </row>
    <row r="629" spans="1:76" s="64" customFormat="1" x14ac:dyDescent="0.25">
      <c r="A629" s="83">
        <v>11</v>
      </c>
      <c r="B629" s="109" t="str">
        <f t="shared" si="378"/>
        <v xml:space="preserve">: </v>
      </c>
      <c r="C629" s="106"/>
      <c r="D629" s="106"/>
      <c r="E629" s="108"/>
      <c r="F629" s="106"/>
      <c r="G629" s="108"/>
      <c r="H629" s="107"/>
      <c r="I629" s="106"/>
      <c r="J629" s="106"/>
      <c r="K629" s="104"/>
      <c r="L629" s="110"/>
      <c r="M629" s="104"/>
      <c r="N629" s="151" t="e">
        <f>'[1]Advanced Controls'!$D$137</f>
        <v>#REF!</v>
      </c>
      <c r="O629" s="105"/>
      <c r="P629" s="104"/>
      <c r="Q629" s="440"/>
      <c r="R629" s="440"/>
      <c r="T629" s="103"/>
      <c r="U629" s="101" t="str">
        <f t="shared" si="379"/>
        <v/>
      </c>
      <c r="V629" s="102" t="str">
        <f t="shared" si="380"/>
        <v/>
      </c>
      <c r="W629" s="101" t="str">
        <f t="shared" si="381"/>
        <v/>
      </c>
      <c r="X629" s="100" t="e">
        <f t="shared" si="382"/>
        <v>#REF!</v>
      </c>
      <c r="Y629" s="89"/>
      <c r="Z629" s="89"/>
      <c r="AB629" s="169"/>
      <c r="AR629" s="152"/>
      <c r="AS629" s="89"/>
      <c r="AT629" s="89"/>
      <c r="AU629" s="99"/>
      <c r="AV629" s="89"/>
      <c r="AW629" s="98" t="e">
        <f t="shared" si="383"/>
        <v>#REF!</v>
      </c>
      <c r="AX629" s="98" t="e">
        <f t="shared" si="384"/>
        <v>#REF!</v>
      </c>
      <c r="AY629" s="89"/>
      <c r="AZ629" s="98" t="e">
        <f t="shared" si="385"/>
        <v>#REF!</v>
      </c>
      <c r="BA629" s="98" t="e">
        <f t="shared" si="386"/>
        <v>#REF!</v>
      </c>
      <c r="BB629" s="89"/>
      <c r="BC629" s="98" t="e">
        <f t="shared" si="387"/>
        <v>#REF!</v>
      </c>
      <c r="BD629" s="98" t="e">
        <f t="shared" si="388"/>
        <v>#REF!</v>
      </c>
      <c r="BE629" s="89"/>
      <c r="BF629" s="98" t="e">
        <f t="shared" si="389"/>
        <v>#REF!</v>
      </c>
      <c r="BG629" s="98" t="e">
        <f t="shared" si="390"/>
        <v>#REF!</v>
      </c>
      <c r="BH629" s="89"/>
      <c r="BI629" s="98" t="e">
        <f t="shared" si="391"/>
        <v>#REF!</v>
      </c>
      <c r="BJ629" s="98" t="e">
        <f t="shared" si="392"/>
        <v>#REF!</v>
      </c>
      <c r="BK629" s="89"/>
      <c r="BL629" s="98" t="str">
        <f t="shared" si="393"/>
        <v/>
      </c>
      <c r="BM629" s="98" t="str">
        <f t="shared" si="394"/>
        <v/>
      </c>
      <c r="BN629" s="89"/>
      <c r="BO629" s="98" t="str">
        <f t="shared" si="395"/>
        <v/>
      </c>
      <c r="BP629" s="98" t="str">
        <f t="shared" si="396"/>
        <v/>
      </c>
      <c r="BQ629" s="89"/>
      <c r="BR629" s="98" t="str">
        <f t="shared" si="397"/>
        <v/>
      </c>
      <c r="BS629" s="98" t="str">
        <f t="shared" si="398"/>
        <v/>
      </c>
      <c r="BT629" s="89"/>
      <c r="BU629" s="98" t="str">
        <f t="shared" si="399"/>
        <v/>
      </c>
      <c r="BV629" s="98" t="str">
        <f t="shared" si="400"/>
        <v/>
      </c>
      <c r="BW629" s="89"/>
      <c r="BX629" s="152"/>
    </row>
    <row r="630" spans="1:76" s="64" customFormat="1" x14ac:dyDescent="0.25">
      <c r="A630" s="83">
        <v>12</v>
      </c>
      <c r="B630" s="109" t="str">
        <f t="shared" si="378"/>
        <v xml:space="preserve">: </v>
      </c>
      <c r="C630" s="106"/>
      <c r="D630" s="106"/>
      <c r="E630" s="108"/>
      <c r="F630" s="106"/>
      <c r="G630" s="108"/>
      <c r="H630" s="107"/>
      <c r="I630" s="106"/>
      <c r="J630" s="106"/>
      <c r="K630" s="104"/>
      <c r="L630" s="110"/>
      <c r="M630" s="104"/>
      <c r="N630" s="151" t="e">
        <f>'[1]Advanced Controls'!$D$137</f>
        <v>#REF!</v>
      </c>
      <c r="O630" s="105"/>
      <c r="P630" s="104"/>
      <c r="Q630" s="440"/>
      <c r="R630" s="440"/>
      <c r="T630" s="103"/>
      <c r="U630" s="101" t="str">
        <f t="shared" si="379"/>
        <v/>
      </c>
      <c r="V630" s="102" t="str">
        <f t="shared" si="380"/>
        <v/>
      </c>
      <c r="W630" s="101" t="str">
        <f t="shared" si="381"/>
        <v/>
      </c>
      <c r="X630" s="100" t="e">
        <f t="shared" si="382"/>
        <v>#REF!</v>
      </c>
      <c r="Y630" s="89"/>
      <c r="Z630" s="89"/>
      <c r="AB630" s="169"/>
      <c r="AR630" s="152"/>
      <c r="AS630" s="89"/>
      <c r="AT630" s="89"/>
      <c r="AU630" s="99"/>
      <c r="AV630" s="89"/>
      <c r="AW630" s="98" t="e">
        <f t="shared" si="383"/>
        <v>#REF!</v>
      </c>
      <c r="AX630" s="98" t="e">
        <f t="shared" si="384"/>
        <v>#REF!</v>
      </c>
      <c r="AY630" s="89"/>
      <c r="AZ630" s="98" t="e">
        <f t="shared" si="385"/>
        <v>#REF!</v>
      </c>
      <c r="BA630" s="98" t="e">
        <f t="shared" si="386"/>
        <v>#REF!</v>
      </c>
      <c r="BB630" s="89"/>
      <c r="BC630" s="98" t="e">
        <f t="shared" si="387"/>
        <v>#REF!</v>
      </c>
      <c r="BD630" s="98" t="e">
        <f t="shared" si="388"/>
        <v>#REF!</v>
      </c>
      <c r="BE630" s="89"/>
      <c r="BF630" s="98" t="e">
        <f t="shared" si="389"/>
        <v>#REF!</v>
      </c>
      <c r="BG630" s="98" t="e">
        <f t="shared" si="390"/>
        <v>#REF!</v>
      </c>
      <c r="BH630" s="89"/>
      <c r="BI630" s="98" t="e">
        <f t="shared" si="391"/>
        <v>#REF!</v>
      </c>
      <c r="BJ630" s="98" t="e">
        <f t="shared" si="392"/>
        <v>#REF!</v>
      </c>
      <c r="BK630" s="89"/>
      <c r="BL630" s="98" t="str">
        <f t="shared" si="393"/>
        <v/>
      </c>
      <c r="BM630" s="98" t="str">
        <f t="shared" si="394"/>
        <v/>
      </c>
      <c r="BN630" s="89"/>
      <c r="BO630" s="98" t="str">
        <f t="shared" si="395"/>
        <v/>
      </c>
      <c r="BP630" s="98" t="str">
        <f t="shared" si="396"/>
        <v/>
      </c>
      <c r="BQ630" s="89"/>
      <c r="BR630" s="98" t="str">
        <f t="shared" si="397"/>
        <v/>
      </c>
      <c r="BS630" s="98" t="str">
        <f t="shared" si="398"/>
        <v/>
      </c>
      <c r="BT630" s="89"/>
      <c r="BU630" s="98" t="str">
        <f t="shared" si="399"/>
        <v/>
      </c>
      <c r="BV630" s="98" t="str">
        <f t="shared" si="400"/>
        <v/>
      </c>
      <c r="BW630" s="89"/>
      <c r="BX630" s="152"/>
    </row>
    <row r="631" spans="1:76" s="64" customFormat="1" x14ac:dyDescent="0.25">
      <c r="A631" s="83">
        <v>13</v>
      </c>
      <c r="B631" s="109" t="str">
        <f t="shared" si="378"/>
        <v xml:space="preserve">: </v>
      </c>
      <c r="C631" s="106"/>
      <c r="D631" s="106"/>
      <c r="E631" s="108"/>
      <c r="F631" s="106"/>
      <c r="G631" s="108"/>
      <c r="H631" s="107"/>
      <c r="I631" s="106"/>
      <c r="J631" s="106"/>
      <c r="K631" s="104"/>
      <c r="L631" s="110"/>
      <c r="M631" s="104"/>
      <c r="N631" s="151" t="e">
        <f>'[1]Advanced Controls'!$D$137</f>
        <v>#REF!</v>
      </c>
      <c r="O631" s="105"/>
      <c r="P631" s="104"/>
      <c r="Q631" s="440"/>
      <c r="R631" s="440"/>
      <c r="T631" s="103"/>
      <c r="U631" s="101" t="str">
        <f t="shared" si="379"/>
        <v/>
      </c>
      <c r="V631" s="102" t="str">
        <f t="shared" si="380"/>
        <v/>
      </c>
      <c r="W631" s="101" t="str">
        <f t="shared" si="381"/>
        <v/>
      </c>
      <c r="X631" s="100" t="e">
        <f t="shared" si="382"/>
        <v>#REF!</v>
      </c>
      <c r="Y631" s="89"/>
      <c r="Z631" s="89"/>
      <c r="AB631" s="169"/>
      <c r="AR631" s="152"/>
      <c r="AS631" s="89"/>
      <c r="AT631" s="89"/>
      <c r="AU631" s="99"/>
      <c r="AV631" s="89"/>
      <c r="AW631" s="98" t="e">
        <f t="shared" si="383"/>
        <v>#REF!</v>
      </c>
      <c r="AX631" s="98" t="e">
        <f t="shared" si="384"/>
        <v>#REF!</v>
      </c>
      <c r="AY631" s="89"/>
      <c r="AZ631" s="98" t="e">
        <f t="shared" si="385"/>
        <v>#REF!</v>
      </c>
      <c r="BA631" s="98" t="e">
        <f t="shared" si="386"/>
        <v>#REF!</v>
      </c>
      <c r="BB631" s="89"/>
      <c r="BC631" s="98" t="e">
        <f t="shared" si="387"/>
        <v>#REF!</v>
      </c>
      <c r="BD631" s="98" t="e">
        <f t="shared" si="388"/>
        <v>#REF!</v>
      </c>
      <c r="BE631" s="89"/>
      <c r="BF631" s="98" t="e">
        <f t="shared" si="389"/>
        <v>#REF!</v>
      </c>
      <c r="BG631" s="98" t="e">
        <f t="shared" si="390"/>
        <v>#REF!</v>
      </c>
      <c r="BH631" s="89"/>
      <c r="BI631" s="98" t="e">
        <f t="shared" si="391"/>
        <v>#REF!</v>
      </c>
      <c r="BJ631" s="98" t="e">
        <f t="shared" si="392"/>
        <v>#REF!</v>
      </c>
      <c r="BK631" s="89"/>
      <c r="BL631" s="98" t="str">
        <f t="shared" si="393"/>
        <v/>
      </c>
      <c r="BM631" s="98" t="str">
        <f t="shared" si="394"/>
        <v/>
      </c>
      <c r="BN631" s="89"/>
      <c r="BO631" s="98" t="str">
        <f t="shared" si="395"/>
        <v/>
      </c>
      <c r="BP631" s="98" t="str">
        <f t="shared" si="396"/>
        <v/>
      </c>
      <c r="BQ631" s="89"/>
      <c r="BR631" s="98" t="str">
        <f t="shared" si="397"/>
        <v/>
      </c>
      <c r="BS631" s="98" t="str">
        <f t="shared" si="398"/>
        <v/>
      </c>
      <c r="BT631" s="89"/>
      <c r="BU631" s="98" t="str">
        <f t="shared" si="399"/>
        <v/>
      </c>
      <c r="BV631" s="98" t="str">
        <f t="shared" si="400"/>
        <v/>
      </c>
      <c r="BW631" s="89"/>
      <c r="BX631" s="152"/>
    </row>
    <row r="632" spans="1:76" s="64" customFormat="1" x14ac:dyDescent="0.25">
      <c r="A632" s="83">
        <v>14</v>
      </c>
      <c r="B632" s="109" t="str">
        <f t="shared" si="378"/>
        <v xml:space="preserve">: </v>
      </c>
      <c r="C632" s="106"/>
      <c r="D632" s="106"/>
      <c r="E632" s="108"/>
      <c r="F632" s="106"/>
      <c r="G632" s="108"/>
      <c r="H632" s="107"/>
      <c r="I632" s="106"/>
      <c r="J632" s="106"/>
      <c r="K632" s="104"/>
      <c r="L632" s="110"/>
      <c r="M632" s="104"/>
      <c r="N632" s="151" t="e">
        <f>'[1]Advanced Controls'!$D$137</f>
        <v>#REF!</v>
      </c>
      <c r="O632" s="105"/>
      <c r="P632" s="104"/>
      <c r="Q632" s="440"/>
      <c r="R632" s="440"/>
      <c r="T632" s="103"/>
      <c r="U632" s="101" t="str">
        <f t="shared" si="379"/>
        <v/>
      </c>
      <c r="V632" s="102" t="str">
        <f t="shared" si="380"/>
        <v/>
      </c>
      <c r="W632" s="101" t="str">
        <f t="shared" si="381"/>
        <v/>
      </c>
      <c r="X632" s="100" t="e">
        <f t="shared" si="382"/>
        <v>#REF!</v>
      </c>
      <c r="Y632" s="89"/>
      <c r="Z632" s="89"/>
      <c r="AB632" s="169"/>
      <c r="AR632" s="152"/>
      <c r="AS632" s="89"/>
      <c r="AT632" s="89"/>
      <c r="AU632" s="99"/>
      <c r="AV632" s="89"/>
      <c r="AW632" s="98" t="e">
        <f t="shared" si="383"/>
        <v>#REF!</v>
      </c>
      <c r="AX632" s="98" t="e">
        <f t="shared" si="384"/>
        <v>#REF!</v>
      </c>
      <c r="AY632" s="89"/>
      <c r="AZ632" s="98" t="e">
        <f t="shared" si="385"/>
        <v>#REF!</v>
      </c>
      <c r="BA632" s="98" t="e">
        <f t="shared" si="386"/>
        <v>#REF!</v>
      </c>
      <c r="BB632" s="89"/>
      <c r="BC632" s="98" t="e">
        <f t="shared" si="387"/>
        <v>#REF!</v>
      </c>
      <c r="BD632" s="98" t="e">
        <f t="shared" si="388"/>
        <v>#REF!</v>
      </c>
      <c r="BE632" s="89"/>
      <c r="BF632" s="98" t="e">
        <f t="shared" si="389"/>
        <v>#REF!</v>
      </c>
      <c r="BG632" s="98" t="e">
        <f t="shared" si="390"/>
        <v>#REF!</v>
      </c>
      <c r="BH632" s="89"/>
      <c r="BI632" s="98" t="e">
        <f t="shared" si="391"/>
        <v>#REF!</v>
      </c>
      <c r="BJ632" s="98" t="e">
        <f t="shared" si="392"/>
        <v>#REF!</v>
      </c>
      <c r="BK632" s="89"/>
      <c r="BL632" s="98" t="str">
        <f t="shared" si="393"/>
        <v/>
      </c>
      <c r="BM632" s="98" t="str">
        <f t="shared" si="394"/>
        <v/>
      </c>
      <c r="BN632" s="89"/>
      <c r="BO632" s="98" t="str">
        <f t="shared" si="395"/>
        <v/>
      </c>
      <c r="BP632" s="98" t="str">
        <f t="shared" si="396"/>
        <v/>
      </c>
      <c r="BQ632" s="89"/>
      <c r="BR632" s="98" t="str">
        <f t="shared" si="397"/>
        <v/>
      </c>
      <c r="BS632" s="98" t="str">
        <f t="shared" si="398"/>
        <v/>
      </c>
      <c r="BT632" s="89"/>
      <c r="BU632" s="98" t="str">
        <f t="shared" si="399"/>
        <v/>
      </c>
      <c r="BV632" s="98" t="str">
        <f t="shared" si="400"/>
        <v/>
      </c>
      <c r="BW632" s="89"/>
      <c r="BX632" s="152"/>
    </row>
    <row r="633" spans="1:76" s="64" customFormat="1" x14ac:dyDescent="0.25">
      <c r="A633" s="83">
        <v>15</v>
      </c>
      <c r="B633" s="109" t="str">
        <f t="shared" si="378"/>
        <v xml:space="preserve">: </v>
      </c>
      <c r="C633" s="106"/>
      <c r="D633" s="106"/>
      <c r="E633" s="108"/>
      <c r="F633" s="106"/>
      <c r="G633" s="108"/>
      <c r="H633" s="107"/>
      <c r="I633" s="106"/>
      <c r="J633" s="106"/>
      <c r="K633" s="104"/>
      <c r="L633" s="110"/>
      <c r="M633" s="104"/>
      <c r="N633" s="151" t="e">
        <f>'[1]Advanced Controls'!$D$137</f>
        <v>#REF!</v>
      </c>
      <c r="O633" s="105"/>
      <c r="P633" s="104"/>
      <c r="Q633" s="440"/>
      <c r="R633" s="440"/>
      <c r="T633" s="103"/>
      <c r="U633" s="101" t="str">
        <f t="shared" si="379"/>
        <v/>
      </c>
      <c r="V633" s="102" t="str">
        <f t="shared" si="380"/>
        <v/>
      </c>
      <c r="W633" s="101" t="str">
        <f t="shared" si="381"/>
        <v/>
      </c>
      <c r="X633" s="100" t="e">
        <f t="shared" si="382"/>
        <v>#REF!</v>
      </c>
      <c r="Y633" s="89"/>
      <c r="Z633" s="89"/>
      <c r="AB633" s="169"/>
      <c r="AR633" s="152"/>
      <c r="AS633" s="89"/>
      <c r="AT633" s="89"/>
      <c r="AU633" s="99"/>
      <c r="AV633" s="89"/>
      <c r="AW633" s="98" t="e">
        <f t="shared" si="383"/>
        <v>#REF!</v>
      </c>
      <c r="AX633" s="98" t="e">
        <f t="shared" si="384"/>
        <v>#REF!</v>
      </c>
      <c r="AY633" s="89"/>
      <c r="AZ633" s="98" t="e">
        <f t="shared" si="385"/>
        <v>#REF!</v>
      </c>
      <c r="BA633" s="98" t="e">
        <f t="shared" si="386"/>
        <v>#REF!</v>
      </c>
      <c r="BB633" s="89"/>
      <c r="BC633" s="98" t="e">
        <f t="shared" si="387"/>
        <v>#REF!</v>
      </c>
      <c r="BD633" s="98" t="e">
        <f t="shared" si="388"/>
        <v>#REF!</v>
      </c>
      <c r="BE633" s="89"/>
      <c r="BF633" s="98" t="e">
        <f t="shared" si="389"/>
        <v>#REF!</v>
      </c>
      <c r="BG633" s="98" t="e">
        <f t="shared" si="390"/>
        <v>#REF!</v>
      </c>
      <c r="BH633" s="89"/>
      <c r="BI633" s="98" t="e">
        <f t="shared" si="391"/>
        <v>#REF!</v>
      </c>
      <c r="BJ633" s="98" t="e">
        <f t="shared" si="392"/>
        <v>#REF!</v>
      </c>
      <c r="BK633" s="89"/>
      <c r="BL633" s="98" t="str">
        <f t="shared" si="393"/>
        <v/>
      </c>
      <c r="BM633" s="98" t="str">
        <f t="shared" si="394"/>
        <v/>
      </c>
      <c r="BN633" s="89"/>
      <c r="BO633" s="98" t="str">
        <f t="shared" si="395"/>
        <v/>
      </c>
      <c r="BP633" s="98" t="str">
        <f t="shared" si="396"/>
        <v/>
      </c>
      <c r="BQ633" s="89"/>
      <c r="BR633" s="98" t="str">
        <f t="shared" si="397"/>
        <v/>
      </c>
      <c r="BS633" s="98" t="str">
        <f t="shared" si="398"/>
        <v/>
      </c>
      <c r="BT633" s="89"/>
      <c r="BU633" s="98" t="str">
        <f t="shared" si="399"/>
        <v/>
      </c>
      <c r="BV633" s="98" t="str">
        <f t="shared" si="400"/>
        <v/>
      </c>
      <c r="BW633" s="89"/>
      <c r="BX633" s="152"/>
    </row>
    <row r="634" spans="1:76" s="64" customFormat="1" x14ac:dyDescent="0.25">
      <c r="A634" s="83">
        <v>16</v>
      </c>
      <c r="B634" s="109" t="str">
        <f t="shared" si="378"/>
        <v xml:space="preserve">: </v>
      </c>
      <c r="C634" s="106"/>
      <c r="D634" s="106"/>
      <c r="E634" s="108"/>
      <c r="F634" s="106"/>
      <c r="G634" s="108"/>
      <c r="H634" s="107"/>
      <c r="I634" s="106"/>
      <c r="J634" s="106"/>
      <c r="K634" s="104"/>
      <c r="L634" s="110"/>
      <c r="M634" s="104"/>
      <c r="N634" s="151" t="e">
        <f>'[1]Advanced Controls'!$D$137</f>
        <v>#REF!</v>
      </c>
      <c r="O634" s="105"/>
      <c r="P634" s="104"/>
      <c r="Q634" s="440"/>
      <c r="R634" s="440"/>
      <c r="T634" s="103"/>
      <c r="U634" s="101" t="str">
        <f t="shared" si="379"/>
        <v/>
      </c>
      <c r="V634" s="102" t="str">
        <f t="shared" si="380"/>
        <v/>
      </c>
      <c r="W634" s="101" t="str">
        <f t="shared" si="381"/>
        <v/>
      </c>
      <c r="X634" s="100" t="e">
        <f t="shared" si="382"/>
        <v>#REF!</v>
      </c>
      <c r="Y634" s="89"/>
      <c r="Z634" s="89"/>
      <c r="AB634" s="169"/>
      <c r="AR634" s="152"/>
      <c r="AS634" s="89"/>
      <c r="AT634" s="89"/>
      <c r="AU634" s="99"/>
      <c r="AV634" s="89"/>
      <c r="AW634" s="98" t="e">
        <f t="shared" si="383"/>
        <v>#REF!</v>
      </c>
      <c r="AX634" s="98" t="e">
        <f t="shared" si="384"/>
        <v>#REF!</v>
      </c>
      <c r="AY634" s="89"/>
      <c r="AZ634" s="98" t="e">
        <f t="shared" si="385"/>
        <v>#REF!</v>
      </c>
      <c r="BA634" s="98" t="e">
        <f t="shared" si="386"/>
        <v>#REF!</v>
      </c>
      <c r="BB634" s="89"/>
      <c r="BC634" s="98" t="e">
        <f t="shared" si="387"/>
        <v>#REF!</v>
      </c>
      <c r="BD634" s="98" t="e">
        <f t="shared" si="388"/>
        <v>#REF!</v>
      </c>
      <c r="BE634" s="89"/>
      <c r="BF634" s="98" t="e">
        <f t="shared" si="389"/>
        <v>#REF!</v>
      </c>
      <c r="BG634" s="98" t="e">
        <f t="shared" si="390"/>
        <v>#REF!</v>
      </c>
      <c r="BH634" s="89"/>
      <c r="BI634" s="98" t="e">
        <f t="shared" si="391"/>
        <v>#REF!</v>
      </c>
      <c r="BJ634" s="98" t="e">
        <f t="shared" si="392"/>
        <v>#REF!</v>
      </c>
      <c r="BK634" s="89"/>
      <c r="BL634" s="98" t="str">
        <f t="shared" si="393"/>
        <v/>
      </c>
      <c r="BM634" s="98" t="str">
        <f t="shared" si="394"/>
        <v/>
      </c>
      <c r="BN634" s="89"/>
      <c r="BO634" s="98" t="str">
        <f t="shared" si="395"/>
        <v/>
      </c>
      <c r="BP634" s="98" t="str">
        <f t="shared" si="396"/>
        <v/>
      </c>
      <c r="BQ634" s="89"/>
      <c r="BR634" s="98" t="str">
        <f t="shared" si="397"/>
        <v/>
      </c>
      <c r="BS634" s="98" t="str">
        <f t="shared" si="398"/>
        <v/>
      </c>
      <c r="BT634" s="89"/>
      <c r="BU634" s="98" t="str">
        <f t="shared" si="399"/>
        <v/>
      </c>
      <c r="BV634" s="98" t="str">
        <f t="shared" si="400"/>
        <v/>
      </c>
      <c r="BW634" s="89"/>
      <c r="BX634" s="152"/>
    </row>
    <row r="635" spans="1:76" s="64" customFormat="1" x14ac:dyDescent="0.25">
      <c r="A635" s="83">
        <v>17</v>
      </c>
      <c r="B635" s="109" t="str">
        <f t="shared" si="378"/>
        <v xml:space="preserve">: </v>
      </c>
      <c r="C635" s="106"/>
      <c r="D635" s="106"/>
      <c r="E635" s="108"/>
      <c r="F635" s="106"/>
      <c r="G635" s="108"/>
      <c r="H635" s="107"/>
      <c r="I635" s="106"/>
      <c r="J635" s="106"/>
      <c r="K635" s="104"/>
      <c r="L635" s="110"/>
      <c r="M635" s="104"/>
      <c r="N635" s="151" t="e">
        <f>'[1]Advanced Controls'!$D$137</f>
        <v>#REF!</v>
      </c>
      <c r="O635" s="105"/>
      <c r="P635" s="104"/>
      <c r="Q635" s="440"/>
      <c r="R635" s="440"/>
      <c r="T635" s="103"/>
      <c r="U635" s="101" t="str">
        <f t="shared" si="379"/>
        <v/>
      </c>
      <c r="V635" s="102" t="str">
        <f t="shared" si="380"/>
        <v/>
      </c>
      <c r="W635" s="101" t="str">
        <f t="shared" si="381"/>
        <v/>
      </c>
      <c r="X635" s="100" t="e">
        <f t="shared" si="382"/>
        <v>#REF!</v>
      </c>
      <c r="Y635" s="89"/>
      <c r="Z635" s="89"/>
      <c r="AB635" s="169"/>
      <c r="AR635" s="152"/>
      <c r="AS635" s="89"/>
      <c r="AT635" s="89"/>
      <c r="AU635" s="99"/>
      <c r="AV635" s="89"/>
      <c r="AW635" s="98" t="e">
        <f t="shared" si="383"/>
        <v>#REF!</v>
      </c>
      <c r="AX635" s="98" t="e">
        <f t="shared" si="384"/>
        <v>#REF!</v>
      </c>
      <c r="AY635" s="89"/>
      <c r="AZ635" s="98" t="e">
        <f t="shared" si="385"/>
        <v>#REF!</v>
      </c>
      <c r="BA635" s="98" t="e">
        <f t="shared" si="386"/>
        <v>#REF!</v>
      </c>
      <c r="BB635" s="89"/>
      <c r="BC635" s="98" t="e">
        <f t="shared" si="387"/>
        <v>#REF!</v>
      </c>
      <c r="BD635" s="98" t="e">
        <f t="shared" si="388"/>
        <v>#REF!</v>
      </c>
      <c r="BE635" s="89"/>
      <c r="BF635" s="98" t="e">
        <f t="shared" si="389"/>
        <v>#REF!</v>
      </c>
      <c r="BG635" s="98" t="e">
        <f t="shared" si="390"/>
        <v>#REF!</v>
      </c>
      <c r="BH635" s="89"/>
      <c r="BI635" s="98" t="e">
        <f t="shared" si="391"/>
        <v>#REF!</v>
      </c>
      <c r="BJ635" s="98" t="e">
        <f t="shared" si="392"/>
        <v>#REF!</v>
      </c>
      <c r="BK635" s="89"/>
      <c r="BL635" s="98" t="str">
        <f t="shared" si="393"/>
        <v/>
      </c>
      <c r="BM635" s="98" t="str">
        <f t="shared" si="394"/>
        <v/>
      </c>
      <c r="BN635" s="89"/>
      <c r="BO635" s="98" t="str">
        <f t="shared" si="395"/>
        <v/>
      </c>
      <c r="BP635" s="98" t="str">
        <f t="shared" si="396"/>
        <v/>
      </c>
      <c r="BQ635" s="89"/>
      <c r="BR635" s="98" t="str">
        <f t="shared" si="397"/>
        <v/>
      </c>
      <c r="BS635" s="98" t="str">
        <f t="shared" si="398"/>
        <v/>
      </c>
      <c r="BT635" s="89"/>
      <c r="BU635" s="98" t="str">
        <f t="shared" si="399"/>
        <v/>
      </c>
      <c r="BV635" s="98" t="str">
        <f t="shared" si="400"/>
        <v/>
      </c>
      <c r="BW635" s="89"/>
      <c r="BX635" s="152"/>
    </row>
    <row r="636" spans="1:76" s="64" customFormat="1" x14ac:dyDescent="0.25">
      <c r="A636" s="83">
        <v>18</v>
      </c>
      <c r="B636" s="109" t="str">
        <f t="shared" si="378"/>
        <v xml:space="preserve">: </v>
      </c>
      <c r="C636" s="106"/>
      <c r="D636" s="106"/>
      <c r="E636" s="108"/>
      <c r="F636" s="106"/>
      <c r="G636" s="108"/>
      <c r="H636" s="107"/>
      <c r="I636" s="106"/>
      <c r="J636" s="106"/>
      <c r="K636" s="104"/>
      <c r="L636" s="104"/>
      <c r="M636" s="104"/>
      <c r="N636" s="151" t="e">
        <f>'[1]Advanced Controls'!$D$137</f>
        <v>#REF!</v>
      </c>
      <c r="O636" s="105"/>
      <c r="P636" s="104"/>
      <c r="Q636" s="440"/>
      <c r="R636" s="440"/>
      <c r="T636" s="103"/>
      <c r="U636" s="101" t="str">
        <f t="shared" si="379"/>
        <v/>
      </c>
      <c r="V636" s="102" t="str">
        <f t="shared" si="380"/>
        <v/>
      </c>
      <c r="W636" s="101" t="str">
        <f t="shared" si="381"/>
        <v/>
      </c>
      <c r="X636" s="100" t="e">
        <f t="shared" si="382"/>
        <v>#REF!</v>
      </c>
      <c r="Y636" s="89"/>
      <c r="Z636" s="89"/>
      <c r="AB636" s="169"/>
      <c r="AR636" s="152"/>
      <c r="AS636" s="89"/>
      <c r="AT636" s="89"/>
      <c r="AU636" s="99"/>
      <c r="AV636" s="89"/>
      <c r="AW636" s="98" t="e">
        <f t="shared" si="383"/>
        <v>#REF!</v>
      </c>
      <c r="AX636" s="98" t="e">
        <f t="shared" si="384"/>
        <v>#REF!</v>
      </c>
      <c r="AY636" s="89"/>
      <c r="AZ636" s="98" t="e">
        <f t="shared" si="385"/>
        <v>#REF!</v>
      </c>
      <c r="BA636" s="98" t="e">
        <f t="shared" si="386"/>
        <v>#REF!</v>
      </c>
      <c r="BB636" s="89"/>
      <c r="BC636" s="98" t="e">
        <f t="shared" si="387"/>
        <v>#REF!</v>
      </c>
      <c r="BD636" s="98" t="e">
        <f t="shared" si="388"/>
        <v>#REF!</v>
      </c>
      <c r="BE636" s="89"/>
      <c r="BF636" s="98" t="e">
        <f t="shared" si="389"/>
        <v>#REF!</v>
      </c>
      <c r="BG636" s="98" t="e">
        <f t="shared" si="390"/>
        <v>#REF!</v>
      </c>
      <c r="BH636" s="89"/>
      <c r="BI636" s="98" t="e">
        <f t="shared" si="391"/>
        <v>#REF!</v>
      </c>
      <c r="BJ636" s="98" t="e">
        <f t="shared" si="392"/>
        <v>#REF!</v>
      </c>
      <c r="BK636" s="89"/>
      <c r="BL636" s="98" t="str">
        <f t="shared" si="393"/>
        <v/>
      </c>
      <c r="BM636" s="98" t="str">
        <f t="shared" si="394"/>
        <v/>
      </c>
      <c r="BN636" s="89"/>
      <c r="BO636" s="98" t="str">
        <f t="shared" si="395"/>
        <v/>
      </c>
      <c r="BP636" s="98" t="str">
        <f t="shared" si="396"/>
        <v/>
      </c>
      <c r="BQ636" s="89"/>
      <c r="BR636" s="98" t="str">
        <f t="shared" si="397"/>
        <v/>
      </c>
      <c r="BS636" s="98" t="str">
        <f t="shared" si="398"/>
        <v/>
      </c>
      <c r="BT636" s="89"/>
      <c r="BU636" s="98" t="str">
        <f t="shared" si="399"/>
        <v/>
      </c>
      <c r="BV636" s="98" t="str">
        <f t="shared" si="400"/>
        <v/>
      </c>
      <c r="BW636" s="89"/>
      <c r="BX636" s="152"/>
    </row>
    <row r="637" spans="1:76" s="64" customFormat="1" x14ac:dyDescent="0.25">
      <c r="A637" s="83">
        <v>19</v>
      </c>
      <c r="B637" s="109" t="str">
        <f t="shared" si="378"/>
        <v xml:space="preserve">: </v>
      </c>
      <c r="C637" s="106"/>
      <c r="D637" s="106"/>
      <c r="E637" s="108"/>
      <c r="F637" s="106"/>
      <c r="G637" s="108"/>
      <c r="H637" s="107"/>
      <c r="I637" s="106"/>
      <c r="J637" s="106"/>
      <c r="K637" s="104"/>
      <c r="L637" s="104"/>
      <c r="M637" s="104"/>
      <c r="N637" s="151" t="e">
        <f>'[1]Advanced Controls'!$D$137</f>
        <v>#REF!</v>
      </c>
      <c r="O637" s="105"/>
      <c r="P637" s="104"/>
      <c r="Q637" s="440"/>
      <c r="R637" s="440"/>
      <c r="T637" s="103"/>
      <c r="U637" s="101" t="str">
        <f t="shared" si="379"/>
        <v/>
      </c>
      <c r="V637" s="102" t="str">
        <f t="shared" si="380"/>
        <v/>
      </c>
      <c r="W637" s="101" t="str">
        <f t="shared" si="381"/>
        <v/>
      </c>
      <c r="X637" s="100" t="e">
        <f t="shared" si="382"/>
        <v>#REF!</v>
      </c>
      <c r="Y637" s="89"/>
      <c r="Z637" s="89"/>
      <c r="AB637" s="169"/>
      <c r="AR637" s="152"/>
      <c r="AS637" s="89"/>
      <c r="AT637" s="89"/>
      <c r="AU637" s="99"/>
      <c r="AV637" s="89"/>
      <c r="AW637" s="98" t="e">
        <f t="shared" si="383"/>
        <v>#REF!</v>
      </c>
      <c r="AX637" s="98" t="e">
        <f t="shared" si="384"/>
        <v>#REF!</v>
      </c>
      <c r="AY637" s="89"/>
      <c r="AZ637" s="98" t="e">
        <f t="shared" si="385"/>
        <v>#REF!</v>
      </c>
      <c r="BA637" s="98" t="e">
        <f t="shared" si="386"/>
        <v>#REF!</v>
      </c>
      <c r="BB637" s="89"/>
      <c r="BC637" s="98" t="e">
        <f t="shared" si="387"/>
        <v>#REF!</v>
      </c>
      <c r="BD637" s="98" t="e">
        <f t="shared" si="388"/>
        <v>#REF!</v>
      </c>
      <c r="BE637" s="89"/>
      <c r="BF637" s="98" t="e">
        <f t="shared" si="389"/>
        <v>#REF!</v>
      </c>
      <c r="BG637" s="98" t="e">
        <f t="shared" si="390"/>
        <v>#REF!</v>
      </c>
      <c r="BH637" s="89"/>
      <c r="BI637" s="98" t="e">
        <f t="shared" si="391"/>
        <v>#REF!</v>
      </c>
      <c r="BJ637" s="98" t="e">
        <f t="shared" si="392"/>
        <v>#REF!</v>
      </c>
      <c r="BK637" s="89"/>
      <c r="BL637" s="98" t="str">
        <f t="shared" si="393"/>
        <v/>
      </c>
      <c r="BM637" s="98" t="str">
        <f t="shared" si="394"/>
        <v/>
      </c>
      <c r="BN637" s="89"/>
      <c r="BO637" s="98" t="str">
        <f t="shared" si="395"/>
        <v/>
      </c>
      <c r="BP637" s="98" t="str">
        <f t="shared" si="396"/>
        <v/>
      </c>
      <c r="BQ637" s="89"/>
      <c r="BR637" s="98" t="str">
        <f t="shared" si="397"/>
        <v/>
      </c>
      <c r="BS637" s="98" t="str">
        <f t="shared" si="398"/>
        <v/>
      </c>
      <c r="BT637" s="89"/>
      <c r="BU637" s="98" t="str">
        <f t="shared" si="399"/>
        <v/>
      </c>
      <c r="BV637" s="98" t="str">
        <f t="shared" si="400"/>
        <v/>
      </c>
      <c r="BW637" s="89"/>
      <c r="BX637" s="152"/>
    </row>
    <row r="638" spans="1:76" s="64" customFormat="1" x14ac:dyDescent="0.25">
      <c r="A638" s="83">
        <v>20</v>
      </c>
      <c r="B638" s="109" t="str">
        <f t="shared" si="378"/>
        <v xml:space="preserve">: </v>
      </c>
      <c r="C638" s="106"/>
      <c r="D638" s="106"/>
      <c r="E638" s="108"/>
      <c r="F638" s="106"/>
      <c r="G638" s="108"/>
      <c r="H638" s="107"/>
      <c r="I638" s="106"/>
      <c r="J638" s="106"/>
      <c r="K638" s="104"/>
      <c r="L638" s="104"/>
      <c r="M638" s="104"/>
      <c r="N638" s="151" t="e">
        <f>'[1]Advanced Controls'!$D$137</f>
        <v>#REF!</v>
      </c>
      <c r="O638" s="105"/>
      <c r="P638" s="104"/>
      <c r="Q638" s="440"/>
      <c r="R638" s="440"/>
      <c r="T638" s="103"/>
      <c r="U638" s="101" t="str">
        <f t="shared" si="379"/>
        <v/>
      </c>
      <c r="V638" s="102" t="str">
        <f t="shared" si="380"/>
        <v/>
      </c>
      <c r="W638" s="101" t="str">
        <f t="shared" si="381"/>
        <v/>
      </c>
      <c r="X638" s="100" t="e">
        <f t="shared" si="382"/>
        <v>#REF!</v>
      </c>
      <c r="Y638" s="89"/>
      <c r="Z638" s="89"/>
      <c r="AB638" s="169"/>
      <c r="AR638" s="152"/>
      <c r="AS638" s="89"/>
      <c r="AT638" s="89"/>
      <c r="AU638" s="99"/>
      <c r="AV638" s="89"/>
      <c r="AW638" s="98" t="e">
        <f t="shared" si="383"/>
        <v>#REF!</v>
      </c>
      <c r="AX638" s="98" t="e">
        <f t="shared" si="384"/>
        <v>#REF!</v>
      </c>
      <c r="AY638" s="89"/>
      <c r="AZ638" s="98" t="e">
        <f t="shared" si="385"/>
        <v>#REF!</v>
      </c>
      <c r="BA638" s="98" t="e">
        <f t="shared" si="386"/>
        <v>#REF!</v>
      </c>
      <c r="BB638" s="89"/>
      <c r="BC638" s="98" t="e">
        <f t="shared" si="387"/>
        <v>#REF!</v>
      </c>
      <c r="BD638" s="98" t="e">
        <f t="shared" si="388"/>
        <v>#REF!</v>
      </c>
      <c r="BE638" s="89"/>
      <c r="BF638" s="98" t="e">
        <f t="shared" si="389"/>
        <v>#REF!</v>
      </c>
      <c r="BG638" s="98" t="e">
        <f t="shared" si="390"/>
        <v>#REF!</v>
      </c>
      <c r="BH638" s="89"/>
      <c r="BI638" s="98" t="e">
        <f t="shared" si="391"/>
        <v>#REF!</v>
      </c>
      <c r="BJ638" s="98" t="e">
        <f t="shared" si="392"/>
        <v>#REF!</v>
      </c>
      <c r="BK638" s="89"/>
      <c r="BL638" s="98" t="str">
        <f t="shared" si="393"/>
        <v/>
      </c>
      <c r="BM638" s="98" t="str">
        <f t="shared" si="394"/>
        <v/>
      </c>
      <c r="BN638" s="89"/>
      <c r="BO638" s="98" t="str">
        <f t="shared" si="395"/>
        <v/>
      </c>
      <c r="BP638" s="98" t="str">
        <f t="shared" si="396"/>
        <v/>
      </c>
      <c r="BQ638" s="89"/>
      <c r="BR638" s="98" t="str">
        <f t="shared" si="397"/>
        <v/>
      </c>
      <c r="BS638" s="98" t="str">
        <f t="shared" si="398"/>
        <v/>
      </c>
      <c r="BT638" s="89"/>
      <c r="BU638" s="98" t="str">
        <f t="shared" si="399"/>
        <v/>
      </c>
      <c r="BV638" s="98" t="str">
        <f t="shared" si="400"/>
        <v/>
      </c>
      <c r="BW638" s="89"/>
      <c r="BX638" s="152"/>
    </row>
    <row r="639" spans="1:76" s="64" customFormat="1" x14ac:dyDescent="0.25">
      <c r="A639" s="83"/>
      <c r="B639" s="91" t="s">
        <v>64</v>
      </c>
      <c r="C639" s="92"/>
      <c r="D639" s="92"/>
      <c r="E639" s="92"/>
      <c r="F639" s="92"/>
      <c r="G639" s="92"/>
      <c r="I639" s="89"/>
      <c r="J639" s="94"/>
      <c r="M639" s="64" t="s">
        <v>63</v>
      </c>
      <c r="T639" s="94" t="s">
        <v>62</v>
      </c>
      <c r="U639" s="97" t="e">
        <f>AVERAGE(U619:U638)</f>
        <v>#DIV/0!</v>
      </c>
      <c r="V639" s="97" t="e">
        <f>IF(U647="Y",SUM(V619:V638)/SUM(O619:O638),AVERAGE(V619:V638))</f>
        <v>#DIV/0!</v>
      </c>
      <c r="W639" s="96" t="e">
        <f>SUM(W619:W638)/SUM(O619:O638)</f>
        <v>#DIV/0!</v>
      </c>
      <c r="X639" s="89"/>
      <c r="Y639" s="89"/>
      <c r="Z639" s="89"/>
      <c r="AB639" s="169"/>
      <c r="AR639" s="152"/>
      <c r="AS639" s="89"/>
      <c r="AT639" s="89"/>
      <c r="AU639" s="89"/>
      <c r="AV639" s="94" t="s">
        <v>62</v>
      </c>
      <c r="AW639" s="93" t="e">
        <f>AVERAGE(AW619:AW638)</f>
        <v>#REF!</v>
      </c>
      <c r="AX639" s="93" t="e">
        <f>SUM(AX619:AX638)/COUNTIF(AX619:AX638,"&gt;0")</f>
        <v>#REF!</v>
      </c>
      <c r="AY639" s="89"/>
      <c r="AZ639" s="93" t="e">
        <f>AVERAGE(AZ619:AZ638)</f>
        <v>#REF!</v>
      </c>
      <c r="BA639" s="93" t="e">
        <f>SUM(BA619:BA638)/COUNTIF(BA619:BA638,"&gt;0")</f>
        <v>#REF!</v>
      </c>
      <c r="BB639" s="89"/>
      <c r="BC639" s="93" t="e">
        <f>AVERAGE(BC619:BC638)</f>
        <v>#REF!</v>
      </c>
      <c r="BD639" s="93" t="e">
        <f>SUM(BD619:BD638)/COUNTIF(BD619:BD638,"&gt;0")</f>
        <v>#REF!</v>
      </c>
      <c r="BE639" s="89"/>
      <c r="BF639" s="93" t="e">
        <f>AVERAGE(BF619:BF638)</f>
        <v>#REF!</v>
      </c>
      <c r="BG639" s="93" t="e">
        <f>SUM(BG619:BG638)/COUNTIF(BG619:BG638,"&gt;0")</f>
        <v>#REF!</v>
      </c>
      <c r="BH639" s="89"/>
      <c r="BI639" s="93" t="e">
        <f>AVERAGE(BI619:BI638)</f>
        <v>#REF!</v>
      </c>
      <c r="BJ639" s="93" t="e">
        <f>SUM(BJ619:BJ638)/COUNTIF(BJ619:BJ638,"&gt;0")</f>
        <v>#REF!</v>
      </c>
      <c r="BK639" s="94"/>
      <c r="BL639" s="93" t="e">
        <f>AVERAGE(BL619:BL638)</f>
        <v>#DIV/0!</v>
      </c>
      <c r="BM639" s="93" t="e">
        <f>SUM(BM619:BM638)/COUNTIF(BM619:BM638,"&gt;0")</f>
        <v>#DIV/0!</v>
      </c>
      <c r="BN639" s="89"/>
      <c r="BO639" s="93" t="e">
        <f>AVERAGE(BO619:BO638)</f>
        <v>#DIV/0!</v>
      </c>
      <c r="BP639" s="93" t="e">
        <f>SUM(BP619:BP638)/COUNTIF(BP619:BP638,"&gt;0")</f>
        <v>#DIV/0!</v>
      </c>
      <c r="BQ639" s="89"/>
      <c r="BR639" s="93" t="e">
        <f>AVERAGE(BR619:BR638)</f>
        <v>#DIV/0!</v>
      </c>
      <c r="BS639" s="93" t="e">
        <f>SUM(BS619:BS638)/COUNTIF(BS619:BS638,"&gt;0")</f>
        <v>#DIV/0!</v>
      </c>
      <c r="BT639" s="89"/>
      <c r="BU639" s="93" t="e">
        <f>AVERAGE(BU619:BU638)</f>
        <v>#DIV/0!</v>
      </c>
      <c r="BV639" s="93" t="e">
        <f>SUM(BV619:BV638)/COUNTIF(BV619:BV638,"&gt;0")</f>
        <v>#DIV/0!</v>
      </c>
      <c r="BW639" s="89"/>
      <c r="BX639" s="152"/>
    </row>
    <row r="640" spans="1:76" s="64" customFormat="1" x14ac:dyDescent="0.25">
      <c r="A640" s="83"/>
      <c r="B640" s="91" t="s">
        <v>61</v>
      </c>
      <c r="C640" s="83"/>
      <c r="D640" s="83"/>
      <c r="E640" s="83"/>
      <c r="F640" s="83"/>
      <c r="G640" s="83"/>
      <c r="I640" s="89"/>
      <c r="J640" s="77"/>
      <c r="T640" s="77" t="s">
        <v>57</v>
      </c>
      <c r="U640" s="88" t="e">
        <f>U639+X640*U643</f>
        <v>#DIV/0!</v>
      </c>
      <c r="V640" s="88" t="e">
        <f>V639+X640*V643</f>
        <v>#DIV/0!</v>
      </c>
      <c r="W640" s="88" t="e">
        <f>W639+X640*W643</f>
        <v>#DIV/0!</v>
      </c>
      <c r="X640" s="86">
        <v>1</v>
      </c>
      <c r="Y640" s="64" t="s">
        <v>59</v>
      </c>
      <c r="Z640" s="89"/>
      <c r="AA640" s="89" t="s">
        <v>58</v>
      </c>
      <c r="AB640" s="169"/>
      <c r="AR640" s="152"/>
      <c r="AS640" s="89"/>
      <c r="AT640" s="89"/>
      <c r="AU640" s="89"/>
      <c r="AV640" s="77" t="s">
        <v>57</v>
      </c>
      <c r="AW640" s="76" t="e">
        <f>AW639+(AW645*AW642)</f>
        <v>#REF!</v>
      </c>
      <c r="AX640" s="76" t="e">
        <f>AX639+(AX645*AW642)</f>
        <v>#REF!</v>
      </c>
      <c r="AY640" s="89"/>
      <c r="AZ640" s="76" t="e">
        <f>AZ639+(AZ645*AZ642)</f>
        <v>#REF!</v>
      </c>
      <c r="BA640" s="76" t="e">
        <f>BA639+(BA645*AZ642)</f>
        <v>#REF!</v>
      </c>
      <c r="BB640" s="89"/>
      <c r="BC640" s="76" t="e">
        <f>BC639+(BC645*BC642)</f>
        <v>#REF!</v>
      </c>
      <c r="BD640" s="76" t="e">
        <f>BD639+(BD645*BC642)</f>
        <v>#REF!</v>
      </c>
      <c r="BE640" s="89"/>
      <c r="BF640" s="76" t="e">
        <f>BF639+(BF645*BF642)</f>
        <v>#REF!</v>
      </c>
      <c r="BG640" s="76" t="e">
        <f>BG639+(BG645*BF642)</f>
        <v>#REF!</v>
      </c>
      <c r="BH640" s="89"/>
      <c r="BI640" s="76" t="e">
        <f>BI639+(BI645*BI642)</f>
        <v>#REF!</v>
      </c>
      <c r="BJ640" s="76" t="e">
        <f>BJ639+(BJ645*BI642)</f>
        <v>#REF!</v>
      </c>
      <c r="BK640" s="77"/>
      <c r="BL640" s="76" t="e">
        <f>BL639+(BL645*BL642)</f>
        <v>#DIV/0!</v>
      </c>
      <c r="BM640" s="76" t="e">
        <f>BM639+(BM645*BL642)</f>
        <v>#DIV/0!</v>
      </c>
      <c r="BN640" s="89"/>
      <c r="BO640" s="76" t="e">
        <f>BO639+(BO645*BO642)</f>
        <v>#DIV/0!</v>
      </c>
      <c r="BP640" s="76" t="e">
        <f>BP639+(BP645*BO642)</f>
        <v>#DIV/0!</v>
      </c>
      <c r="BQ640" s="89"/>
      <c r="BR640" s="76" t="e">
        <f>BR639+(BR645*BR642)</f>
        <v>#DIV/0!</v>
      </c>
      <c r="BS640" s="76" t="e">
        <f>BS639+(BS645*BR642)</f>
        <v>#DIV/0!</v>
      </c>
      <c r="BT640" s="89"/>
      <c r="BU640" s="76" t="e">
        <f>BU639+(BU645*BU642)</f>
        <v>#DIV/0!</v>
      </c>
      <c r="BV640" s="76" t="e">
        <f>BV639+(BV645*BU642)</f>
        <v>#DIV/0!</v>
      </c>
      <c r="BW640" s="89"/>
      <c r="BX640" s="152"/>
    </row>
    <row r="641" spans="1:76" s="64" customFormat="1" x14ac:dyDescent="0.25">
      <c r="A641" s="83"/>
      <c r="B641" s="91" t="s">
        <v>56</v>
      </c>
      <c r="C641" s="92" t="s">
        <v>60</v>
      </c>
      <c r="D641" s="398"/>
      <c r="E641" s="399"/>
      <c r="F641" s="399"/>
      <c r="G641" s="399"/>
      <c r="H641" s="399"/>
      <c r="I641" s="399"/>
      <c r="J641" s="399"/>
      <c r="K641" s="400"/>
      <c r="L641" s="89"/>
      <c r="M641" s="89"/>
      <c r="T641" s="77" t="s">
        <v>54</v>
      </c>
      <c r="U641" s="88" t="e">
        <f>IF($AA641="Y",MIN(U619:U638),U639-$X641*U643)</f>
        <v>#DIV/0!</v>
      </c>
      <c r="V641" s="88" t="e">
        <f>IF($AA641="Y",MIN(V619:V638),V639-$X641*V643)</f>
        <v>#DIV/0!</v>
      </c>
      <c r="W641" s="88" t="e">
        <f>IF($AA641="Y",MIN(W619:W638),W639-$X641*W643)</f>
        <v>#DIV/0!</v>
      </c>
      <c r="X641" s="86">
        <v>1</v>
      </c>
      <c r="Y641" s="64" t="s">
        <v>55</v>
      </c>
      <c r="Z641" s="89"/>
      <c r="AA641" s="90" t="s">
        <v>47</v>
      </c>
      <c r="AB641" s="169"/>
      <c r="AR641" s="152"/>
      <c r="AS641" s="89"/>
      <c r="AT641" s="89"/>
      <c r="AU641" s="89"/>
      <c r="AV641" s="77" t="s">
        <v>54</v>
      </c>
      <c r="AW641" s="76" t="e">
        <f>AW639-(AW645*AW643)</f>
        <v>#REF!</v>
      </c>
      <c r="AX641" s="76" t="e">
        <f>AX639-(AX645*AW643)</f>
        <v>#REF!</v>
      </c>
      <c r="AY641" s="89"/>
      <c r="AZ641" s="76" t="e">
        <f>AZ639-(AZ645*AZ643)</f>
        <v>#REF!</v>
      </c>
      <c r="BA641" s="76" t="e">
        <f>BA639-(BA645*AZ643)</f>
        <v>#REF!</v>
      </c>
      <c r="BB641" s="89"/>
      <c r="BC641" s="76" t="e">
        <f>BC639-(BC645*BC643)</f>
        <v>#REF!</v>
      </c>
      <c r="BD641" s="76" t="e">
        <f>BD639-(BD645*BC643)</f>
        <v>#REF!</v>
      </c>
      <c r="BE641" s="89"/>
      <c r="BF641" s="76" t="e">
        <f>BF639-(BF645*BF643)</f>
        <v>#REF!</v>
      </c>
      <c r="BG641" s="76" t="e">
        <f>BG639-(BG645*BF643)</f>
        <v>#REF!</v>
      </c>
      <c r="BH641" s="89"/>
      <c r="BI641" s="76" t="e">
        <f>BI639-(BI645*BI643)</f>
        <v>#REF!</v>
      </c>
      <c r="BJ641" s="76" t="e">
        <f>BJ639-(BJ645*BI643)</f>
        <v>#REF!</v>
      </c>
      <c r="BK641" s="77"/>
      <c r="BL641" s="76" t="e">
        <f>BL639-(BL645*BL643)</f>
        <v>#DIV/0!</v>
      </c>
      <c r="BM641" s="76" t="e">
        <f>BM639-(BM645*BL643)</f>
        <v>#DIV/0!</v>
      </c>
      <c r="BN641" s="89"/>
      <c r="BO641" s="76" t="e">
        <f>BO639-(BO645*BO643)</f>
        <v>#DIV/0!</v>
      </c>
      <c r="BP641" s="76" t="e">
        <f>BP639-(BP645*BO643)</f>
        <v>#DIV/0!</v>
      </c>
      <c r="BQ641" s="89"/>
      <c r="BR641" s="76" t="e">
        <f>BR639-(BR645*BR643)</f>
        <v>#DIV/0!</v>
      </c>
      <c r="BS641" s="76" t="e">
        <f>BS639-(BS645*BR643)</f>
        <v>#DIV/0!</v>
      </c>
      <c r="BT641" s="89"/>
      <c r="BU641" s="76" t="e">
        <f>BU639-(BU645*BU643)</f>
        <v>#DIV/0!</v>
      </c>
      <c r="BV641" s="76" t="e">
        <f>BV639-(BV645*BU643)</f>
        <v>#DIV/0!</v>
      </c>
      <c r="BW641" s="89"/>
      <c r="BX641" s="152"/>
    </row>
    <row r="642" spans="1:76" s="64" customFormat="1" ht="14.25" x14ac:dyDescent="0.2">
      <c r="A642" s="83"/>
      <c r="B642" s="83"/>
      <c r="C642" s="83"/>
      <c r="D642" s="401"/>
      <c r="E642" s="402"/>
      <c r="F642" s="402"/>
      <c r="G642" s="402"/>
      <c r="H642" s="402"/>
      <c r="I642" s="402"/>
      <c r="J642" s="402"/>
      <c r="K642" s="403"/>
      <c r="T642" s="77" t="s">
        <v>51</v>
      </c>
      <c r="U642" s="88" t="e">
        <f>IF((0.67*U643)&gt;U639,"no","yes")</f>
        <v>#DIV/0!</v>
      </c>
      <c r="V642" s="88" t="e">
        <f>IF((0.67*V643)&gt;V639,"no","yes")</f>
        <v>#DIV/0!</v>
      </c>
      <c r="W642" s="88" t="e">
        <f>IF((0.67*W643)&gt;W639,"no","yes")</f>
        <v>#DIV/0!</v>
      </c>
      <c r="AB642" s="152"/>
      <c r="AR642" s="152"/>
      <c r="AU642" s="360" t="s">
        <v>53</v>
      </c>
      <c r="AV642" s="361"/>
      <c r="AW642" s="86">
        <v>1</v>
      </c>
      <c r="AZ642" s="86">
        <v>1</v>
      </c>
      <c r="BC642" s="86">
        <v>1</v>
      </c>
      <c r="BF642" s="86">
        <v>1</v>
      </c>
      <c r="BI642" s="86">
        <v>1</v>
      </c>
      <c r="BK642" s="77"/>
      <c r="BL642" s="86">
        <v>1</v>
      </c>
      <c r="BO642" s="86">
        <v>1</v>
      </c>
      <c r="BR642" s="86">
        <v>1</v>
      </c>
      <c r="BU642" s="86">
        <v>1</v>
      </c>
      <c r="BX642" s="152"/>
    </row>
    <row r="643" spans="1:76" s="64" customFormat="1" ht="14.25" x14ac:dyDescent="0.2">
      <c r="A643" s="75" t="str">
        <f ca="1">HYPERLINK("#"&amp;"'"&amp;A$2&amp;"'!a1","Back to top")</f>
        <v>Back to top</v>
      </c>
      <c r="B643" s="75"/>
      <c r="C643" s="83"/>
      <c r="D643" s="401"/>
      <c r="E643" s="402"/>
      <c r="F643" s="402"/>
      <c r="G643" s="402"/>
      <c r="H643" s="402"/>
      <c r="I643" s="402"/>
      <c r="J643" s="402"/>
      <c r="K643" s="403"/>
      <c r="T643" s="77" t="s">
        <v>50</v>
      </c>
      <c r="U643" s="88" t="e">
        <f>_xlfn.STDEV.P(U619:U638)</f>
        <v>#DIV/0!</v>
      </c>
      <c r="V643" s="88" t="e">
        <f t="array" ref="V643">IF(U647="Y",SQRT(SUM(IFERROR(O619:O638*(U619:U638-(V639))^2,0))/((COUNTIFS(O619:O638,"&lt;&gt;"&amp;"")-1)/COUNTIFS(O619:O638,"&lt;&gt;"&amp;"")*SUM(O619:O638))),_xlfn.STDEV.P(V619:V638))</f>
        <v>#DIV/0!</v>
      </c>
      <c r="W643" s="88" t="e">
        <f t="array" ref="W643">SQRT(SUM(IFERROR(O619:O638*(U619:U638-(W639))^2,0))/((COUNTIFS(O619:O638,"&lt;&gt;"&amp;"")-1)/COUNTIFS(O619:O638,"&lt;&gt;"&amp;"")*SUM(O619:O638)))</f>
        <v>#DIV/0!</v>
      </c>
      <c r="AB643" s="152"/>
      <c r="AR643" s="152"/>
      <c r="AU643" s="360"/>
      <c r="AV643" s="361"/>
      <c r="AW643" s="86">
        <v>1</v>
      </c>
      <c r="AZ643" s="86">
        <v>1</v>
      </c>
      <c r="BC643" s="86">
        <v>1</v>
      </c>
      <c r="BF643" s="86">
        <v>1</v>
      </c>
      <c r="BI643" s="86">
        <v>1</v>
      </c>
      <c r="BK643" s="77"/>
      <c r="BL643" s="86">
        <v>1</v>
      </c>
      <c r="BO643" s="86">
        <v>1</v>
      </c>
      <c r="BR643" s="86">
        <v>1</v>
      </c>
      <c r="BU643" s="86">
        <v>1</v>
      </c>
      <c r="BX643" s="152"/>
    </row>
    <row r="644" spans="1:76" s="64" customFormat="1" x14ac:dyDescent="0.25">
      <c r="A644" s="83"/>
      <c r="B644" s="83"/>
      <c r="C644" s="83"/>
      <c r="D644" s="401"/>
      <c r="E644" s="402"/>
      <c r="F644" s="402"/>
      <c r="G644" s="402"/>
      <c r="H644" s="402"/>
      <c r="I644" s="402"/>
      <c r="J644" s="402"/>
      <c r="K644" s="403"/>
      <c r="T644" s="73" t="s">
        <v>48</v>
      </c>
      <c r="U644" s="85">
        <f>COUNTIF(U619:U638,"&gt;0")</f>
        <v>0</v>
      </c>
      <c r="V644" s="85">
        <f>COUNTIF(V619:V638,"&gt;0")</f>
        <v>0</v>
      </c>
      <c r="W644" s="81"/>
      <c r="X644" s="84" t="s">
        <v>52</v>
      </c>
      <c r="AB644" s="152"/>
      <c r="AR644" s="152"/>
      <c r="AV644" s="77" t="s">
        <v>51</v>
      </c>
      <c r="AW644" s="76" t="e">
        <f>IF((0.67*AW645)&gt;AW639,"no","yes")</f>
        <v>#REF!</v>
      </c>
      <c r="AX644" s="76" t="e">
        <f>IF((0.67*AX645)&gt;AX639,"no","yes")</f>
        <v>#REF!</v>
      </c>
      <c r="AZ644" s="76" t="e">
        <f>IF((0.67*AZ645)&gt;AZ639,"no","yes")</f>
        <v>#REF!</v>
      </c>
      <c r="BA644" s="76" t="e">
        <f>IF((0.67*BA645)&gt;BA639,"no","yes")</f>
        <v>#REF!</v>
      </c>
      <c r="BC644" s="76" t="e">
        <f>IF((0.67*BC645)&gt;BC639,"no","yes")</f>
        <v>#REF!</v>
      </c>
      <c r="BD644" s="76" t="e">
        <f>IF((0.67*BD645)&gt;BD639,"no","yes")</f>
        <v>#REF!</v>
      </c>
      <c r="BF644" s="76" t="e">
        <f>IF((0.67*BF645)&gt;BF639,"no","yes")</f>
        <v>#REF!</v>
      </c>
      <c r="BG644" s="76" t="e">
        <f>IF((0.67*BG645)&gt;BG639,"no","yes")</f>
        <v>#REF!</v>
      </c>
      <c r="BI644" s="76" t="e">
        <f>IF((0.67*BI645)&gt;BI639,"no","yes")</f>
        <v>#REF!</v>
      </c>
      <c r="BJ644" s="76" t="e">
        <f>IF((0.67*BJ645)&gt;BJ639,"no","yes")</f>
        <v>#REF!</v>
      </c>
      <c r="BK644" s="73"/>
      <c r="BL644" s="76" t="e">
        <f>IF((0.67*BL645)&gt;BL639,"no","yes")</f>
        <v>#DIV/0!</v>
      </c>
      <c r="BM644" s="76" t="e">
        <f>IF((0.67*BM645)&gt;BM639,"no","yes")</f>
        <v>#DIV/0!</v>
      </c>
      <c r="BO644" s="76" t="e">
        <f>IF((0.67*BO645)&gt;BO639,"no","yes")</f>
        <v>#DIV/0!</v>
      </c>
      <c r="BP644" s="76" t="e">
        <f>IF((0.67*BP645)&gt;BP639,"no","yes")</f>
        <v>#DIV/0!</v>
      </c>
      <c r="BR644" s="76" t="e">
        <f>IF((0.67*BR645)&gt;BR639,"no","yes")</f>
        <v>#DIV/0!</v>
      </c>
      <c r="BS644" s="76" t="e">
        <f>IF((0.67*BS645)&gt;BS639,"no","yes")</f>
        <v>#DIV/0!</v>
      </c>
      <c r="BU644" s="76" t="e">
        <f>IF((0.67*BU645)&gt;BU639,"no","yes")</f>
        <v>#DIV/0!</v>
      </c>
      <c r="BV644" s="76" t="e">
        <f>IF((0.67*BV645)&gt;BV639,"no","yes")</f>
        <v>#DIV/0!</v>
      </c>
      <c r="BX644" s="152"/>
    </row>
    <row r="645" spans="1:76" s="64" customFormat="1" ht="14.25" x14ac:dyDescent="0.2">
      <c r="A645" s="83"/>
      <c r="B645" s="83"/>
      <c r="C645" s="83"/>
      <c r="D645" s="401"/>
      <c r="E645" s="402"/>
      <c r="F645" s="402"/>
      <c r="G645" s="402"/>
      <c r="H645" s="402"/>
      <c r="I645" s="402"/>
      <c r="J645" s="402"/>
      <c r="K645" s="403"/>
      <c r="X645" s="80"/>
      <c r="Y645" s="79"/>
      <c r="Z645" s="78"/>
      <c r="AB645" s="152"/>
      <c r="AR645" s="152"/>
      <c r="AV645" s="77" t="s">
        <v>50</v>
      </c>
      <c r="AW645" s="76" t="e">
        <f>_xlfn.STDEV.P(AW619:AW638)</f>
        <v>#REF!</v>
      </c>
      <c r="AX645" s="76" t="e">
        <f>_xlfn.STDEV.P(AX619:AX638)</f>
        <v>#REF!</v>
      </c>
      <c r="AZ645" s="76" t="e">
        <f>_xlfn.STDEV.P(AZ619:AZ638)</f>
        <v>#REF!</v>
      </c>
      <c r="BA645" s="76" t="e">
        <f>_xlfn.STDEV.P(BA619:BA638)</f>
        <v>#REF!</v>
      </c>
      <c r="BC645" s="76" t="e">
        <f>_xlfn.STDEV.P(BC619:BC638)</f>
        <v>#REF!</v>
      </c>
      <c r="BD645" s="76" t="e">
        <f>_xlfn.STDEV.P(BD619:BD638)</f>
        <v>#REF!</v>
      </c>
      <c r="BF645" s="76" t="e">
        <f>_xlfn.STDEV.P(BF619:BF638)</f>
        <v>#REF!</v>
      </c>
      <c r="BG645" s="76" t="e">
        <f>_xlfn.STDEV.P(BG619:BG638)</f>
        <v>#REF!</v>
      </c>
      <c r="BI645" s="76" t="e">
        <f>_xlfn.STDEV.P(BI619:BI638)</f>
        <v>#REF!</v>
      </c>
      <c r="BJ645" s="76" t="e">
        <f>_xlfn.STDEV.P(BJ619:BJ638)</f>
        <v>#REF!</v>
      </c>
      <c r="BL645" s="76" t="e">
        <f>_xlfn.STDEV.P(BL619:BL638)</f>
        <v>#DIV/0!</v>
      </c>
      <c r="BM645" s="76" t="e">
        <f>_xlfn.STDEV.P(BM619:BM638)</f>
        <v>#DIV/0!</v>
      </c>
      <c r="BO645" s="76" t="e">
        <f>_xlfn.STDEV.P(BO619:BO638)</f>
        <v>#DIV/0!</v>
      </c>
      <c r="BP645" s="76" t="e">
        <f>_xlfn.STDEV.P(BP619:BP638)</f>
        <v>#DIV/0!</v>
      </c>
      <c r="BR645" s="76" t="e">
        <f>_xlfn.STDEV.P(BR619:BR638)</f>
        <v>#DIV/0!</v>
      </c>
      <c r="BS645" s="76" t="e">
        <f>_xlfn.STDEV.P(BS619:BS638)</f>
        <v>#DIV/0!</v>
      </c>
      <c r="BU645" s="76" t="e">
        <f>_xlfn.STDEV.P(BU619:BU638)</f>
        <v>#DIV/0!</v>
      </c>
      <c r="BV645" s="76" t="e">
        <f>_xlfn.STDEV.P(BV619:BV638)</f>
        <v>#DIV/0!</v>
      </c>
      <c r="BX645" s="152"/>
    </row>
    <row r="646" spans="1:76" s="64" customFormat="1" x14ac:dyDescent="0.2">
      <c r="A646" s="83"/>
      <c r="B646" s="83"/>
      <c r="C646" s="83"/>
      <c r="D646" s="401"/>
      <c r="E646" s="402"/>
      <c r="F646" s="402"/>
      <c r="G646" s="402"/>
      <c r="H646" s="402"/>
      <c r="I646" s="402"/>
      <c r="J646" s="402"/>
      <c r="K646" s="403"/>
      <c r="U646" s="138" t="s">
        <v>49</v>
      </c>
      <c r="X646" s="70"/>
      <c r="Y646" s="69"/>
      <c r="Z646" s="68"/>
      <c r="AB646" s="152"/>
      <c r="AR646" s="152"/>
      <c r="AV646" s="73" t="s">
        <v>48</v>
      </c>
      <c r="AW646" s="72">
        <f>COUNTIF(AW619:AW638,"&gt;0")</f>
        <v>0</v>
      </c>
      <c r="AX646" s="72">
        <f>COUNTIF(AX619:AX638,"&gt;0")</f>
        <v>0</v>
      </c>
      <c r="AZ646" s="72">
        <f>COUNTIF(AZ619:AZ638,"&gt;0")</f>
        <v>0</v>
      </c>
      <c r="BA646" s="72">
        <f>COUNTIF(BA619:BA638,"&gt;0")</f>
        <v>0</v>
      </c>
      <c r="BC646" s="72">
        <f>COUNTIF(BC619:BC638,"&gt;0")</f>
        <v>0</v>
      </c>
      <c r="BD646" s="72">
        <f>COUNTIF(BD619:BD638,"&gt;0")</f>
        <v>0</v>
      </c>
      <c r="BF646" s="72">
        <f>COUNTIF(BF619:BF638,"&gt;0")</f>
        <v>0</v>
      </c>
      <c r="BG646" s="72">
        <f>COUNTIF(BG619:BG638,"&gt;0")</f>
        <v>0</v>
      </c>
      <c r="BI646" s="72">
        <f>COUNTIF(BI619:BI638,"&gt;0")</f>
        <v>0</v>
      </c>
      <c r="BJ646" s="72">
        <f>COUNTIF(BJ619:BJ638,"&gt;0")</f>
        <v>0</v>
      </c>
      <c r="BL646" s="72">
        <f>COUNTIF(BL619:BL638,"&gt;0")</f>
        <v>0</v>
      </c>
      <c r="BM646" s="72">
        <f>COUNTIF(BM619:BM638,"&gt;0")</f>
        <v>0</v>
      </c>
      <c r="BO646" s="72">
        <f>COUNTIF(BO619:BO638,"&gt;0")</f>
        <v>0</v>
      </c>
      <c r="BP646" s="72">
        <f>COUNTIF(BP619:BP638,"&gt;0")</f>
        <v>0</v>
      </c>
      <c r="BR646" s="72">
        <f>COUNTIF(BR619:BR638,"&gt;0")</f>
        <v>0</v>
      </c>
      <c r="BS646" s="72">
        <f>COUNTIF(BS619:BS638,"&gt;0")</f>
        <v>0</v>
      </c>
      <c r="BU646" s="72">
        <f>COUNTIF(BU619:BU638,"&gt;0")</f>
        <v>0</v>
      </c>
      <c r="BV646" s="72">
        <f>COUNTIF(BV619:BV638,"&gt;0")</f>
        <v>0</v>
      </c>
      <c r="BX646" s="152"/>
    </row>
    <row r="647" spans="1:76" s="64" customFormat="1" ht="14.25" x14ac:dyDescent="0.2">
      <c r="A647" s="83"/>
      <c r="B647" s="83"/>
      <c r="C647" s="83"/>
      <c r="D647" s="401"/>
      <c r="E647" s="402"/>
      <c r="F647" s="402"/>
      <c r="G647" s="402"/>
      <c r="H647" s="402"/>
      <c r="I647" s="402"/>
      <c r="J647" s="402"/>
      <c r="K647" s="403"/>
      <c r="U647" s="137" t="s">
        <v>47</v>
      </c>
      <c r="X647" s="70"/>
      <c r="Y647" s="69"/>
      <c r="Z647" s="68"/>
      <c r="AB647" s="152"/>
      <c r="AR647" s="152"/>
      <c r="AV647" s="83"/>
      <c r="BX647" s="152"/>
    </row>
    <row r="648" spans="1:76" s="64" customFormat="1" ht="14.25" x14ac:dyDescent="0.2">
      <c r="A648" s="83"/>
      <c r="B648" s="83"/>
      <c r="C648" s="83"/>
      <c r="D648" s="401"/>
      <c r="E648" s="402"/>
      <c r="F648" s="402"/>
      <c r="G648" s="402"/>
      <c r="H648" s="402"/>
      <c r="I648" s="402"/>
      <c r="J648" s="402"/>
      <c r="K648" s="403"/>
      <c r="X648" s="67"/>
      <c r="Y648" s="66"/>
      <c r="Z648" s="65"/>
      <c r="AB648" s="152"/>
      <c r="AR648" s="152"/>
      <c r="AV648" s="83"/>
      <c r="BX648" s="152"/>
    </row>
    <row r="649" spans="1:76" s="64" customFormat="1" ht="18" x14ac:dyDescent="0.25">
      <c r="C649" s="83"/>
      <c r="D649" s="168"/>
      <c r="E649" s="168"/>
      <c r="F649" s="168"/>
      <c r="G649" s="168"/>
      <c r="H649" s="168"/>
      <c r="I649" s="168"/>
      <c r="J649" s="168"/>
      <c r="K649" s="168"/>
      <c r="AB649" s="152"/>
      <c r="AR649" s="60"/>
      <c r="BX649" s="60"/>
    </row>
    <row r="650" spans="1:76" s="2" customFormat="1" ht="15.75" x14ac:dyDescent="0.25">
      <c r="A650" s="134">
        <f>1+A616</f>
        <v>18</v>
      </c>
      <c r="B650" s="134"/>
      <c r="C650" s="133" t="s">
        <v>229</v>
      </c>
      <c r="D650" s="132"/>
      <c r="E650" s="132"/>
      <c r="F650" s="132"/>
      <c r="G650" s="132"/>
      <c r="H650" s="132"/>
      <c r="K650" s="132"/>
      <c r="L650" s="132"/>
      <c r="M650" s="131"/>
      <c r="N650" s="131"/>
      <c r="O650" s="131"/>
      <c r="AS650" s="130">
        <f>A650</f>
        <v>18</v>
      </c>
      <c r="AT650" s="130" t="str">
        <f>C650</f>
        <v>t CH4-CO2-eq Reduced per Land Unit</v>
      </c>
    </row>
    <row r="651" spans="1:76" s="59" customFormat="1" x14ac:dyDescent="0.25">
      <c r="A651" s="83"/>
      <c r="B651" s="83"/>
      <c r="C651" s="83"/>
      <c r="D651" s="129"/>
      <c r="E651" s="129"/>
      <c r="F651" s="129"/>
      <c r="G651" s="129"/>
      <c r="H651" s="129"/>
      <c r="K651" s="129"/>
      <c r="L651" s="129"/>
      <c r="M651" s="64"/>
      <c r="N651" s="64"/>
      <c r="O651" s="64"/>
      <c r="AB651" s="63"/>
      <c r="AR651" s="63"/>
      <c r="AS651" s="89"/>
      <c r="AT651" s="89"/>
      <c r="AU651" s="89"/>
      <c r="AV651" s="89"/>
      <c r="AW651" s="128" t="e">
        <f>IF($AV$45="Region",'[1]Advanced Controls'!$A$59,'[1]AEZ Data'!$A$78)</f>
        <v>#REF!</v>
      </c>
      <c r="AX651" s="128"/>
      <c r="AY651" s="89"/>
      <c r="AZ651" s="128" t="e">
        <f>IF($AV$45="Region",'[1]Advanced Controls'!$A$60,'[1]AEZ Data'!$A$80)</f>
        <v>#REF!</v>
      </c>
      <c r="BA651" s="128"/>
      <c r="BB651" s="89"/>
      <c r="BC651" s="128" t="e">
        <f>IF($AV$45="Region",'[1]Advanced Controls'!$A$61,'[1]AEZ Data'!$A$79)</f>
        <v>#REF!</v>
      </c>
      <c r="BD651" s="128"/>
      <c r="BE651" s="89"/>
      <c r="BF651" s="128" t="e">
        <f>IF($AV$45="Region",'[1]Advanced Controls'!$A$62,'[1]AEZ Data'!$A$81)</f>
        <v>#REF!</v>
      </c>
      <c r="BG651" s="128"/>
      <c r="BH651" s="89"/>
      <c r="BI651" s="128" t="e">
        <f>IF($AV$45="Region",'[1]Advanced Controls'!$A$63,'[1]AEZ Data'!$A$82)</f>
        <v>#REF!</v>
      </c>
      <c r="BJ651" s="128"/>
      <c r="BK651" s="89"/>
      <c r="BL651" s="128" t="s">
        <v>90</v>
      </c>
      <c r="BM651" s="128"/>
      <c r="BN651" s="89"/>
      <c r="BO651" s="128" t="s">
        <v>89</v>
      </c>
      <c r="BP651" s="128"/>
      <c r="BQ651" s="89"/>
      <c r="BR651" s="128" t="s">
        <v>88</v>
      </c>
      <c r="BS651" s="128"/>
      <c r="BT651" s="89"/>
      <c r="BU651" s="128" t="s">
        <v>87</v>
      </c>
      <c r="BV651" s="128"/>
      <c r="BW651" s="89"/>
      <c r="BX651" s="63"/>
    </row>
    <row r="652" spans="1:76" s="59" customFormat="1" ht="45.75" thickBot="1" x14ac:dyDescent="0.3">
      <c r="A652" s="92" t="s">
        <v>86</v>
      </c>
      <c r="B652" s="127" t="s">
        <v>85</v>
      </c>
      <c r="C652" s="124" t="s">
        <v>84</v>
      </c>
      <c r="D652" s="126" t="s">
        <v>83</v>
      </c>
      <c r="E652" s="126" t="s">
        <v>82</v>
      </c>
      <c r="F652" s="124" t="s">
        <v>81</v>
      </c>
      <c r="G652" s="125" t="s">
        <v>80</v>
      </c>
      <c r="H652" s="124" t="s">
        <v>79</v>
      </c>
      <c r="I652" s="124" t="s">
        <v>78</v>
      </c>
      <c r="J652" s="124" t="s">
        <v>77</v>
      </c>
      <c r="K652" s="123" t="s">
        <v>76</v>
      </c>
      <c r="L652" s="122" t="s">
        <v>75</v>
      </c>
      <c r="M652" s="121" t="s">
        <v>74</v>
      </c>
      <c r="N652" s="119" t="s">
        <v>73</v>
      </c>
      <c r="O652" s="120" t="s">
        <v>72</v>
      </c>
      <c r="P652" s="119" t="s">
        <v>71</v>
      </c>
      <c r="Q652" s="441"/>
      <c r="R652" s="441"/>
      <c r="S652" s="114"/>
      <c r="T652" s="118" t="s">
        <v>70</v>
      </c>
      <c r="U652" s="117" t="s">
        <v>66</v>
      </c>
      <c r="V652" s="117" t="s">
        <v>65</v>
      </c>
      <c r="W652" s="117" t="s">
        <v>69</v>
      </c>
      <c r="X652" s="116" t="s">
        <v>68</v>
      </c>
      <c r="Y652" s="114"/>
      <c r="Z652" s="114"/>
      <c r="AB652" s="63"/>
      <c r="AR652" s="63"/>
      <c r="AS652" s="114"/>
      <c r="AT652" s="114"/>
      <c r="AU652" s="116" t="s">
        <v>67</v>
      </c>
      <c r="AV652" s="114"/>
      <c r="AW652" s="115" t="s">
        <v>66</v>
      </c>
      <c r="AX652" s="115" t="s">
        <v>65</v>
      </c>
      <c r="AY652" s="114"/>
      <c r="AZ652" s="115" t="s">
        <v>66</v>
      </c>
      <c r="BA652" s="115" t="s">
        <v>65</v>
      </c>
      <c r="BB652" s="114"/>
      <c r="BC652" s="115" t="s">
        <v>66</v>
      </c>
      <c r="BD652" s="115" t="s">
        <v>65</v>
      </c>
      <c r="BE652" s="114"/>
      <c r="BF652" s="115" t="s">
        <v>66</v>
      </c>
      <c r="BG652" s="115" t="s">
        <v>65</v>
      </c>
      <c r="BH652" s="114"/>
      <c r="BI652" s="115" t="s">
        <v>66</v>
      </c>
      <c r="BJ652" s="115" t="s">
        <v>65</v>
      </c>
      <c r="BK652" s="114"/>
      <c r="BL652" s="115" t="s">
        <v>66</v>
      </c>
      <c r="BM652" s="115" t="s">
        <v>65</v>
      </c>
      <c r="BN652" s="114"/>
      <c r="BO652" s="115" t="s">
        <v>66</v>
      </c>
      <c r="BP652" s="115" t="s">
        <v>65</v>
      </c>
      <c r="BQ652" s="114"/>
      <c r="BR652" s="115" t="s">
        <v>66</v>
      </c>
      <c r="BS652" s="115" t="s">
        <v>65</v>
      </c>
      <c r="BT652" s="114"/>
      <c r="BU652" s="115" t="s">
        <v>66</v>
      </c>
      <c r="BV652" s="115" t="s">
        <v>65</v>
      </c>
      <c r="BW652" s="114"/>
      <c r="BX652" s="63"/>
    </row>
    <row r="653" spans="1:76" s="59" customFormat="1" x14ac:dyDescent="0.25">
      <c r="A653" s="83">
        <v>1</v>
      </c>
      <c r="B653" s="109" t="str">
        <f t="shared" ref="B653:B672" si="401">CONCATENATE(E653,": ",C653)</f>
        <v>OECD90: IPCC 2006</v>
      </c>
      <c r="C653" s="108" t="s">
        <v>227</v>
      </c>
      <c r="D653" s="108" t="s">
        <v>226</v>
      </c>
      <c r="E653" s="108" t="s">
        <v>155</v>
      </c>
      <c r="F653" s="113"/>
      <c r="G653" s="108"/>
      <c r="H653" s="107" t="s">
        <v>225</v>
      </c>
      <c r="I653" s="106">
        <v>2006</v>
      </c>
      <c r="J653" s="106"/>
      <c r="K653" s="110">
        <v>-57</v>
      </c>
      <c r="L653" s="110" t="s">
        <v>224</v>
      </c>
      <c r="M653" s="104">
        <f>(K653/1000)*28*1</f>
        <v>-1.5960000000000001</v>
      </c>
      <c r="N653" s="151" t="s">
        <v>223</v>
      </c>
      <c r="O653" s="105"/>
      <c r="P653" s="104"/>
      <c r="Q653" s="440"/>
      <c r="R653" s="440"/>
      <c r="S653" s="64"/>
      <c r="T653" s="103"/>
      <c r="U653" s="101">
        <f t="shared" ref="U653:U672" si="402">IF(T653="Y","",IF(AND(M653="",K653=""),"",IF(M653="",K653,M653)))</f>
        <v>-1.5960000000000001</v>
      </c>
      <c r="V653" s="102">
        <f t="shared" ref="V653:V672" si="403">IF(U653="","",IF($U$681="Y",W653,IF(U653&gt;=$U$673-$AD$36*$U$677,IF(U653&lt;=$U$673+$AD$36*$U$677,U653,""),"")))</f>
        <v>-1.5960000000000001</v>
      </c>
      <c r="W653" s="101">
        <f t="shared" ref="W653:W672" si="404">IF(T653="Y","",IF(AND(M653="",K653=""),"",IF(M653="",K653*O653,M653*O653)))</f>
        <v>0</v>
      </c>
      <c r="X653" s="100" t="str">
        <f t="shared" ref="X653:X672" si="405">IF(AND(N653="",L653=""),"",IF(N653="",L653,N653))</f>
        <v>t CH4-CO2-eq/ha/yr</v>
      </c>
      <c r="Y653" s="89"/>
      <c r="Z653" s="89"/>
      <c r="AB653" s="63"/>
      <c r="AR653" s="63"/>
      <c r="AS653" s="89"/>
      <c r="AT653" s="89"/>
      <c r="AU653" s="112">
        <f>$W653</f>
        <v>0</v>
      </c>
      <c r="AV653" s="89"/>
      <c r="AW653" s="98" t="e">
        <f t="shared" ref="AW653:AW672" si="406">IF($AV$45="region",IF($E653=AW$763,$U653,""),IF($G653=AW$763,$U653,""))</f>
        <v>#REF!</v>
      </c>
      <c r="AX653" s="98" t="e">
        <f t="shared" ref="AX653:AX672" si="407">IF($AV$45="Region",IF($E653=AW$763,$V653,""),IF($G653=AW$763,$V653,""))</f>
        <v>#REF!</v>
      </c>
      <c r="AY653" s="89"/>
      <c r="AZ653" s="98" t="e">
        <f t="shared" ref="AZ653:AZ672" si="408">IF($AV$45="region",IF($E653=AZ$763,$U653,""),IF($G653=AZ$763,$U653,""))</f>
        <v>#REF!</v>
      </c>
      <c r="BA653" s="98" t="e">
        <f t="shared" ref="BA653:BA672" si="409">IF($AV$45="Region",IF($E653=AZ$763,$V653,""),IF($G653=AZ$763,$V653,""))</f>
        <v>#REF!</v>
      </c>
      <c r="BB653" s="89"/>
      <c r="BC653" s="98" t="e">
        <f t="shared" ref="BC653:BC672" si="410">IF($AV$45="region",IF($E653=BC$763,$U653,""),IF($G653=BC$763,$U653,""))</f>
        <v>#REF!</v>
      </c>
      <c r="BD653" s="98" t="e">
        <f t="shared" ref="BD653:BD672" si="411">IF($AV$45="Region",IF($E653=BC$763,$V653,""),IF($G653=BC$763,$V653,""))</f>
        <v>#REF!</v>
      </c>
      <c r="BE653" s="89"/>
      <c r="BF653" s="98" t="e">
        <f t="shared" ref="BF653:BF672" si="412">IF($AV$45="region",IF($E653=BF$763,$U653,""),IF($G653=BF$763,$U653,""))</f>
        <v>#REF!</v>
      </c>
      <c r="BG653" s="98" t="e">
        <f t="shared" ref="BG653:BG672" si="413">IF($AV$45="Region",IF($E653=BF$763,$V653,""),IF($G653=BF$763,$V653,""))</f>
        <v>#REF!</v>
      </c>
      <c r="BH653" s="89"/>
      <c r="BI653" s="98" t="e">
        <f t="shared" ref="BI653:BI672" si="414">IF($AV$45="region",IF($E653=BI$763,$U653,""),IF($G653=BI$763,$U653,""))</f>
        <v>#REF!</v>
      </c>
      <c r="BJ653" s="98" t="e">
        <f t="shared" ref="BJ653:BJ672" si="415">IF($AV$45="Region",IF($E653=BI$763,$V653,""),IF($G653=BI$763,$V653,""))</f>
        <v>#REF!</v>
      </c>
      <c r="BK653" s="89"/>
      <c r="BL653" s="98" t="str">
        <f t="shared" ref="BL653:BL672" si="416">IF($E653=$BL$48,U653,"")</f>
        <v/>
      </c>
      <c r="BM653" s="98" t="str">
        <f t="shared" ref="BM653:BM672" si="417">IF($E653=$BL$48,V653,"")</f>
        <v/>
      </c>
      <c r="BN653" s="89"/>
      <c r="BO653" s="98" t="str">
        <f t="shared" ref="BO653:BO672" si="418">IF($E653=$BO$48,U653,"")</f>
        <v/>
      </c>
      <c r="BP653" s="98" t="str">
        <f t="shared" ref="BP653:BP672" si="419">IF($E653=$BO$48,V653,"")</f>
        <v/>
      </c>
      <c r="BQ653" s="89"/>
      <c r="BR653" s="98" t="str">
        <f t="shared" ref="BR653:BR672" si="420">IF($E653=$BR$48,U653,"")</f>
        <v/>
      </c>
      <c r="BS653" s="98" t="str">
        <f t="shared" ref="BS653:BS672" si="421">IF($E653=$BR$48,V653,"")</f>
        <v/>
      </c>
      <c r="BT653" s="89"/>
      <c r="BU653" s="98" t="str">
        <f t="shared" ref="BU653:BU672" si="422">IF($E653=$BU$48,U653,"")</f>
        <v/>
      </c>
      <c r="BV653" s="98" t="str">
        <f t="shared" ref="BV653:BV672" si="423">IF($E653=$BU$48,V653,"")</f>
        <v/>
      </c>
      <c r="BW653" s="89"/>
      <c r="BX653" s="63"/>
    </row>
    <row r="654" spans="1:76" s="59" customFormat="1" x14ac:dyDescent="0.25">
      <c r="A654" s="83">
        <v>2</v>
      </c>
      <c r="B654" s="109" t="str">
        <f t="shared" si="401"/>
        <v>Eastern Europe: IPCC 2006</v>
      </c>
      <c r="C654" s="108" t="s">
        <v>227</v>
      </c>
      <c r="D654" s="108" t="s">
        <v>226</v>
      </c>
      <c r="E654" s="108" t="s">
        <v>126</v>
      </c>
      <c r="F654" s="108"/>
      <c r="G654" s="108"/>
      <c r="H654" s="107" t="s">
        <v>225</v>
      </c>
      <c r="I654" s="106">
        <v>2006</v>
      </c>
      <c r="J654" s="106"/>
      <c r="K654" s="105">
        <v>-58</v>
      </c>
      <c r="L654" s="110" t="s">
        <v>224</v>
      </c>
      <c r="M654" s="104">
        <f>(K654/1000)*28*1</f>
        <v>-1.6240000000000001</v>
      </c>
      <c r="N654" s="151" t="s">
        <v>223</v>
      </c>
      <c r="O654" s="105"/>
      <c r="P654" s="104"/>
      <c r="Q654" s="440"/>
      <c r="R654" s="440"/>
      <c r="S654" s="64"/>
      <c r="T654" s="103"/>
      <c r="U654" s="101">
        <f t="shared" si="402"/>
        <v>-1.6240000000000001</v>
      </c>
      <c r="V654" s="102">
        <f t="shared" si="403"/>
        <v>-1.6240000000000001</v>
      </c>
      <c r="W654" s="101">
        <f t="shared" si="404"/>
        <v>0</v>
      </c>
      <c r="X654" s="100" t="str">
        <f t="shared" si="405"/>
        <v>t CH4-CO2-eq/ha/yr</v>
      </c>
      <c r="Y654" s="89"/>
      <c r="Z654" s="89"/>
      <c r="AB654" s="63"/>
      <c r="AR654" s="63"/>
      <c r="AS654" s="89"/>
      <c r="AT654" s="89"/>
      <c r="AU654" s="99"/>
      <c r="AV654" s="89"/>
      <c r="AW654" s="98" t="e">
        <f t="shared" si="406"/>
        <v>#REF!</v>
      </c>
      <c r="AX654" s="98" t="e">
        <f t="shared" si="407"/>
        <v>#REF!</v>
      </c>
      <c r="AY654" s="89"/>
      <c r="AZ654" s="98" t="e">
        <f t="shared" si="408"/>
        <v>#REF!</v>
      </c>
      <c r="BA654" s="98" t="e">
        <f t="shared" si="409"/>
        <v>#REF!</v>
      </c>
      <c r="BB654" s="89"/>
      <c r="BC654" s="98" t="e">
        <f t="shared" si="410"/>
        <v>#REF!</v>
      </c>
      <c r="BD654" s="98" t="e">
        <f t="shared" si="411"/>
        <v>#REF!</v>
      </c>
      <c r="BE654" s="89"/>
      <c r="BF654" s="98" t="e">
        <f t="shared" si="412"/>
        <v>#REF!</v>
      </c>
      <c r="BG654" s="98" t="e">
        <f t="shared" si="413"/>
        <v>#REF!</v>
      </c>
      <c r="BH654" s="89"/>
      <c r="BI654" s="98" t="e">
        <f t="shared" si="414"/>
        <v>#REF!</v>
      </c>
      <c r="BJ654" s="98" t="e">
        <f t="shared" si="415"/>
        <v>#REF!</v>
      </c>
      <c r="BK654" s="89"/>
      <c r="BL654" s="98" t="str">
        <f t="shared" si="416"/>
        <v/>
      </c>
      <c r="BM654" s="98" t="str">
        <f t="shared" si="417"/>
        <v/>
      </c>
      <c r="BN654" s="89"/>
      <c r="BO654" s="98" t="str">
        <f t="shared" si="418"/>
        <v/>
      </c>
      <c r="BP654" s="98" t="str">
        <f t="shared" si="419"/>
        <v/>
      </c>
      <c r="BQ654" s="89"/>
      <c r="BR654" s="98" t="str">
        <f t="shared" si="420"/>
        <v/>
      </c>
      <c r="BS654" s="98" t="str">
        <f t="shared" si="421"/>
        <v/>
      </c>
      <c r="BT654" s="89"/>
      <c r="BU654" s="98" t="str">
        <f t="shared" si="422"/>
        <v/>
      </c>
      <c r="BV654" s="98" t="str">
        <f t="shared" si="423"/>
        <v/>
      </c>
      <c r="BW654" s="89"/>
      <c r="BX654" s="63"/>
    </row>
    <row r="655" spans="1:76" s="59" customFormat="1" x14ac:dyDescent="0.25">
      <c r="A655" s="83">
        <v>3</v>
      </c>
      <c r="B655" s="109" t="str">
        <f t="shared" si="401"/>
        <v>Asia (Sans Japan): IPCC 2006</v>
      </c>
      <c r="C655" s="106" t="s">
        <v>227</v>
      </c>
      <c r="D655" s="106" t="s">
        <v>226</v>
      </c>
      <c r="E655" s="108" t="s">
        <v>144</v>
      </c>
      <c r="F655" s="106"/>
      <c r="G655" s="108"/>
      <c r="H655" s="107" t="s">
        <v>225</v>
      </c>
      <c r="I655" s="106">
        <v>2006</v>
      </c>
      <c r="J655" s="106"/>
      <c r="K655" s="104">
        <v>-47</v>
      </c>
      <c r="L655" s="110" t="s">
        <v>224</v>
      </c>
      <c r="M655" s="104">
        <f>(K655/1000)*28*1</f>
        <v>-1.3160000000000001</v>
      </c>
      <c r="N655" s="151" t="s">
        <v>223</v>
      </c>
      <c r="O655" s="105"/>
      <c r="P655" s="104"/>
      <c r="Q655" s="440"/>
      <c r="R655" s="440"/>
      <c r="S655" s="64"/>
      <c r="T655" s="103"/>
      <c r="U655" s="101">
        <f t="shared" si="402"/>
        <v>-1.3160000000000001</v>
      </c>
      <c r="V655" s="102">
        <f t="shared" si="403"/>
        <v>-1.3160000000000001</v>
      </c>
      <c r="W655" s="101">
        <f t="shared" si="404"/>
        <v>0</v>
      </c>
      <c r="X655" s="100" t="str">
        <f t="shared" si="405"/>
        <v>t CH4-CO2-eq/ha/yr</v>
      </c>
      <c r="Y655" s="89"/>
      <c r="Z655" s="89"/>
      <c r="AB655" s="63"/>
      <c r="AR655" s="63"/>
      <c r="AS655" s="89"/>
      <c r="AT655" s="89"/>
      <c r="AU655" s="64"/>
      <c r="AV655" s="89"/>
      <c r="AW655" s="98" t="e">
        <f t="shared" si="406"/>
        <v>#REF!</v>
      </c>
      <c r="AX655" s="98" t="e">
        <f t="shared" si="407"/>
        <v>#REF!</v>
      </c>
      <c r="AY655" s="89"/>
      <c r="AZ655" s="98" t="e">
        <f t="shared" si="408"/>
        <v>#REF!</v>
      </c>
      <c r="BA655" s="98" t="e">
        <f t="shared" si="409"/>
        <v>#REF!</v>
      </c>
      <c r="BB655" s="89"/>
      <c r="BC655" s="98" t="e">
        <f t="shared" si="410"/>
        <v>#REF!</v>
      </c>
      <c r="BD655" s="98" t="e">
        <f t="shared" si="411"/>
        <v>#REF!</v>
      </c>
      <c r="BE655" s="89"/>
      <c r="BF655" s="98" t="e">
        <f t="shared" si="412"/>
        <v>#REF!</v>
      </c>
      <c r="BG655" s="98" t="e">
        <f t="shared" si="413"/>
        <v>#REF!</v>
      </c>
      <c r="BH655" s="89"/>
      <c r="BI655" s="98" t="e">
        <f t="shared" si="414"/>
        <v>#REF!</v>
      </c>
      <c r="BJ655" s="98" t="e">
        <f t="shared" si="415"/>
        <v>#REF!</v>
      </c>
      <c r="BK655" s="89"/>
      <c r="BL655" s="98" t="str">
        <f t="shared" si="416"/>
        <v/>
      </c>
      <c r="BM655" s="98" t="str">
        <f t="shared" si="417"/>
        <v/>
      </c>
      <c r="BN655" s="89"/>
      <c r="BO655" s="98" t="str">
        <f t="shared" si="418"/>
        <v/>
      </c>
      <c r="BP655" s="98" t="str">
        <f t="shared" si="419"/>
        <v/>
      </c>
      <c r="BQ655" s="89"/>
      <c r="BR655" s="98" t="str">
        <f t="shared" si="420"/>
        <v/>
      </c>
      <c r="BS655" s="98" t="str">
        <f t="shared" si="421"/>
        <v/>
      </c>
      <c r="BT655" s="89"/>
      <c r="BU655" s="98" t="str">
        <f t="shared" si="422"/>
        <v/>
      </c>
      <c r="BV655" s="98" t="str">
        <f t="shared" si="423"/>
        <v/>
      </c>
      <c r="BW655" s="89"/>
      <c r="BX655" s="63"/>
    </row>
    <row r="656" spans="1:76" s="59" customFormat="1" x14ac:dyDescent="0.25">
      <c r="A656" s="83">
        <v>4</v>
      </c>
      <c r="B656" s="109" t="str">
        <f t="shared" si="401"/>
        <v>Middle East and Africa: IPCC 2006</v>
      </c>
      <c r="C656" s="106" t="s">
        <v>227</v>
      </c>
      <c r="D656" s="106" t="s">
        <v>226</v>
      </c>
      <c r="E656" s="108" t="s">
        <v>228</v>
      </c>
      <c r="F656" s="106"/>
      <c r="G656" s="108"/>
      <c r="H656" s="107" t="s">
        <v>225</v>
      </c>
      <c r="I656" s="106">
        <v>2006</v>
      </c>
      <c r="J656" s="106"/>
      <c r="K656" s="104">
        <v>-31</v>
      </c>
      <c r="L656" s="110" t="s">
        <v>224</v>
      </c>
      <c r="M656" s="104">
        <f>(K656/1000)*28*1</f>
        <v>-0.86799999999999999</v>
      </c>
      <c r="N656" s="151" t="s">
        <v>223</v>
      </c>
      <c r="O656" s="105"/>
      <c r="P656" s="104"/>
      <c r="Q656" s="440"/>
      <c r="R656" s="440"/>
      <c r="S656" s="64"/>
      <c r="T656" s="103"/>
      <c r="U656" s="101">
        <f t="shared" si="402"/>
        <v>-0.86799999999999999</v>
      </c>
      <c r="V656" s="102">
        <f t="shared" si="403"/>
        <v>-0.86799999999999999</v>
      </c>
      <c r="W656" s="101">
        <f t="shared" si="404"/>
        <v>0</v>
      </c>
      <c r="X656" s="100" t="str">
        <f t="shared" si="405"/>
        <v>t CH4-CO2-eq/ha/yr</v>
      </c>
      <c r="Y656" s="89"/>
      <c r="Z656" s="89"/>
      <c r="AB656" s="63"/>
      <c r="AR656" s="63"/>
      <c r="AS656" s="89"/>
      <c r="AT656" s="89"/>
      <c r="AU656" s="99"/>
      <c r="AV656" s="89"/>
      <c r="AW656" s="98" t="e">
        <f t="shared" si="406"/>
        <v>#REF!</v>
      </c>
      <c r="AX656" s="98" t="e">
        <f t="shared" si="407"/>
        <v>#REF!</v>
      </c>
      <c r="AY656" s="89"/>
      <c r="AZ656" s="98" t="e">
        <f t="shared" si="408"/>
        <v>#REF!</v>
      </c>
      <c r="BA656" s="98" t="e">
        <f t="shared" si="409"/>
        <v>#REF!</v>
      </c>
      <c r="BB656" s="89"/>
      <c r="BC656" s="98" t="e">
        <f t="shared" si="410"/>
        <v>#REF!</v>
      </c>
      <c r="BD656" s="98" t="e">
        <f t="shared" si="411"/>
        <v>#REF!</v>
      </c>
      <c r="BE656" s="89"/>
      <c r="BF656" s="98" t="e">
        <f t="shared" si="412"/>
        <v>#REF!</v>
      </c>
      <c r="BG656" s="98" t="e">
        <f t="shared" si="413"/>
        <v>#REF!</v>
      </c>
      <c r="BH656" s="89"/>
      <c r="BI656" s="98" t="e">
        <f t="shared" si="414"/>
        <v>#REF!</v>
      </c>
      <c r="BJ656" s="98" t="e">
        <f t="shared" si="415"/>
        <v>#REF!</v>
      </c>
      <c r="BK656" s="89"/>
      <c r="BL656" s="98" t="str">
        <f t="shared" si="416"/>
        <v/>
      </c>
      <c r="BM656" s="98" t="str">
        <f t="shared" si="417"/>
        <v/>
      </c>
      <c r="BN656" s="89"/>
      <c r="BO656" s="98" t="str">
        <f t="shared" si="418"/>
        <v/>
      </c>
      <c r="BP656" s="98" t="str">
        <f t="shared" si="419"/>
        <v/>
      </c>
      <c r="BQ656" s="89"/>
      <c r="BR656" s="98" t="str">
        <f t="shared" si="420"/>
        <v/>
      </c>
      <c r="BS656" s="98" t="str">
        <f t="shared" si="421"/>
        <v/>
      </c>
      <c r="BT656" s="89"/>
      <c r="BU656" s="98" t="str">
        <f t="shared" si="422"/>
        <v/>
      </c>
      <c r="BV656" s="98" t="str">
        <f t="shared" si="423"/>
        <v/>
      </c>
      <c r="BW656" s="89"/>
      <c r="BX656" s="63"/>
    </row>
    <row r="657" spans="1:76" s="59" customFormat="1" x14ac:dyDescent="0.25">
      <c r="A657" s="83">
        <v>5</v>
      </c>
      <c r="B657" s="109" t="str">
        <f t="shared" si="401"/>
        <v>Latin America: IPCC 2006</v>
      </c>
      <c r="C657" s="106" t="s">
        <v>227</v>
      </c>
      <c r="D657" s="106" t="s">
        <v>226</v>
      </c>
      <c r="E657" s="108" t="s">
        <v>112</v>
      </c>
      <c r="F657" s="106"/>
      <c r="G657" s="108"/>
      <c r="H657" s="107" t="s">
        <v>225</v>
      </c>
      <c r="I657" s="106">
        <v>2006</v>
      </c>
      <c r="J657" s="106"/>
      <c r="K657" s="104">
        <v>-56</v>
      </c>
      <c r="L657" s="110" t="s">
        <v>224</v>
      </c>
      <c r="M657" s="104">
        <f>(K657/1000)*28*1</f>
        <v>-1.5680000000000001</v>
      </c>
      <c r="N657" s="151" t="s">
        <v>223</v>
      </c>
      <c r="O657" s="105"/>
      <c r="P657" s="104"/>
      <c r="Q657" s="440"/>
      <c r="R657" s="440"/>
      <c r="S657" s="64"/>
      <c r="T657" s="103"/>
      <c r="U657" s="101">
        <f t="shared" si="402"/>
        <v>-1.5680000000000001</v>
      </c>
      <c r="V657" s="102">
        <f t="shared" si="403"/>
        <v>-1.5680000000000001</v>
      </c>
      <c r="W657" s="101">
        <f t="shared" si="404"/>
        <v>0</v>
      </c>
      <c r="X657" s="100" t="str">
        <f t="shared" si="405"/>
        <v>t CH4-CO2-eq/ha/yr</v>
      </c>
      <c r="Y657" s="89"/>
      <c r="Z657" s="89"/>
      <c r="AB657" s="63"/>
      <c r="AR657" s="63"/>
      <c r="AS657" s="89"/>
      <c r="AT657" s="89"/>
      <c r="AU657" s="99"/>
      <c r="AV657" s="89"/>
      <c r="AW657" s="98" t="e">
        <f t="shared" si="406"/>
        <v>#REF!</v>
      </c>
      <c r="AX657" s="98" t="e">
        <f t="shared" si="407"/>
        <v>#REF!</v>
      </c>
      <c r="AY657" s="89"/>
      <c r="AZ657" s="98" t="e">
        <f t="shared" si="408"/>
        <v>#REF!</v>
      </c>
      <c r="BA657" s="98" t="e">
        <f t="shared" si="409"/>
        <v>#REF!</v>
      </c>
      <c r="BB657" s="89"/>
      <c r="BC657" s="98" t="e">
        <f t="shared" si="410"/>
        <v>#REF!</v>
      </c>
      <c r="BD657" s="98" t="e">
        <f t="shared" si="411"/>
        <v>#REF!</v>
      </c>
      <c r="BE657" s="89"/>
      <c r="BF657" s="98" t="e">
        <f t="shared" si="412"/>
        <v>#REF!</v>
      </c>
      <c r="BG657" s="98" t="e">
        <f t="shared" si="413"/>
        <v>#REF!</v>
      </c>
      <c r="BH657" s="89"/>
      <c r="BI657" s="98" t="e">
        <f t="shared" si="414"/>
        <v>#REF!</v>
      </c>
      <c r="BJ657" s="98" t="e">
        <f t="shared" si="415"/>
        <v>#REF!</v>
      </c>
      <c r="BK657" s="89"/>
      <c r="BL657" s="98" t="str">
        <f t="shared" si="416"/>
        <v/>
      </c>
      <c r="BM657" s="98" t="str">
        <f t="shared" si="417"/>
        <v/>
      </c>
      <c r="BN657" s="89"/>
      <c r="BO657" s="98" t="str">
        <f t="shared" si="418"/>
        <v/>
      </c>
      <c r="BP657" s="98" t="str">
        <f t="shared" si="419"/>
        <v/>
      </c>
      <c r="BQ657" s="89"/>
      <c r="BR657" s="98" t="str">
        <f t="shared" si="420"/>
        <v/>
      </c>
      <c r="BS657" s="98" t="str">
        <f t="shared" si="421"/>
        <v/>
      </c>
      <c r="BT657" s="89"/>
      <c r="BU657" s="98" t="str">
        <f t="shared" si="422"/>
        <v/>
      </c>
      <c r="BV657" s="98" t="str">
        <f t="shared" si="423"/>
        <v/>
      </c>
      <c r="BW657" s="89"/>
      <c r="BX657" s="63"/>
    </row>
    <row r="658" spans="1:76" s="59" customFormat="1" x14ac:dyDescent="0.25">
      <c r="A658" s="83">
        <v>6</v>
      </c>
      <c r="B658" s="109" t="str">
        <f t="shared" si="401"/>
        <v xml:space="preserve">: </v>
      </c>
      <c r="C658" s="106"/>
      <c r="D658" s="106"/>
      <c r="E658" s="108"/>
      <c r="F658" s="106"/>
      <c r="G658" s="108"/>
      <c r="H658" s="107"/>
      <c r="I658" s="106"/>
      <c r="J658" s="106"/>
      <c r="K658" s="104"/>
      <c r="L658" s="110"/>
      <c r="M658" s="104"/>
      <c r="N658" s="151" t="e">
        <f>'[1]Advanced Controls'!$E$137</f>
        <v>#REF!</v>
      </c>
      <c r="O658" s="105"/>
      <c r="P658" s="104"/>
      <c r="Q658" s="440"/>
      <c r="R658" s="440"/>
      <c r="S658" s="64"/>
      <c r="T658" s="103"/>
      <c r="U658" s="101" t="str">
        <f t="shared" si="402"/>
        <v/>
      </c>
      <c r="V658" s="102" t="str">
        <f t="shared" si="403"/>
        <v/>
      </c>
      <c r="W658" s="101" t="str">
        <f t="shared" si="404"/>
        <v/>
      </c>
      <c r="X658" s="100" t="e">
        <f t="shared" si="405"/>
        <v>#REF!</v>
      </c>
      <c r="Y658" s="89"/>
      <c r="Z658" s="89"/>
      <c r="AB658" s="63"/>
      <c r="AR658" s="63"/>
      <c r="AS658" s="89"/>
      <c r="AT658" s="89"/>
      <c r="AU658" s="99"/>
      <c r="AV658" s="89"/>
      <c r="AW658" s="98" t="e">
        <f t="shared" si="406"/>
        <v>#REF!</v>
      </c>
      <c r="AX658" s="98" t="e">
        <f t="shared" si="407"/>
        <v>#REF!</v>
      </c>
      <c r="AY658" s="89"/>
      <c r="AZ658" s="98" t="e">
        <f t="shared" si="408"/>
        <v>#REF!</v>
      </c>
      <c r="BA658" s="98" t="e">
        <f t="shared" si="409"/>
        <v>#REF!</v>
      </c>
      <c r="BB658" s="89"/>
      <c r="BC658" s="98" t="e">
        <f t="shared" si="410"/>
        <v>#REF!</v>
      </c>
      <c r="BD658" s="98" t="e">
        <f t="shared" si="411"/>
        <v>#REF!</v>
      </c>
      <c r="BE658" s="89"/>
      <c r="BF658" s="98" t="e">
        <f t="shared" si="412"/>
        <v>#REF!</v>
      </c>
      <c r="BG658" s="98" t="e">
        <f t="shared" si="413"/>
        <v>#REF!</v>
      </c>
      <c r="BH658" s="89"/>
      <c r="BI658" s="98" t="e">
        <f t="shared" si="414"/>
        <v>#REF!</v>
      </c>
      <c r="BJ658" s="98" t="e">
        <f t="shared" si="415"/>
        <v>#REF!</v>
      </c>
      <c r="BK658" s="89"/>
      <c r="BL658" s="98" t="str">
        <f t="shared" si="416"/>
        <v/>
      </c>
      <c r="BM658" s="98" t="str">
        <f t="shared" si="417"/>
        <v/>
      </c>
      <c r="BN658" s="89"/>
      <c r="BO658" s="98" t="str">
        <f t="shared" si="418"/>
        <v/>
      </c>
      <c r="BP658" s="98" t="str">
        <f t="shared" si="419"/>
        <v/>
      </c>
      <c r="BQ658" s="89"/>
      <c r="BR658" s="98" t="str">
        <f t="shared" si="420"/>
        <v/>
      </c>
      <c r="BS658" s="98" t="str">
        <f t="shared" si="421"/>
        <v/>
      </c>
      <c r="BT658" s="89"/>
      <c r="BU658" s="98" t="str">
        <f t="shared" si="422"/>
        <v/>
      </c>
      <c r="BV658" s="98" t="str">
        <f t="shared" si="423"/>
        <v/>
      </c>
      <c r="BW658" s="89"/>
      <c r="BX658" s="63"/>
    </row>
    <row r="659" spans="1:76" s="59" customFormat="1" x14ac:dyDescent="0.25">
      <c r="A659" s="83">
        <v>7</v>
      </c>
      <c r="B659" s="109" t="str">
        <f t="shared" si="401"/>
        <v xml:space="preserve">: </v>
      </c>
      <c r="C659" s="106"/>
      <c r="D659" s="106"/>
      <c r="E659" s="108"/>
      <c r="F659" s="106"/>
      <c r="G659" s="108"/>
      <c r="H659" s="107"/>
      <c r="I659" s="106"/>
      <c r="J659" s="106"/>
      <c r="K659" s="104"/>
      <c r="L659" s="110"/>
      <c r="M659" s="104"/>
      <c r="N659" s="151" t="e">
        <f>'[1]Advanced Controls'!$E$137</f>
        <v>#REF!</v>
      </c>
      <c r="O659" s="105"/>
      <c r="P659" s="104"/>
      <c r="Q659" s="440"/>
      <c r="R659" s="440"/>
      <c r="S659" s="64"/>
      <c r="T659" s="103"/>
      <c r="U659" s="101" t="str">
        <f t="shared" si="402"/>
        <v/>
      </c>
      <c r="V659" s="102" t="str">
        <f t="shared" si="403"/>
        <v/>
      </c>
      <c r="W659" s="101" t="str">
        <f t="shared" si="404"/>
        <v/>
      </c>
      <c r="X659" s="100" t="e">
        <f t="shared" si="405"/>
        <v>#REF!</v>
      </c>
      <c r="Y659" s="89"/>
      <c r="Z659" s="89"/>
      <c r="AB659" s="63"/>
      <c r="AR659" s="63"/>
      <c r="AS659" s="89"/>
      <c r="AT659" s="89"/>
      <c r="AU659" s="99"/>
      <c r="AV659" s="89"/>
      <c r="AW659" s="98" t="e">
        <f t="shared" si="406"/>
        <v>#REF!</v>
      </c>
      <c r="AX659" s="98" t="e">
        <f t="shared" si="407"/>
        <v>#REF!</v>
      </c>
      <c r="AY659" s="89"/>
      <c r="AZ659" s="98" t="e">
        <f t="shared" si="408"/>
        <v>#REF!</v>
      </c>
      <c r="BA659" s="98" t="e">
        <f t="shared" si="409"/>
        <v>#REF!</v>
      </c>
      <c r="BB659" s="89"/>
      <c r="BC659" s="98" t="e">
        <f t="shared" si="410"/>
        <v>#REF!</v>
      </c>
      <c r="BD659" s="98" t="e">
        <f t="shared" si="411"/>
        <v>#REF!</v>
      </c>
      <c r="BE659" s="89"/>
      <c r="BF659" s="98" t="e">
        <f t="shared" si="412"/>
        <v>#REF!</v>
      </c>
      <c r="BG659" s="98" t="e">
        <f t="shared" si="413"/>
        <v>#REF!</v>
      </c>
      <c r="BH659" s="89"/>
      <c r="BI659" s="98" t="e">
        <f t="shared" si="414"/>
        <v>#REF!</v>
      </c>
      <c r="BJ659" s="98" t="e">
        <f t="shared" si="415"/>
        <v>#REF!</v>
      </c>
      <c r="BK659" s="89"/>
      <c r="BL659" s="98" t="str">
        <f t="shared" si="416"/>
        <v/>
      </c>
      <c r="BM659" s="98" t="str">
        <f t="shared" si="417"/>
        <v/>
      </c>
      <c r="BN659" s="89"/>
      <c r="BO659" s="98" t="str">
        <f t="shared" si="418"/>
        <v/>
      </c>
      <c r="BP659" s="98" t="str">
        <f t="shared" si="419"/>
        <v/>
      </c>
      <c r="BQ659" s="89"/>
      <c r="BR659" s="98" t="str">
        <f t="shared" si="420"/>
        <v/>
      </c>
      <c r="BS659" s="98" t="str">
        <f t="shared" si="421"/>
        <v/>
      </c>
      <c r="BT659" s="89"/>
      <c r="BU659" s="98" t="str">
        <f t="shared" si="422"/>
        <v/>
      </c>
      <c r="BV659" s="98" t="str">
        <f t="shared" si="423"/>
        <v/>
      </c>
      <c r="BW659" s="89"/>
      <c r="BX659" s="63"/>
    </row>
    <row r="660" spans="1:76" s="59" customFormat="1" x14ac:dyDescent="0.25">
      <c r="A660" s="83">
        <v>8</v>
      </c>
      <c r="B660" s="109" t="str">
        <f t="shared" si="401"/>
        <v xml:space="preserve">: </v>
      </c>
      <c r="C660" s="106"/>
      <c r="D660" s="106"/>
      <c r="E660" s="108"/>
      <c r="F660" s="106"/>
      <c r="G660" s="108"/>
      <c r="H660" s="107"/>
      <c r="I660" s="106"/>
      <c r="J660" s="106"/>
      <c r="K660" s="104"/>
      <c r="L660" s="110"/>
      <c r="M660" s="104"/>
      <c r="N660" s="151" t="e">
        <f>'[1]Advanced Controls'!$E$137</f>
        <v>#REF!</v>
      </c>
      <c r="O660" s="105"/>
      <c r="P660" s="104"/>
      <c r="Q660" s="440"/>
      <c r="R660" s="440"/>
      <c r="S660" s="64"/>
      <c r="T660" s="103"/>
      <c r="U660" s="101" t="str">
        <f t="shared" si="402"/>
        <v/>
      </c>
      <c r="V660" s="102" t="str">
        <f t="shared" si="403"/>
        <v/>
      </c>
      <c r="W660" s="101" t="str">
        <f t="shared" si="404"/>
        <v/>
      </c>
      <c r="X660" s="100" t="e">
        <f t="shared" si="405"/>
        <v>#REF!</v>
      </c>
      <c r="Y660" s="89"/>
      <c r="Z660" s="89"/>
      <c r="AB660" s="63"/>
      <c r="AR660" s="63"/>
      <c r="AS660" s="89"/>
      <c r="AT660" s="89"/>
      <c r="AU660" s="99"/>
      <c r="AV660" s="89"/>
      <c r="AW660" s="98" t="e">
        <f t="shared" si="406"/>
        <v>#REF!</v>
      </c>
      <c r="AX660" s="98" t="e">
        <f t="shared" si="407"/>
        <v>#REF!</v>
      </c>
      <c r="AY660" s="89"/>
      <c r="AZ660" s="98" t="e">
        <f t="shared" si="408"/>
        <v>#REF!</v>
      </c>
      <c r="BA660" s="98" t="e">
        <f t="shared" si="409"/>
        <v>#REF!</v>
      </c>
      <c r="BB660" s="89"/>
      <c r="BC660" s="98" t="e">
        <f t="shared" si="410"/>
        <v>#REF!</v>
      </c>
      <c r="BD660" s="98" t="e">
        <f t="shared" si="411"/>
        <v>#REF!</v>
      </c>
      <c r="BE660" s="89"/>
      <c r="BF660" s="98" t="e">
        <f t="shared" si="412"/>
        <v>#REF!</v>
      </c>
      <c r="BG660" s="98" t="e">
        <f t="shared" si="413"/>
        <v>#REF!</v>
      </c>
      <c r="BH660" s="89"/>
      <c r="BI660" s="98" t="e">
        <f t="shared" si="414"/>
        <v>#REF!</v>
      </c>
      <c r="BJ660" s="98" t="e">
        <f t="shared" si="415"/>
        <v>#REF!</v>
      </c>
      <c r="BK660" s="89"/>
      <c r="BL660" s="98" t="str">
        <f t="shared" si="416"/>
        <v/>
      </c>
      <c r="BM660" s="98" t="str">
        <f t="shared" si="417"/>
        <v/>
      </c>
      <c r="BN660" s="89"/>
      <c r="BO660" s="98" t="str">
        <f t="shared" si="418"/>
        <v/>
      </c>
      <c r="BP660" s="98" t="str">
        <f t="shared" si="419"/>
        <v/>
      </c>
      <c r="BQ660" s="89"/>
      <c r="BR660" s="98" t="str">
        <f t="shared" si="420"/>
        <v/>
      </c>
      <c r="BS660" s="98" t="str">
        <f t="shared" si="421"/>
        <v/>
      </c>
      <c r="BT660" s="89"/>
      <c r="BU660" s="98" t="str">
        <f t="shared" si="422"/>
        <v/>
      </c>
      <c r="BV660" s="98" t="str">
        <f t="shared" si="423"/>
        <v/>
      </c>
      <c r="BW660" s="89"/>
      <c r="BX660" s="63"/>
    </row>
    <row r="661" spans="1:76" s="59" customFormat="1" x14ac:dyDescent="0.25">
      <c r="A661" s="83">
        <v>9</v>
      </c>
      <c r="B661" s="109" t="str">
        <f t="shared" si="401"/>
        <v xml:space="preserve">: </v>
      </c>
      <c r="C661" s="106"/>
      <c r="D661" s="106"/>
      <c r="E661" s="108"/>
      <c r="F661" s="106"/>
      <c r="G661" s="108"/>
      <c r="H661" s="107"/>
      <c r="I661" s="106"/>
      <c r="J661" s="106"/>
      <c r="K661" s="104"/>
      <c r="L661" s="110"/>
      <c r="M661" s="104"/>
      <c r="N661" s="151" t="e">
        <f>'[1]Advanced Controls'!$E$137</f>
        <v>#REF!</v>
      </c>
      <c r="O661" s="105"/>
      <c r="P661" s="104"/>
      <c r="Q661" s="440"/>
      <c r="R661" s="440"/>
      <c r="S661" s="64"/>
      <c r="T661" s="103"/>
      <c r="U661" s="101" t="str">
        <f t="shared" si="402"/>
        <v/>
      </c>
      <c r="V661" s="102" t="str">
        <f t="shared" si="403"/>
        <v/>
      </c>
      <c r="W661" s="101" t="str">
        <f t="shared" si="404"/>
        <v/>
      </c>
      <c r="X661" s="100" t="e">
        <f t="shared" si="405"/>
        <v>#REF!</v>
      </c>
      <c r="Y661" s="89"/>
      <c r="Z661" s="89"/>
      <c r="AB661" s="63"/>
      <c r="AR661" s="63"/>
      <c r="AS661" s="89"/>
      <c r="AT661" s="89"/>
      <c r="AU661" s="99"/>
      <c r="AV661" s="89"/>
      <c r="AW661" s="98" t="e">
        <f t="shared" si="406"/>
        <v>#REF!</v>
      </c>
      <c r="AX661" s="98" t="e">
        <f t="shared" si="407"/>
        <v>#REF!</v>
      </c>
      <c r="AY661" s="89"/>
      <c r="AZ661" s="98" t="e">
        <f t="shared" si="408"/>
        <v>#REF!</v>
      </c>
      <c r="BA661" s="98" t="e">
        <f t="shared" si="409"/>
        <v>#REF!</v>
      </c>
      <c r="BB661" s="89"/>
      <c r="BC661" s="98" t="e">
        <f t="shared" si="410"/>
        <v>#REF!</v>
      </c>
      <c r="BD661" s="98" t="e">
        <f t="shared" si="411"/>
        <v>#REF!</v>
      </c>
      <c r="BE661" s="89"/>
      <c r="BF661" s="98" t="e">
        <f t="shared" si="412"/>
        <v>#REF!</v>
      </c>
      <c r="BG661" s="98" t="e">
        <f t="shared" si="413"/>
        <v>#REF!</v>
      </c>
      <c r="BH661" s="89"/>
      <c r="BI661" s="98" t="e">
        <f t="shared" si="414"/>
        <v>#REF!</v>
      </c>
      <c r="BJ661" s="98" t="e">
        <f t="shared" si="415"/>
        <v>#REF!</v>
      </c>
      <c r="BK661" s="89"/>
      <c r="BL661" s="98" t="str">
        <f t="shared" si="416"/>
        <v/>
      </c>
      <c r="BM661" s="98" t="str">
        <f t="shared" si="417"/>
        <v/>
      </c>
      <c r="BN661" s="89"/>
      <c r="BO661" s="98" t="str">
        <f t="shared" si="418"/>
        <v/>
      </c>
      <c r="BP661" s="98" t="str">
        <f t="shared" si="419"/>
        <v/>
      </c>
      <c r="BQ661" s="89"/>
      <c r="BR661" s="98" t="str">
        <f t="shared" si="420"/>
        <v/>
      </c>
      <c r="BS661" s="98" t="str">
        <f t="shared" si="421"/>
        <v/>
      </c>
      <c r="BT661" s="89"/>
      <c r="BU661" s="98" t="str">
        <f t="shared" si="422"/>
        <v/>
      </c>
      <c r="BV661" s="98" t="str">
        <f t="shared" si="423"/>
        <v/>
      </c>
      <c r="BW661" s="89"/>
      <c r="BX661" s="63"/>
    </row>
    <row r="662" spans="1:76" s="59" customFormat="1" x14ac:dyDescent="0.25">
      <c r="A662" s="83">
        <v>10</v>
      </c>
      <c r="B662" s="109" t="str">
        <f t="shared" si="401"/>
        <v xml:space="preserve">: </v>
      </c>
      <c r="C662" s="106"/>
      <c r="D662" s="106"/>
      <c r="E662" s="108"/>
      <c r="F662" s="106"/>
      <c r="G662" s="108"/>
      <c r="H662" s="107"/>
      <c r="I662" s="106"/>
      <c r="J662" s="106"/>
      <c r="K662" s="104"/>
      <c r="L662" s="110"/>
      <c r="M662" s="104"/>
      <c r="N662" s="151" t="e">
        <f>'[1]Advanced Controls'!$E$137</f>
        <v>#REF!</v>
      </c>
      <c r="O662" s="105"/>
      <c r="P662" s="104"/>
      <c r="Q662" s="440"/>
      <c r="R662" s="440"/>
      <c r="S662" s="64"/>
      <c r="T662" s="103"/>
      <c r="U662" s="101" t="str">
        <f t="shared" si="402"/>
        <v/>
      </c>
      <c r="V662" s="102" t="str">
        <f t="shared" si="403"/>
        <v/>
      </c>
      <c r="W662" s="101" t="str">
        <f t="shared" si="404"/>
        <v/>
      </c>
      <c r="X662" s="100" t="e">
        <f t="shared" si="405"/>
        <v>#REF!</v>
      </c>
      <c r="Y662" s="89"/>
      <c r="Z662" s="89"/>
      <c r="AB662" s="63"/>
      <c r="AR662" s="63"/>
      <c r="AS662" s="89"/>
      <c r="AT662" s="89"/>
      <c r="AU662" s="99"/>
      <c r="AV662" s="89"/>
      <c r="AW662" s="98" t="e">
        <f t="shared" si="406"/>
        <v>#REF!</v>
      </c>
      <c r="AX662" s="98" t="e">
        <f t="shared" si="407"/>
        <v>#REF!</v>
      </c>
      <c r="AY662" s="89"/>
      <c r="AZ662" s="98" t="e">
        <f t="shared" si="408"/>
        <v>#REF!</v>
      </c>
      <c r="BA662" s="98" t="e">
        <f t="shared" si="409"/>
        <v>#REF!</v>
      </c>
      <c r="BB662" s="89"/>
      <c r="BC662" s="98" t="e">
        <f t="shared" si="410"/>
        <v>#REF!</v>
      </c>
      <c r="BD662" s="98" t="e">
        <f t="shared" si="411"/>
        <v>#REF!</v>
      </c>
      <c r="BE662" s="89"/>
      <c r="BF662" s="98" t="e">
        <f t="shared" si="412"/>
        <v>#REF!</v>
      </c>
      <c r="BG662" s="98" t="e">
        <f t="shared" si="413"/>
        <v>#REF!</v>
      </c>
      <c r="BH662" s="89"/>
      <c r="BI662" s="98" t="e">
        <f t="shared" si="414"/>
        <v>#REF!</v>
      </c>
      <c r="BJ662" s="98" t="e">
        <f t="shared" si="415"/>
        <v>#REF!</v>
      </c>
      <c r="BK662" s="89"/>
      <c r="BL662" s="98" t="str">
        <f t="shared" si="416"/>
        <v/>
      </c>
      <c r="BM662" s="98" t="str">
        <f t="shared" si="417"/>
        <v/>
      </c>
      <c r="BN662" s="89"/>
      <c r="BO662" s="98" t="str">
        <f t="shared" si="418"/>
        <v/>
      </c>
      <c r="BP662" s="98" t="str">
        <f t="shared" si="419"/>
        <v/>
      </c>
      <c r="BQ662" s="89"/>
      <c r="BR662" s="98" t="str">
        <f t="shared" si="420"/>
        <v/>
      </c>
      <c r="BS662" s="98" t="str">
        <f t="shared" si="421"/>
        <v/>
      </c>
      <c r="BT662" s="89"/>
      <c r="BU662" s="98" t="str">
        <f t="shared" si="422"/>
        <v/>
      </c>
      <c r="BV662" s="98" t="str">
        <f t="shared" si="423"/>
        <v/>
      </c>
      <c r="BW662" s="89"/>
      <c r="BX662" s="63"/>
    </row>
    <row r="663" spans="1:76" s="59" customFormat="1" x14ac:dyDescent="0.25">
      <c r="A663" s="83">
        <v>11</v>
      </c>
      <c r="B663" s="109" t="str">
        <f t="shared" si="401"/>
        <v xml:space="preserve">: </v>
      </c>
      <c r="C663" s="106"/>
      <c r="D663" s="106"/>
      <c r="E663" s="108"/>
      <c r="F663" s="106"/>
      <c r="G663" s="108"/>
      <c r="H663" s="107"/>
      <c r="I663" s="106"/>
      <c r="J663" s="106"/>
      <c r="K663" s="104"/>
      <c r="L663" s="110"/>
      <c r="M663" s="104"/>
      <c r="N663" s="151" t="e">
        <f>'[1]Advanced Controls'!$E$137</f>
        <v>#REF!</v>
      </c>
      <c r="O663" s="105"/>
      <c r="P663" s="104"/>
      <c r="Q663" s="440"/>
      <c r="R663" s="440"/>
      <c r="S663" s="64"/>
      <c r="T663" s="103"/>
      <c r="U663" s="101" t="str">
        <f t="shared" si="402"/>
        <v/>
      </c>
      <c r="V663" s="102" t="str">
        <f t="shared" si="403"/>
        <v/>
      </c>
      <c r="W663" s="101" t="str">
        <f t="shared" si="404"/>
        <v/>
      </c>
      <c r="X663" s="100" t="e">
        <f t="shared" si="405"/>
        <v>#REF!</v>
      </c>
      <c r="Y663" s="89"/>
      <c r="Z663" s="89"/>
      <c r="AB663" s="63"/>
      <c r="AR663" s="63"/>
      <c r="AS663" s="89"/>
      <c r="AT663" s="89"/>
      <c r="AU663" s="99"/>
      <c r="AV663" s="89"/>
      <c r="AW663" s="98" t="e">
        <f t="shared" si="406"/>
        <v>#REF!</v>
      </c>
      <c r="AX663" s="98" t="e">
        <f t="shared" si="407"/>
        <v>#REF!</v>
      </c>
      <c r="AY663" s="89"/>
      <c r="AZ663" s="98" t="e">
        <f t="shared" si="408"/>
        <v>#REF!</v>
      </c>
      <c r="BA663" s="98" t="e">
        <f t="shared" si="409"/>
        <v>#REF!</v>
      </c>
      <c r="BB663" s="89"/>
      <c r="BC663" s="98" t="e">
        <f t="shared" si="410"/>
        <v>#REF!</v>
      </c>
      <c r="BD663" s="98" t="e">
        <f t="shared" si="411"/>
        <v>#REF!</v>
      </c>
      <c r="BE663" s="89"/>
      <c r="BF663" s="98" t="e">
        <f t="shared" si="412"/>
        <v>#REF!</v>
      </c>
      <c r="BG663" s="98" t="e">
        <f t="shared" si="413"/>
        <v>#REF!</v>
      </c>
      <c r="BH663" s="89"/>
      <c r="BI663" s="98" t="e">
        <f t="shared" si="414"/>
        <v>#REF!</v>
      </c>
      <c r="BJ663" s="98" t="e">
        <f t="shared" si="415"/>
        <v>#REF!</v>
      </c>
      <c r="BK663" s="89"/>
      <c r="BL663" s="98" t="str">
        <f t="shared" si="416"/>
        <v/>
      </c>
      <c r="BM663" s="98" t="str">
        <f t="shared" si="417"/>
        <v/>
      </c>
      <c r="BN663" s="89"/>
      <c r="BO663" s="98" t="str">
        <f t="shared" si="418"/>
        <v/>
      </c>
      <c r="BP663" s="98" t="str">
        <f t="shared" si="419"/>
        <v/>
      </c>
      <c r="BQ663" s="89"/>
      <c r="BR663" s="98" t="str">
        <f t="shared" si="420"/>
        <v/>
      </c>
      <c r="BS663" s="98" t="str">
        <f t="shared" si="421"/>
        <v/>
      </c>
      <c r="BT663" s="89"/>
      <c r="BU663" s="98" t="str">
        <f t="shared" si="422"/>
        <v/>
      </c>
      <c r="BV663" s="98" t="str">
        <f t="shared" si="423"/>
        <v/>
      </c>
      <c r="BW663" s="89"/>
      <c r="BX663" s="63"/>
    </row>
    <row r="664" spans="1:76" s="59" customFormat="1" x14ac:dyDescent="0.25">
      <c r="A664" s="83">
        <v>12</v>
      </c>
      <c r="B664" s="109" t="str">
        <f t="shared" si="401"/>
        <v xml:space="preserve">: </v>
      </c>
      <c r="C664" s="106"/>
      <c r="D664" s="106"/>
      <c r="E664" s="108"/>
      <c r="F664" s="106"/>
      <c r="G664" s="108"/>
      <c r="H664" s="107"/>
      <c r="I664" s="106"/>
      <c r="J664" s="106"/>
      <c r="K664" s="104"/>
      <c r="L664" s="110"/>
      <c r="M664" s="104"/>
      <c r="N664" s="151" t="e">
        <f>'[1]Advanced Controls'!$E$137</f>
        <v>#REF!</v>
      </c>
      <c r="O664" s="105"/>
      <c r="P664" s="104"/>
      <c r="Q664" s="440"/>
      <c r="R664" s="440"/>
      <c r="S664" s="64"/>
      <c r="T664" s="103"/>
      <c r="U664" s="101" t="str">
        <f t="shared" si="402"/>
        <v/>
      </c>
      <c r="V664" s="102" t="str">
        <f t="shared" si="403"/>
        <v/>
      </c>
      <c r="W664" s="101" t="str">
        <f t="shared" si="404"/>
        <v/>
      </c>
      <c r="X664" s="100" t="e">
        <f t="shared" si="405"/>
        <v>#REF!</v>
      </c>
      <c r="Y664" s="89"/>
      <c r="Z664" s="89"/>
      <c r="AB664" s="63"/>
      <c r="AR664" s="63"/>
      <c r="AS664" s="89"/>
      <c r="AT664" s="89"/>
      <c r="AU664" s="99"/>
      <c r="AV664" s="89"/>
      <c r="AW664" s="98" t="e">
        <f t="shared" si="406"/>
        <v>#REF!</v>
      </c>
      <c r="AX664" s="98" t="e">
        <f t="shared" si="407"/>
        <v>#REF!</v>
      </c>
      <c r="AY664" s="89"/>
      <c r="AZ664" s="98" t="e">
        <f t="shared" si="408"/>
        <v>#REF!</v>
      </c>
      <c r="BA664" s="98" t="e">
        <f t="shared" si="409"/>
        <v>#REF!</v>
      </c>
      <c r="BB664" s="89"/>
      <c r="BC664" s="98" t="e">
        <f t="shared" si="410"/>
        <v>#REF!</v>
      </c>
      <c r="BD664" s="98" t="e">
        <f t="shared" si="411"/>
        <v>#REF!</v>
      </c>
      <c r="BE664" s="89"/>
      <c r="BF664" s="98" t="e">
        <f t="shared" si="412"/>
        <v>#REF!</v>
      </c>
      <c r="BG664" s="98" t="e">
        <f t="shared" si="413"/>
        <v>#REF!</v>
      </c>
      <c r="BH664" s="89"/>
      <c r="BI664" s="98" t="e">
        <f t="shared" si="414"/>
        <v>#REF!</v>
      </c>
      <c r="BJ664" s="98" t="e">
        <f t="shared" si="415"/>
        <v>#REF!</v>
      </c>
      <c r="BK664" s="89"/>
      <c r="BL664" s="98" t="str">
        <f t="shared" si="416"/>
        <v/>
      </c>
      <c r="BM664" s="98" t="str">
        <f t="shared" si="417"/>
        <v/>
      </c>
      <c r="BN664" s="89"/>
      <c r="BO664" s="98" t="str">
        <f t="shared" si="418"/>
        <v/>
      </c>
      <c r="BP664" s="98" t="str">
        <f t="shared" si="419"/>
        <v/>
      </c>
      <c r="BQ664" s="89"/>
      <c r="BR664" s="98" t="str">
        <f t="shared" si="420"/>
        <v/>
      </c>
      <c r="BS664" s="98" t="str">
        <f t="shared" si="421"/>
        <v/>
      </c>
      <c r="BT664" s="89"/>
      <c r="BU664" s="98" t="str">
        <f t="shared" si="422"/>
        <v/>
      </c>
      <c r="BV664" s="98" t="str">
        <f t="shared" si="423"/>
        <v/>
      </c>
      <c r="BW664" s="89"/>
      <c r="BX664" s="63"/>
    </row>
    <row r="665" spans="1:76" s="59" customFormat="1" x14ac:dyDescent="0.25">
      <c r="A665" s="83">
        <v>13</v>
      </c>
      <c r="B665" s="109" t="str">
        <f t="shared" si="401"/>
        <v xml:space="preserve">: </v>
      </c>
      <c r="C665" s="106"/>
      <c r="D665" s="106"/>
      <c r="E665" s="108"/>
      <c r="F665" s="106"/>
      <c r="G665" s="108"/>
      <c r="H665" s="107"/>
      <c r="I665" s="106"/>
      <c r="J665" s="106"/>
      <c r="K665" s="104"/>
      <c r="L665" s="110"/>
      <c r="M665" s="104"/>
      <c r="N665" s="151" t="e">
        <f>'[1]Advanced Controls'!$E$137</f>
        <v>#REF!</v>
      </c>
      <c r="O665" s="105"/>
      <c r="P665" s="104"/>
      <c r="Q665" s="440"/>
      <c r="R665" s="440"/>
      <c r="S665" s="64"/>
      <c r="T665" s="103"/>
      <c r="U665" s="101" t="str">
        <f t="shared" si="402"/>
        <v/>
      </c>
      <c r="V665" s="102" t="str">
        <f t="shared" si="403"/>
        <v/>
      </c>
      <c r="W665" s="101" t="str">
        <f t="shared" si="404"/>
        <v/>
      </c>
      <c r="X665" s="100" t="e">
        <f t="shared" si="405"/>
        <v>#REF!</v>
      </c>
      <c r="Y665" s="89"/>
      <c r="Z665" s="89"/>
      <c r="AB665" s="63"/>
      <c r="AR665" s="63"/>
      <c r="AS665" s="89"/>
      <c r="AT665" s="89"/>
      <c r="AU665" s="99"/>
      <c r="AV665" s="89"/>
      <c r="AW665" s="98" t="e">
        <f t="shared" si="406"/>
        <v>#REF!</v>
      </c>
      <c r="AX665" s="98" t="e">
        <f t="shared" si="407"/>
        <v>#REF!</v>
      </c>
      <c r="AY665" s="89"/>
      <c r="AZ665" s="98" t="e">
        <f t="shared" si="408"/>
        <v>#REF!</v>
      </c>
      <c r="BA665" s="98" t="e">
        <f t="shared" si="409"/>
        <v>#REF!</v>
      </c>
      <c r="BB665" s="89"/>
      <c r="BC665" s="98" t="e">
        <f t="shared" si="410"/>
        <v>#REF!</v>
      </c>
      <c r="BD665" s="98" t="e">
        <f t="shared" si="411"/>
        <v>#REF!</v>
      </c>
      <c r="BE665" s="89"/>
      <c r="BF665" s="98" t="e">
        <f t="shared" si="412"/>
        <v>#REF!</v>
      </c>
      <c r="BG665" s="98" t="e">
        <f t="shared" si="413"/>
        <v>#REF!</v>
      </c>
      <c r="BH665" s="89"/>
      <c r="BI665" s="98" t="e">
        <f t="shared" si="414"/>
        <v>#REF!</v>
      </c>
      <c r="BJ665" s="98" t="e">
        <f t="shared" si="415"/>
        <v>#REF!</v>
      </c>
      <c r="BK665" s="89"/>
      <c r="BL665" s="98" t="str">
        <f t="shared" si="416"/>
        <v/>
      </c>
      <c r="BM665" s="98" t="str">
        <f t="shared" si="417"/>
        <v/>
      </c>
      <c r="BN665" s="89"/>
      <c r="BO665" s="98" t="str">
        <f t="shared" si="418"/>
        <v/>
      </c>
      <c r="BP665" s="98" t="str">
        <f t="shared" si="419"/>
        <v/>
      </c>
      <c r="BQ665" s="89"/>
      <c r="BR665" s="98" t="str">
        <f t="shared" si="420"/>
        <v/>
      </c>
      <c r="BS665" s="98" t="str">
        <f t="shared" si="421"/>
        <v/>
      </c>
      <c r="BT665" s="89"/>
      <c r="BU665" s="98" t="str">
        <f t="shared" si="422"/>
        <v/>
      </c>
      <c r="BV665" s="98" t="str">
        <f t="shared" si="423"/>
        <v/>
      </c>
      <c r="BW665" s="89"/>
      <c r="BX665" s="63"/>
    </row>
    <row r="666" spans="1:76" s="59" customFormat="1" x14ac:dyDescent="0.25">
      <c r="A666" s="83">
        <v>14</v>
      </c>
      <c r="B666" s="109" t="str">
        <f t="shared" si="401"/>
        <v xml:space="preserve">: </v>
      </c>
      <c r="C666" s="106"/>
      <c r="D666" s="106"/>
      <c r="E666" s="108"/>
      <c r="F666" s="106"/>
      <c r="G666" s="108"/>
      <c r="H666" s="107"/>
      <c r="I666" s="106"/>
      <c r="J666" s="106"/>
      <c r="K666" s="104"/>
      <c r="L666" s="110"/>
      <c r="M666" s="104"/>
      <c r="N666" s="151" t="e">
        <f>'[1]Advanced Controls'!$E$137</f>
        <v>#REF!</v>
      </c>
      <c r="O666" s="105"/>
      <c r="P666" s="104"/>
      <c r="Q666" s="440"/>
      <c r="R666" s="440"/>
      <c r="S666" s="64"/>
      <c r="T666" s="103"/>
      <c r="U666" s="101" t="str">
        <f t="shared" si="402"/>
        <v/>
      </c>
      <c r="V666" s="102" t="str">
        <f t="shared" si="403"/>
        <v/>
      </c>
      <c r="W666" s="101" t="str">
        <f t="shared" si="404"/>
        <v/>
      </c>
      <c r="X666" s="100" t="e">
        <f t="shared" si="405"/>
        <v>#REF!</v>
      </c>
      <c r="Y666" s="89"/>
      <c r="Z666" s="89"/>
      <c r="AB666" s="63"/>
      <c r="AR666" s="63"/>
      <c r="AS666" s="89"/>
      <c r="AT666" s="89"/>
      <c r="AU666" s="99"/>
      <c r="AV666" s="89"/>
      <c r="AW666" s="98" t="e">
        <f t="shared" si="406"/>
        <v>#REF!</v>
      </c>
      <c r="AX666" s="98" t="e">
        <f t="shared" si="407"/>
        <v>#REF!</v>
      </c>
      <c r="AY666" s="89"/>
      <c r="AZ666" s="98" t="e">
        <f t="shared" si="408"/>
        <v>#REF!</v>
      </c>
      <c r="BA666" s="98" t="e">
        <f t="shared" si="409"/>
        <v>#REF!</v>
      </c>
      <c r="BB666" s="89"/>
      <c r="BC666" s="98" t="e">
        <f t="shared" si="410"/>
        <v>#REF!</v>
      </c>
      <c r="BD666" s="98" t="e">
        <f t="shared" si="411"/>
        <v>#REF!</v>
      </c>
      <c r="BE666" s="89"/>
      <c r="BF666" s="98" t="e">
        <f t="shared" si="412"/>
        <v>#REF!</v>
      </c>
      <c r="BG666" s="98" t="e">
        <f t="shared" si="413"/>
        <v>#REF!</v>
      </c>
      <c r="BH666" s="89"/>
      <c r="BI666" s="98" t="e">
        <f t="shared" si="414"/>
        <v>#REF!</v>
      </c>
      <c r="BJ666" s="98" t="e">
        <f t="shared" si="415"/>
        <v>#REF!</v>
      </c>
      <c r="BK666" s="89"/>
      <c r="BL666" s="98" t="str">
        <f t="shared" si="416"/>
        <v/>
      </c>
      <c r="BM666" s="98" t="str">
        <f t="shared" si="417"/>
        <v/>
      </c>
      <c r="BN666" s="89"/>
      <c r="BO666" s="98" t="str">
        <f t="shared" si="418"/>
        <v/>
      </c>
      <c r="BP666" s="98" t="str">
        <f t="shared" si="419"/>
        <v/>
      </c>
      <c r="BQ666" s="89"/>
      <c r="BR666" s="98" t="str">
        <f t="shared" si="420"/>
        <v/>
      </c>
      <c r="BS666" s="98" t="str">
        <f t="shared" si="421"/>
        <v/>
      </c>
      <c r="BT666" s="89"/>
      <c r="BU666" s="98" t="str">
        <f t="shared" si="422"/>
        <v/>
      </c>
      <c r="BV666" s="98" t="str">
        <f t="shared" si="423"/>
        <v/>
      </c>
      <c r="BW666" s="89"/>
      <c r="BX666" s="63"/>
    </row>
    <row r="667" spans="1:76" s="59" customFormat="1" x14ac:dyDescent="0.25">
      <c r="A667" s="83">
        <v>15</v>
      </c>
      <c r="B667" s="109" t="str">
        <f t="shared" si="401"/>
        <v xml:space="preserve">: </v>
      </c>
      <c r="C667" s="106"/>
      <c r="D667" s="106"/>
      <c r="E667" s="108"/>
      <c r="F667" s="106"/>
      <c r="G667" s="108"/>
      <c r="H667" s="107"/>
      <c r="I667" s="106"/>
      <c r="J667" s="106"/>
      <c r="K667" s="104"/>
      <c r="L667" s="110"/>
      <c r="M667" s="104"/>
      <c r="N667" s="151" t="e">
        <f>'[1]Advanced Controls'!$E$137</f>
        <v>#REF!</v>
      </c>
      <c r="O667" s="105"/>
      <c r="P667" s="104"/>
      <c r="Q667" s="440"/>
      <c r="R667" s="440"/>
      <c r="S667" s="64"/>
      <c r="T667" s="103"/>
      <c r="U667" s="101" t="str">
        <f t="shared" si="402"/>
        <v/>
      </c>
      <c r="V667" s="102" t="str">
        <f t="shared" si="403"/>
        <v/>
      </c>
      <c r="W667" s="101" t="str">
        <f t="shared" si="404"/>
        <v/>
      </c>
      <c r="X667" s="100" t="e">
        <f t="shared" si="405"/>
        <v>#REF!</v>
      </c>
      <c r="Y667" s="89"/>
      <c r="Z667" s="89"/>
      <c r="AB667" s="63"/>
      <c r="AR667" s="63"/>
      <c r="AS667" s="89"/>
      <c r="AT667" s="89"/>
      <c r="AU667" s="99"/>
      <c r="AV667" s="89"/>
      <c r="AW667" s="98" t="e">
        <f t="shared" si="406"/>
        <v>#REF!</v>
      </c>
      <c r="AX667" s="98" t="e">
        <f t="shared" si="407"/>
        <v>#REF!</v>
      </c>
      <c r="AY667" s="89"/>
      <c r="AZ667" s="98" t="e">
        <f t="shared" si="408"/>
        <v>#REF!</v>
      </c>
      <c r="BA667" s="98" t="e">
        <f t="shared" si="409"/>
        <v>#REF!</v>
      </c>
      <c r="BB667" s="89"/>
      <c r="BC667" s="98" t="e">
        <f t="shared" si="410"/>
        <v>#REF!</v>
      </c>
      <c r="BD667" s="98" t="e">
        <f t="shared" si="411"/>
        <v>#REF!</v>
      </c>
      <c r="BE667" s="89"/>
      <c r="BF667" s="98" t="e">
        <f t="shared" si="412"/>
        <v>#REF!</v>
      </c>
      <c r="BG667" s="98" t="e">
        <f t="shared" si="413"/>
        <v>#REF!</v>
      </c>
      <c r="BH667" s="89"/>
      <c r="BI667" s="98" t="e">
        <f t="shared" si="414"/>
        <v>#REF!</v>
      </c>
      <c r="BJ667" s="98" t="e">
        <f t="shared" si="415"/>
        <v>#REF!</v>
      </c>
      <c r="BK667" s="89"/>
      <c r="BL667" s="98" t="str">
        <f t="shared" si="416"/>
        <v/>
      </c>
      <c r="BM667" s="98" t="str">
        <f t="shared" si="417"/>
        <v/>
      </c>
      <c r="BN667" s="89"/>
      <c r="BO667" s="98" t="str">
        <f t="shared" si="418"/>
        <v/>
      </c>
      <c r="BP667" s="98" t="str">
        <f t="shared" si="419"/>
        <v/>
      </c>
      <c r="BQ667" s="89"/>
      <c r="BR667" s="98" t="str">
        <f t="shared" si="420"/>
        <v/>
      </c>
      <c r="BS667" s="98" t="str">
        <f t="shared" si="421"/>
        <v/>
      </c>
      <c r="BT667" s="89"/>
      <c r="BU667" s="98" t="str">
        <f t="shared" si="422"/>
        <v/>
      </c>
      <c r="BV667" s="98" t="str">
        <f t="shared" si="423"/>
        <v/>
      </c>
      <c r="BW667" s="89"/>
      <c r="BX667" s="63"/>
    </row>
    <row r="668" spans="1:76" s="59" customFormat="1" x14ac:dyDescent="0.25">
      <c r="A668" s="83">
        <v>16</v>
      </c>
      <c r="B668" s="109" t="str">
        <f t="shared" si="401"/>
        <v xml:space="preserve">: </v>
      </c>
      <c r="C668" s="106"/>
      <c r="D668" s="106"/>
      <c r="E668" s="108"/>
      <c r="F668" s="106"/>
      <c r="G668" s="108"/>
      <c r="H668" s="107"/>
      <c r="I668" s="106"/>
      <c r="J668" s="106"/>
      <c r="K668" s="104"/>
      <c r="L668" s="110"/>
      <c r="M668" s="104"/>
      <c r="N668" s="151" t="e">
        <f>'[1]Advanced Controls'!$E$137</f>
        <v>#REF!</v>
      </c>
      <c r="O668" s="105"/>
      <c r="P668" s="104"/>
      <c r="Q668" s="440"/>
      <c r="R668" s="440"/>
      <c r="S668" s="64"/>
      <c r="T668" s="103"/>
      <c r="U668" s="101" t="str">
        <f t="shared" si="402"/>
        <v/>
      </c>
      <c r="V668" s="102" t="str">
        <f t="shared" si="403"/>
        <v/>
      </c>
      <c r="W668" s="101" t="str">
        <f t="shared" si="404"/>
        <v/>
      </c>
      <c r="X668" s="100" t="e">
        <f t="shared" si="405"/>
        <v>#REF!</v>
      </c>
      <c r="Y668" s="89"/>
      <c r="Z668" s="89"/>
      <c r="AB668" s="63"/>
      <c r="AR668" s="63"/>
      <c r="AS668" s="89"/>
      <c r="AT668" s="89"/>
      <c r="AU668" s="99"/>
      <c r="AV668" s="89"/>
      <c r="AW668" s="98" t="e">
        <f t="shared" si="406"/>
        <v>#REF!</v>
      </c>
      <c r="AX668" s="98" t="e">
        <f t="shared" si="407"/>
        <v>#REF!</v>
      </c>
      <c r="AY668" s="89"/>
      <c r="AZ668" s="98" t="e">
        <f t="shared" si="408"/>
        <v>#REF!</v>
      </c>
      <c r="BA668" s="98" t="e">
        <f t="shared" si="409"/>
        <v>#REF!</v>
      </c>
      <c r="BB668" s="89"/>
      <c r="BC668" s="98" t="e">
        <f t="shared" si="410"/>
        <v>#REF!</v>
      </c>
      <c r="BD668" s="98" t="e">
        <f t="shared" si="411"/>
        <v>#REF!</v>
      </c>
      <c r="BE668" s="89"/>
      <c r="BF668" s="98" t="e">
        <f t="shared" si="412"/>
        <v>#REF!</v>
      </c>
      <c r="BG668" s="98" t="e">
        <f t="shared" si="413"/>
        <v>#REF!</v>
      </c>
      <c r="BH668" s="89"/>
      <c r="BI668" s="98" t="e">
        <f t="shared" si="414"/>
        <v>#REF!</v>
      </c>
      <c r="BJ668" s="98" t="e">
        <f t="shared" si="415"/>
        <v>#REF!</v>
      </c>
      <c r="BK668" s="89"/>
      <c r="BL668" s="98" t="str">
        <f t="shared" si="416"/>
        <v/>
      </c>
      <c r="BM668" s="98" t="str">
        <f t="shared" si="417"/>
        <v/>
      </c>
      <c r="BN668" s="89"/>
      <c r="BO668" s="98" t="str">
        <f t="shared" si="418"/>
        <v/>
      </c>
      <c r="BP668" s="98" t="str">
        <f t="shared" si="419"/>
        <v/>
      </c>
      <c r="BQ668" s="89"/>
      <c r="BR668" s="98" t="str">
        <f t="shared" si="420"/>
        <v/>
      </c>
      <c r="BS668" s="98" t="str">
        <f t="shared" si="421"/>
        <v/>
      </c>
      <c r="BT668" s="89"/>
      <c r="BU668" s="98" t="str">
        <f t="shared" si="422"/>
        <v/>
      </c>
      <c r="BV668" s="98" t="str">
        <f t="shared" si="423"/>
        <v/>
      </c>
      <c r="BW668" s="89"/>
      <c r="BX668" s="63"/>
    </row>
    <row r="669" spans="1:76" s="59" customFormat="1" x14ac:dyDescent="0.25">
      <c r="A669" s="83">
        <v>17</v>
      </c>
      <c r="B669" s="109" t="str">
        <f t="shared" si="401"/>
        <v xml:space="preserve">: </v>
      </c>
      <c r="C669" s="106"/>
      <c r="D669" s="106"/>
      <c r="E669" s="108"/>
      <c r="F669" s="106"/>
      <c r="G669" s="108"/>
      <c r="H669" s="107"/>
      <c r="I669" s="106"/>
      <c r="J669" s="106"/>
      <c r="K669" s="104"/>
      <c r="L669" s="110"/>
      <c r="M669" s="104"/>
      <c r="N669" s="151" t="e">
        <f>'[1]Advanced Controls'!$E$137</f>
        <v>#REF!</v>
      </c>
      <c r="O669" s="105"/>
      <c r="P669" s="104"/>
      <c r="Q669" s="440"/>
      <c r="R669" s="440"/>
      <c r="S669" s="64"/>
      <c r="T669" s="103"/>
      <c r="U669" s="101" t="str">
        <f t="shared" si="402"/>
        <v/>
      </c>
      <c r="V669" s="102" t="str">
        <f t="shared" si="403"/>
        <v/>
      </c>
      <c r="W669" s="101" t="str">
        <f t="shared" si="404"/>
        <v/>
      </c>
      <c r="X669" s="100" t="e">
        <f t="shared" si="405"/>
        <v>#REF!</v>
      </c>
      <c r="Y669" s="89"/>
      <c r="Z669" s="89"/>
      <c r="AB669" s="63"/>
      <c r="AR669" s="63"/>
      <c r="AS669" s="89"/>
      <c r="AT669" s="89"/>
      <c r="AU669" s="99"/>
      <c r="AV669" s="89"/>
      <c r="AW669" s="98" t="e">
        <f t="shared" si="406"/>
        <v>#REF!</v>
      </c>
      <c r="AX669" s="98" t="e">
        <f t="shared" si="407"/>
        <v>#REF!</v>
      </c>
      <c r="AY669" s="89"/>
      <c r="AZ669" s="98" t="e">
        <f t="shared" si="408"/>
        <v>#REF!</v>
      </c>
      <c r="BA669" s="98" t="e">
        <f t="shared" si="409"/>
        <v>#REF!</v>
      </c>
      <c r="BB669" s="89"/>
      <c r="BC669" s="98" t="e">
        <f t="shared" si="410"/>
        <v>#REF!</v>
      </c>
      <c r="BD669" s="98" t="e">
        <f t="shared" si="411"/>
        <v>#REF!</v>
      </c>
      <c r="BE669" s="89"/>
      <c r="BF669" s="98" t="e">
        <f t="shared" si="412"/>
        <v>#REF!</v>
      </c>
      <c r="BG669" s="98" t="e">
        <f t="shared" si="413"/>
        <v>#REF!</v>
      </c>
      <c r="BH669" s="89"/>
      <c r="BI669" s="98" t="e">
        <f t="shared" si="414"/>
        <v>#REF!</v>
      </c>
      <c r="BJ669" s="98" t="e">
        <f t="shared" si="415"/>
        <v>#REF!</v>
      </c>
      <c r="BK669" s="89"/>
      <c r="BL669" s="98" t="str">
        <f t="shared" si="416"/>
        <v/>
      </c>
      <c r="BM669" s="98" t="str">
        <f t="shared" si="417"/>
        <v/>
      </c>
      <c r="BN669" s="89"/>
      <c r="BO669" s="98" t="str">
        <f t="shared" si="418"/>
        <v/>
      </c>
      <c r="BP669" s="98" t="str">
        <f t="shared" si="419"/>
        <v/>
      </c>
      <c r="BQ669" s="89"/>
      <c r="BR669" s="98" t="str">
        <f t="shared" si="420"/>
        <v/>
      </c>
      <c r="BS669" s="98" t="str">
        <f t="shared" si="421"/>
        <v/>
      </c>
      <c r="BT669" s="89"/>
      <c r="BU669" s="98" t="str">
        <f t="shared" si="422"/>
        <v/>
      </c>
      <c r="BV669" s="98" t="str">
        <f t="shared" si="423"/>
        <v/>
      </c>
      <c r="BW669" s="89"/>
      <c r="BX669" s="63"/>
    </row>
    <row r="670" spans="1:76" s="59" customFormat="1" x14ac:dyDescent="0.25">
      <c r="A670" s="83">
        <v>18</v>
      </c>
      <c r="B670" s="109" t="str">
        <f t="shared" si="401"/>
        <v xml:space="preserve">: </v>
      </c>
      <c r="C670" s="106"/>
      <c r="D670" s="106"/>
      <c r="E670" s="108"/>
      <c r="F670" s="106"/>
      <c r="G670" s="108"/>
      <c r="H670" s="107"/>
      <c r="I670" s="106"/>
      <c r="J670" s="106"/>
      <c r="K670" s="104"/>
      <c r="L670" s="104"/>
      <c r="M670" s="104"/>
      <c r="N670" s="151" t="e">
        <f>'[1]Advanced Controls'!$E$137</f>
        <v>#REF!</v>
      </c>
      <c r="O670" s="105"/>
      <c r="P670" s="104"/>
      <c r="Q670" s="440"/>
      <c r="R670" s="440"/>
      <c r="S670" s="64"/>
      <c r="T670" s="103"/>
      <c r="U670" s="101" t="str">
        <f t="shared" si="402"/>
        <v/>
      </c>
      <c r="V670" s="102" t="str">
        <f t="shared" si="403"/>
        <v/>
      </c>
      <c r="W670" s="101" t="str">
        <f t="shared" si="404"/>
        <v/>
      </c>
      <c r="X670" s="100" t="e">
        <f t="shared" si="405"/>
        <v>#REF!</v>
      </c>
      <c r="Y670" s="89"/>
      <c r="Z670" s="89"/>
      <c r="AB670" s="63"/>
      <c r="AR670" s="63"/>
      <c r="AS670" s="89"/>
      <c r="AT670" s="89"/>
      <c r="AU670" s="99"/>
      <c r="AV670" s="89"/>
      <c r="AW670" s="98" t="e">
        <f t="shared" si="406"/>
        <v>#REF!</v>
      </c>
      <c r="AX670" s="98" t="e">
        <f t="shared" si="407"/>
        <v>#REF!</v>
      </c>
      <c r="AY670" s="89"/>
      <c r="AZ670" s="98" t="e">
        <f t="shared" si="408"/>
        <v>#REF!</v>
      </c>
      <c r="BA670" s="98" t="e">
        <f t="shared" si="409"/>
        <v>#REF!</v>
      </c>
      <c r="BB670" s="89"/>
      <c r="BC670" s="98" t="e">
        <f t="shared" si="410"/>
        <v>#REF!</v>
      </c>
      <c r="BD670" s="98" t="e">
        <f t="shared" si="411"/>
        <v>#REF!</v>
      </c>
      <c r="BE670" s="89"/>
      <c r="BF670" s="98" t="e">
        <f t="shared" si="412"/>
        <v>#REF!</v>
      </c>
      <c r="BG670" s="98" t="e">
        <f t="shared" si="413"/>
        <v>#REF!</v>
      </c>
      <c r="BH670" s="89"/>
      <c r="BI670" s="98" t="e">
        <f t="shared" si="414"/>
        <v>#REF!</v>
      </c>
      <c r="BJ670" s="98" t="e">
        <f t="shared" si="415"/>
        <v>#REF!</v>
      </c>
      <c r="BK670" s="89"/>
      <c r="BL670" s="98" t="str">
        <f t="shared" si="416"/>
        <v/>
      </c>
      <c r="BM670" s="98" t="str">
        <f t="shared" si="417"/>
        <v/>
      </c>
      <c r="BN670" s="89"/>
      <c r="BO670" s="98" t="str">
        <f t="shared" si="418"/>
        <v/>
      </c>
      <c r="BP670" s="98" t="str">
        <f t="shared" si="419"/>
        <v/>
      </c>
      <c r="BQ670" s="89"/>
      <c r="BR670" s="98" t="str">
        <f t="shared" si="420"/>
        <v/>
      </c>
      <c r="BS670" s="98" t="str">
        <f t="shared" si="421"/>
        <v/>
      </c>
      <c r="BT670" s="89"/>
      <c r="BU670" s="98" t="str">
        <f t="shared" si="422"/>
        <v/>
      </c>
      <c r="BV670" s="98" t="str">
        <f t="shared" si="423"/>
        <v/>
      </c>
      <c r="BW670" s="89"/>
      <c r="BX670" s="63"/>
    </row>
    <row r="671" spans="1:76" s="59" customFormat="1" x14ac:dyDescent="0.25">
      <c r="A671" s="83">
        <v>19</v>
      </c>
      <c r="B671" s="109" t="str">
        <f t="shared" si="401"/>
        <v xml:space="preserve">: </v>
      </c>
      <c r="C671" s="106"/>
      <c r="D671" s="106"/>
      <c r="E671" s="108"/>
      <c r="F671" s="106"/>
      <c r="G671" s="108"/>
      <c r="H671" s="107"/>
      <c r="I671" s="106"/>
      <c r="J671" s="106"/>
      <c r="K671" s="104"/>
      <c r="L671" s="104"/>
      <c r="M671" s="104"/>
      <c r="N671" s="151" t="e">
        <f>'[1]Advanced Controls'!$E$137</f>
        <v>#REF!</v>
      </c>
      <c r="O671" s="105"/>
      <c r="P671" s="104"/>
      <c r="Q671" s="440"/>
      <c r="R671" s="440"/>
      <c r="S671" s="64"/>
      <c r="T671" s="103"/>
      <c r="U671" s="101" t="str">
        <f t="shared" si="402"/>
        <v/>
      </c>
      <c r="V671" s="102" t="str">
        <f t="shared" si="403"/>
        <v/>
      </c>
      <c r="W671" s="101" t="str">
        <f t="shared" si="404"/>
        <v/>
      </c>
      <c r="X671" s="100" t="e">
        <f t="shared" si="405"/>
        <v>#REF!</v>
      </c>
      <c r="Y671" s="89"/>
      <c r="Z671" s="89"/>
      <c r="AB671" s="63"/>
      <c r="AR671" s="63"/>
      <c r="AS671" s="89"/>
      <c r="AT671" s="89"/>
      <c r="AU671" s="99"/>
      <c r="AV671" s="89"/>
      <c r="AW671" s="98" t="e">
        <f t="shared" si="406"/>
        <v>#REF!</v>
      </c>
      <c r="AX671" s="98" t="e">
        <f t="shared" si="407"/>
        <v>#REF!</v>
      </c>
      <c r="AY671" s="89"/>
      <c r="AZ671" s="98" t="e">
        <f t="shared" si="408"/>
        <v>#REF!</v>
      </c>
      <c r="BA671" s="98" t="e">
        <f t="shared" si="409"/>
        <v>#REF!</v>
      </c>
      <c r="BB671" s="89"/>
      <c r="BC671" s="98" t="e">
        <f t="shared" si="410"/>
        <v>#REF!</v>
      </c>
      <c r="BD671" s="98" t="e">
        <f t="shared" si="411"/>
        <v>#REF!</v>
      </c>
      <c r="BE671" s="89"/>
      <c r="BF671" s="98" t="e">
        <f t="shared" si="412"/>
        <v>#REF!</v>
      </c>
      <c r="BG671" s="98" t="e">
        <f t="shared" si="413"/>
        <v>#REF!</v>
      </c>
      <c r="BH671" s="89"/>
      <c r="BI671" s="98" t="e">
        <f t="shared" si="414"/>
        <v>#REF!</v>
      </c>
      <c r="BJ671" s="98" t="e">
        <f t="shared" si="415"/>
        <v>#REF!</v>
      </c>
      <c r="BK671" s="89"/>
      <c r="BL671" s="98" t="str">
        <f t="shared" si="416"/>
        <v/>
      </c>
      <c r="BM671" s="98" t="str">
        <f t="shared" si="417"/>
        <v/>
      </c>
      <c r="BN671" s="89"/>
      <c r="BO671" s="98" t="str">
        <f t="shared" si="418"/>
        <v/>
      </c>
      <c r="BP671" s="98" t="str">
        <f t="shared" si="419"/>
        <v/>
      </c>
      <c r="BQ671" s="89"/>
      <c r="BR671" s="98" t="str">
        <f t="shared" si="420"/>
        <v/>
      </c>
      <c r="BS671" s="98" t="str">
        <f t="shared" si="421"/>
        <v/>
      </c>
      <c r="BT671" s="89"/>
      <c r="BU671" s="98" t="str">
        <f t="shared" si="422"/>
        <v/>
      </c>
      <c r="BV671" s="98" t="str">
        <f t="shared" si="423"/>
        <v/>
      </c>
      <c r="BW671" s="89"/>
      <c r="BX671" s="63"/>
    </row>
    <row r="672" spans="1:76" s="59" customFormat="1" x14ac:dyDescent="0.25">
      <c r="A672" s="83">
        <v>20</v>
      </c>
      <c r="B672" s="109" t="str">
        <f t="shared" si="401"/>
        <v xml:space="preserve">: </v>
      </c>
      <c r="C672" s="106"/>
      <c r="D672" s="106"/>
      <c r="E672" s="108"/>
      <c r="F672" s="106"/>
      <c r="G672" s="108"/>
      <c r="H672" s="107"/>
      <c r="I672" s="106"/>
      <c r="J672" s="106"/>
      <c r="K672" s="104"/>
      <c r="L672" s="104"/>
      <c r="M672" s="104"/>
      <c r="N672" s="151" t="e">
        <f>'[1]Advanced Controls'!$E$137</f>
        <v>#REF!</v>
      </c>
      <c r="O672" s="105"/>
      <c r="P672" s="104"/>
      <c r="Q672" s="440"/>
      <c r="R672" s="440"/>
      <c r="S672" s="64"/>
      <c r="T672" s="103"/>
      <c r="U672" s="101" t="str">
        <f t="shared" si="402"/>
        <v/>
      </c>
      <c r="V672" s="102" t="str">
        <f t="shared" si="403"/>
        <v/>
      </c>
      <c r="W672" s="101" t="str">
        <f t="shared" si="404"/>
        <v/>
      </c>
      <c r="X672" s="100" t="e">
        <f t="shared" si="405"/>
        <v>#REF!</v>
      </c>
      <c r="Y672" s="89"/>
      <c r="Z672" s="89"/>
      <c r="AB672" s="63"/>
      <c r="AR672" s="63"/>
      <c r="AS672" s="89"/>
      <c r="AT672" s="89"/>
      <c r="AU672" s="99"/>
      <c r="AV672" s="89"/>
      <c r="AW672" s="98" t="e">
        <f t="shared" si="406"/>
        <v>#REF!</v>
      </c>
      <c r="AX672" s="98" t="e">
        <f t="shared" si="407"/>
        <v>#REF!</v>
      </c>
      <c r="AY672" s="89"/>
      <c r="AZ672" s="98" t="e">
        <f t="shared" si="408"/>
        <v>#REF!</v>
      </c>
      <c r="BA672" s="98" t="e">
        <f t="shared" si="409"/>
        <v>#REF!</v>
      </c>
      <c r="BB672" s="89"/>
      <c r="BC672" s="98" t="e">
        <f t="shared" si="410"/>
        <v>#REF!</v>
      </c>
      <c r="BD672" s="98" t="e">
        <f t="shared" si="411"/>
        <v>#REF!</v>
      </c>
      <c r="BE672" s="89"/>
      <c r="BF672" s="98" t="e">
        <f t="shared" si="412"/>
        <v>#REF!</v>
      </c>
      <c r="BG672" s="98" t="e">
        <f t="shared" si="413"/>
        <v>#REF!</v>
      </c>
      <c r="BH672" s="89"/>
      <c r="BI672" s="98" t="e">
        <f t="shared" si="414"/>
        <v>#REF!</v>
      </c>
      <c r="BJ672" s="98" t="e">
        <f t="shared" si="415"/>
        <v>#REF!</v>
      </c>
      <c r="BK672" s="89"/>
      <c r="BL672" s="98" t="str">
        <f t="shared" si="416"/>
        <v/>
      </c>
      <c r="BM672" s="98" t="str">
        <f t="shared" si="417"/>
        <v/>
      </c>
      <c r="BN672" s="89"/>
      <c r="BO672" s="98" t="str">
        <f t="shared" si="418"/>
        <v/>
      </c>
      <c r="BP672" s="98" t="str">
        <f t="shared" si="419"/>
        <v/>
      </c>
      <c r="BQ672" s="89"/>
      <c r="BR672" s="98" t="str">
        <f t="shared" si="420"/>
        <v/>
      </c>
      <c r="BS672" s="98" t="str">
        <f t="shared" si="421"/>
        <v/>
      </c>
      <c r="BT672" s="89"/>
      <c r="BU672" s="98" t="str">
        <f t="shared" si="422"/>
        <v/>
      </c>
      <c r="BV672" s="98" t="str">
        <f t="shared" si="423"/>
        <v/>
      </c>
      <c r="BW672" s="89"/>
      <c r="BX672" s="63"/>
    </row>
    <row r="673" spans="1:76" s="59" customFormat="1" x14ac:dyDescent="0.25">
      <c r="A673" s="83"/>
      <c r="B673" s="91" t="s">
        <v>64</v>
      </c>
      <c r="C673" s="92"/>
      <c r="D673" s="92"/>
      <c r="E673" s="92"/>
      <c r="F673" s="92"/>
      <c r="G673" s="92"/>
      <c r="I673" s="89"/>
      <c r="J673" s="94"/>
      <c r="K673" s="64"/>
      <c r="L673" s="64"/>
      <c r="M673" s="64" t="s">
        <v>63</v>
      </c>
      <c r="N673" s="64"/>
      <c r="O673" s="64"/>
      <c r="P673" s="64"/>
      <c r="Q673" s="64"/>
      <c r="R673" s="64"/>
      <c r="S673" s="64"/>
      <c r="T673" s="94" t="s">
        <v>62</v>
      </c>
      <c r="U673" s="97">
        <f>AVERAGE(U653:U672)</f>
        <v>-1.3944000000000003</v>
      </c>
      <c r="V673" s="97">
        <f>IF(U681="Y",SUM(V653:V672)/SUM(O653:O672),AVERAGE(V653:V672))</f>
        <v>-1.3944000000000003</v>
      </c>
      <c r="W673" s="96" t="e">
        <f>SUM(W653:W672)/SUM(O653:O672)</f>
        <v>#DIV/0!</v>
      </c>
      <c r="X673" s="89"/>
      <c r="Y673" s="89"/>
      <c r="Z673" s="89"/>
      <c r="AB673" s="95"/>
      <c r="AR673" s="63"/>
      <c r="AS673" s="89"/>
      <c r="AT673" s="89"/>
      <c r="AU673" s="89"/>
      <c r="AV673" s="94" t="s">
        <v>62</v>
      </c>
      <c r="AW673" s="93" t="e">
        <f>AVERAGE(AW653:AW672)</f>
        <v>#REF!</v>
      </c>
      <c r="AX673" s="93" t="e">
        <f>SUM(AX653:AX672)/COUNTIF(AX653:AX672,"&gt;0")</f>
        <v>#REF!</v>
      </c>
      <c r="AY673" s="89"/>
      <c r="AZ673" s="93" t="e">
        <f>AVERAGE(AZ653:AZ672)</f>
        <v>#REF!</v>
      </c>
      <c r="BA673" s="93" t="e">
        <f>SUM(BA653:BA672)/COUNTIF(BA653:BA672,"&gt;0")</f>
        <v>#REF!</v>
      </c>
      <c r="BB673" s="89"/>
      <c r="BC673" s="93" t="e">
        <f>AVERAGE(BC653:BC672)</f>
        <v>#REF!</v>
      </c>
      <c r="BD673" s="93" t="e">
        <f>SUM(BD653:BD672)/COUNTIF(BD653:BD672,"&gt;0")</f>
        <v>#REF!</v>
      </c>
      <c r="BE673" s="89"/>
      <c r="BF673" s="93" t="e">
        <f>AVERAGE(BF653:BF672)</f>
        <v>#REF!</v>
      </c>
      <c r="BG673" s="93" t="e">
        <f>SUM(BG653:BG672)/COUNTIF(BG653:BG672,"&gt;0")</f>
        <v>#REF!</v>
      </c>
      <c r="BH673" s="89"/>
      <c r="BI673" s="93" t="e">
        <f>AVERAGE(BI653:BI672)</f>
        <v>#REF!</v>
      </c>
      <c r="BJ673" s="93" t="e">
        <f>SUM(BJ653:BJ672)/COUNTIF(BJ653:BJ672,"&gt;0")</f>
        <v>#REF!</v>
      </c>
      <c r="BK673" s="94"/>
      <c r="BL673" s="93" t="e">
        <f>AVERAGE(BL653:BL672)</f>
        <v>#DIV/0!</v>
      </c>
      <c r="BM673" s="93" t="e">
        <f>SUM(BM653:BM672)/COUNTIF(BM653:BM672,"&gt;0")</f>
        <v>#DIV/0!</v>
      </c>
      <c r="BN673" s="89"/>
      <c r="BO673" s="93" t="e">
        <f>AVERAGE(BO653:BO672)</f>
        <v>#DIV/0!</v>
      </c>
      <c r="BP673" s="93" t="e">
        <f>SUM(BP653:BP672)/COUNTIF(BP653:BP672,"&gt;0")</f>
        <v>#DIV/0!</v>
      </c>
      <c r="BQ673" s="89"/>
      <c r="BR673" s="93" t="e">
        <f>AVERAGE(BR653:BR672)</f>
        <v>#DIV/0!</v>
      </c>
      <c r="BS673" s="93" t="e">
        <f>SUM(BS653:BS672)/COUNTIF(BS653:BS672,"&gt;0")</f>
        <v>#DIV/0!</v>
      </c>
      <c r="BT673" s="89"/>
      <c r="BU673" s="93" t="e">
        <f>AVERAGE(BU653:BU672)</f>
        <v>#DIV/0!</v>
      </c>
      <c r="BV673" s="93" t="e">
        <f>SUM(BV653:BV672)/COUNTIF(BV653:BV672,"&gt;0")</f>
        <v>#DIV/0!</v>
      </c>
      <c r="BW673" s="89"/>
      <c r="BX673" s="63"/>
    </row>
    <row r="674" spans="1:76" s="59" customFormat="1" x14ac:dyDescent="0.25">
      <c r="A674" s="83"/>
      <c r="B674" s="91" t="s">
        <v>61</v>
      </c>
      <c r="C674" s="92" t="s">
        <v>60</v>
      </c>
      <c r="D674" s="425" t="s">
        <v>222</v>
      </c>
      <c r="E674" s="426"/>
      <c r="F674" s="426"/>
      <c r="G674" s="426"/>
      <c r="H674" s="426"/>
      <c r="I674" s="426"/>
      <c r="J674" s="426"/>
      <c r="K674" s="427"/>
      <c r="L674" s="64"/>
      <c r="M674" s="64"/>
      <c r="N674" s="64"/>
      <c r="O674" s="64"/>
      <c r="P674" s="64"/>
      <c r="Q674" s="64"/>
      <c r="R674" s="64"/>
      <c r="S674" s="64"/>
      <c r="T674" s="77" t="s">
        <v>57</v>
      </c>
      <c r="U674" s="88">
        <f>U673+X674*U677</f>
        <v>-1.1091845726472722</v>
      </c>
      <c r="V674" s="88">
        <f>V673+X674*V677</f>
        <v>-1.1091845726472722</v>
      </c>
      <c r="W674" s="88" t="e">
        <f>W673+X674*W677</f>
        <v>#DIV/0!</v>
      </c>
      <c r="X674" s="86">
        <v>1</v>
      </c>
      <c r="Y674" s="64" t="s">
        <v>59</v>
      </c>
      <c r="Z674" s="89"/>
      <c r="AA674" s="89" t="s">
        <v>58</v>
      </c>
      <c r="AB674" s="87"/>
      <c r="AR674" s="63"/>
      <c r="AS674" s="89"/>
      <c r="AT674" s="89"/>
      <c r="AU674" s="89"/>
      <c r="AV674" s="77" t="s">
        <v>57</v>
      </c>
      <c r="AW674" s="76" t="e">
        <f>AW673+(AW679*AW676)</f>
        <v>#REF!</v>
      </c>
      <c r="AX674" s="76" t="e">
        <f>AX673+(AX679*AW676)</f>
        <v>#REF!</v>
      </c>
      <c r="AY674" s="89"/>
      <c r="AZ674" s="76" t="e">
        <f>AZ673+(AZ679*AZ676)</f>
        <v>#REF!</v>
      </c>
      <c r="BA674" s="76" t="e">
        <f>BA673+(BA679*AZ676)</f>
        <v>#REF!</v>
      </c>
      <c r="BB674" s="89"/>
      <c r="BC674" s="76" t="e">
        <f>BC673+(BC679*BC676)</f>
        <v>#REF!</v>
      </c>
      <c r="BD674" s="76" t="e">
        <f>BD673+(BD679*BC676)</f>
        <v>#REF!</v>
      </c>
      <c r="BE674" s="89"/>
      <c r="BF674" s="76" t="e">
        <f>BF673+(BF679*BF676)</f>
        <v>#REF!</v>
      </c>
      <c r="BG674" s="76" t="e">
        <f>BG673+(BG679*BF676)</f>
        <v>#REF!</v>
      </c>
      <c r="BH674" s="89"/>
      <c r="BI674" s="76" t="e">
        <f>BI673+(BI679*BI676)</f>
        <v>#REF!</v>
      </c>
      <c r="BJ674" s="76" t="e">
        <f>BJ673+(BJ679*BI676)</f>
        <v>#REF!</v>
      </c>
      <c r="BK674" s="77"/>
      <c r="BL674" s="76" t="e">
        <f>BL673+(BL679*BL676)</f>
        <v>#DIV/0!</v>
      </c>
      <c r="BM674" s="76" t="e">
        <f>BM673+(BM679*BL676)</f>
        <v>#DIV/0!</v>
      </c>
      <c r="BN674" s="89"/>
      <c r="BO674" s="76" t="e">
        <f>BO673+(BO679*BO676)</f>
        <v>#DIV/0!</v>
      </c>
      <c r="BP674" s="76" t="e">
        <f>BP673+(BP679*BO676)</f>
        <v>#DIV/0!</v>
      </c>
      <c r="BQ674" s="89"/>
      <c r="BR674" s="76" t="e">
        <f>BR673+(BR679*BR676)</f>
        <v>#DIV/0!</v>
      </c>
      <c r="BS674" s="76" t="e">
        <f>BS673+(BS679*BR676)</f>
        <v>#DIV/0!</v>
      </c>
      <c r="BT674" s="89"/>
      <c r="BU674" s="76" t="e">
        <f>BU673+(BU679*BU676)</f>
        <v>#DIV/0!</v>
      </c>
      <c r="BV674" s="76" t="e">
        <f>BV673+(BV679*BU676)</f>
        <v>#DIV/0!</v>
      </c>
      <c r="BW674" s="89"/>
      <c r="BX674" s="63"/>
    </row>
    <row r="675" spans="1:76" s="59" customFormat="1" x14ac:dyDescent="0.25">
      <c r="A675" s="83"/>
      <c r="B675" s="91" t="s">
        <v>56</v>
      </c>
      <c r="C675" s="83"/>
      <c r="D675" s="428"/>
      <c r="E675" s="429"/>
      <c r="F675" s="429"/>
      <c r="G675" s="429"/>
      <c r="H675" s="429"/>
      <c r="I675" s="429"/>
      <c r="J675" s="429"/>
      <c r="K675" s="430"/>
      <c r="L675" s="89"/>
      <c r="M675" s="89"/>
      <c r="N675" s="64"/>
      <c r="O675" s="64"/>
      <c r="P675" s="64"/>
      <c r="Q675" s="64"/>
      <c r="R675" s="64"/>
      <c r="S675" s="64"/>
      <c r="T675" s="77" t="s">
        <v>54</v>
      </c>
      <c r="U675" s="88">
        <f>IF($AA675="Y",MIN(U653:U672),U673-$X675*U677)</f>
        <v>-1.6796154273527284</v>
      </c>
      <c r="V675" s="88">
        <f>IF($AA675="Y",MIN(V653:V672),V673-$X675*V677)</f>
        <v>-1.6796154273527284</v>
      </c>
      <c r="W675" s="88" t="e">
        <f>IF($AA675="Y",MIN(W653:W672),W673-$X675*W677)</f>
        <v>#DIV/0!</v>
      </c>
      <c r="X675" s="86">
        <v>1</v>
      </c>
      <c r="Y675" s="64" t="s">
        <v>55</v>
      </c>
      <c r="Z675" s="89"/>
      <c r="AA675" s="90" t="s">
        <v>47</v>
      </c>
      <c r="AB675" s="87"/>
      <c r="AR675" s="63"/>
      <c r="AS675" s="89"/>
      <c r="AT675" s="89"/>
      <c r="AU675" s="89"/>
      <c r="AV675" s="77" t="s">
        <v>54</v>
      </c>
      <c r="AW675" s="76" t="e">
        <f>AW673-(AW679*AW677)</f>
        <v>#REF!</v>
      </c>
      <c r="AX675" s="76" t="e">
        <f>AX673-(AX679*AW677)</f>
        <v>#REF!</v>
      </c>
      <c r="AY675" s="89"/>
      <c r="AZ675" s="76" t="e">
        <f>AZ673-(AZ679*AZ677)</f>
        <v>#REF!</v>
      </c>
      <c r="BA675" s="76" t="e">
        <f>BA673-(BA679*AZ677)</f>
        <v>#REF!</v>
      </c>
      <c r="BB675" s="89"/>
      <c r="BC675" s="76" t="e">
        <f>BC673-(BC679*BC677)</f>
        <v>#REF!</v>
      </c>
      <c r="BD675" s="76" t="e">
        <f>BD673-(BD679*BC677)</f>
        <v>#REF!</v>
      </c>
      <c r="BE675" s="89"/>
      <c r="BF675" s="76" t="e">
        <f>BF673-(BF679*BF677)</f>
        <v>#REF!</v>
      </c>
      <c r="BG675" s="76" t="e">
        <f>BG673-(BG679*BF677)</f>
        <v>#REF!</v>
      </c>
      <c r="BH675" s="89"/>
      <c r="BI675" s="76" t="e">
        <f>BI673-(BI679*BI677)</f>
        <v>#REF!</v>
      </c>
      <c r="BJ675" s="76" t="e">
        <f>BJ673-(BJ679*BI677)</f>
        <v>#REF!</v>
      </c>
      <c r="BK675" s="77"/>
      <c r="BL675" s="76" t="e">
        <f>BL673-(BL679*BL677)</f>
        <v>#DIV/0!</v>
      </c>
      <c r="BM675" s="76" t="e">
        <f>BM673-(BM679*BL677)</f>
        <v>#DIV/0!</v>
      </c>
      <c r="BN675" s="89"/>
      <c r="BO675" s="76" t="e">
        <f>BO673-(BO679*BO677)</f>
        <v>#DIV/0!</v>
      </c>
      <c r="BP675" s="76" t="e">
        <f>BP673-(BP679*BO677)</f>
        <v>#DIV/0!</v>
      </c>
      <c r="BQ675" s="89"/>
      <c r="BR675" s="76" t="e">
        <f>BR673-(BR679*BR677)</f>
        <v>#DIV/0!</v>
      </c>
      <c r="BS675" s="76" t="e">
        <f>BS673-(BS679*BR677)</f>
        <v>#DIV/0!</v>
      </c>
      <c r="BT675" s="89"/>
      <c r="BU675" s="76" t="e">
        <f>BU673-(BU679*BU677)</f>
        <v>#DIV/0!</v>
      </c>
      <c r="BV675" s="76" t="e">
        <f>BV673-(BV679*BU677)</f>
        <v>#DIV/0!</v>
      </c>
      <c r="BW675" s="89"/>
      <c r="BX675" s="63"/>
    </row>
    <row r="676" spans="1:76" s="59" customFormat="1" ht="14.25" x14ac:dyDescent="0.2">
      <c r="A676" s="83"/>
      <c r="B676" s="83"/>
      <c r="C676" s="83"/>
      <c r="D676" s="428"/>
      <c r="E676" s="429"/>
      <c r="F676" s="429"/>
      <c r="G676" s="429"/>
      <c r="H676" s="429"/>
      <c r="I676" s="429"/>
      <c r="J676" s="429"/>
      <c r="K676" s="430"/>
      <c r="L676" s="64"/>
      <c r="M676" s="64"/>
      <c r="N676" s="64"/>
      <c r="O676" s="64"/>
      <c r="P676" s="64"/>
      <c r="Q676" s="64"/>
      <c r="R676" s="64"/>
      <c r="S676" s="64"/>
      <c r="T676" s="77" t="s">
        <v>51</v>
      </c>
      <c r="U676" s="88" t="str">
        <f>IF((0.67*U677)&gt;U673,"no","yes")</f>
        <v>no</v>
      </c>
      <c r="V676" s="88" t="str">
        <f>IF((0.67*V677)&gt;V673,"no","yes")</f>
        <v>no</v>
      </c>
      <c r="W676" s="88" t="e">
        <f>IF((0.67*W677)&gt;W673,"no","yes")</f>
        <v>#DIV/0!</v>
      </c>
      <c r="X676" s="64"/>
      <c r="Y676" s="64"/>
      <c r="Z676" s="64"/>
      <c r="AB676" s="87"/>
      <c r="AR676" s="63"/>
      <c r="AS676" s="64"/>
      <c r="AT676" s="64"/>
      <c r="AU676" s="360" t="s">
        <v>53</v>
      </c>
      <c r="AV676" s="361"/>
      <c r="AW676" s="86">
        <v>1</v>
      </c>
      <c r="AX676" s="64"/>
      <c r="AY676" s="64"/>
      <c r="AZ676" s="86">
        <v>1</v>
      </c>
      <c r="BA676" s="64"/>
      <c r="BB676" s="64"/>
      <c r="BC676" s="86">
        <v>1</v>
      </c>
      <c r="BD676" s="64"/>
      <c r="BE676" s="64"/>
      <c r="BF676" s="86">
        <v>1</v>
      </c>
      <c r="BG676" s="64"/>
      <c r="BH676" s="64"/>
      <c r="BI676" s="86">
        <v>1</v>
      </c>
      <c r="BJ676" s="64"/>
      <c r="BK676" s="77"/>
      <c r="BL676" s="86">
        <v>1</v>
      </c>
      <c r="BM676" s="64"/>
      <c r="BN676" s="64"/>
      <c r="BO676" s="86">
        <v>1</v>
      </c>
      <c r="BP676" s="64"/>
      <c r="BQ676" s="64"/>
      <c r="BR676" s="86">
        <v>1</v>
      </c>
      <c r="BS676" s="64"/>
      <c r="BT676" s="64"/>
      <c r="BU676" s="86">
        <v>1</v>
      </c>
      <c r="BV676" s="64"/>
      <c r="BW676" s="64"/>
      <c r="BX676" s="63"/>
    </row>
    <row r="677" spans="1:76" s="59" customFormat="1" ht="14.25" x14ac:dyDescent="0.2">
      <c r="A677" s="83"/>
      <c r="B677" s="83"/>
      <c r="C677" s="83"/>
      <c r="D677" s="428"/>
      <c r="E677" s="429"/>
      <c r="F677" s="429"/>
      <c r="G677" s="429"/>
      <c r="H677" s="429"/>
      <c r="I677" s="429"/>
      <c r="J677" s="429"/>
      <c r="K677" s="430"/>
      <c r="L677" s="64"/>
      <c r="M677" s="64"/>
      <c r="N677" s="64"/>
      <c r="O677" s="64"/>
      <c r="P677" s="64"/>
      <c r="Q677" s="64"/>
      <c r="R677" s="64"/>
      <c r="S677" s="64"/>
      <c r="T677" s="77" t="s">
        <v>50</v>
      </c>
      <c r="U677" s="88">
        <f>_xlfn.STDEV.P(U653:U672)</f>
        <v>0.2852154273527282</v>
      </c>
      <c r="V677" s="88">
        <f t="array" ref="V677">IF(U681="Y",SQRT(SUM(IFERROR(O653:O672*(U653:U672-(V673))^2,0))/((COUNTIFS(O653:O672,"&lt;&gt;"&amp;"")-1)/COUNTIFS(O653:O672,"&lt;&gt;"&amp;"")*SUM(O653:O672))),_xlfn.STDEV.P(V653:V672))</f>
        <v>0.2852154273527282</v>
      </c>
      <c r="W677" s="88" t="e">
        <f t="array" ref="W677">SQRT(SUM(IFERROR(O653:O672*(U653:U672-(W673))^2,0))/((COUNTIFS(O653:O672,"&lt;&gt;"&amp;"")-1)/COUNTIFS(O653:O672,"&lt;&gt;"&amp;"")*SUM(O653:O672)))</f>
        <v>#DIV/0!</v>
      </c>
      <c r="X677" s="64"/>
      <c r="Y677" s="64"/>
      <c r="Z677" s="64"/>
      <c r="AB677" s="87"/>
      <c r="AR677" s="63"/>
      <c r="AS677" s="64"/>
      <c r="AT677" s="64"/>
      <c r="AU677" s="360"/>
      <c r="AV677" s="361"/>
      <c r="AW677" s="86">
        <v>1</v>
      </c>
      <c r="AX677" s="64"/>
      <c r="AY677" s="64"/>
      <c r="AZ677" s="86">
        <v>1</v>
      </c>
      <c r="BA677" s="64"/>
      <c r="BB677" s="64"/>
      <c r="BC677" s="86">
        <v>1</v>
      </c>
      <c r="BD677" s="64"/>
      <c r="BE677" s="64"/>
      <c r="BF677" s="86">
        <v>1</v>
      </c>
      <c r="BG677" s="64"/>
      <c r="BH677" s="64"/>
      <c r="BI677" s="86">
        <v>1</v>
      </c>
      <c r="BJ677" s="64"/>
      <c r="BK677" s="77"/>
      <c r="BL677" s="86">
        <v>1</v>
      </c>
      <c r="BM677" s="64"/>
      <c r="BN677" s="64"/>
      <c r="BO677" s="86">
        <v>1</v>
      </c>
      <c r="BP677" s="64"/>
      <c r="BQ677" s="64"/>
      <c r="BR677" s="86">
        <v>1</v>
      </c>
      <c r="BS677" s="64"/>
      <c r="BT677" s="64"/>
      <c r="BU677" s="86">
        <v>1</v>
      </c>
      <c r="BV677" s="64"/>
      <c r="BW677" s="64"/>
      <c r="BX677" s="63"/>
    </row>
    <row r="678" spans="1:76" s="59" customFormat="1" x14ac:dyDescent="0.25">
      <c r="A678" s="64"/>
      <c r="B678" s="64"/>
      <c r="C678" s="83"/>
      <c r="D678" s="428"/>
      <c r="E678" s="429"/>
      <c r="F678" s="429"/>
      <c r="G678" s="429"/>
      <c r="H678" s="429"/>
      <c r="I678" s="429"/>
      <c r="J678" s="429"/>
      <c r="K678" s="430"/>
      <c r="L678" s="64"/>
      <c r="M678" s="64"/>
      <c r="N678" s="64"/>
      <c r="O678" s="64"/>
      <c r="P678" s="64"/>
      <c r="Q678" s="64"/>
      <c r="R678" s="64"/>
      <c r="S678" s="64"/>
      <c r="T678" s="73" t="s">
        <v>48</v>
      </c>
      <c r="U678" s="85">
        <f>COUNTIF(U653:U672,"&gt;0")</f>
        <v>0</v>
      </c>
      <c r="V678" s="85">
        <f>COUNTIF(V653:V672,"&gt;0")</f>
        <v>0</v>
      </c>
      <c r="W678" s="81"/>
      <c r="X678" s="84" t="s">
        <v>52</v>
      </c>
      <c r="Y678" s="64"/>
      <c r="Z678" s="64"/>
      <c r="AB678" s="63"/>
      <c r="AR678" s="63"/>
      <c r="AS678" s="64"/>
      <c r="AT678" s="64"/>
      <c r="AU678" s="64"/>
      <c r="AV678" s="77" t="s">
        <v>51</v>
      </c>
      <c r="AW678" s="76" t="e">
        <f>IF((0.67*AW679)&gt;AW673,"no","yes")</f>
        <v>#REF!</v>
      </c>
      <c r="AX678" s="76" t="e">
        <f>IF((0.67*AX679)&gt;AX673,"no","yes")</f>
        <v>#REF!</v>
      </c>
      <c r="AY678" s="64"/>
      <c r="AZ678" s="76" t="e">
        <f>IF((0.67*AZ679)&gt;AZ673,"no","yes")</f>
        <v>#REF!</v>
      </c>
      <c r="BA678" s="76" t="e">
        <f>IF((0.67*BA679)&gt;BA673,"no","yes")</f>
        <v>#REF!</v>
      </c>
      <c r="BB678" s="64"/>
      <c r="BC678" s="76" t="e">
        <f>IF((0.67*BC679)&gt;BC673,"no","yes")</f>
        <v>#REF!</v>
      </c>
      <c r="BD678" s="76" t="e">
        <f>IF((0.67*BD679)&gt;BD673,"no","yes")</f>
        <v>#REF!</v>
      </c>
      <c r="BE678" s="64"/>
      <c r="BF678" s="76" t="e">
        <f>IF((0.67*BF679)&gt;BF673,"no","yes")</f>
        <v>#REF!</v>
      </c>
      <c r="BG678" s="76" t="e">
        <f>IF((0.67*BG679)&gt;BG673,"no","yes")</f>
        <v>#REF!</v>
      </c>
      <c r="BH678" s="64"/>
      <c r="BI678" s="76" t="e">
        <f>IF((0.67*BI679)&gt;BI673,"no","yes")</f>
        <v>#REF!</v>
      </c>
      <c r="BJ678" s="76" t="e">
        <f>IF((0.67*BJ679)&gt;BJ673,"no","yes")</f>
        <v>#REF!</v>
      </c>
      <c r="BK678" s="73"/>
      <c r="BL678" s="76" t="e">
        <f>IF((0.67*BL679)&gt;BL673,"no","yes")</f>
        <v>#DIV/0!</v>
      </c>
      <c r="BM678" s="76" t="e">
        <f>IF((0.67*BM679)&gt;BM673,"no","yes")</f>
        <v>#DIV/0!</v>
      </c>
      <c r="BN678" s="64"/>
      <c r="BO678" s="76" t="e">
        <f>IF((0.67*BO679)&gt;BO673,"no","yes")</f>
        <v>#DIV/0!</v>
      </c>
      <c r="BP678" s="76" t="e">
        <f>IF((0.67*BP679)&gt;BP673,"no","yes")</f>
        <v>#DIV/0!</v>
      </c>
      <c r="BQ678" s="64"/>
      <c r="BR678" s="76" t="e">
        <f>IF((0.67*BR679)&gt;BR673,"no","yes")</f>
        <v>#DIV/0!</v>
      </c>
      <c r="BS678" s="76" t="e">
        <f>IF((0.67*BS679)&gt;BS673,"no","yes")</f>
        <v>#DIV/0!</v>
      </c>
      <c r="BT678" s="64"/>
      <c r="BU678" s="76" t="e">
        <f>IF((0.67*BU679)&gt;BU673,"no","yes")</f>
        <v>#DIV/0!</v>
      </c>
      <c r="BV678" s="76" t="e">
        <f>IF((0.67*BV679)&gt;BV673,"no","yes")</f>
        <v>#DIV/0!</v>
      </c>
      <c r="BW678" s="64"/>
      <c r="BX678" s="63"/>
    </row>
    <row r="679" spans="1:76" s="59" customFormat="1" ht="14.25" x14ac:dyDescent="0.2">
      <c r="C679" s="83"/>
      <c r="D679" s="428"/>
      <c r="E679" s="429"/>
      <c r="F679" s="429"/>
      <c r="G679" s="429"/>
      <c r="H679" s="429"/>
      <c r="I679" s="429"/>
      <c r="J679" s="429"/>
      <c r="K679" s="430"/>
      <c r="L679" s="64"/>
      <c r="M679" s="64"/>
      <c r="N679" s="64"/>
      <c r="O679" s="64"/>
      <c r="P679" s="64"/>
      <c r="Q679" s="64"/>
      <c r="R679" s="64"/>
      <c r="S679" s="64"/>
      <c r="T679" s="64"/>
      <c r="U679" s="82"/>
      <c r="V679" s="81"/>
      <c r="W679" s="81"/>
      <c r="X679" s="80"/>
      <c r="Y679" s="79"/>
      <c r="Z679" s="78"/>
      <c r="AB679" s="63"/>
      <c r="AR679" s="63"/>
      <c r="AS679" s="64"/>
      <c r="AT679" s="64"/>
      <c r="AU679" s="64"/>
      <c r="AV679" s="77" t="s">
        <v>50</v>
      </c>
      <c r="AW679" s="76" t="e">
        <f>_xlfn.STDEV.P(AW653:AW672)</f>
        <v>#REF!</v>
      </c>
      <c r="AX679" s="76" t="e">
        <f>_xlfn.STDEV.P(AX653:AX672)</f>
        <v>#REF!</v>
      </c>
      <c r="AY679" s="64"/>
      <c r="AZ679" s="76" t="e">
        <f>_xlfn.STDEV.P(AZ653:AZ672)</f>
        <v>#REF!</v>
      </c>
      <c r="BA679" s="76" t="e">
        <f>_xlfn.STDEV.P(BA653:BA672)</f>
        <v>#REF!</v>
      </c>
      <c r="BB679" s="64"/>
      <c r="BC679" s="76" t="e">
        <f>_xlfn.STDEV.P(BC653:BC672)</f>
        <v>#REF!</v>
      </c>
      <c r="BD679" s="76" t="e">
        <f>_xlfn.STDEV.P(BD653:BD672)</f>
        <v>#REF!</v>
      </c>
      <c r="BE679" s="64"/>
      <c r="BF679" s="76" t="e">
        <f>_xlfn.STDEV.P(BF653:BF672)</f>
        <v>#REF!</v>
      </c>
      <c r="BG679" s="76" t="e">
        <f>_xlfn.STDEV.P(BG653:BG672)</f>
        <v>#REF!</v>
      </c>
      <c r="BH679" s="64"/>
      <c r="BI679" s="76" t="e">
        <f>_xlfn.STDEV.P(BI653:BI672)</f>
        <v>#REF!</v>
      </c>
      <c r="BJ679" s="76" t="e">
        <f>_xlfn.STDEV.P(BJ653:BJ672)</f>
        <v>#REF!</v>
      </c>
      <c r="BK679" s="64"/>
      <c r="BL679" s="76" t="e">
        <f>_xlfn.STDEV.P(BL653:BL672)</f>
        <v>#DIV/0!</v>
      </c>
      <c r="BM679" s="76" t="e">
        <f>_xlfn.STDEV.P(BM653:BM672)</f>
        <v>#DIV/0!</v>
      </c>
      <c r="BN679" s="64"/>
      <c r="BO679" s="76" t="e">
        <f>_xlfn.STDEV.P(BO653:BO672)</f>
        <v>#DIV/0!</v>
      </c>
      <c r="BP679" s="76" t="e">
        <f>_xlfn.STDEV.P(BP653:BP672)</f>
        <v>#DIV/0!</v>
      </c>
      <c r="BQ679" s="64"/>
      <c r="BR679" s="76" t="e">
        <f>_xlfn.STDEV.P(BR653:BR672)</f>
        <v>#DIV/0!</v>
      </c>
      <c r="BS679" s="76" t="e">
        <f>_xlfn.STDEV.P(BS653:BS672)</f>
        <v>#DIV/0!</v>
      </c>
      <c r="BT679" s="64"/>
      <c r="BU679" s="76" t="e">
        <f>_xlfn.STDEV.P(BU653:BU672)</f>
        <v>#DIV/0!</v>
      </c>
      <c r="BV679" s="76" t="e">
        <f>_xlfn.STDEV.P(BV653:BV672)</f>
        <v>#DIV/0!</v>
      </c>
      <c r="BX679" s="63"/>
    </row>
    <row r="680" spans="1:76" s="59" customFormat="1" x14ac:dyDescent="0.2">
      <c r="A680" s="75" t="str">
        <f ca="1">HYPERLINK("#"&amp;"'"&amp;A$2&amp;"'!a1","Back to top")</f>
        <v>Back to top</v>
      </c>
      <c r="B680" s="75"/>
      <c r="C680" s="64"/>
      <c r="D680" s="431"/>
      <c r="E680" s="432"/>
      <c r="F680" s="432"/>
      <c r="G680" s="432"/>
      <c r="H680" s="432"/>
      <c r="I680" s="432"/>
      <c r="J680" s="432"/>
      <c r="K680" s="433"/>
      <c r="U680" s="136" t="s">
        <v>49</v>
      </c>
      <c r="V680" s="161"/>
      <c r="W680" s="81"/>
      <c r="X680" s="70"/>
      <c r="Y680" s="69"/>
      <c r="Z680" s="68"/>
      <c r="AB680" s="63"/>
      <c r="AR680" s="63"/>
      <c r="AS680" s="64"/>
      <c r="AT680" s="64"/>
      <c r="AU680" s="64"/>
      <c r="AV680" s="73" t="s">
        <v>48</v>
      </c>
      <c r="AW680" s="72">
        <f>COUNTIF(AW653:AW672,"&gt;0")</f>
        <v>0</v>
      </c>
      <c r="AX680" s="72">
        <f>COUNTIF(AX653:AX672,"&gt;0")</f>
        <v>0</v>
      </c>
      <c r="AY680" s="64"/>
      <c r="AZ680" s="72">
        <f>COUNTIF(AZ653:AZ672,"&gt;0")</f>
        <v>0</v>
      </c>
      <c r="BA680" s="72">
        <f>COUNTIF(BA653:BA672,"&gt;0")</f>
        <v>0</v>
      </c>
      <c r="BB680" s="64"/>
      <c r="BC680" s="72">
        <f>COUNTIF(BC653:BC672,"&gt;0")</f>
        <v>0</v>
      </c>
      <c r="BD680" s="72">
        <f>COUNTIF(BD653:BD672,"&gt;0")</f>
        <v>0</v>
      </c>
      <c r="BE680" s="64"/>
      <c r="BF680" s="72">
        <f>COUNTIF(BF653:BF672,"&gt;0")</f>
        <v>0</v>
      </c>
      <c r="BG680" s="72">
        <f>COUNTIF(BG653:BG672,"&gt;0")</f>
        <v>0</v>
      </c>
      <c r="BH680" s="64"/>
      <c r="BI680" s="72">
        <f>COUNTIF(BI653:BI672,"&gt;0")</f>
        <v>0</v>
      </c>
      <c r="BJ680" s="72">
        <f>COUNTIF(BJ653:BJ672,"&gt;0")</f>
        <v>0</v>
      </c>
      <c r="BK680" s="64"/>
      <c r="BL680" s="72">
        <f>COUNTIF(BL653:BL672,"&gt;0")</f>
        <v>0</v>
      </c>
      <c r="BM680" s="72">
        <f>COUNTIF(BM653:BM672,"&gt;0")</f>
        <v>0</v>
      </c>
      <c r="BN680" s="64"/>
      <c r="BO680" s="72">
        <f>COUNTIF(BO653:BO672,"&gt;0")</f>
        <v>0</v>
      </c>
      <c r="BP680" s="72">
        <f>COUNTIF(BP653:BP672,"&gt;0")</f>
        <v>0</v>
      </c>
      <c r="BQ680" s="64"/>
      <c r="BR680" s="72">
        <f>COUNTIF(BR653:BR672,"&gt;0")</f>
        <v>0</v>
      </c>
      <c r="BS680" s="72">
        <f>COUNTIF(BS653:BS672,"&gt;0")</f>
        <v>0</v>
      </c>
      <c r="BT680" s="64"/>
      <c r="BU680" s="72">
        <f>COUNTIF(BU653:BU672,"&gt;0")</f>
        <v>0</v>
      </c>
      <c r="BV680" s="72">
        <f>COUNTIF(BV653:BV672,"&gt;0")</f>
        <v>0</v>
      </c>
      <c r="BX680" s="63"/>
    </row>
    <row r="681" spans="1:76" s="59" customFormat="1" ht="14.25" x14ac:dyDescent="0.2">
      <c r="U681" s="137" t="s">
        <v>47</v>
      </c>
      <c r="W681" s="64"/>
      <c r="X681" s="70"/>
      <c r="Y681" s="69"/>
      <c r="Z681" s="68"/>
      <c r="AB681" s="63"/>
      <c r="AR681" s="63"/>
      <c r="BX681" s="63"/>
    </row>
    <row r="682" spans="1:76" s="64" customFormat="1" ht="14.25" x14ac:dyDescent="0.2">
      <c r="A682" s="83"/>
      <c r="B682" s="83"/>
      <c r="C682" s="83"/>
      <c r="D682" s="83"/>
      <c r="E682" s="83"/>
      <c r="F682" s="83"/>
      <c r="G682" s="83"/>
      <c r="H682" s="83"/>
      <c r="J682" s="73"/>
      <c r="T682" s="73"/>
      <c r="U682" s="83"/>
      <c r="V682" s="83"/>
      <c r="X682" s="67"/>
      <c r="Y682" s="66"/>
      <c r="Z682" s="65"/>
      <c r="AB682" s="152"/>
      <c r="AR682" s="152"/>
      <c r="AV682" s="83"/>
      <c r="BX682" s="152"/>
    </row>
    <row r="683" spans="1:76" s="59" customFormat="1" ht="14.25" x14ac:dyDescent="0.2">
      <c r="J683" s="64"/>
      <c r="K683" s="83"/>
      <c r="L683" s="64"/>
      <c r="M683" s="64"/>
      <c r="N683" s="64"/>
      <c r="O683" s="64"/>
      <c r="P683" s="64"/>
      <c r="Q683" s="64"/>
      <c r="R683" s="64"/>
      <c r="S683" s="64"/>
      <c r="T683" s="64"/>
      <c r="U683" s="64"/>
      <c r="V683" s="64"/>
      <c r="W683" s="64"/>
      <c r="X683" s="64"/>
      <c r="Y683" s="64"/>
      <c r="Z683" s="64"/>
      <c r="AB683" s="63"/>
      <c r="AR683" s="63"/>
      <c r="BX683" s="63"/>
    </row>
    <row r="684" spans="1:76" s="59" customFormat="1" ht="15.95" customHeight="1" x14ac:dyDescent="0.2">
      <c r="AB684" s="63"/>
      <c r="AR684" s="63"/>
      <c r="BT684" s="64"/>
      <c r="BX684" s="63"/>
    </row>
    <row r="685" spans="1:76" s="59" customFormat="1" ht="15.95" customHeight="1" x14ac:dyDescent="0.2">
      <c r="AB685" s="63"/>
      <c r="AR685" s="63"/>
      <c r="BT685" s="64"/>
      <c r="BX685" s="63"/>
    </row>
    <row r="686" spans="1:76" s="59" customFormat="1" ht="15.95" customHeight="1" x14ac:dyDescent="0.2">
      <c r="AB686" s="63"/>
      <c r="AR686" s="63"/>
      <c r="BT686" s="64"/>
      <c r="BX686" s="63"/>
    </row>
    <row r="687" spans="1:76" s="2" customFormat="1" ht="15.75" x14ac:dyDescent="0.25">
      <c r="A687" s="134">
        <f>1+A650</f>
        <v>19</v>
      </c>
      <c r="B687" s="134"/>
      <c r="C687" s="167" t="s">
        <v>221</v>
      </c>
      <c r="D687" s="166"/>
      <c r="E687" s="166"/>
      <c r="F687" s="166"/>
      <c r="G687" s="166"/>
      <c r="H687" s="166"/>
      <c r="I687" s="165"/>
      <c r="J687" s="165"/>
      <c r="K687" s="166"/>
      <c r="L687" s="166"/>
      <c r="M687" s="165"/>
      <c r="N687" s="165"/>
      <c r="O687" s="165"/>
      <c r="P687" s="165"/>
      <c r="Q687" s="165"/>
      <c r="R687" s="165"/>
      <c r="S687" s="165"/>
      <c r="T687" s="165"/>
      <c r="U687" s="165"/>
      <c r="V687" s="165"/>
      <c r="W687" s="165"/>
      <c r="X687" s="165"/>
      <c r="Y687" s="165"/>
      <c r="Z687" s="165"/>
      <c r="AS687" s="130">
        <f>A687</f>
        <v>19</v>
      </c>
      <c r="AT687" s="130" t="str">
        <f>C687</f>
        <v>Indirect CO2 Emissions per CONVENTIONAL Implementation OR functional Unit -- CHOOSE ONLY ONE</v>
      </c>
    </row>
    <row r="688" spans="1:76" s="59" customFormat="1" x14ac:dyDescent="0.25">
      <c r="A688" s="162"/>
      <c r="B688" s="162"/>
      <c r="C688" s="162"/>
      <c r="D688" s="164"/>
      <c r="E688" s="164"/>
      <c r="F688" s="164"/>
      <c r="G688" s="164"/>
      <c r="H688" s="164"/>
      <c r="I688" s="162"/>
      <c r="J688" s="162"/>
      <c r="K688" s="164"/>
      <c r="L688" s="164"/>
      <c r="M688" s="162"/>
      <c r="N688" s="162"/>
      <c r="O688" s="162"/>
      <c r="P688" s="162"/>
      <c r="Q688" s="162"/>
      <c r="R688" s="162"/>
      <c r="S688" s="162"/>
      <c r="T688" s="162"/>
      <c r="U688" s="162"/>
      <c r="V688" s="162"/>
      <c r="W688" s="162"/>
      <c r="X688" s="162"/>
      <c r="Y688" s="162"/>
      <c r="Z688" s="162"/>
      <c r="AB688" s="63"/>
      <c r="AR688" s="63"/>
      <c r="AS688" s="89"/>
      <c r="AT688" s="89"/>
      <c r="AU688" s="89"/>
      <c r="AV688" s="89"/>
      <c r="AW688" s="128" t="e">
        <f>IF($AV$45="Region",'[1]Advanced Controls'!$A$59,'[1]AEZ Data'!$A$78)</f>
        <v>#REF!</v>
      </c>
      <c r="AX688" s="128"/>
      <c r="AY688" s="89"/>
      <c r="AZ688" s="128" t="e">
        <f>IF($AV$45="Region",'[1]Advanced Controls'!$A$60,'[1]AEZ Data'!$A$80)</f>
        <v>#REF!</v>
      </c>
      <c r="BA688" s="128"/>
      <c r="BB688" s="89"/>
      <c r="BC688" s="128" t="e">
        <f>IF($AV$45="Region",'[1]Advanced Controls'!$A$61,'[1]AEZ Data'!$A$79)</f>
        <v>#REF!</v>
      </c>
      <c r="BD688" s="128"/>
      <c r="BE688" s="89"/>
      <c r="BF688" s="128" t="e">
        <f>IF($AV$45="Region",'[1]Advanced Controls'!$A$62,'[1]AEZ Data'!$A$81)</f>
        <v>#REF!</v>
      </c>
      <c r="BG688" s="128"/>
      <c r="BH688" s="89"/>
      <c r="BI688" s="128" t="e">
        <f>IF($AV$45="Region",'[1]Advanced Controls'!$A$63,'[1]AEZ Data'!$A$82)</f>
        <v>#REF!</v>
      </c>
      <c r="BJ688" s="128"/>
      <c r="BK688" s="89"/>
      <c r="BL688" s="128" t="s">
        <v>90</v>
      </c>
      <c r="BM688" s="128"/>
      <c r="BN688" s="89"/>
      <c r="BO688" s="128" t="s">
        <v>89</v>
      </c>
      <c r="BP688" s="128"/>
      <c r="BQ688" s="89"/>
      <c r="BR688" s="128" t="s">
        <v>88</v>
      </c>
      <c r="BS688" s="128"/>
      <c r="BT688" s="89"/>
      <c r="BU688" s="128" t="s">
        <v>87</v>
      </c>
      <c r="BV688" s="128"/>
      <c r="BW688" s="89"/>
      <c r="BX688" s="63"/>
    </row>
    <row r="689" spans="1:76" s="59" customFormat="1" ht="45.75" thickBot="1" x14ac:dyDescent="0.3">
      <c r="A689" s="163" t="s">
        <v>86</v>
      </c>
      <c r="B689" s="127" t="s">
        <v>85</v>
      </c>
      <c r="C689" s="124" t="s">
        <v>84</v>
      </c>
      <c r="D689" s="126" t="s">
        <v>83</v>
      </c>
      <c r="E689" s="126" t="s">
        <v>82</v>
      </c>
      <c r="F689" s="124" t="s">
        <v>81</v>
      </c>
      <c r="G689" s="125" t="s">
        <v>80</v>
      </c>
      <c r="H689" s="124" t="s">
        <v>79</v>
      </c>
      <c r="I689" s="124" t="s">
        <v>78</v>
      </c>
      <c r="J689" s="124" t="s">
        <v>77</v>
      </c>
      <c r="K689" s="123" t="s">
        <v>76</v>
      </c>
      <c r="L689" s="122" t="s">
        <v>75</v>
      </c>
      <c r="M689" s="121" t="s">
        <v>74</v>
      </c>
      <c r="N689" s="119" t="s">
        <v>73</v>
      </c>
      <c r="O689" s="120" t="s">
        <v>72</v>
      </c>
      <c r="P689" s="119" t="s">
        <v>71</v>
      </c>
      <c r="Q689" s="441"/>
      <c r="R689" s="441"/>
      <c r="S689" s="114"/>
      <c r="T689" s="118" t="s">
        <v>70</v>
      </c>
      <c r="U689" s="117" t="s">
        <v>66</v>
      </c>
      <c r="V689" s="117" t="s">
        <v>65</v>
      </c>
      <c r="W689" s="117" t="s">
        <v>69</v>
      </c>
      <c r="X689" s="116" t="s">
        <v>68</v>
      </c>
      <c r="Y689" s="114"/>
      <c r="Z689" s="114"/>
      <c r="AB689" s="63"/>
      <c r="AR689" s="63"/>
      <c r="AS689" s="114"/>
      <c r="AT689" s="114"/>
      <c r="AU689" s="116" t="s">
        <v>67</v>
      </c>
      <c r="AV689" s="114"/>
      <c r="AW689" s="115" t="s">
        <v>66</v>
      </c>
      <c r="AX689" s="115" t="s">
        <v>65</v>
      </c>
      <c r="AY689" s="114"/>
      <c r="AZ689" s="115" t="s">
        <v>66</v>
      </c>
      <c r="BA689" s="115" t="s">
        <v>65</v>
      </c>
      <c r="BB689" s="114"/>
      <c r="BC689" s="115" t="s">
        <v>66</v>
      </c>
      <c r="BD689" s="115" t="s">
        <v>65</v>
      </c>
      <c r="BE689" s="114"/>
      <c r="BF689" s="115" t="s">
        <v>66</v>
      </c>
      <c r="BG689" s="115" t="s">
        <v>65</v>
      </c>
      <c r="BH689" s="114"/>
      <c r="BI689" s="115" t="s">
        <v>66</v>
      </c>
      <c r="BJ689" s="115" t="s">
        <v>65</v>
      </c>
      <c r="BK689" s="114"/>
      <c r="BL689" s="115" t="s">
        <v>66</v>
      </c>
      <c r="BM689" s="115" t="s">
        <v>65</v>
      </c>
      <c r="BN689" s="114"/>
      <c r="BO689" s="115" t="s">
        <v>66</v>
      </c>
      <c r="BP689" s="115" t="s">
        <v>65</v>
      </c>
      <c r="BQ689" s="114"/>
      <c r="BR689" s="115" t="s">
        <v>66</v>
      </c>
      <c r="BS689" s="115" t="s">
        <v>65</v>
      </c>
      <c r="BT689" s="114"/>
      <c r="BU689" s="115" t="s">
        <v>66</v>
      </c>
      <c r="BV689" s="115" t="s">
        <v>65</v>
      </c>
      <c r="BW689" s="114"/>
      <c r="BX689" s="63"/>
    </row>
    <row r="690" spans="1:76" s="59" customFormat="1" x14ac:dyDescent="0.25">
      <c r="A690" s="162">
        <v>1</v>
      </c>
      <c r="B690" s="109" t="str">
        <f t="shared" ref="B690:B709" si="424">CONCATENATE(E690,": ",C690)</f>
        <v xml:space="preserve">: </v>
      </c>
      <c r="C690" s="108"/>
      <c r="D690" s="108"/>
      <c r="E690" s="108"/>
      <c r="F690" s="113"/>
      <c r="G690" s="108"/>
      <c r="H690" s="107"/>
      <c r="I690" s="106"/>
      <c r="J690" s="106"/>
      <c r="K690" s="110"/>
      <c r="L690" s="110"/>
      <c r="M690" s="104"/>
      <c r="N690" s="151" t="s">
        <v>219</v>
      </c>
      <c r="O690" s="105"/>
      <c r="P690" s="104"/>
      <c r="Q690" s="440"/>
      <c r="R690" s="440"/>
      <c r="S690" s="64"/>
      <c r="T690" s="103"/>
      <c r="U690" s="101" t="str">
        <f t="shared" ref="U690:U709" si="425">IF(T690="Y","",IF(AND(M690="",K690=""),"",IF(M690="",K690,M690)))</f>
        <v/>
      </c>
      <c r="V690" s="102" t="str">
        <f t="shared" ref="V690:V709" si="426">IF(U690="","",IF($U$718="Y",W690,IF(U690&gt;=$U$710-$AD$36*$U$714,IF(U690&lt;=$U$710+$AD$36*$U$714,U690,""),"")))</f>
        <v/>
      </c>
      <c r="W690" s="101" t="str">
        <f t="shared" ref="W690:W709" si="427">IF(T690="Y","",IF(AND(M690="",K690=""),"",IF(M690="",K690*O690,M690*O690)))</f>
        <v/>
      </c>
      <c r="X690" s="100" t="str">
        <f t="shared" ref="X690:X709" si="428">IF(AND(N690="",L690=""),"",IF(N690="",L690,N690))</f>
        <v>t CO2-eq/ ha/ yr</v>
      </c>
      <c r="Y690" s="89"/>
      <c r="Z690" s="89"/>
      <c r="AB690" s="63"/>
      <c r="AR690" s="63"/>
      <c r="AS690" s="89"/>
      <c r="AT690" s="89"/>
      <c r="AU690" s="112" t="str">
        <f>$W690</f>
        <v/>
      </c>
      <c r="AV690" s="89"/>
      <c r="AW690" s="98" t="e">
        <f t="shared" ref="AW690:AW709" si="429">IF($AV$45="region",IF($E690=AW$763,$U690,""),IF($G690=AW$763,$U690,""))</f>
        <v>#REF!</v>
      </c>
      <c r="AX690" s="98" t="e">
        <f t="shared" ref="AX690:AX709" si="430">IF($AV$45="Region",IF($E690=AW$763,$V690,""),IF($G690=AW$763,$V690,""))</f>
        <v>#REF!</v>
      </c>
      <c r="AY690" s="89"/>
      <c r="AZ690" s="98" t="e">
        <f t="shared" ref="AZ690:AZ709" si="431">IF($AV$45="region",IF($E690=AZ$763,$U690,""),IF($G690=AZ$763,$U690,""))</f>
        <v>#REF!</v>
      </c>
      <c r="BA690" s="98" t="e">
        <f t="shared" ref="BA690:BA709" si="432">IF($AV$45="Region",IF($E690=AZ$763,$V690,""),IF($G690=AZ$763,$V690,""))</f>
        <v>#REF!</v>
      </c>
      <c r="BB690" s="89"/>
      <c r="BC690" s="98" t="e">
        <f t="shared" ref="BC690:BC709" si="433">IF($AV$45="region",IF($E690=BC$763,$U690,""),IF($G690=BC$763,$U690,""))</f>
        <v>#REF!</v>
      </c>
      <c r="BD690" s="98" t="e">
        <f t="shared" ref="BD690:BD709" si="434">IF($AV$45="Region",IF($E690=BC$763,$V690,""),IF($G690=BC$763,$V690,""))</f>
        <v>#REF!</v>
      </c>
      <c r="BE690" s="89"/>
      <c r="BF690" s="98" t="e">
        <f t="shared" ref="BF690:BF709" si="435">IF($AV$45="region",IF($E690=BF$763,$U690,""),IF($G690=BF$763,$U690,""))</f>
        <v>#REF!</v>
      </c>
      <c r="BG690" s="98" t="e">
        <f t="shared" ref="BG690:BG709" si="436">IF($AV$45="Region",IF($E690=BF$763,$V690,""),IF($G690=BF$763,$V690,""))</f>
        <v>#REF!</v>
      </c>
      <c r="BH690" s="89"/>
      <c r="BI690" s="98" t="e">
        <f t="shared" ref="BI690:BI709" si="437">IF($AV$45="region",IF($E690=BI$763,$U690,""),IF($G690=BI$763,$U690,""))</f>
        <v>#REF!</v>
      </c>
      <c r="BJ690" s="98" t="e">
        <f t="shared" ref="BJ690:BJ709" si="438">IF($AV$45="Region",IF($E690=BI$763,$V690,""),IF($G690=BI$763,$V690,""))</f>
        <v>#REF!</v>
      </c>
      <c r="BK690" s="89"/>
      <c r="BL690" s="98" t="str">
        <f t="shared" ref="BL690:BL709" si="439">IF($E690=$BL$48,U690,"")</f>
        <v/>
      </c>
      <c r="BM690" s="98" t="str">
        <f t="shared" ref="BM690:BM709" si="440">IF($E690=$BL$48,V690,"")</f>
        <v/>
      </c>
      <c r="BN690" s="89"/>
      <c r="BO690" s="98" t="str">
        <f t="shared" ref="BO690:BO709" si="441">IF($E690=$BO$48,U690,"")</f>
        <v/>
      </c>
      <c r="BP690" s="98" t="str">
        <f t="shared" ref="BP690:BP709" si="442">IF($E690=$BO$48,V690,"")</f>
        <v/>
      </c>
      <c r="BQ690" s="89"/>
      <c r="BR690" s="98" t="str">
        <f t="shared" ref="BR690:BR709" si="443">IF($E690=$BR$48,U690,"")</f>
        <v/>
      </c>
      <c r="BS690" s="98" t="str">
        <f t="shared" ref="BS690:BS709" si="444">IF($E690=$BR$48,V690,"")</f>
        <v/>
      </c>
      <c r="BT690" s="89"/>
      <c r="BU690" s="98" t="str">
        <f t="shared" ref="BU690:BU709" si="445">IF($E690=$BU$48,U690,"")</f>
        <v/>
      </c>
      <c r="BV690" s="98" t="str">
        <f t="shared" ref="BV690:BV709" si="446">IF($E690=$BU$48,V690,"")</f>
        <v/>
      </c>
      <c r="BW690" s="89"/>
      <c r="BX690" s="63"/>
    </row>
    <row r="691" spans="1:76" s="59" customFormat="1" x14ac:dyDescent="0.25">
      <c r="A691" s="162">
        <v>2</v>
      </c>
      <c r="B691" s="109" t="str">
        <f t="shared" si="424"/>
        <v xml:space="preserve">: </v>
      </c>
      <c r="C691" s="108"/>
      <c r="D691" s="108"/>
      <c r="E691" s="108"/>
      <c r="F691" s="108"/>
      <c r="G691" s="108"/>
      <c r="H691" s="107"/>
      <c r="I691" s="106"/>
      <c r="J691" s="106"/>
      <c r="K691" s="105"/>
      <c r="L691" s="110"/>
      <c r="M691" s="104"/>
      <c r="N691" s="151" t="s">
        <v>219</v>
      </c>
      <c r="O691" s="105"/>
      <c r="P691" s="104"/>
      <c r="Q691" s="440"/>
      <c r="R691" s="440"/>
      <c r="S691" s="64"/>
      <c r="T691" s="103"/>
      <c r="U691" s="101" t="str">
        <f t="shared" si="425"/>
        <v/>
      </c>
      <c r="V691" s="102" t="str">
        <f t="shared" si="426"/>
        <v/>
      </c>
      <c r="W691" s="101" t="str">
        <f t="shared" si="427"/>
        <v/>
      </c>
      <c r="X691" s="100" t="str">
        <f t="shared" si="428"/>
        <v>t CO2-eq/ ha/ yr</v>
      </c>
      <c r="Y691" s="89"/>
      <c r="Z691" s="89"/>
      <c r="AB691" s="63"/>
      <c r="AR691" s="63"/>
      <c r="AS691" s="89"/>
      <c r="AT691" s="89"/>
      <c r="AU691" s="99"/>
      <c r="AV691" s="89"/>
      <c r="AW691" s="98" t="e">
        <f t="shared" si="429"/>
        <v>#REF!</v>
      </c>
      <c r="AX691" s="98" t="e">
        <f t="shared" si="430"/>
        <v>#REF!</v>
      </c>
      <c r="AY691" s="89"/>
      <c r="AZ691" s="98" t="e">
        <f t="shared" si="431"/>
        <v>#REF!</v>
      </c>
      <c r="BA691" s="98" t="e">
        <f t="shared" si="432"/>
        <v>#REF!</v>
      </c>
      <c r="BB691" s="89"/>
      <c r="BC691" s="98" t="e">
        <f t="shared" si="433"/>
        <v>#REF!</v>
      </c>
      <c r="BD691" s="98" t="e">
        <f t="shared" si="434"/>
        <v>#REF!</v>
      </c>
      <c r="BE691" s="89"/>
      <c r="BF691" s="98" t="e">
        <f t="shared" si="435"/>
        <v>#REF!</v>
      </c>
      <c r="BG691" s="98" t="e">
        <f t="shared" si="436"/>
        <v>#REF!</v>
      </c>
      <c r="BH691" s="89"/>
      <c r="BI691" s="98" t="e">
        <f t="shared" si="437"/>
        <v>#REF!</v>
      </c>
      <c r="BJ691" s="98" t="e">
        <f t="shared" si="438"/>
        <v>#REF!</v>
      </c>
      <c r="BK691" s="89"/>
      <c r="BL691" s="98" t="str">
        <f t="shared" si="439"/>
        <v/>
      </c>
      <c r="BM691" s="98" t="str">
        <f t="shared" si="440"/>
        <v/>
      </c>
      <c r="BN691" s="89"/>
      <c r="BO691" s="98" t="str">
        <f t="shared" si="441"/>
        <v/>
      </c>
      <c r="BP691" s="98" t="str">
        <f t="shared" si="442"/>
        <v/>
      </c>
      <c r="BQ691" s="89"/>
      <c r="BR691" s="98" t="str">
        <f t="shared" si="443"/>
        <v/>
      </c>
      <c r="BS691" s="98" t="str">
        <f t="shared" si="444"/>
        <v/>
      </c>
      <c r="BT691" s="89"/>
      <c r="BU691" s="98" t="str">
        <f t="shared" si="445"/>
        <v/>
      </c>
      <c r="BV691" s="98" t="str">
        <f t="shared" si="446"/>
        <v/>
      </c>
      <c r="BW691" s="89"/>
      <c r="BX691" s="63"/>
    </row>
    <row r="692" spans="1:76" s="59" customFormat="1" x14ac:dyDescent="0.25">
      <c r="A692" s="162">
        <v>3</v>
      </c>
      <c r="B692" s="109" t="str">
        <f t="shared" si="424"/>
        <v xml:space="preserve">: </v>
      </c>
      <c r="C692" s="106"/>
      <c r="D692" s="106"/>
      <c r="E692" s="108"/>
      <c r="F692" s="106"/>
      <c r="G692" s="108"/>
      <c r="H692" s="107"/>
      <c r="I692" s="106"/>
      <c r="J692" s="106"/>
      <c r="K692" s="104"/>
      <c r="L692" s="110"/>
      <c r="M692" s="104"/>
      <c r="N692" s="151" t="s">
        <v>219</v>
      </c>
      <c r="O692" s="105"/>
      <c r="P692" s="104"/>
      <c r="Q692" s="440"/>
      <c r="R692" s="440"/>
      <c r="S692" s="64"/>
      <c r="T692" s="103"/>
      <c r="U692" s="101" t="str">
        <f t="shared" si="425"/>
        <v/>
      </c>
      <c r="V692" s="102" t="str">
        <f t="shared" si="426"/>
        <v/>
      </c>
      <c r="W692" s="101" t="str">
        <f t="shared" si="427"/>
        <v/>
      </c>
      <c r="X692" s="100" t="str">
        <f t="shared" si="428"/>
        <v>t CO2-eq/ ha/ yr</v>
      </c>
      <c r="Y692" s="89"/>
      <c r="Z692" s="89"/>
      <c r="AB692" s="63"/>
      <c r="AR692" s="63"/>
      <c r="AS692" s="89"/>
      <c r="AT692" s="89"/>
      <c r="AU692" s="64"/>
      <c r="AV692" s="89"/>
      <c r="AW692" s="98" t="e">
        <f t="shared" si="429"/>
        <v>#REF!</v>
      </c>
      <c r="AX692" s="98" t="e">
        <f t="shared" si="430"/>
        <v>#REF!</v>
      </c>
      <c r="AY692" s="89"/>
      <c r="AZ692" s="98" t="e">
        <f t="shared" si="431"/>
        <v>#REF!</v>
      </c>
      <c r="BA692" s="98" t="e">
        <f t="shared" si="432"/>
        <v>#REF!</v>
      </c>
      <c r="BB692" s="89"/>
      <c r="BC692" s="98" t="e">
        <f t="shared" si="433"/>
        <v>#REF!</v>
      </c>
      <c r="BD692" s="98" t="e">
        <f t="shared" si="434"/>
        <v>#REF!</v>
      </c>
      <c r="BE692" s="89"/>
      <c r="BF692" s="98" t="e">
        <f t="shared" si="435"/>
        <v>#REF!</v>
      </c>
      <c r="BG692" s="98" t="e">
        <f t="shared" si="436"/>
        <v>#REF!</v>
      </c>
      <c r="BH692" s="89"/>
      <c r="BI692" s="98" t="e">
        <f t="shared" si="437"/>
        <v>#REF!</v>
      </c>
      <c r="BJ692" s="98" t="e">
        <f t="shared" si="438"/>
        <v>#REF!</v>
      </c>
      <c r="BK692" s="89"/>
      <c r="BL692" s="98" t="str">
        <f t="shared" si="439"/>
        <v/>
      </c>
      <c r="BM692" s="98" t="str">
        <f t="shared" si="440"/>
        <v/>
      </c>
      <c r="BN692" s="89"/>
      <c r="BO692" s="98" t="str">
        <f t="shared" si="441"/>
        <v/>
      </c>
      <c r="BP692" s="98" t="str">
        <f t="shared" si="442"/>
        <v/>
      </c>
      <c r="BQ692" s="89"/>
      <c r="BR692" s="98" t="str">
        <f t="shared" si="443"/>
        <v/>
      </c>
      <c r="BS692" s="98" t="str">
        <f t="shared" si="444"/>
        <v/>
      </c>
      <c r="BT692" s="89"/>
      <c r="BU692" s="98" t="str">
        <f t="shared" si="445"/>
        <v/>
      </c>
      <c r="BV692" s="98" t="str">
        <f t="shared" si="446"/>
        <v/>
      </c>
      <c r="BW692" s="89"/>
      <c r="BX692" s="63"/>
    </row>
    <row r="693" spans="1:76" s="59" customFormat="1" x14ac:dyDescent="0.25">
      <c r="A693" s="162">
        <v>4</v>
      </c>
      <c r="B693" s="109" t="str">
        <f t="shared" si="424"/>
        <v xml:space="preserve">: </v>
      </c>
      <c r="C693" s="106"/>
      <c r="D693" s="106"/>
      <c r="E693" s="108"/>
      <c r="F693" s="106"/>
      <c r="G693" s="108"/>
      <c r="H693" s="107"/>
      <c r="I693" s="106"/>
      <c r="J693" s="106"/>
      <c r="K693" s="104"/>
      <c r="L693" s="110"/>
      <c r="M693" s="104"/>
      <c r="N693" s="151" t="s">
        <v>219</v>
      </c>
      <c r="O693" s="105"/>
      <c r="P693" s="104"/>
      <c r="Q693" s="440"/>
      <c r="R693" s="440"/>
      <c r="S693" s="64"/>
      <c r="T693" s="103"/>
      <c r="U693" s="101" t="str">
        <f t="shared" si="425"/>
        <v/>
      </c>
      <c r="V693" s="102" t="str">
        <f t="shared" si="426"/>
        <v/>
      </c>
      <c r="W693" s="101" t="str">
        <f t="shared" si="427"/>
        <v/>
      </c>
      <c r="X693" s="100" t="str">
        <f t="shared" si="428"/>
        <v>t CO2-eq/ ha/ yr</v>
      </c>
      <c r="Y693" s="89"/>
      <c r="Z693" s="89"/>
      <c r="AB693" s="63"/>
      <c r="AR693" s="63"/>
      <c r="AS693" s="89"/>
      <c r="AT693" s="89"/>
      <c r="AU693" s="99"/>
      <c r="AV693" s="89"/>
      <c r="AW693" s="98" t="e">
        <f t="shared" si="429"/>
        <v>#REF!</v>
      </c>
      <c r="AX693" s="98" t="e">
        <f t="shared" si="430"/>
        <v>#REF!</v>
      </c>
      <c r="AY693" s="89"/>
      <c r="AZ693" s="98" t="e">
        <f t="shared" si="431"/>
        <v>#REF!</v>
      </c>
      <c r="BA693" s="98" t="e">
        <f t="shared" si="432"/>
        <v>#REF!</v>
      </c>
      <c r="BB693" s="89"/>
      <c r="BC693" s="98" t="e">
        <f t="shared" si="433"/>
        <v>#REF!</v>
      </c>
      <c r="BD693" s="98" t="e">
        <f t="shared" si="434"/>
        <v>#REF!</v>
      </c>
      <c r="BE693" s="89"/>
      <c r="BF693" s="98" t="e">
        <f t="shared" si="435"/>
        <v>#REF!</v>
      </c>
      <c r="BG693" s="98" t="e">
        <f t="shared" si="436"/>
        <v>#REF!</v>
      </c>
      <c r="BH693" s="89"/>
      <c r="BI693" s="98" t="e">
        <f t="shared" si="437"/>
        <v>#REF!</v>
      </c>
      <c r="BJ693" s="98" t="e">
        <f t="shared" si="438"/>
        <v>#REF!</v>
      </c>
      <c r="BK693" s="89"/>
      <c r="BL693" s="98" t="str">
        <f t="shared" si="439"/>
        <v/>
      </c>
      <c r="BM693" s="98" t="str">
        <f t="shared" si="440"/>
        <v/>
      </c>
      <c r="BN693" s="89"/>
      <c r="BO693" s="98" t="str">
        <f t="shared" si="441"/>
        <v/>
      </c>
      <c r="BP693" s="98" t="str">
        <f t="shared" si="442"/>
        <v/>
      </c>
      <c r="BQ693" s="89"/>
      <c r="BR693" s="98" t="str">
        <f t="shared" si="443"/>
        <v/>
      </c>
      <c r="BS693" s="98" t="str">
        <f t="shared" si="444"/>
        <v/>
      </c>
      <c r="BT693" s="89"/>
      <c r="BU693" s="98" t="str">
        <f t="shared" si="445"/>
        <v/>
      </c>
      <c r="BV693" s="98" t="str">
        <f t="shared" si="446"/>
        <v/>
      </c>
      <c r="BW693" s="89"/>
      <c r="BX693" s="63"/>
    </row>
    <row r="694" spans="1:76" s="59" customFormat="1" x14ac:dyDescent="0.25">
      <c r="A694" s="162">
        <v>5</v>
      </c>
      <c r="B694" s="109" t="str">
        <f t="shared" si="424"/>
        <v xml:space="preserve">: </v>
      </c>
      <c r="C694" s="106"/>
      <c r="D694" s="106"/>
      <c r="E694" s="108"/>
      <c r="F694" s="106"/>
      <c r="G694" s="108"/>
      <c r="H694" s="107"/>
      <c r="I694" s="106"/>
      <c r="J694" s="106"/>
      <c r="K694" s="104"/>
      <c r="L694" s="110"/>
      <c r="M694" s="104"/>
      <c r="N694" s="151" t="s">
        <v>219</v>
      </c>
      <c r="O694" s="105"/>
      <c r="P694" s="104"/>
      <c r="Q694" s="440"/>
      <c r="R694" s="440"/>
      <c r="S694" s="64"/>
      <c r="T694" s="103"/>
      <c r="U694" s="101" t="str">
        <f t="shared" si="425"/>
        <v/>
      </c>
      <c r="V694" s="102" t="str">
        <f t="shared" si="426"/>
        <v/>
      </c>
      <c r="W694" s="101" t="str">
        <f t="shared" si="427"/>
        <v/>
      </c>
      <c r="X694" s="100" t="str">
        <f t="shared" si="428"/>
        <v>t CO2-eq/ ha/ yr</v>
      </c>
      <c r="Y694" s="89"/>
      <c r="Z694" s="89"/>
      <c r="AB694" s="63"/>
      <c r="AR694" s="63"/>
      <c r="AS694" s="89"/>
      <c r="AT694" s="89"/>
      <c r="AU694" s="99"/>
      <c r="AV694" s="89"/>
      <c r="AW694" s="98" t="e">
        <f t="shared" si="429"/>
        <v>#REF!</v>
      </c>
      <c r="AX694" s="98" t="e">
        <f t="shared" si="430"/>
        <v>#REF!</v>
      </c>
      <c r="AY694" s="89"/>
      <c r="AZ694" s="98" t="e">
        <f t="shared" si="431"/>
        <v>#REF!</v>
      </c>
      <c r="BA694" s="98" t="e">
        <f t="shared" si="432"/>
        <v>#REF!</v>
      </c>
      <c r="BB694" s="89"/>
      <c r="BC694" s="98" t="e">
        <f t="shared" si="433"/>
        <v>#REF!</v>
      </c>
      <c r="BD694" s="98" t="e">
        <f t="shared" si="434"/>
        <v>#REF!</v>
      </c>
      <c r="BE694" s="89"/>
      <c r="BF694" s="98" t="e">
        <f t="shared" si="435"/>
        <v>#REF!</v>
      </c>
      <c r="BG694" s="98" t="e">
        <f t="shared" si="436"/>
        <v>#REF!</v>
      </c>
      <c r="BH694" s="89"/>
      <c r="BI694" s="98" t="e">
        <f t="shared" si="437"/>
        <v>#REF!</v>
      </c>
      <c r="BJ694" s="98" t="e">
        <f t="shared" si="438"/>
        <v>#REF!</v>
      </c>
      <c r="BK694" s="89"/>
      <c r="BL694" s="98" t="str">
        <f t="shared" si="439"/>
        <v/>
      </c>
      <c r="BM694" s="98" t="str">
        <f t="shared" si="440"/>
        <v/>
      </c>
      <c r="BN694" s="89"/>
      <c r="BO694" s="98" t="str">
        <f t="shared" si="441"/>
        <v/>
      </c>
      <c r="BP694" s="98" t="str">
        <f t="shared" si="442"/>
        <v/>
      </c>
      <c r="BQ694" s="89"/>
      <c r="BR694" s="98" t="str">
        <f t="shared" si="443"/>
        <v/>
      </c>
      <c r="BS694" s="98" t="str">
        <f t="shared" si="444"/>
        <v/>
      </c>
      <c r="BT694" s="89"/>
      <c r="BU694" s="98" t="str">
        <f t="shared" si="445"/>
        <v/>
      </c>
      <c r="BV694" s="98" t="str">
        <f t="shared" si="446"/>
        <v/>
      </c>
      <c r="BW694" s="89"/>
      <c r="BX694" s="63"/>
    </row>
    <row r="695" spans="1:76" s="59" customFormat="1" x14ac:dyDescent="0.25">
      <c r="A695" s="162">
        <v>6</v>
      </c>
      <c r="B695" s="109" t="str">
        <f t="shared" si="424"/>
        <v xml:space="preserve">: </v>
      </c>
      <c r="C695" s="106"/>
      <c r="D695" s="106"/>
      <c r="E695" s="108"/>
      <c r="F695" s="106"/>
      <c r="G695" s="108"/>
      <c r="H695" s="107"/>
      <c r="I695" s="106"/>
      <c r="J695" s="106"/>
      <c r="K695" s="104"/>
      <c r="L695" s="110"/>
      <c r="M695" s="104"/>
      <c r="N695" s="151" t="s">
        <v>219</v>
      </c>
      <c r="O695" s="105"/>
      <c r="P695" s="104"/>
      <c r="Q695" s="440"/>
      <c r="R695" s="440"/>
      <c r="S695" s="64"/>
      <c r="T695" s="103"/>
      <c r="U695" s="101" t="str">
        <f t="shared" si="425"/>
        <v/>
      </c>
      <c r="V695" s="102" t="str">
        <f t="shared" si="426"/>
        <v/>
      </c>
      <c r="W695" s="101" t="str">
        <f t="shared" si="427"/>
        <v/>
      </c>
      <c r="X695" s="100" t="str">
        <f t="shared" si="428"/>
        <v>t CO2-eq/ ha/ yr</v>
      </c>
      <c r="Y695" s="89"/>
      <c r="Z695" s="89"/>
      <c r="AB695" s="63"/>
      <c r="AR695" s="63"/>
      <c r="AS695" s="89"/>
      <c r="AT695" s="89"/>
      <c r="AU695" s="99"/>
      <c r="AV695" s="89"/>
      <c r="AW695" s="98" t="e">
        <f t="shared" si="429"/>
        <v>#REF!</v>
      </c>
      <c r="AX695" s="98" t="e">
        <f t="shared" si="430"/>
        <v>#REF!</v>
      </c>
      <c r="AY695" s="89"/>
      <c r="AZ695" s="98" t="e">
        <f t="shared" si="431"/>
        <v>#REF!</v>
      </c>
      <c r="BA695" s="98" t="e">
        <f t="shared" si="432"/>
        <v>#REF!</v>
      </c>
      <c r="BB695" s="89"/>
      <c r="BC695" s="98" t="e">
        <f t="shared" si="433"/>
        <v>#REF!</v>
      </c>
      <c r="BD695" s="98" t="e">
        <f t="shared" si="434"/>
        <v>#REF!</v>
      </c>
      <c r="BE695" s="89"/>
      <c r="BF695" s="98" t="e">
        <f t="shared" si="435"/>
        <v>#REF!</v>
      </c>
      <c r="BG695" s="98" t="e">
        <f t="shared" si="436"/>
        <v>#REF!</v>
      </c>
      <c r="BH695" s="89"/>
      <c r="BI695" s="98" t="e">
        <f t="shared" si="437"/>
        <v>#REF!</v>
      </c>
      <c r="BJ695" s="98" t="e">
        <f t="shared" si="438"/>
        <v>#REF!</v>
      </c>
      <c r="BK695" s="89"/>
      <c r="BL695" s="98" t="str">
        <f t="shared" si="439"/>
        <v/>
      </c>
      <c r="BM695" s="98" t="str">
        <f t="shared" si="440"/>
        <v/>
      </c>
      <c r="BN695" s="89"/>
      <c r="BO695" s="98" t="str">
        <f t="shared" si="441"/>
        <v/>
      </c>
      <c r="BP695" s="98" t="str">
        <f t="shared" si="442"/>
        <v/>
      </c>
      <c r="BQ695" s="89"/>
      <c r="BR695" s="98" t="str">
        <f t="shared" si="443"/>
        <v/>
      </c>
      <c r="BS695" s="98" t="str">
        <f t="shared" si="444"/>
        <v/>
      </c>
      <c r="BT695" s="89"/>
      <c r="BU695" s="98" t="str">
        <f t="shared" si="445"/>
        <v/>
      </c>
      <c r="BV695" s="98" t="str">
        <f t="shared" si="446"/>
        <v/>
      </c>
      <c r="BW695" s="89"/>
      <c r="BX695" s="63"/>
    </row>
    <row r="696" spans="1:76" s="59" customFormat="1" x14ac:dyDescent="0.25">
      <c r="A696" s="162">
        <v>7</v>
      </c>
      <c r="B696" s="109" t="str">
        <f t="shared" si="424"/>
        <v xml:space="preserve">: </v>
      </c>
      <c r="C696" s="106"/>
      <c r="D696" s="106"/>
      <c r="E696" s="108"/>
      <c r="F696" s="106"/>
      <c r="G696" s="108"/>
      <c r="H696" s="107"/>
      <c r="I696" s="106"/>
      <c r="J696" s="106"/>
      <c r="K696" s="104"/>
      <c r="L696" s="110"/>
      <c r="M696" s="104"/>
      <c r="N696" s="151" t="s">
        <v>219</v>
      </c>
      <c r="O696" s="105"/>
      <c r="P696" s="104"/>
      <c r="Q696" s="440"/>
      <c r="R696" s="440"/>
      <c r="S696" s="64"/>
      <c r="T696" s="103"/>
      <c r="U696" s="101" t="str">
        <f t="shared" si="425"/>
        <v/>
      </c>
      <c r="V696" s="102" t="str">
        <f t="shared" si="426"/>
        <v/>
      </c>
      <c r="W696" s="101" t="str">
        <f t="shared" si="427"/>
        <v/>
      </c>
      <c r="X696" s="100" t="str">
        <f t="shared" si="428"/>
        <v>t CO2-eq/ ha/ yr</v>
      </c>
      <c r="Y696" s="89"/>
      <c r="Z696" s="89"/>
      <c r="AB696" s="63"/>
      <c r="AR696" s="63"/>
      <c r="AS696" s="89"/>
      <c r="AT696" s="89"/>
      <c r="AU696" s="99"/>
      <c r="AV696" s="89"/>
      <c r="AW696" s="98" t="e">
        <f t="shared" si="429"/>
        <v>#REF!</v>
      </c>
      <c r="AX696" s="98" t="e">
        <f t="shared" si="430"/>
        <v>#REF!</v>
      </c>
      <c r="AY696" s="89"/>
      <c r="AZ696" s="98" t="e">
        <f t="shared" si="431"/>
        <v>#REF!</v>
      </c>
      <c r="BA696" s="98" t="e">
        <f t="shared" si="432"/>
        <v>#REF!</v>
      </c>
      <c r="BB696" s="89"/>
      <c r="BC696" s="98" t="e">
        <f t="shared" si="433"/>
        <v>#REF!</v>
      </c>
      <c r="BD696" s="98" t="e">
        <f t="shared" si="434"/>
        <v>#REF!</v>
      </c>
      <c r="BE696" s="89"/>
      <c r="BF696" s="98" t="e">
        <f t="shared" si="435"/>
        <v>#REF!</v>
      </c>
      <c r="BG696" s="98" t="e">
        <f t="shared" si="436"/>
        <v>#REF!</v>
      </c>
      <c r="BH696" s="89"/>
      <c r="BI696" s="98" t="e">
        <f t="shared" si="437"/>
        <v>#REF!</v>
      </c>
      <c r="BJ696" s="98" t="e">
        <f t="shared" si="438"/>
        <v>#REF!</v>
      </c>
      <c r="BK696" s="89"/>
      <c r="BL696" s="98" t="str">
        <f t="shared" si="439"/>
        <v/>
      </c>
      <c r="BM696" s="98" t="str">
        <f t="shared" si="440"/>
        <v/>
      </c>
      <c r="BN696" s="89"/>
      <c r="BO696" s="98" t="str">
        <f t="shared" si="441"/>
        <v/>
      </c>
      <c r="BP696" s="98" t="str">
        <f t="shared" si="442"/>
        <v/>
      </c>
      <c r="BQ696" s="89"/>
      <c r="BR696" s="98" t="str">
        <f t="shared" si="443"/>
        <v/>
      </c>
      <c r="BS696" s="98" t="str">
        <f t="shared" si="444"/>
        <v/>
      </c>
      <c r="BT696" s="89"/>
      <c r="BU696" s="98" t="str">
        <f t="shared" si="445"/>
        <v/>
      </c>
      <c r="BV696" s="98" t="str">
        <f t="shared" si="446"/>
        <v/>
      </c>
      <c r="BW696" s="89"/>
      <c r="BX696" s="63"/>
    </row>
    <row r="697" spans="1:76" s="59" customFormat="1" x14ac:dyDescent="0.25">
      <c r="A697" s="162">
        <v>8</v>
      </c>
      <c r="B697" s="109" t="str">
        <f t="shared" si="424"/>
        <v xml:space="preserve">: </v>
      </c>
      <c r="C697" s="106"/>
      <c r="D697" s="106"/>
      <c r="E697" s="108"/>
      <c r="F697" s="106"/>
      <c r="G697" s="108"/>
      <c r="H697" s="107"/>
      <c r="I697" s="106"/>
      <c r="J697" s="106"/>
      <c r="K697" s="104"/>
      <c r="L697" s="110"/>
      <c r="M697" s="104"/>
      <c r="N697" s="151" t="s">
        <v>219</v>
      </c>
      <c r="O697" s="105"/>
      <c r="P697" s="104"/>
      <c r="Q697" s="440"/>
      <c r="R697" s="440"/>
      <c r="S697" s="64"/>
      <c r="T697" s="103"/>
      <c r="U697" s="101" t="str">
        <f t="shared" si="425"/>
        <v/>
      </c>
      <c r="V697" s="102" t="str">
        <f t="shared" si="426"/>
        <v/>
      </c>
      <c r="W697" s="101" t="str">
        <f t="shared" si="427"/>
        <v/>
      </c>
      <c r="X697" s="100" t="str">
        <f t="shared" si="428"/>
        <v>t CO2-eq/ ha/ yr</v>
      </c>
      <c r="Y697" s="89"/>
      <c r="Z697" s="89"/>
      <c r="AB697" s="63"/>
      <c r="AR697" s="63"/>
      <c r="AS697" s="89"/>
      <c r="AT697" s="89"/>
      <c r="AU697" s="99"/>
      <c r="AV697" s="89"/>
      <c r="AW697" s="98" t="e">
        <f t="shared" si="429"/>
        <v>#REF!</v>
      </c>
      <c r="AX697" s="98" t="e">
        <f t="shared" si="430"/>
        <v>#REF!</v>
      </c>
      <c r="AY697" s="89"/>
      <c r="AZ697" s="98" t="e">
        <f t="shared" si="431"/>
        <v>#REF!</v>
      </c>
      <c r="BA697" s="98" t="e">
        <f t="shared" si="432"/>
        <v>#REF!</v>
      </c>
      <c r="BB697" s="89"/>
      <c r="BC697" s="98" t="e">
        <f t="shared" si="433"/>
        <v>#REF!</v>
      </c>
      <c r="BD697" s="98" t="e">
        <f t="shared" si="434"/>
        <v>#REF!</v>
      </c>
      <c r="BE697" s="89"/>
      <c r="BF697" s="98" t="e">
        <f t="shared" si="435"/>
        <v>#REF!</v>
      </c>
      <c r="BG697" s="98" t="e">
        <f t="shared" si="436"/>
        <v>#REF!</v>
      </c>
      <c r="BH697" s="89"/>
      <c r="BI697" s="98" t="e">
        <f t="shared" si="437"/>
        <v>#REF!</v>
      </c>
      <c r="BJ697" s="98" t="e">
        <f t="shared" si="438"/>
        <v>#REF!</v>
      </c>
      <c r="BK697" s="89"/>
      <c r="BL697" s="98" t="str">
        <f t="shared" si="439"/>
        <v/>
      </c>
      <c r="BM697" s="98" t="str">
        <f t="shared" si="440"/>
        <v/>
      </c>
      <c r="BN697" s="89"/>
      <c r="BO697" s="98" t="str">
        <f t="shared" si="441"/>
        <v/>
      </c>
      <c r="BP697" s="98" t="str">
        <f t="shared" si="442"/>
        <v/>
      </c>
      <c r="BQ697" s="89"/>
      <c r="BR697" s="98" t="str">
        <f t="shared" si="443"/>
        <v/>
      </c>
      <c r="BS697" s="98" t="str">
        <f t="shared" si="444"/>
        <v/>
      </c>
      <c r="BT697" s="89"/>
      <c r="BU697" s="98" t="str">
        <f t="shared" si="445"/>
        <v/>
      </c>
      <c r="BV697" s="98" t="str">
        <f t="shared" si="446"/>
        <v/>
      </c>
      <c r="BW697" s="89"/>
      <c r="BX697" s="63"/>
    </row>
    <row r="698" spans="1:76" s="59" customFormat="1" x14ac:dyDescent="0.25">
      <c r="A698" s="162">
        <v>9</v>
      </c>
      <c r="B698" s="109" t="str">
        <f t="shared" si="424"/>
        <v xml:space="preserve">: </v>
      </c>
      <c r="C698" s="106"/>
      <c r="D698" s="106"/>
      <c r="E698" s="108"/>
      <c r="F698" s="106"/>
      <c r="G698" s="108"/>
      <c r="H698" s="107"/>
      <c r="I698" s="106"/>
      <c r="J698" s="106"/>
      <c r="K698" s="104"/>
      <c r="L698" s="110"/>
      <c r="M698" s="104"/>
      <c r="N698" s="151" t="s">
        <v>219</v>
      </c>
      <c r="O698" s="105"/>
      <c r="P698" s="104"/>
      <c r="Q698" s="440"/>
      <c r="R698" s="440"/>
      <c r="S698" s="64"/>
      <c r="T698" s="103"/>
      <c r="U698" s="101" t="str">
        <f t="shared" si="425"/>
        <v/>
      </c>
      <c r="V698" s="102" t="str">
        <f t="shared" si="426"/>
        <v/>
      </c>
      <c r="W698" s="101" t="str">
        <f t="shared" si="427"/>
        <v/>
      </c>
      <c r="X698" s="100" t="str">
        <f t="shared" si="428"/>
        <v>t CO2-eq/ ha/ yr</v>
      </c>
      <c r="Y698" s="89"/>
      <c r="Z698" s="89"/>
      <c r="AB698" s="63"/>
      <c r="AR698" s="63"/>
      <c r="AS698" s="89"/>
      <c r="AT698" s="89"/>
      <c r="AU698" s="99"/>
      <c r="AV698" s="89"/>
      <c r="AW698" s="98" t="e">
        <f t="shared" si="429"/>
        <v>#REF!</v>
      </c>
      <c r="AX698" s="98" t="e">
        <f t="shared" si="430"/>
        <v>#REF!</v>
      </c>
      <c r="AY698" s="89"/>
      <c r="AZ698" s="98" t="e">
        <f t="shared" si="431"/>
        <v>#REF!</v>
      </c>
      <c r="BA698" s="98" t="e">
        <f t="shared" si="432"/>
        <v>#REF!</v>
      </c>
      <c r="BB698" s="89"/>
      <c r="BC698" s="98" t="e">
        <f t="shared" si="433"/>
        <v>#REF!</v>
      </c>
      <c r="BD698" s="98" t="e">
        <f t="shared" si="434"/>
        <v>#REF!</v>
      </c>
      <c r="BE698" s="89"/>
      <c r="BF698" s="98" t="e">
        <f t="shared" si="435"/>
        <v>#REF!</v>
      </c>
      <c r="BG698" s="98" t="e">
        <f t="shared" si="436"/>
        <v>#REF!</v>
      </c>
      <c r="BH698" s="89"/>
      <c r="BI698" s="98" t="e">
        <f t="shared" si="437"/>
        <v>#REF!</v>
      </c>
      <c r="BJ698" s="98" t="e">
        <f t="shared" si="438"/>
        <v>#REF!</v>
      </c>
      <c r="BK698" s="89"/>
      <c r="BL698" s="98" t="str">
        <f t="shared" si="439"/>
        <v/>
      </c>
      <c r="BM698" s="98" t="str">
        <f t="shared" si="440"/>
        <v/>
      </c>
      <c r="BN698" s="89"/>
      <c r="BO698" s="98" t="str">
        <f t="shared" si="441"/>
        <v/>
      </c>
      <c r="BP698" s="98" t="str">
        <f t="shared" si="442"/>
        <v/>
      </c>
      <c r="BQ698" s="89"/>
      <c r="BR698" s="98" t="str">
        <f t="shared" si="443"/>
        <v/>
      </c>
      <c r="BS698" s="98" t="str">
        <f t="shared" si="444"/>
        <v/>
      </c>
      <c r="BT698" s="89"/>
      <c r="BU698" s="98" t="str">
        <f t="shared" si="445"/>
        <v/>
      </c>
      <c r="BV698" s="98" t="str">
        <f t="shared" si="446"/>
        <v/>
      </c>
      <c r="BW698" s="89"/>
      <c r="BX698" s="63"/>
    </row>
    <row r="699" spans="1:76" s="59" customFormat="1" x14ac:dyDescent="0.25">
      <c r="A699" s="162">
        <v>10</v>
      </c>
      <c r="B699" s="109" t="str">
        <f t="shared" si="424"/>
        <v xml:space="preserve">: </v>
      </c>
      <c r="C699" s="106"/>
      <c r="D699" s="106"/>
      <c r="E699" s="108"/>
      <c r="F699" s="106"/>
      <c r="G699" s="108"/>
      <c r="H699" s="107"/>
      <c r="I699" s="106"/>
      <c r="J699" s="106"/>
      <c r="K699" s="104"/>
      <c r="L699" s="110"/>
      <c r="M699" s="104"/>
      <c r="N699" s="151" t="s">
        <v>219</v>
      </c>
      <c r="O699" s="105"/>
      <c r="P699" s="104"/>
      <c r="Q699" s="440"/>
      <c r="R699" s="440"/>
      <c r="S699" s="64"/>
      <c r="T699" s="103"/>
      <c r="U699" s="101" t="str">
        <f t="shared" si="425"/>
        <v/>
      </c>
      <c r="V699" s="102" t="str">
        <f t="shared" si="426"/>
        <v/>
      </c>
      <c r="W699" s="101" t="str">
        <f t="shared" si="427"/>
        <v/>
      </c>
      <c r="X699" s="100" t="str">
        <f t="shared" si="428"/>
        <v>t CO2-eq/ ha/ yr</v>
      </c>
      <c r="Y699" s="89"/>
      <c r="Z699" s="89"/>
      <c r="AB699" s="63"/>
      <c r="AR699" s="63"/>
      <c r="AS699" s="89"/>
      <c r="AT699" s="89"/>
      <c r="AU699" s="99"/>
      <c r="AV699" s="89"/>
      <c r="AW699" s="98" t="e">
        <f t="shared" si="429"/>
        <v>#REF!</v>
      </c>
      <c r="AX699" s="98" t="e">
        <f t="shared" si="430"/>
        <v>#REF!</v>
      </c>
      <c r="AY699" s="89"/>
      <c r="AZ699" s="98" t="e">
        <f t="shared" si="431"/>
        <v>#REF!</v>
      </c>
      <c r="BA699" s="98" t="e">
        <f t="shared" si="432"/>
        <v>#REF!</v>
      </c>
      <c r="BB699" s="89"/>
      <c r="BC699" s="98" t="e">
        <f t="shared" si="433"/>
        <v>#REF!</v>
      </c>
      <c r="BD699" s="98" t="e">
        <f t="shared" si="434"/>
        <v>#REF!</v>
      </c>
      <c r="BE699" s="89"/>
      <c r="BF699" s="98" t="e">
        <f t="shared" si="435"/>
        <v>#REF!</v>
      </c>
      <c r="BG699" s="98" t="e">
        <f t="shared" si="436"/>
        <v>#REF!</v>
      </c>
      <c r="BH699" s="89"/>
      <c r="BI699" s="98" t="e">
        <f t="shared" si="437"/>
        <v>#REF!</v>
      </c>
      <c r="BJ699" s="98" t="e">
        <f t="shared" si="438"/>
        <v>#REF!</v>
      </c>
      <c r="BK699" s="89"/>
      <c r="BL699" s="98" t="str">
        <f t="shared" si="439"/>
        <v/>
      </c>
      <c r="BM699" s="98" t="str">
        <f t="shared" si="440"/>
        <v/>
      </c>
      <c r="BN699" s="89"/>
      <c r="BO699" s="98" t="str">
        <f t="shared" si="441"/>
        <v/>
      </c>
      <c r="BP699" s="98" t="str">
        <f t="shared" si="442"/>
        <v/>
      </c>
      <c r="BQ699" s="89"/>
      <c r="BR699" s="98" t="str">
        <f t="shared" si="443"/>
        <v/>
      </c>
      <c r="BS699" s="98" t="str">
        <f t="shared" si="444"/>
        <v/>
      </c>
      <c r="BT699" s="89"/>
      <c r="BU699" s="98" t="str">
        <f t="shared" si="445"/>
        <v/>
      </c>
      <c r="BV699" s="98" t="str">
        <f t="shared" si="446"/>
        <v/>
      </c>
      <c r="BW699" s="89"/>
      <c r="BX699" s="63"/>
    </row>
    <row r="700" spans="1:76" s="59" customFormat="1" x14ac:dyDescent="0.25">
      <c r="A700" s="162">
        <v>11</v>
      </c>
      <c r="B700" s="109" t="str">
        <f t="shared" si="424"/>
        <v xml:space="preserve">: </v>
      </c>
      <c r="C700" s="106"/>
      <c r="D700" s="106"/>
      <c r="E700" s="108"/>
      <c r="F700" s="106"/>
      <c r="G700" s="108"/>
      <c r="H700" s="107"/>
      <c r="I700" s="106"/>
      <c r="J700" s="106"/>
      <c r="K700" s="104"/>
      <c r="L700" s="110"/>
      <c r="M700" s="104"/>
      <c r="N700" s="151" t="s">
        <v>219</v>
      </c>
      <c r="O700" s="105"/>
      <c r="P700" s="104"/>
      <c r="Q700" s="440"/>
      <c r="R700" s="440"/>
      <c r="S700" s="64"/>
      <c r="T700" s="103"/>
      <c r="U700" s="101" t="str">
        <f t="shared" si="425"/>
        <v/>
      </c>
      <c r="V700" s="102" t="str">
        <f t="shared" si="426"/>
        <v/>
      </c>
      <c r="W700" s="101" t="str">
        <f t="shared" si="427"/>
        <v/>
      </c>
      <c r="X700" s="100" t="str">
        <f t="shared" si="428"/>
        <v>t CO2-eq/ ha/ yr</v>
      </c>
      <c r="Y700" s="89"/>
      <c r="Z700" s="89"/>
      <c r="AB700" s="63"/>
      <c r="AR700" s="63"/>
      <c r="AS700" s="89"/>
      <c r="AT700" s="89"/>
      <c r="AU700" s="99"/>
      <c r="AV700" s="89"/>
      <c r="AW700" s="98" t="e">
        <f t="shared" si="429"/>
        <v>#REF!</v>
      </c>
      <c r="AX700" s="98" t="e">
        <f t="shared" si="430"/>
        <v>#REF!</v>
      </c>
      <c r="AY700" s="89"/>
      <c r="AZ700" s="98" t="e">
        <f t="shared" si="431"/>
        <v>#REF!</v>
      </c>
      <c r="BA700" s="98" t="e">
        <f t="shared" si="432"/>
        <v>#REF!</v>
      </c>
      <c r="BB700" s="89"/>
      <c r="BC700" s="98" t="e">
        <f t="shared" si="433"/>
        <v>#REF!</v>
      </c>
      <c r="BD700" s="98" t="e">
        <f t="shared" si="434"/>
        <v>#REF!</v>
      </c>
      <c r="BE700" s="89"/>
      <c r="BF700" s="98" t="e">
        <f t="shared" si="435"/>
        <v>#REF!</v>
      </c>
      <c r="BG700" s="98" t="e">
        <f t="shared" si="436"/>
        <v>#REF!</v>
      </c>
      <c r="BH700" s="89"/>
      <c r="BI700" s="98" t="e">
        <f t="shared" si="437"/>
        <v>#REF!</v>
      </c>
      <c r="BJ700" s="98" t="e">
        <f t="shared" si="438"/>
        <v>#REF!</v>
      </c>
      <c r="BK700" s="89"/>
      <c r="BL700" s="98" t="str">
        <f t="shared" si="439"/>
        <v/>
      </c>
      <c r="BM700" s="98" t="str">
        <f t="shared" si="440"/>
        <v/>
      </c>
      <c r="BN700" s="89"/>
      <c r="BO700" s="98" t="str">
        <f t="shared" si="441"/>
        <v/>
      </c>
      <c r="BP700" s="98" t="str">
        <f t="shared" si="442"/>
        <v/>
      </c>
      <c r="BQ700" s="89"/>
      <c r="BR700" s="98" t="str">
        <f t="shared" si="443"/>
        <v/>
      </c>
      <c r="BS700" s="98" t="str">
        <f t="shared" si="444"/>
        <v/>
      </c>
      <c r="BT700" s="89"/>
      <c r="BU700" s="98" t="str">
        <f t="shared" si="445"/>
        <v/>
      </c>
      <c r="BV700" s="98" t="str">
        <f t="shared" si="446"/>
        <v/>
      </c>
      <c r="BW700" s="89"/>
      <c r="BX700" s="63"/>
    </row>
    <row r="701" spans="1:76" s="59" customFormat="1" x14ac:dyDescent="0.25">
      <c r="A701" s="162">
        <v>12</v>
      </c>
      <c r="B701" s="109" t="str">
        <f t="shared" si="424"/>
        <v xml:space="preserve">: </v>
      </c>
      <c r="C701" s="106"/>
      <c r="D701" s="106"/>
      <c r="E701" s="108"/>
      <c r="F701" s="106"/>
      <c r="G701" s="108"/>
      <c r="H701" s="107"/>
      <c r="I701" s="106"/>
      <c r="J701" s="106"/>
      <c r="K701" s="104"/>
      <c r="L701" s="110"/>
      <c r="M701" s="104"/>
      <c r="N701" s="151" t="s">
        <v>219</v>
      </c>
      <c r="O701" s="105"/>
      <c r="P701" s="104"/>
      <c r="Q701" s="440"/>
      <c r="R701" s="440"/>
      <c r="S701" s="64"/>
      <c r="T701" s="103"/>
      <c r="U701" s="101" t="str">
        <f t="shared" si="425"/>
        <v/>
      </c>
      <c r="V701" s="102" t="str">
        <f t="shared" si="426"/>
        <v/>
      </c>
      <c r="W701" s="101" t="str">
        <f t="shared" si="427"/>
        <v/>
      </c>
      <c r="X701" s="100" t="str">
        <f t="shared" si="428"/>
        <v>t CO2-eq/ ha/ yr</v>
      </c>
      <c r="Y701" s="89"/>
      <c r="Z701" s="89"/>
      <c r="AB701" s="63"/>
      <c r="AR701" s="63"/>
      <c r="AS701" s="89"/>
      <c r="AT701" s="89"/>
      <c r="AU701" s="99"/>
      <c r="AV701" s="89"/>
      <c r="AW701" s="98" t="e">
        <f t="shared" si="429"/>
        <v>#REF!</v>
      </c>
      <c r="AX701" s="98" t="e">
        <f t="shared" si="430"/>
        <v>#REF!</v>
      </c>
      <c r="AY701" s="89"/>
      <c r="AZ701" s="98" t="e">
        <f t="shared" si="431"/>
        <v>#REF!</v>
      </c>
      <c r="BA701" s="98" t="e">
        <f t="shared" si="432"/>
        <v>#REF!</v>
      </c>
      <c r="BB701" s="89"/>
      <c r="BC701" s="98" t="e">
        <f t="shared" si="433"/>
        <v>#REF!</v>
      </c>
      <c r="BD701" s="98" t="e">
        <f t="shared" si="434"/>
        <v>#REF!</v>
      </c>
      <c r="BE701" s="89"/>
      <c r="BF701" s="98" t="e">
        <f t="shared" si="435"/>
        <v>#REF!</v>
      </c>
      <c r="BG701" s="98" t="e">
        <f t="shared" si="436"/>
        <v>#REF!</v>
      </c>
      <c r="BH701" s="89"/>
      <c r="BI701" s="98" t="e">
        <f t="shared" si="437"/>
        <v>#REF!</v>
      </c>
      <c r="BJ701" s="98" t="e">
        <f t="shared" si="438"/>
        <v>#REF!</v>
      </c>
      <c r="BK701" s="89"/>
      <c r="BL701" s="98" t="str">
        <f t="shared" si="439"/>
        <v/>
      </c>
      <c r="BM701" s="98" t="str">
        <f t="shared" si="440"/>
        <v/>
      </c>
      <c r="BN701" s="89"/>
      <c r="BO701" s="98" t="str">
        <f t="shared" si="441"/>
        <v/>
      </c>
      <c r="BP701" s="98" t="str">
        <f t="shared" si="442"/>
        <v/>
      </c>
      <c r="BQ701" s="89"/>
      <c r="BR701" s="98" t="str">
        <f t="shared" si="443"/>
        <v/>
      </c>
      <c r="BS701" s="98" t="str">
        <f t="shared" si="444"/>
        <v/>
      </c>
      <c r="BT701" s="89"/>
      <c r="BU701" s="98" t="str">
        <f t="shared" si="445"/>
        <v/>
      </c>
      <c r="BV701" s="98" t="str">
        <f t="shared" si="446"/>
        <v/>
      </c>
      <c r="BW701" s="89"/>
      <c r="BX701" s="63"/>
    </row>
    <row r="702" spans="1:76" s="59" customFormat="1" x14ac:dyDescent="0.25">
      <c r="A702" s="162">
        <v>13</v>
      </c>
      <c r="B702" s="109" t="str">
        <f t="shared" si="424"/>
        <v xml:space="preserve">: </v>
      </c>
      <c r="C702" s="106"/>
      <c r="D702" s="106"/>
      <c r="E702" s="108"/>
      <c r="F702" s="106"/>
      <c r="G702" s="108"/>
      <c r="H702" s="107"/>
      <c r="I702" s="106"/>
      <c r="J702" s="106"/>
      <c r="K702" s="104"/>
      <c r="L702" s="110"/>
      <c r="M702" s="104"/>
      <c r="N702" s="151" t="s">
        <v>219</v>
      </c>
      <c r="O702" s="105"/>
      <c r="P702" s="104"/>
      <c r="Q702" s="440"/>
      <c r="R702" s="440"/>
      <c r="S702" s="64"/>
      <c r="T702" s="103"/>
      <c r="U702" s="101" t="str">
        <f t="shared" si="425"/>
        <v/>
      </c>
      <c r="V702" s="102" t="str">
        <f t="shared" si="426"/>
        <v/>
      </c>
      <c r="W702" s="101" t="str">
        <f t="shared" si="427"/>
        <v/>
      </c>
      <c r="X702" s="100" t="str">
        <f t="shared" si="428"/>
        <v>t CO2-eq/ ha/ yr</v>
      </c>
      <c r="Y702" s="89"/>
      <c r="Z702" s="89"/>
      <c r="AB702" s="63"/>
      <c r="AR702" s="63"/>
      <c r="AS702" s="89"/>
      <c r="AT702" s="89"/>
      <c r="AU702" s="99"/>
      <c r="AV702" s="89"/>
      <c r="AW702" s="98" t="e">
        <f t="shared" si="429"/>
        <v>#REF!</v>
      </c>
      <c r="AX702" s="98" t="e">
        <f t="shared" si="430"/>
        <v>#REF!</v>
      </c>
      <c r="AY702" s="89"/>
      <c r="AZ702" s="98" t="e">
        <f t="shared" si="431"/>
        <v>#REF!</v>
      </c>
      <c r="BA702" s="98" t="e">
        <f t="shared" si="432"/>
        <v>#REF!</v>
      </c>
      <c r="BB702" s="89"/>
      <c r="BC702" s="98" t="e">
        <f t="shared" si="433"/>
        <v>#REF!</v>
      </c>
      <c r="BD702" s="98" t="e">
        <f t="shared" si="434"/>
        <v>#REF!</v>
      </c>
      <c r="BE702" s="89"/>
      <c r="BF702" s="98" t="e">
        <f t="shared" si="435"/>
        <v>#REF!</v>
      </c>
      <c r="BG702" s="98" t="e">
        <f t="shared" si="436"/>
        <v>#REF!</v>
      </c>
      <c r="BH702" s="89"/>
      <c r="BI702" s="98" t="e">
        <f t="shared" si="437"/>
        <v>#REF!</v>
      </c>
      <c r="BJ702" s="98" t="e">
        <f t="shared" si="438"/>
        <v>#REF!</v>
      </c>
      <c r="BK702" s="89"/>
      <c r="BL702" s="98" t="str">
        <f t="shared" si="439"/>
        <v/>
      </c>
      <c r="BM702" s="98" t="str">
        <f t="shared" si="440"/>
        <v/>
      </c>
      <c r="BN702" s="89"/>
      <c r="BO702" s="98" t="str">
        <f t="shared" si="441"/>
        <v/>
      </c>
      <c r="BP702" s="98" t="str">
        <f t="shared" si="442"/>
        <v/>
      </c>
      <c r="BQ702" s="89"/>
      <c r="BR702" s="98" t="str">
        <f t="shared" si="443"/>
        <v/>
      </c>
      <c r="BS702" s="98" t="str">
        <f t="shared" si="444"/>
        <v/>
      </c>
      <c r="BT702" s="89"/>
      <c r="BU702" s="98" t="str">
        <f t="shared" si="445"/>
        <v/>
      </c>
      <c r="BV702" s="98" t="str">
        <f t="shared" si="446"/>
        <v/>
      </c>
      <c r="BW702" s="89"/>
      <c r="BX702" s="63"/>
    </row>
    <row r="703" spans="1:76" s="59" customFormat="1" x14ac:dyDescent="0.25">
      <c r="A703" s="162">
        <v>14</v>
      </c>
      <c r="B703" s="109" t="str">
        <f t="shared" si="424"/>
        <v xml:space="preserve">: </v>
      </c>
      <c r="C703" s="106"/>
      <c r="D703" s="106"/>
      <c r="E703" s="108"/>
      <c r="F703" s="106"/>
      <c r="G703" s="108"/>
      <c r="H703" s="107"/>
      <c r="I703" s="106"/>
      <c r="J703" s="106"/>
      <c r="K703" s="104"/>
      <c r="L703" s="110"/>
      <c r="M703" s="104"/>
      <c r="N703" s="151" t="s">
        <v>219</v>
      </c>
      <c r="O703" s="105"/>
      <c r="P703" s="104"/>
      <c r="Q703" s="440"/>
      <c r="R703" s="440"/>
      <c r="S703" s="64"/>
      <c r="T703" s="103"/>
      <c r="U703" s="101" t="str">
        <f t="shared" si="425"/>
        <v/>
      </c>
      <c r="V703" s="102" t="str">
        <f t="shared" si="426"/>
        <v/>
      </c>
      <c r="W703" s="101" t="str">
        <f t="shared" si="427"/>
        <v/>
      </c>
      <c r="X703" s="100" t="str">
        <f t="shared" si="428"/>
        <v>t CO2-eq/ ha/ yr</v>
      </c>
      <c r="Y703" s="89"/>
      <c r="Z703" s="89"/>
      <c r="AB703" s="63"/>
      <c r="AR703" s="63"/>
      <c r="AS703" s="89"/>
      <c r="AT703" s="89"/>
      <c r="AU703" s="99"/>
      <c r="AV703" s="89"/>
      <c r="AW703" s="98" t="e">
        <f t="shared" si="429"/>
        <v>#REF!</v>
      </c>
      <c r="AX703" s="98" t="e">
        <f t="shared" si="430"/>
        <v>#REF!</v>
      </c>
      <c r="AY703" s="89"/>
      <c r="AZ703" s="98" t="e">
        <f t="shared" si="431"/>
        <v>#REF!</v>
      </c>
      <c r="BA703" s="98" t="e">
        <f t="shared" si="432"/>
        <v>#REF!</v>
      </c>
      <c r="BB703" s="89"/>
      <c r="BC703" s="98" t="e">
        <f t="shared" si="433"/>
        <v>#REF!</v>
      </c>
      <c r="BD703" s="98" t="e">
        <f t="shared" si="434"/>
        <v>#REF!</v>
      </c>
      <c r="BE703" s="89"/>
      <c r="BF703" s="98" t="e">
        <f t="shared" si="435"/>
        <v>#REF!</v>
      </c>
      <c r="BG703" s="98" t="e">
        <f t="shared" si="436"/>
        <v>#REF!</v>
      </c>
      <c r="BH703" s="89"/>
      <c r="BI703" s="98" t="e">
        <f t="shared" si="437"/>
        <v>#REF!</v>
      </c>
      <c r="BJ703" s="98" t="e">
        <f t="shared" si="438"/>
        <v>#REF!</v>
      </c>
      <c r="BK703" s="89"/>
      <c r="BL703" s="98" t="str">
        <f t="shared" si="439"/>
        <v/>
      </c>
      <c r="BM703" s="98" t="str">
        <f t="shared" si="440"/>
        <v/>
      </c>
      <c r="BN703" s="89"/>
      <c r="BO703" s="98" t="str">
        <f t="shared" si="441"/>
        <v/>
      </c>
      <c r="BP703" s="98" t="str">
        <f t="shared" si="442"/>
        <v/>
      </c>
      <c r="BQ703" s="89"/>
      <c r="BR703" s="98" t="str">
        <f t="shared" si="443"/>
        <v/>
      </c>
      <c r="BS703" s="98" t="str">
        <f t="shared" si="444"/>
        <v/>
      </c>
      <c r="BT703" s="89"/>
      <c r="BU703" s="98" t="str">
        <f t="shared" si="445"/>
        <v/>
      </c>
      <c r="BV703" s="98" t="str">
        <f t="shared" si="446"/>
        <v/>
      </c>
      <c r="BW703" s="89"/>
      <c r="BX703" s="63"/>
    </row>
    <row r="704" spans="1:76" s="59" customFormat="1" x14ac:dyDescent="0.25">
      <c r="A704" s="162">
        <v>15</v>
      </c>
      <c r="B704" s="109" t="str">
        <f t="shared" si="424"/>
        <v xml:space="preserve">: </v>
      </c>
      <c r="C704" s="106"/>
      <c r="D704" s="106"/>
      <c r="E704" s="108"/>
      <c r="F704" s="106"/>
      <c r="G704" s="108"/>
      <c r="H704" s="107"/>
      <c r="I704" s="106"/>
      <c r="J704" s="106"/>
      <c r="K704" s="104"/>
      <c r="L704" s="110"/>
      <c r="M704" s="104"/>
      <c r="N704" s="151" t="s">
        <v>219</v>
      </c>
      <c r="O704" s="105"/>
      <c r="P704" s="104"/>
      <c r="Q704" s="440"/>
      <c r="R704" s="440"/>
      <c r="S704" s="64"/>
      <c r="T704" s="103"/>
      <c r="U704" s="101" t="str">
        <f t="shared" si="425"/>
        <v/>
      </c>
      <c r="V704" s="102" t="str">
        <f t="shared" si="426"/>
        <v/>
      </c>
      <c r="W704" s="101" t="str">
        <f t="shared" si="427"/>
        <v/>
      </c>
      <c r="X704" s="100" t="str">
        <f t="shared" si="428"/>
        <v>t CO2-eq/ ha/ yr</v>
      </c>
      <c r="Y704" s="89"/>
      <c r="Z704" s="89"/>
      <c r="AB704" s="63"/>
      <c r="AR704" s="63"/>
      <c r="AS704" s="89"/>
      <c r="AT704" s="89"/>
      <c r="AU704" s="99"/>
      <c r="AV704" s="89"/>
      <c r="AW704" s="98" t="e">
        <f t="shared" si="429"/>
        <v>#REF!</v>
      </c>
      <c r="AX704" s="98" t="e">
        <f t="shared" si="430"/>
        <v>#REF!</v>
      </c>
      <c r="AY704" s="89"/>
      <c r="AZ704" s="98" t="e">
        <f t="shared" si="431"/>
        <v>#REF!</v>
      </c>
      <c r="BA704" s="98" t="e">
        <f t="shared" si="432"/>
        <v>#REF!</v>
      </c>
      <c r="BB704" s="89"/>
      <c r="BC704" s="98" t="e">
        <f t="shared" si="433"/>
        <v>#REF!</v>
      </c>
      <c r="BD704" s="98" t="e">
        <f t="shared" si="434"/>
        <v>#REF!</v>
      </c>
      <c r="BE704" s="89"/>
      <c r="BF704" s="98" t="e">
        <f t="shared" si="435"/>
        <v>#REF!</v>
      </c>
      <c r="BG704" s="98" t="e">
        <f t="shared" si="436"/>
        <v>#REF!</v>
      </c>
      <c r="BH704" s="89"/>
      <c r="BI704" s="98" t="e">
        <f t="shared" si="437"/>
        <v>#REF!</v>
      </c>
      <c r="BJ704" s="98" t="e">
        <f t="shared" si="438"/>
        <v>#REF!</v>
      </c>
      <c r="BK704" s="89"/>
      <c r="BL704" s="98" t="str">
        <f t="shared" si="439"/>
        <v/>
      </c>
      <c r="BM704" s="98" t="str">
        <f t="shared" si="440"/>
        <v/>
      </c>
      <c r="BN704" s="89"/>
      <c r="BO704" s="98" t="str">
        <f t="shared" si="441"/>
        <v/>
      </c>
      <c r="BP704" s="98" t="str">
        <f t="shared" si="442"/>
        <v/>
      </c>
      <c r="BQ704" s="89"/>
      <c r="BR704" s="98" t="str">
        <f t="shared" si="443"/>
        <v/>
      </c>
      <c r="BS704" s="98" t="str">
        <f t="shared" si="444"/>
        <v/>
      </c>
      <c r="BT704" s="89"/>
      <c r="BU704" s="98" t="str">
        <f t="shared" si="445"/>
        <v/>
      </c>
      <c r="BV704" s="98" t="str">
        <f t="shared" si="446"/>
        <v/>
      </c>
      <c r="BW704" s="89"/>
      <c r="BX704" s="63"/>
    </row>
    <row r="705" spans="1:76" s="59" customFormat="1" x14ac:dyDescent="0.25">
      <c r="A705" s="162">
        <v>16</v>
      </c>
      <c r="B705" s="109" t="str">
        <f t="shared" si="424"/>
        <v xml:space="preserve">: </v>
      </c>
      <c r="C705" s="106"/>
      <c r="D705" s="106"/>
      <c r="E705" s="108"/>
      <c r="F705" s="106"/>
      <c r="G705" s="108"/>
      <c r="H705" s="107"/>
      <c r="I705" s="106"/>
      <c r="J705" s="106"/>
      <c r="K705" s="104"/>
      <c r="L705" s="110"/>
      <c r="M705" s="104"/>
      <c r="N705" s="151" t="s">
        <v>219</v>
      </c>
      <c r="O705" s="105"/>
      <c r="P705" s="104"/>
      <c r="Q705" s="440"/>
      <c r="R705" s="440"/>
      <c r="S705" s="64"/>
      <c r="T705" s="103"/>
      <c r="U705" s="101" t="str">
        <f t="shared" si="425"/>
        <v/>
      </c>
      <c r="V705" s="102" t="str">
        <f t="shared" si="426"/>
        <v/>
      </c>
      <c r="W705" s="101" t="str">
        <f t="shared" si="427"/>
        <v/>
      </c>
      <c r="X705" s="100" t="str">
        <f t="shared" si="428"/>
        <v>t CO2-eq/ ha/ yr</v>
      </c>
      <c r="Y705" s="89"/>
      <c r="Z705" s="89"/>
      <c r="AB705" s="63"/>
      <c r="AR705" s="63"/>
      <c r="AS705" s="89"/>
      <c r="AT705" s="89"/>
      <c r="AU705" s="99"/>
      <c r="AV705" s="89"/>
      <c r="AW705" s="98" t="e">
        <f t="shared" si="429"/>
        <v>#REF!</v>
      </c>
      <c r="AX705" s="98" t="e">
        <f t="shared" si="430"/>
        <v>#REF!</v>
      </c>
      <c r="AY705" s="89"/>
      <c r="AZ705" s="98" t="e">
        <f t="shared" si="431"/>
        <v>#REF!</v>
      </c>
      <c r="BA705" s="98" t="e">
        <f t="shared" si="432"/>
        <v>#REF!</v>
      </c>
      <c r="BB705" s="89"/>
      <c r="BC705" s="98" t="e">
        <f t="shared" si="433"/>
        <v>#REF!</v>
      </c>
      <c r="BD705" s="98" t="e">
        <f t="shared" si="434"/>
        <v>#REF!</v>
      </c>
      <c r="BE705" s="89"/>
      <c r="BF705" s="98" t="e">
        <f t="shared" si="435"/>
        <v>#REF!</v>
      </c>
      <c r="BG705" s="98" t="e">
        <f t="shared" si="436"/>
        <v>#REF!</v>
      </c>
      <c r="BH705" s="89"/>
      <c r="BI705" s="98" t="e">
        <f t="shared" si="437"/>
        <v>#REF!</v>
      </c>
      <c r="BJ705" s="98" t="e">
        <f t="shared" si="438"/>
        <v>#REF!</v>
      </c>
      <c r="BK705" s="89"/>
      <c r="BL705" s="98" t="str">
        <f t="shared" si="439"/>
        <v/>
      </c>
      <c r="BM705" s="98" t="str">
        <f t="shared" si="440"/>
        <v/>
      </c>
      <c r="BN705" s="89"/>
      <c r="BO705" s="98" t="str">
        <f t="shared" si="441"/>
        <v/>
      </c>
      <c r="BP705" s="98" t="str">
        <f t="shared" si="442"/>
        <v/>
      </c>
      <c r="BQ705" s="89"/>
      <c r="BR705" s="98" t="str">
        <f t="shared" si="443"/>
        <v/>
      </c>
      <c r="BS705" s="98" t="str">
        <f t="shared" si="444"/>
        <v/>
      </c>
      <c r="BT705" s="89"/>
      <c r="BU705" s="98" t="str">
        <f t="shared" si="445"/>
        <v/>
      </c>
      <c r="BV705" s="98" t="str">
        <f t="shared" si="446"/>
        <v/>
      </c>
      <c r="BW705" s="89"/>
      <c r="BX705" s="63"/>
    </row>
    <row r="706" spans="1:76" s="59" customFormat="1" x14ac:dyDescent="0.25">
      <c r="A706" s="162">
        <v>17</v>
      </c>
      <c r="B706" s="109" t="str">
        <f t="shared" si="424"/>
        <v xml:space="preserve">: </v>
      </c>
      <c r="C706" s="106"/>
      <c r="D706" s="106"/>
      <c r="E706" s="108"/>
      <c r="F706" s="106"/>
      <c r="G706" s="108"/>
      <c r="H706" s="107"/>
      <c r="I706" s="106"/>
      <c r="J706" s="106"/>
      <c r="K706" s="104"/>
      <c r="L706" s="110"/>
      <c r="M706" s="104"/>
      <c r="N706" s="151" t="s">
        <v>219</v>
      </c>
      <c r="O706" s="105"/>
      <c r="P706" s="104"/>
      <c r="Q706" s="440"/>
      <c r="R706" s="440"/>
      <c r="S706" s="64"/>
      <c r="T706" s="103"/>
      <c r="U706" s="101" t="str">
        <f t="shared" si="425"/>
        <v/>
      </c>
      <c r="V706" s="102" t="str">
        <f t="shared" si="426"/>
        <v/>
      </c>
      <c r="W706" s="101" t="str">
        <f t="shared" si="427"/>
        <v/>
      </c>
      <c r="X706" s="100" t="str">
        <f t="shared" si="428"/>
        <v>t CO2-eq/ ha/ yr</v>
      </c>
      <c r="Y706" s="89"/>
      <c r="Z706" s="89"/>
      <c r="AB706" s="63"/>
      <c r="AR706" s="63"/>
      <c r="AS706" s="89"/>
      <c r="AT706" s="89"/>
      <c r="AU706" s="99"/>
      <c r="AV706" s="89"/>
      <c r="AW706" s="98" t="e">
        <f t="shared" si="429"/>
        <v>#REF!</v>
      </c>
      <c r="AX706" s="98" t="e">
        <f t="shared" si="430"/>
        <v>#REF!</v>
      </c>
      <c r="AY706" s="89"/>
      <c r="AZ706" s="98" t="e">
        <f t="shared" si="431"/>
        <v>#REF!</v>
      </c>
      <c r="BA706" s="98" t="e">
        <f t="shared" si="432"/>
        <v>#REF!</v>
      </c>
      <c r="BB706" s="89"/>
      <c r="BC706" s="98" t="e">
        <f t="shared" si="433"/>
        <v>#REF!</v>
      </c>
      <c r="BD706" s="98" t="e">
        <f t="shared" si="434"/>
        <v>#REF!</v>
      </c>
      <c r="BE706" s="89"/>
      <c r="BF706" s="98" t="e">
        <f t="shared" si="435"/>
        <v>#REF!</v>
      </c>
      <c r="BG706" s="98" t="e">
        <f t="shared" si="436"/>
        <v>#REF!</v>
      </c>
      <c r="BH706" s="89"/>
      <c r="BI706" s="98" t="e">
        <f t="shared" si="437"/>
        <v>#REF!</v>
      </c>
      <c r="BJ706" s="98" t="e">
        <f t="shared" si="438"/>
        <v>#REF!</v>
      </c>
      <c r="BK706" s="89"/>
      <c r="BL706" s="98" t="str">
        <f t="shared" si="439"/>
        <v/>
      </c>
      <c r="BM706" s="98" t="str">
        <f t="shared" si="440"/>
        <v/>
      </c>
      <c r="BN706" s="89"/>
      <c r="BO706" s="98" t="str">
        <f t="shared" si="441"/>
        <v/>
      </c>
      <c r="BP706" s="98" t="str">
        <f t="shared" si="442"/>
        <v/>
      </c>
      <c r="BQ706" s="89"/>
      <c r="BR706" s="98" t="str">
        <f t="shared" si="443"/>
        <v/>
      </c>
      <c r="BS706" s="98" t="str">
        <f t="shared" si="444"/>
        <v/>
      </c>
      <c r="BT706" s="89"/>
      <c r="BU706" s="98" t="str">
        <f t="shared" si="445"/>
        <v/>
      </c>
      <c r="BV706" s="98" t="str">
        <f t="shared" si="446"/>
        <v/>
      </c>
      <c r="BW706" s="89"/>
      <c r="BX706" s="63"/>
    </row>
    <row r="707" spans="1:76" s="59" customFormat="1" x14ac:dyDescent="0.25">
      <c r="A707" s="162">
        <v>18</v>
      </c>
      <c r="B707" s="109" t="str">
        <f t="shared" si="424"/>
        <v xml:space="preserve">: </v>
      </c>
      <c r="C707" s="106"/>
      <c r="D707" s="106"/>
      <c r="E707" s="108"/>
      <c r="F707" s="106"/>
      <c r="G707" s="108"/>
      <c r="H707" s="107"/>
      <c r="I707" s="106"/>
      <c r="J707" s="106"/>
      <c r="K707" s="104"/>
      <c r="L707" s="104"/>
      <c r="M707" s="104"/>
      <c r="N707" s="151" t="s">
        <v>219</v>
      </c>
      <c r="O707" s="105"/>
      <c r="P707" s="104"/>
      <c r="Q707" s="440"/>
      <c r="R707" s="440"/>
      <c r="S707" s="64"/>
      <c r="T707" s="103"/>
      <c r="U707" s="101" t="str">
        <f t="shared" si="425"/>
        <v/>
      </c>
      <c r="V707" s="102" t="str">
        <f t="shared" si="426"/>
        <v/>
      </c>
      <c r="W707" s="101" t="str">
        <f t="shared" si="427"/>
        <v/>
      </c>
      <c r="X707" s="100" t="str">
        <f t="shared" si="428"/>
        <v>t CO2-eq/ ha/ yr</v>
      </c>
      <c r="Y707" s="89"/>
      <c r="Z707" s="89"/>
      <c r="AB707" s="63"/>
      <c r="AR707" s="63"/>
      <c r="AS707" s="89"/>
      <c r="AT707" s="89"/>
      <c r="AU707" s="99"/>
      <c r="AV707" s="89"/>
      <c r="AW707" s="98" t="e">
        <f t="shared" si="429"/>
        <v>#REF!</v>
      </c>
      <c r="AX707" s="98" t="e">
        <f t="shared" si="430"/>
        <v>#REF!</v>
      </c>
      <c r="AY707" s="89"/>
      <c r="AZ707" s="98" t="e">
        <f t="shared" si="431"/>
        <v>#REF!</v>
      </c>
      <c r="BA707" s="98" t="e">
        <f t="shared" si="432"/>
        <v>#REF!</v>
      </c>
      <c r="BB707" s="89"/>
      <c r="BC707" s="98" t="e">
        <f t="shared" si="433"/>
        <v>#REF!</v>
      </c>
      <c r="BD707" s="98" t="e">
        <f t="shared" si="434"/>
        <v>#REF!</v>
      </c>
      <c r="BE707" s="89"/>
      <c r="BF707" s="98" t="e">
        <f t="shared" si="435"/>
        <v>#REF!</v>
      </c>
      <c r="BG707" s="98" t="e">
        <f t="shared" si="436"/>
        <v>#REF!</v>
      </c>
      <c r="BH707" s="89"/>
      <c r="BI707" s="98" t="e">
        <f t="shared" si="437"/>
        <v>#REF!</v>
      </c>
      <c r="BJ707" s="98" t="e">
        <f t="shared" si="438"/>
        <v>#REF!</v>
      </c>
      <c r="BK707" s="89"/>
      <c r="BL707" s="98" t="str">
        <f t="shared" si="439"/>
        <v/>
      </c>
      <c r="BM707" s="98" t="str">
        <f t="shared" si="440"/>
        <v/>
      </c>
      <c r="BN707" s="89"/>
      <c r="BO707" s="98" t="str">
        <f t="shared" si="441"/>
        <v/>
      </c>
      <c r="BP707" s="98" t="str">
        <f t="shared" si="442"/>
        <v/>
      </c>
      <c r="BQ707" s="89"/>
      <c r="BR707" s="98" t="str">
        <f t="shared" si="443"/>
        <v/>
      </c>
      <c r="BS707" s="98" t="str">
        <f t="shared" si="444"/>
        <v/>
      </c>
      <c r="BT707" s="89"/>
      <c r="BU707" s="98" t="str">
        <f t="shared" si="445"/>
        <v/>
      </c>
      <c r="BV707" s="98" t="str">
        <f t="shared" si="446"/>
        <v/>
      </c>
      <c r="BW707" s="89"/>
      <c r="BX707" s="63"/>
    </row>
    <row r="708" spans="1:76" s="59" customFormat="1" x14ac:dyDescent="0.25">
      <c r="A708" s="162">
        <v>19</v>
      </c>
      <c r="B708" s="109" t="str">
        <f t="shared" si="424"/>
        <v xml:space="preserve">: </v>
      </c>
      <c r="C708" s="106"/>
      <c r="D708" s="106"/>
      <c r="E708" s="108"/>
      <c r="F708" s="106"/>
      <c r="G708" s="108"/>
      <c r="H708" s="107"/>
      <c r="I708" s="106"/>
      <c r="J708" s="106"/>
      <c r="K708" s="104"/>
      <c r="L708" s="104"/>
      <c r="M708" s="104"/>
      <c r="N708" s="151" t="s">
        <v>219</v>
      </c>
      <c r="O708" s="105"/>
      <c r="P708" s="104"/>
      <c r="Q708" s="440"/>
      <c r="R708" s="440"/>
      <c r="S708" s="64"/>
      <c r="T708" s="103"/>
      <c r="U708" s="101" t="str">
        <f t="shared" si="425"/>
        <v/>
      </c>
      <c r="V708" s="102" t="str">
        <f t="shared" si="426"/>
        <v/>
      </c>
      <c r="W708" s="101" t="str">
        <f t="shared" si="427"/>
        <v/>
      </c>
      <c r="X708" s="100" t="str">
        <f t="shared" si="428"/>
        <v>t CO2-eq/ ha/ yr</v>
      </c>
      <c r="Y708" s="89"/>
      <c r="Z708" s="89"/>
      <c r="AB708" s="63"/>
      <c r="AR708" s="63"/>
      <c r="AS708" s="89"/>
      <c r="AT708" s="89"/>
      <c r="AU708" s="99"/>
      <c r="AV708" s="89"/>
      <c r="AW708" s="98" t="e">
        <f t="shared" si="429"/>
        <v>#REF!</v>
      </c>
      <c r="AX708" s="98" t="e">
        <f t="shared" si="430"/>
        <v>#REF!</v>
      </c>
      <c r="AY708" s="89"/>
      <c r="AZ708" s="98" t="e">
        <f t="shared" si="431"/>
        <v>#REF!</v>
      </c>
      <c r="BA708" s="98" t="e">
        <f t="shared" si="432"/>
        <v>#REF!</v>
      </c>
      <c r="BB708" s="89"/>
      <c r="BC708" s="98" t="e">
        <f t="shared" si="433"/>
        <v>#REF!</v>
      </c>
      <c r="BD708" s="98" t="e">
        <f t="shared" si="434"/>
        <v>#REF!</v>
      </c>
      <c r="BE708" s="89"/>
      <c r="BF708" s="98" t="e">
        <f t="shared" si="435"/>
        <v>#REF!</v>
      </c>
      <c r="BG708" s="98" t="e">
        <f t="shared" si="436"/>
        <v>#REF!</v>
      </c>
      <c r="BH708" s="89"/>
      <c r="BI708" s="98" t="e">
        <f t="shared" si="437"/>
        <v>#REF!</v>
      </c>
      <c r="BJ708" s="98" t="e">
        <f t="shared" si="438"/>
        <v>#REF!</v>
      </c>
      <c r="BK708" s="89"/>
      <c r="BL708" s="98" t="str">
        <f t="shared" si="439"/>
        <v/>
      </c>
      <c r="BM708" s="98" t="str">
        <f t="shared" si="440"/>
        <v/>
      </c>
      <c r="BN708" s="89"/>
      <c r="BO708" s="98" t="str">
        <f t="shared" si="441"/>
        <v/>
      </c>
      <c r="BP708" s="98" t="str">
        <f t="shared" si="442"/>
        <v/>
      </c>
      <c r="BQ708" s="89"/>
      <c r="BR708" s="98" t="str">
        <f t="shared" si="443"/>
        <v/>
      </c>
      <c r="BS708" s="98" t="str">
        <f t="shared" si="444"/>
        <v/>
      </c>
      <c r="BT708" s="89"/>
      <c r="BU708" s="98" t="str">
        <f t="shared" si="445"/>
        <v/>
      </c>
      <c r="BV708" s="98" t="str">
        <f t="shared" si="446"/>
        <v/>
      </c>
      <c r="BW708" s="89"/>
      <c r="BX708" s="63"/>
    </row>
    <row r="709" spans="1:76" s="59" customFormat="1" x14ac:dyDescent="0.25">
      <c r="A709" s="162">
        <v>20</v>
      </c>
      <c r="B709" s="109" t="str">
        <f t="shared" si="424"/>
        <v xml:space="preserve">: </v>
      </c>
      <c r="C709" s="106"/>
      <c r="D709" s="106"/>
      <c r="E709" s="108"/>
      <c r="F709" s="106"/>
      <c r="G709" s="108"/>
      <c r="H709" s="107"/>
      <c r="I709" s="106"/>
      <c r="J709" s="106"/>
      <c r="K709" s="104"/>
      <c r="L709" s="104"/>
      <c r="M709" s="104"/>
      <c r="N709" s="151" t="s">
        <v>219</v>
      </c>
      <c r="O709" s="105"/>
      <c r="P709" s="104"/>
      <c r="Q709" s="440"/>
      <c r="R709" s="440"/>
      <c r="S709" s="64"/>
      <c r="T709" s="103"/>
      <c r="U709" s="101" t="str">
        <f t="shared" si="425"/>
        <v/>
      </c>
      <c r="V709" s="102" t="str">
        <f t="shared" si="426"/>
        <v/>
      </c>
      <c r="W709" s="101" t="str">
        <f t="shared" si="427"/>
        <v/>
      </c>
      <c r="X709" s="100" t="str">
        <f t="shared" si="428"/>
        <v>t CO2-eq/ ha/ yr</v>
      </c>
      <c r="Y709" s="89"/>
      <c r="Z709" s="89"/>
      <c r="AB709" s="63"/>
      <c r="AR709" s="63"/>
      <c r="AS709" s="89"/>
      <c r="AT709" s="89"/>
      <c r="AU709" s="99"/>
      <c r="AV709" s="89"/>
      <c r="AW709" s="98" t="e">
        <f t="shared" si="429"/>
        <v>#REF!</v>
      </c>
      <c r="AX709" s="98" t="e">
        <f t="shared" si="430"/>
        <v>#REF!</v>
      </c>
      <c r="AY709" s="89"/>
      <c r="AZ709" s="98" t="e">
        <f t="shared" si="431"/>
        <v>#REF!</v>
      </c>
      <c r="BA709" s="98" t="e">
        <f t="shared" si="432"/>
        <v>#REF!</v>
      </c>
      <c r="BB709" s="89"/>
      <c r="BC709" s="98" t="e">
        <f t="shared" si="433"/>
        <v>#REF!</v>
      </c>
      <c r="BD709" s="98" t="e">
        <f t="shared" si="434"/>
        <v>#REF!</v>
      </c>
      <c r="BE709" s="89"/>
      <c r="BF709" s="98" t="e">
        <f t="shared" si="435"/>
        <v>#REF!</v>
      </c>
      <c r="BG709" s="98" t="e">
        <f t="shared" si="436"/>
        <v>#REF!</v>
      </c>
      <c r="BH709" s="89"/>
      <c r="BI709" s="98" t="e">
        <f t="shared" si="437"/>
        <v>#REF!</v>
      </c>
      <c r="BJ709" s="98" t="e">
        <f t="shared" si="438"/>
        <v>#REF!</v>
      </c>
      <c r="BK709" s="89"/>
      <c r="BL709" s="98" t="str">
        <f t="shared" si="439"/>
        <v/>
      </c>
      <c r="BM709" s="98" t="str">
        <f t="shared" si="440"/>
        <v/>
      </c>
      <c r="BN709" s="89"/>
      <c r="BO709" s="98" t="str">
        <f t="shared" si="441"/>
        <v/>
      </c>
      <c r="BP709" s="98" t="str">
        <f t="shared" si="442"/>
        <v/>
      </c>
      <c r="BQ709" s="89"/>
      <c r="BR709" s="98" t="str">
        <f t="shared" si="443"/>
        <v/>
      </c>
      <c r="BS709" s="98" t="str">
        <f t="shared" si="444"/>
        <v/>
      </c>
      <c r="BT709" s="89"/>
      <c r="BU709" s="98" t="str">
        <f t="shared" si="445"/>
        <v/>
      </c>
      <c r="BV709" s="98" t="str">
        <f t="shared" si="446"/>
        <v/>
      </c>
      <c r="BW709" s="89"/>
      <c r="BX709" s="63"/>
    </row>
    <row r="710" spans="1:76" s="59" customFormat="1" x14ac:dyDescent="0.25">
      <c r="A710" s="162"/>
      <c r="B710" s="91" t="s">
        <v>64</v>
      </c>
      <c r="C710" s="163"/>
      <c r="D710" s="163"/>
      <c r="E710" s="163"/>
      <c r="F710" s="163"/>
      <c r="G710" s="163"/>
      <c r="H710" s="64"/>
      <c r="I710" s="89"/>
      <c r="J710" s="94"/>
      <c r="K710" s="64"/>
      <c r="L710" s="64"/>
      <c r="M710" s="64" t="s">
        <v>63</v>
      </c>
      <c r="N710" s="64"/>
      <c r="O710" s="64"/>
      <c r="P710" s="64"/>
      <c r="Q710" s="64"/>
      <c r="R710" s="64"/>
      <c r="S710" s="64"/>
      <c r="T710" s="94" t="s">
        <v>62</v>
      </c>
      <c r="U710" s="97" t="e">
        <f>AVERAGE(U690:U709)</f>
        <v>#DIV/0!</v>
      </c>
      <c r="V710" s="97" t="e">
        <f>IF(U718="Y",SUM(V690:V709)/SUM(O690:O709),AVERAGE(V690:V709))</f>
        <v>#DIV/0!</v>
      </c>
      <c r="W710" s="96" t="e">
        <f>SUM(W690:W709)/SUM(O690:O709)</f>
        <v>#DIV/0!</v>
      </c>
      <c r="X710" s="89"/>
      <c r="Y710" s="89"/>
      <c r="Z710" s="89"/>
      <c r="AB710" s="95"/>
      <c r="AR710" s="63"/>
      <c r="AS710" s="89"/>
      <c r="AT710" s="89"/>
      <c r="AU710" s="89"/>
      <c r="AV710" s="94" t="s">
        <v>62</v>
      </c>
      <c r="AW710" s="93" t="e">
        <f>AVERAGE(AW690:AW709)</f>
        <v>#REF!</v>
      </c>
      <c r="AX710" s="93" t="e">
        <f>SUM(AX690:AX709)/COUNTIF(AX690:AX709,"&gt;0")</f>
        <v>#REF!</v>
      </c>
      <c r="AY710" s="89"/>
      <c r="AZ710" s="93" t="e">
        <f>AVERAGE(AZ690:AZ709)</f>
        <v>#REF!</v>
      </c>
      <c r="BA710" s="93" t="e">
        <f>SUM(BA690:BA709)/COUNTIF(BA690:BA709,"&gt;0")</f>
        <v>#REF!</v>
      </c>
      <c r="BB710" s="89"/>
      <c r="BC710" s="93" t="e">
        <f>AVERAGE(BC690:BC709)</f>
        <v>#REF!</v>
      </c>
      <c r="BD710" s="93" t="e">
        <f>SUM(BD690:BD709)/COUNTIF(BD690:BD709,"&gt;0")</f>
        <v>#REF!</v>
      </c>
      <c r="BE710" s="89"/>
      <c r="BF710" s="93" t="e">
        <f>AVERAGE(BF690:BF709)</f>
        <v>#REF!</v>
      </c>
      <c r="BG710" s="93" t="e">
        <f>SUM(BG690:BG709)/COUNTIF(BG690:BG709,"&gt;0")</f>
        <v>#REF!</v>
      </c>
      <c r="BH710" s="89"/>
      <c r="BI710" s="93" t="e">
        <f>AVERAGE(BI690:BI709)</f>
        <v>#REF!</v>
      </c>
      <c r="BJ710" s="93" t="e">
        <f>SUM(BJ690:BJ709)/COUNTIF(BJ690:BJ709,"&gt;0")</f>
        <v>#REF!</v>
      </c>
      <c r="BK710" s="94"/>
      <c r="BL710" s="93" t="e">
        <f>AVERAGE(BL690:BL709)</f>
        <v>#DIV/0!</v>
      </c>
      <c r="BM710" s="93" t="e">
        <f>SUM(BM690:BM709)/COUNTIF(BM690:BM709,"&gt;0")</f>
        <v>#DIV/0!</v>
      </c>
      <c r="BN710" s="89"/>
      <c r="BO710" s="93" t="e">
        <f>AVERAGE(BO690:BO709)</f>
        <v>#DIV/0!</v>
      </c>
      <c r="BP710" s="93" t="e">
        <f>SUM(BP690:BP709)/COUNTIF(BP690:BP709,"&gt;0")</f>
        <v>#DIV/0!</v>
      </c>
      <c r="BQ710" s="89"/>
      <c r="BR710" s="93" t="e">
        <f>AVERAGE(BR690:BR709)</f>
        <v>#DIV/0!</v>
      </c>
      <c r="BS710" s="93" t="e">
        <f>SUM(BS690:BS709)/COUNTIF(BS690:BS709,"&gt;0")</f>
        <v>#DIV/0!</v>
      </c>
      <c r="BT710" s="89"/>
      <c r="BU710" s="93" t="e">
        <f>AVERAGE(BU690:BU709)</f>
        <v>#DIV/0!</v>
      </c>
      <c r="BV710" s="93" t="e">
        <f>SUM(BV690:BV709)/COUNTIF(BV690:BV709,"&gt;0")</f>
        <v>#DIV/0!</v>
      </c>
      <c r="BW710" s="89"/>
      <c r="BX710" s="63"/>
    </row>
    <row r="711" spans="1:76" s="59" customFormat="1" x14ac:dyDescent="0.25">
      <c r="A711" s="162"/>
      <c r="B711" s="91" t="s">
        <v>61</v>
      </c>
      <c r="C711" s="92" t="s">
        <v>60</v>
      </c>
      <c r="D711" s="398"/>
      <c r="E711" s="399"/>
      <c r="F711" s="399"/>
      <c r="G711" s="399"/>
      <c r="H711" s="399"/>
      <c r="I711" s="399"/>
      <c r="J711" s="399"/>
      <c r="K711" s="400"/>
      <c r="L711" s="64"/>
      <c r="M711" s="64"/>
      <c r="N711" s="64"/>
      <c r="O711" s="64"/>
      <c r="P711" s="64"/>
      <c r="Q711" s="64"/>
      <c r="R711" s="64"/>
      <c r="S711" s="64"/>
      <c r="T711" s="77" t="s">
        <v>57</v>
      </c>
      <c r="U711" s="88" t="e">
        <f>U710+X711*U714</f>
        <v>#DIV/0!</v>
      </c>
      <c r="V711" s="88" t="e">
        <f>V710+X711*V714</f>
        <v>#DIV/0!</v>
      </c>
      <c r="W711" s="88" t="e">
        <f>W710+X711*W714</f>
        <v>#DIV/0!</v>
      </c>
      <c r="X711" s="86">
        <v>1</v>
      </c>
      <c r="Y711" s="64" t="s">
        <v>59</v>
      </c>
      <c r="Z711" s="89"/>
      <c r="AA711" s="89" t="s">
        <v>58</v>
      </c>
      <c r="AB711" s="87"/>
      <c r="AR711" s="63"/>
      <c r="AS711" s="89"/>
      <c r="AT711" s="89"/>
      <c r="AU711" s="89"/>
      <c r="AV711" s="77" t="s">
        <v>57</v>
      </c>
      <c r="AW711" s="76" t="e">
        <f>AW710+(AW716*AW713)</f>
        <v>#REF!</v>
      </c>
      <c r="AX711" s="76" t="e">
        <f>AX710+(AX716*AW713)</f>
        <v>#REF!</v>
      </c>
      <c r="AY711" s="89"/>
      <c r="AZ711" s="76" t="e">
        <f>AZ710+(AZ716*AZ713)</f>
        <v>#REF!</v>
      </c>
      <c r="BA711" s="76" t="e">
        <f>BA710+(BA716*AZ713)</f>
        <v>#REF!</v>
      </c>
      <c r="BB711" s="89"/>
      <c r="BC711" s="76" t="e">
        <f>BC710+(BC716*BC713)</f>
        <v>#REF!</v>
      </c>
      <c r="BD711" s="76" t="e">
        <f>BD710+(BD716*BC713)</f>
        <v>#REF!</v>
      </c>
      <c r="BE711" s="89"/>
      <c r="BF711" s="76" t="e">
        <f>BF710+(BF716*BF713)</f>
        <v>#REF!</v>
      </c>
      <c r="BG711" s="76" t="e">
        <f>BG710+(BG716*BF713)</f>
        <v>#REF!</v>
      </c>
      <c r="BH711" s="89"/>
      <c r="BI711" s="76" t="e">
        <f>BI710+(BI716*BI713)</f>
        <v>#REF!</v>
      </c>
      <c r="BJ711" s="76" t="e">
        <f>BJ710+(BJ716*BI713)</f>
        <v>#REF!</v>
      </c>
      <c r="BK711" s="77"/>
      <c r="BL711" s="76" t="e">
        <f>BL710+(BL716*BL713)</f>
        <v>#DIV/0!</v>
      </c>
      <c r="BM711" s="76" t="e">
        <f>BM710+(BM716*BL713)</f>
        <v>#DIV/0!</v>
      </c>
      <c r="BN711" s="89"/>
      <c r="BO711" s="76" t="e">
        <f>BO710+(BO716*BO713)</f>
        <v>#DIV/0!</v>
      </c>
      <c r="BP711" s="76" t="e">
        <f>BP710+(BP716*BO713)</f>
        <v>#DIV/0!</v>
      </c>
      <c r="BQ711" s="89"/>
      <c r="BR711" s="76" t="e">
        <f>BR710+(BR716*BR713)</f>
        <v>#DIV/0!</v>
      </c>
      <c r="BS711" s="76" t="e">
        <f>BS710+(BS716*BR713)</f>
        <v>#DIV/0!</v>
      </c>
      <c r="BT711" s="89"/>
      <c r="BU711" s="76" t="e">
        <f>BU710+(BU716*BU713)</f>
        <v>#DIV/0!</v>
      </c>
      <c r="BV711" s="76" t="e">
        <f>BV710+(BV716*BU713)</f>
        <v>#DIV/0!</v>
      </c>
      <c r="BW711" s="89"/>
      <c r="BX711" s="63"/>
    </row>
    <row r="712" spans="1:76" s="59" customFormat="1" x14ac:dyDescent="0.25">
      <c r="A712" s="162"/>
      <c r="B712" s="91" t="s">
        <v>56</v>
      </c>
      <c r="C712" s="83"/>
      <c r="D712" s="401"/>
      <c r="E712" s="402"/>
      <c r="F712" s="402"/>
      <c r="G712" s="402"/>
      <c r="H712" s="402"/>
      <c r="I712" s="402"/>
      <c r="J712" s="402"/>
      <c r="K712" s="403"/>
      <c r="L712" s="89"/>
      <c r="M712" s="89"/>
      <c r="N712" s="64"/>
      <c r="O712" s="64"/>
      <c r="P712" s="64"/>
      <c r="Q712" s="64"/>
      <c r="R712" s="64"/>
      <c r="S712" s="64"/>
      <c r="T712" s="77" t="s">
        <v>54</v>
      </c>
      <c r="U712" s="88" t="e">
        <f>IF($AA712="Y",MIN(U690:U709),U710-$X712*U714)</f>
        <v>#DIV/0!</v>
      </c>
      <c r="V712" s="88" t="e">
        <f>IF($AA712="Y",MIN(V690:V709),V710-$X712*V714)</f>
        <v>#DIV/0!</v>
      </c>
      <c r="W712" s="88" t="e">
        <f>IF($AA712="Y",MIN(W690:W709),W710-$X712*W714)</f>
        <v>#DIV/0!</v>
      </c>
      <c r="X712" s="86">
        <v>1</v>
      </c>
      <c r="Y712" s="64" t="s">
        <v>55</v>
      </c>
      <c r="Z712" s="89"/>
      <c r="AA712" s="90" t="s">
        <v>47</v>
      </c>
      <c r="AB712" s="87"/>
      <c r="AR712" s="63"/>
      <c r="AS712" s="89"/>
      <c r="AT712" s="89"/>
      <c r="AU712" s="89"/>
      <c r="AV712" s="77" t="s">
        <v>54</v>
      </c>
      <c r="AW712" s="76" t="e">
        <f>AW710-(AW716*AW714)</f>
        <v>#REF!</v>
      </c>
      <c r="AX712" s="76" t="e">
        <f>AX710-(AX716*AW714)</f>
        <v>#REF!</v>
      </c>
      <c r="AY712" s="89"/>
      <c r="AZ712" s="76" t="e">
        <f>AZ710-(AZ716*AZ714)</f>
        <v>#REF!</v>
      </c>
      <c r="BA712" s="76" t="e">
        <f>BA710-(BA716*AZ714)</f>
        <v>#REF!</v>
      </c>
      <c r="BB712" s="89"/>
      <c r="BC712" s="76" t="e">
        <f>BC710-(BC716*BC714)</f>
        <v>#REF!</v>
      </c>
      <c r="BD712" s="76" t="e">
        <f>BD710-(BD716*BC714)</f>
        <v>#REF!</v>
      </c>
      <c r="BE712" s="89"/>
      <c r="BF712" s="76" t="e">
        <f>BF710-(BF716*BF714)</f>
        <v>#REF!</v>
      </c>
      <c r="BG712" s="76" t="e">
        <f>BG710-(BG716*BF714)</f>
        <v>#REF!</v>
      </c>
      <c r="BH712" s="89"/>
      <c r="BI712" s="76" t="e">
        <f>BI710-(BI716*BI714)</f>
        <v>#REF!</v>
      </c>
      <c r="BJ712" s="76" t="e">
        <f>BJ710-(BJ716*BI714)</f>
        <v>#REF!</v>
      </c>
      <c r="BK712" s="77"/>
      <c r="BL712" s="76" t="e">
        <f>BL710-(BL716*BL714)</f>
        <v>#DIV/0!</v>
      </c>
      <c r="BM712" s="76" t="e">
        <f>BM710-(BM716*BL714)</f>
        <v>#DIV/0!</v>
      </c>
      <c r="BN712" s="89"/>
      <c r="BO712" s="76" t="e">
        <f>BO710-(BO716*BO714)</f>
        <v>#DIV/0!</v>
      </c>
      <c r="BP712" s="76" t="e">
        <f>BP710-(BP716*BO714)</f>
        <v>#DIV/0!</v>
      </c>
      <c r="BQ712" s="89"/>
      <c r="BR712" s="76" t="e">
        <f>BR710-(BR716*BR714)</f>
        <v>#DIV/0!</v>
      </c>
      <c r="BS712" s="76" t="e">
        <f>BS710-(BS716*BR714)</f>
        <v>#DIV/0!</v>
      </c>
      <c r="BT712" s="89"/>
      <c r="BU712" s="76" t="e">
        <f>BU710-(BU716*BU714)</f>
        <v>#DIV/0!</v>
      </c>
      <c r="BV712" s="76" t="e">
        <f>BV710-(BV716*BU714)</f>
        <v>#DIV/0!</v>
      </c>
      <c r="BW712" s="89"/>
      <c r="BX712" s="63"/>
    </row>
    <row r="713" spans="1:76" s="59" customFormat="1" ht="14.25" x14ac:dyDescent="0.2">
      <c r="A713" s="162"/>
      <c r="B713" s="162"/>
      <c r="C713" s="83"/>
      <c r="D713" s="401"/>
      <c r="E713" s="402"/>
      <c r="F713" s="402"/>
      <c r="G713" s="402"/>
      <c r="H713" s="402"/>
      <c r="I713" s="402"/>
      <c r="J713" s="402"/>
      <c r="K713" s="403"/>
      <c r="L713" s="64"/>
      <c r="M713" s="64"/>
      <c r="N713" s="64"/>
      <c r="O713" s="64"/>
      <c r="P713" s="64"/>
      <c r="Q713" s="64"/>
      <c r="R713" s="64"/>
      <c r="S713" s="64"/>
      <c r="T713" s="77" t="s">
        <v>51</v>
      </c>
      <c r="U713" s="88" t="e">
        <f>IF((0.67*U714)&gt;U710,"no","yes")</f>
        <v>#DIV/0!</v>
      </c>
      <c r="V713" s="88" t="e">
        <f>IF((0.67*V714)&gt;V710,"no","yes")</f>
        <v>#DIV/0!</v>
      </c>
      <c r="W713" s="88" t="e">
        <f>IF((0.67*W714)&gt;W710,"no","yes")</f>
        <v>#DIV/0!</v>
      </c>
      <c r="X713" s="64"/>
      <c r="Y713" s="64"/>
      <c r="Z713" s="64"/>
      <c r="AB713" s="87"/>
      <c r="AR713" s="63"/>
      <c r="AS713" s="64"/>
      <c r="AT713" s="64"/>
      <c r="AU713" s="360" t="s">
        <v>53</v>
      </c>
      <c r="AV713" s="361"/>
      <c r="AW713" s="86">
        <v>1</v>
      </c>
      <c r="AX713" s="64"/>
      <c r="AY713" s="64"/>
      <c r="AZ713" s="86">
        <v>1</v>
      </c>
      <c r="BA713" s="64"/>
      <c r="BB713" s="64"/>
      <c r="BC713" s="86">
        <v>1</v>
      </c>
      <c r="BD713" s="64"/>
      <c r="BE713" s="64"/>
      <c r="BF713" s="86">
        <v>1</v>
      </c>
      <c r="BG713" s="64"/>
      <c r="BH713" s="64"/>
      <c r="BI713" s="86">
        <v>1</v>
      </c>
      <c r="BJ713" s="64"/>
      <c r="BK713" s="77"/>
      <c r="BL713" s="86">
        <v>1</v>
      </c>
      <c r="BM713" s="64"/>
      <c r="BN713" s="64"/>
      <c r="BO713" s="86">
        <v>1</v>
      </c>
      <c r="BP713" s="64"/>
      <c r="BQ713" s="64"/>
      <c r="BR713" s="86">
        <v>1</v>
      </c>
      <c r="BS713" s="64"/>
      <c r="BT713" s="64"/>
      <c r="BU713" s="86">
        <v>1</v>
      </c>
      <c r="BV713" s="64"/>
      <c r="BW713" s="64"/>
      <c r="BX713" s="63"/>
    </row>
    <row r="714" spans="1:76" s="59" customFormat="1" ht="14.25" x14ac:dyDescent="0.2">
      <c r="C714" s="83"/>
      <c r="D714" s="401"/>
      <c r="E714" s="402"/>
      <c r="F714" s="402"/>
      <c r="G714" s="402"/>
      <c r="H714" s="402"/>
      <c r="I714" s="402"/>
      <c r="J714" s="402"/>
      <c r="K714" s="403"/>
      <c r="L714" s="64"/>
      <c r="M714" s="64"/>
      <c r="N714" s="64"/>
      <c r="O714" s="64"/>
      <c r="P714" s="64"/>
      <c r="Q714" s="64"/>
      <c r="R714" s="64"/>
      <c r="S714" s="64"/>
      <c r="T714" s="77" t="s">
        <v>50</v>
      </c>
      <c r="U714" s="88" t="e">
        <f>_xlfn.STDEV.P(U690:U709)</f>
        <v>#DIV/0!</v>
      </c>
      <c r="V714" s="88" t="e">
        <f t="array" ref="V714">IF(U718="Y",SQRT(SUM(IFERROR(O690:O709*(U690:U709-(V710))^2,0))/((COUNTIFS(O690:O709,"&lt;&gt;"&amp;"")-1)/COUNTIFS(O690:O709,"&lt;&gt;"&amp;"")*SUM(O690:O709))),_xlfn.STDEV.P(V690:V709))</f>
        <v>#DIV/0!</v>
      </c>
      <c r="W714" s="88" t="e">
        <f t="array" ref="W714">SQRT(SUM(IFERROR(O690:O709*(U690:U709-(W710))^2,0))/((COUNTIFS(O690:O709,"&lt;&gt;"&amp;"")-1)/COUNTIFS(O690:O709,"&lt;&gt;"&amp;"")*SUM(O690:O709)))</f>
        <v>#DIV/0!</v>
      </c>
      <c r="X714" s="64"/>
      <c r="Y714" s="64"/>
      <c r="Z714" s="64"/>
      <c r="AB714" s="87"/>
      <c r="AR714" s="63"/>
      <c r="AS714" s="64"/>
      <c r="AT714" s="64"/>
      <c r="AU714" s="360"/>
      <c r="AV714" s="361"/>
      <c r="AW714" s="86">
        <v>1</v>
      </c>
      <c r="AX714" s="64"/>
      <c r="AY714" s="64"/>
      <c r="AZ714" s="86">
        <v>1</v>
      </c>
      <c r="BA714" s="64"/>
      <c r="BB714" s="64"/>
      <c r="BC714" s="86">
        <v>1</v>
      </c>
      <c r="BD714" s="64"/>
      <c r="BE714" s="64"/>
      <c r="BF714" s="86">
        <v>1</v>
      </c>
      <c r="BG714" s="64"/>
      <c r="BH714" s="64"/>
      <c r="BI714" s="86">
        <v>1</v>
      </c>
      <c r="BJ714" s="64"/>
      <c r="BK714" s="77"/>
      <c r="BL714" s="86">
        <v>1</v>
      </c>
      <c r="BM714" s="64"/>
      <c r="BN714" s="64"/>
      <c r="BO714" s="86">
        <v>1</v>
      </c>
      <c r="BP714" s="64"/>
      <c r="BQ714" s="64"/>
      <c r="BR714" s="86">
        <v>1</v>
      </c>
      <c r="BS714" s="64"/>
      <c r="BT714" s="64"/>
      <c r="BU714" s="86">
        <v>1</v>
      </c>
      <c r="BV714" s="64"/>
      <c r="BW714" s="64"/>
      <c r="BX714" s="63"/>
    </row>
    <row r="715" spans="1:76" s="59" customFormat="1" x14ac:dyDescent="0.25">
      <c r="C715" s="83"/>
      <c r="D715" s="401"/>
      <c r="E715" s="402"/>
      <c r="F715" s="402"/>
      <c r="G715" s="402"/>
      <c r="H715" s="402"/>
      <c r="I715" s="402"/>
      <c r="J715" s="402"/>
      <c r="K715" s="403"/>
      <c r="L715" s="64"/>
      <c r="M715" s="64"/>
      <c r="N715" s="64"/>
      <c r="O715" s="64"/>
      <c r="P715" s="64"/>
      <c r="Q715" s="64"/>
      <c r="R715" s="64"/>
      <c r="S715" s="64"/>
      <c r="T715" s="73" t="s">
        <v>48</v>
      </c>
      <c r="U715" s="85">
        <f>COUNTIF(U690:U709,"&gt;0")</f>
        <v>0</v>
      </c>
      <c r="V715" s="85">
        <f>COUNTIF(V690:V709,"&gt;0")</f>
        <v>0</v>
      </c>
      <c r="W715" s="81"/>
      <c r="X715" s="84" t="s">
        <v>52</v>
      </c>
      <c r="Y715" s="64"/>
      <c r="Z715" s="64"/>
      <c r="AB715" s="63"/>
      <c r="AR715" s="63"/>
      <c r="AS715" s="64"/>
      <c r="AT715" s="64"/>
      <c r="AU715" s="64"/>
      <c r="AV715" s="77" t="s">
        <v>51</v>
      </c>
      <c r="AW715" s="76" t="e">
        <f>IF((0.67*AW716)&gt;AW710,"no","yes")</f>
        <v>#REF!</v>
      </c>
      <c r="AX715" s="76" t="e">
        <f>IF((0.67*AX716)&gt;AX710,"no","yes")</f>
        <v>#REF!</v>
      </c>
      <c r="AY715" s="64"/>
      <c r="AZ715" s="76" t="e">
        <f>IF((0.67*AZ716)&gt;AZ710,"no","yes")</f>
        <v>#REF!</v>
      </c>
      <c r="BA715" s="76" t="e">
        <f>IF((0.67*BA716)&gt;BA710,"no","yes")</f>
        <v>#REF!</v>
      </c>
      <c r="BB715" s="64"/>
      <c r="BC715" s="76" t="e">
        <f>IF((0.67*BC716)&gt;BC710,"no","yes")</f>
        <v>#REF!</v>
      </c>
      <c r="BD715" s="76" t="e">
        <f>IF((0.67*BD716)&gt;BD710,"no","yes")</f>
        <v>#REF!</v>
      </c>
      <c r="BE715" s="64"/>
      <c r="BF715" s="76" t="e">
        <f>IF((0.67*BF716)&gt;BF710,"no","yes")</f>
        <v>#REF!</v>
      </c>
      <c r="BG715" s="76" t="e">
        <f>IF((0.67*BG716)&gt;BG710,"no","yes")</f>
        <v>#REF!</v>
      </c>
      <c r="BH715" s="64"/>
      <c r="BI715" s="76" t="e">
        <f>IF((0.67*BI716)&gt;BI710,"no","yes")</f>
        <v>#REF!</v>
      </c>
      <c r="BJ715" s="76" t="e">
        <f>IF((0.67*BJ716)&gt;BJ710,"no","yes")</f>
        <v>#REF!</v>
      </c>
      <c r="BK715" s="73"/>
      <c r="BL715" s="76" t="e">
        <f>IF((0.67*BL716)&gt;BL710,"no","yes")</f>
        <v>#DIV/0!</v>
      </c>
      <c r="BM715" s="76" t="e">
        <f>IF((0.67*BM716)&gt;BM710,"no","yes")</f>
        <v>#DIV/0!</v>
      </c>
      <c r="BN715" s="64"/>
      <c r="BO715" s="76" t="e">
        <f>IF((0.67*BO716)&gt;BO710,"no","yes")</f>
        <v>#DIV/0!</v>
      </c>
      <c r="BP715" s="76" t="e">
        <f>IF((0.67*BP716)&gt;BP710,"no","yes")</f>
        <v>#DIV/0!</v>
      </c>
      <c r="BQ715" s="64"/>
      <c r="BR715" s="76" t="e">
        <f>IF((0.67*BR716)&gt;BR710,"no","yes")</f>
        <v>#DIV/0!</v>
      </c>
      <c r="BS715" s="76" t="e">
        <f>IF((0.67*BS716)&gt;BS710,"no","yes")</f>
        <v>#DIV/0!</v>
      </c>
      <c r="BT715" s="64"/>
      <c r="BU715" s="76" t="e">
        <f>IF((0.67*BU716)&gt;BU710,"no","yes")</f>
        <v>#DIV/0!</v>
      </c>
      <c r="BV715" s="76" t="e">
        <f>IF((0.67*BV716)&gt;BV710,"no","yes")</f>
        <v>#DIV/0!</v>
      </c>
      <c r="BW715" s="64"/>
      <c r="BX715" s="63"/>
    </row>
    <row r="716" spans="1:76" s="59" customFormat="1" ht="14.25" x14ac:dyDescent="0.2">
      <c r="C716" s="83"/>
      <c r="D716" s="401"/>
      <c r="E716" s="402"/>
      <c r="F716" s="402"/>
      <c r="G716" s="402"/>
      <c r="H716" s="402"/>
      <c r="I716" s="402"/>
      <c r="J716" s="402"/>
      <c r="K716" s="403"/>
      <c r="L716" s="64"/>
      <c r="M716" s="64"/>
      <c r="N716" s="64"/>
      <c r="O716" s="64"/>
      <c r="P716" s="64"/>
      <c r="Q716" s="64"/>
      <c r="R716" s="64"/>
      <c r="S716" s="64"/>
      <c r="T716" s="64"/>
      <c r="U716" s="64"/>
      <c r="V716" s="64"/>
      <c r="W716" s="64"/>
      <c r="X716" s="80"/>
      <c r="Y716" s="79"/>
      <c r="Z716" s="78"/>
      <c r="AB716" s="63"/>
      <c r="AR716" s="63"/>
      <c r="AS716" s="64"/>
      <c r="AT716" s="64"/>
      <c r="AU716" s="64"/>
      <c r="AV716" s="77" t="s">
        <v>50</v>
      </c>
      <c r="AW716" s="76" t="e">
        <f>_xlfn.STDEV.P(AW690:AW709)</f>
        <v>#REF!</v>
      </c>
      <c r="AX716" s="76" t="e">
        <f>_xlfn.STDEV.P(AX690:AX709)</f>
        <v>#REF!</v>
      </c>
      <c r="AY716" s="64"/>
      <c r="AZ716" s="76" t="e">
        <f>_xlfn.STDEV.P(AZ690:AZ709)</f>
        <v>#REF!</v>
      </c>
      <c r="BA716" s="76" t="e">
        <f>_xlfn.STDEV.P(BA690:BA709)</f>
        <v>#REF!</v>
      </c>
      <c r="BB716" s="64"/>
      <c r="BC716" s="76" t="e">
        <f>_xlfn.STDEV.P(BC690:BC709)</f>
        <v>#REF!</v>
      </c>
      <c r="BD716" s="76" t="e">
        <f>_xlfn.STDEV.P(BD690:BD709)</f>
        <v>#REF!</v>
      </c>
      <c r="BE716" s="64"/>
      <c r="BF716" s="76" t="e">
        <f>_xlfn.STDEV.P(BF690:BF709)</f>
        <v>#REF!</v>
      </c>
      <c r="BG716" s="76" t="e">
        <f>_xlfn.STDEV.P(BG690:BG709)</f>
        <v>#REF!</v>
      </c>
      <c r="BH716" s="64"/>
      <c r="BI716" s="76" t="e">
        <f>_xlfn.STDEV.P(BI690:BI709)</f>
        <v>#REF!</v>
      </c>
      <c r="BJ716" s="76" t="e">
        <f>_xlfn.STDEV.P(BJ690:BJ709)</f>
        <v>#REF!</v>
      </c>
      <c r="BK716" s="64"/>
      <c r="BL716" s="76" t="e">
        <f>_xlfn.STDEV.P(BL690:BL709)</f>
        <v>#DIV/0!</v>
      </c>
      <c r="BM716" s="76" t="e">
        <f>_xlfn.STDEV.P(BM690:BM709)</f>
        <v>#DIV/0!</v>
      </c>
      <c r="BN716" s="64"/>
      <c r="BO716" s="76" t="e">
        <f>_xlfn.STDEV.P(BO690:BO709)</f>
        <v>#DIV/0!</v>
      </c>
      <c r="BP716" s="76" t="e">
        <f>_xlfn.STDEV.P(BP690:BP709)</f>
        <v>#DIV/0!</v>
      </c>
      <c r="BQ716" s="64"/>
      <c r="BR716" s="76" t="e">
        <f>_xlfn.STDEV.P(BR690:BR709)</f>
        <v>#DIV/0!</v>
      </c>
      <c r="BS716" s="76" t="e">
        <f>_xlfn.STDEV.P(BS690:BS709)</f>
        <v>#DIV/0!</v>
      </c>
      <c r="BT716" s="64"/>
      <c r="BU716" s="76" t="e">
        <f>_xlfn.STDEV.P(BU690:BU709)</f>
        <v>#DIV/0!</v>
      </c>
      <c r="BV716" s="76" t="e">
        <f>_xlfn.STDEV.P(BV690:BV709)</f>
        <v>#DIV/0!</v>
      </c>
      <c r="BX716" s="63"/>
    </row>
    <row r="717" spans="1:76" s="59" customFormat="1" x14ac:dyDescent="0.2">
      <c r="C717" s="64"/>
      <c r="D717" s="404"/>
      <c r="E717" s="405"/>
      <c r="F717" s="405"/>
      <c r="G717" s="405"/>
      <c r="H717" s="405"/>
      <c r="I717" s="405"/>
      <c r="J717" s="405"/>
      <c r="K717" s="406"/>
      <c r="U717" s="138" t="s">
        <v>49</v>
      </c>
      <c r="W717" s="64"/>
      <c r="X717" s="70"/>
      <c r="Y717" s="69"/>
      <c r="Z717" s="68"/>
      <c r="AB717" s="63"/>
      <c r="AR717" s="63"/>
      <c r="AS717" s="64"/>
      <c r="AT717" s="64"/>
      <c r="AU717" s="64"/>
      <c r="AV717" s="73" t="s">
        <v>48</v>
      </c>
      <c r="AW717" s="72">
        <f>COUNTIF(AW690:AW709,"&gt;0")</f>
        <v>0</v>
      </c>
      <c r="AX717" s="72">
        <f>COUNTIF(AX690:AX709,"&gt;0")</f>
        <v>0</v>
      </c>
      <c r="AY717" s="64"/>
      <c r="AZ717" s="72">
        <f>COUNTIF(AZ690:AZ709,"&gt;0")</f>
        <v>0</v>
      </c>
      <c r="BA717" s="72">
        <f>COUNTIF(BA690:BA709,"&gt;0")</f>
        <v>0</v>
      </c>
      <c r="BB717" s="64"/>
      <c r="BC717" s="72">
        <f>COUNTIF(BC690:BC709,"&gt;0")</f>
        <v>0</v>
      </c>
      <c r="BD717" s="72">
        <f>COUNTIF(BD690:BD709,"&gt;0")</f>
        <v>0</v>
      </c>
      <c r="BE717" s="64"/>
      <c r="BF717" s="72">
        <f>COUNTIF(BF690:BF709,"&gt;0")</f>
        <v>0</v>
      </c>
      <c r="BG717" s="72">
        <f>COUNTIF(BG690:BG709,"&gt;0")</f>
        <v>0</v>
      </c>
      <c r="BH717" s="64"/>
      <c r="BI717" s="72">
        <f>COUNTIF(BI690:BI709,"&gt;0")</f>
        <v>0</v>
      </c>
      <c r="BJ717" s="72">
        <f>COUNTIF(BJ690:BJ709,"&gt;0")</f>
        <v>0</v>
      </c>
      <c r="BK717" s="64"/>
      <c r="BL717" s="72">
        <f>COUNTIF(BL690:BL709,"&gt;0")</f>
        <v>0</v>
      </c>
      <c r="BM717" s="72">
        <f>COUNTIF(BM690:BM709,"&gt;0")</f>
        <v>0</v>
      </c>
      <c r="BN717" s="64"/>
      <c r="BO717" s="72">
        <f>COUNTIF(BO690:BO709,"&gt;0")</f>
        <v>0</v>
      </c>
      <c r="BP717" s="72">
        <f>COUNTIF(BP690:BP709,"&gt;0")</f>
        <v>0</v>
      </c>
      <c r="BQ717" s="64"/>
      <c r="BR717" s="72">
        <f>COUNTIF(BR690:BR709,"&gt;0")</f>
        <v>0</v>
      </c>
      <c r="BS717" s="72">
        <f>COUNTIF(BS690:BS709,"&gt;0")</f>
        <v>0</v>
      </c>
      <c r="BT717" s="64"/>
      <c r="BU717" s="72">
        <f>COUNTIF(BU690:BU709,"&gt;0")</f>
        <v>0</v>
      </c>
      <c r="BV717" s="72">
        <f>COUNTIF(BV690:BV709,"&gt;0")</f>
        <v>0</v>
      </c>
      <c r="BX717" s="63"/>
    </row>
    <row r="718" spans="1:76" s="59" customFormat="1" ht="14.25" x14ac:dyDescent="0.2">
      <c r="A718" s="75" t="str">
        <f ca="1">HYPERLINK("#"&amp;"'"&amp;A$2&amp;"'!a1","Back to top")</f>
        <v>Back to top</v>
      </c>
      <c r="C718" s="64"/>
      <c r="D718" s="135"/>
      <c r="E718" s="135"/>
      <c r="F718" s="135"/>
      <c r="G718" s="135"/>
      <c r="H718" s="135"/>
      <c r="I718" s="135"/>
      <c r="J718" s="135"/>
      <c r="K718" s="135"/>
      <c r="U718" s="137" t="s">
        <v>47</v>
      </c>
      <c r="W718" s="64"/>
      <c r="X718" s="70"/>
      <c r="Y718" s="69"/>
      <c r="Z718" s="68"/>
      <c r="AB718" s="63"/>
      <c r="AR718" s="63"/>
      <c r="BX718" s="63"/>
    </row>
    <row r="719" spans="1:76" s="59" customFormat="1" ht="14.25" x14ac:dyDescent="0.2">
      <c r="C719" s="64"/>
      <c r="D719" s="135"/>
      <c r="E719" s="135"/>
      <c r="F719" s="135"/>
      <c r="G719" s="135"/>
      <c r="H719" s="135"/>
      <c r="I719" s="135"/>
      <c r="J719" s="135"/>
      <c r="K719" s="135"/>
      <c r="W719" s="64"/>
      <c r="X719" s="67"/>
      <c r="Y719" s="66"/>
      <c r="Z719" s="65"/>
      <c r="AB719" s="63"/>
      <c r="AR719" s="63"/>
      <c r="BX719" s="63"/>
    </row>
    <row r="720" spans="1:76" s="59" customFormat="1" ht="18" x14ac:dyDescent="0.25">
      <c r="C720" s="64"/>
      <c r="D720" s="135"/>
      <c r="E720" s="135"/>
      <c r="F720" s="135"/>
      <c r="G720" s="135"/>
      <c r="H720" s="135"/>
      <c r="I720" s="135"/>
      <c r="J720" s="135"/>
      <c r="K720" s="135"/>
      <c r="W720" s="64"/>
      <c r="X720" s="64"/>
      <c r="Y720" s="64"/>
      <c r="Z720" s="64"/>
      <c r="AB720" s="63"/>
      <c r="AR720" s="60"/>
      <c r="AS720" s="62"/>
      <c r="AT720" s="62"/>
      <c r="AU720" s="61"/>
      <c r="AV720" s="61"/>
      <c r="AW720" s="61"/>
      <c r="AX720" s="61"/>
      <c r="AY720" s="61"/>
      <c r="AZ720" s="61"/>
      <c r="BA720" s="61"/>
      <c r="BB720" s="61"/>
      <c r="BC720" s="61"/>
      <c r="BD720" s="61"/>
      <c r="BE720" s="61"/>
      <c r="BF720" s="61"/>
      <c r="BG720" s="61"/>
      <c r="BH720" s="61"/>
      <c r="BI720" s="61"/>
      <c r="BJ720" s="61"/>
      <c r="BK720" s="61"/>
      <c r="BL720" s="61"/>
      <c r="BM720" s="61"/>
      <c r="BN720" s="61"/>
      <c r="BO720" s="61"/>
      <c r="BP720" s="61"/>
      <c r="BQ720" s="61"/>
      <c r="BR720" s="61"/>
      <c r="BS720" s="61"/>
      <c r="BT720" s="61"/>
      <c r="BU720" s="61"/>
      <c r="BV720" s="61"/>
      <c r="BW720" s="61"/>
      <c r="BX720" s="60"/>
    </row>
    <row r="721" spans="1:76" s="59" customFormat="1" ht="14.25" x14ac:dyDescent="0.2">
      <c r="C721" s="64"/>
      <c r="D721" s="135"/>
      <c r="E721" s="135"/>
      <c r="F721" s="135"/>
      <c r="G721" s="135"/>
      <c r="H721" s="135"/>
      <c r="I721" s="135"/>
      <c r="J721" s="135"/>
      <c r="K721" s="135"/>
      <c r="AB721" s="63"/>
      <c r="AR721" s="63"/>
      <c r="BT721" s="162"/>
      <c r="BX721" s="63"/>
    </row>
    <row r="722" spans="1:76" s="59" customFormat="1" ht="14.25" x14ac:dyDescent="0.2">
      <c r="C722" s="64"/>
      <c r="D722" s="135"/>
      <c r="E722" s="135"/>
      <c r="F722" s="135"/>
      <c r="G722" s="135"/>
      <c r="H722" s="135"/>
      <c r="I722" s="135"/>
      <c r="J722" s="135"/>
      <c r="K722" s="135"/>
      <c r="AB722" s="63"/>
      <c r="AR722" s="63"/>
      <c r="BT722" s="162"/>
      <c r="BX722" s="63"/>
    </row>
    <row r="723" spans="1:76" s="2" customFormat="1" ht="15.75" x14ac:dyDescent="0.25">
      <c r="A723" s="134">
        <f>1+A687</f>
        <v>20</v>
      </c>
      <c r="B723" s="134"/>
      <c r="C723" s="133" t="s">
        <v>220</v>
      </c>
      <c r="D723" s="132"/>
      <c r="E723" s="132"/>
      <c r="F723" s="132"/>
      <c r="G723" s="132"/>
      <c r="H723" s="132"/>
      <c r="I723" s="131"/>
      <c r="J723" s="131"/>
      <c r="K723" s="132"/>
      <c r="L723" s="132"/>
      <c r="M723" s="131"/>
      <c r="N723" s="131"/>
      <c r="O723" s="131"/>
      <c r="P723" s="131"/>
      <c r="Q723" s="131"/>
      <c r="R723" s="131"/>
      <c r="S723" s="131"/>
      <c r="T723" s="131"/>
      <c r="U723" s="131"/>
      <c r="V723" s="131"/>
      <c r="W723" s="131"/>
      <c r="X723" s="131"/>
      <c r="Y723" s="131"/>
      <c r="Z723" s="131"/>
      <c r="AS723" s="130">
        <f>A723</f>
        <v>20</v>
      </c>
      <c r="AT723" s="130" t="str">
        <f>C723</f>
        <v>Indirect CO2 Emissions per SOLUTION Implementation Unit</v>
      </c>
    </row>
    <row r="724" spans="1:76" s="59" customFormat="1" x14ac:dyDescent="0.25">
      <c r="A724" s="83"/>
      <c r="B724" s="83"/>
      <c r="C724" s="83"/>
      <c r="D724" s="129"/>
      <c r="E724" s="129"/>
      <c r="F724" s="129"/>
      <c r="G724" s="129"/>
      <c r="H724" s="129"/>
      <c r="I724" s="64"/>
      <c r="J724" s="64"/>
      <c r="K724" s="129"/>
      <c r="L724" s="129"/>
      <c r="M724" s="64"/>
      <c r="N724" s="64"/>
      <c r="O724" s="64"/>
      <c r="P724" s="64"/>
      <c r="Q724" s="64"/>
      <c r="R724" s="64"/>
      <c r="S724" s="64"/>
      <c r="T724" s="64"/>
      <c r="U724" s="64"/>
      <c r="V724" s="64"/>
      <c r="W724" s="64"/>
      <c r="X724" s="64"/>
      <c r="Y724" s="64"/>
      <c r="Z724" s="64"/>
      <c r="AB724" s="63"/>
      <c r="AR724" s="63"/>
      <c r="AS724" s="89"/>
      <c r="AT724" s="89"/>
      <c r="AU724" s="89"/>
      <c r="AV724" s="89"/>
      <c r="AW724" s="128" t="e">
        <f>IF($AV$45="Region",'[1]Advanced Controls'!$A$59,'[1]AEZ Data'!$A$78)</f>
        <v>#REF!</v>
      </c>
      <c r="AX724" s="128"/>
      <c r="AY724" s="89"/>
      <c r="AZ724" s="128" t="e">
        <f>IF($AV$45="Region",'[1]Advanced Controls'!$A$60,'[1]AEZ Data'!$A$80)</f>
        <v>#REF!</v>
      </c>
      <c r="BA724" s="128"/>
      <c r="BB724" s="89"/>
      <c r="BC724" s="128" t="e">
        <f>IF($AV$45="Region",'[1]Advanced Controls'!$A$61,'[1]AEZ Data'!$A$79)</f>
        <v>#REF!</v>
      </c>
      <c r="BD724" s="128"/>
      <c r="BE724" s="89"/>
      <c r="BF724" s="128" t="e">
        <f>IF($AV$45="Region",'[1]Advanced Controls'!$A$62,'[1]AEZ Data'!$A$81)</f>
        <v>#REF!</v>
      </c>
      <c r="BG724" s="128"/>
      <c r="BH724" s="89"/>
      <c r="BI724" s="128" t="e">
        <f>IF($AV$45="Region",'[1]Advanced Controls'!$A$63,'[1]AEZ Data'!$A$82)</f>
        <v>#REF!</v>
      </c>
      <c r="BJ724" s="128"/>
      <c r="BK724" s="89"/>
      <c r="BL724" s="128" t="s">
        <v>90</v>
      </c>
      <c r="BM724" s="128"/>
      <c r="BN724" s="89"/>
      <c r="BO724" s="128" t="s">
        <v>89</v>
      </c>
      <c r="BP724" s="128"/>
      <c r="BQ724" s="89"/>
      <c r="BR724" s="128" t="s">
        <v>88</v>
      </c>
      <c r="BS724" s="128"/>
      <c r="BT724" s="89"/>
      <c r="BU724" s="128" t="s">
        <v>87</v>
      </c>
      <c r="BV724" s="128"/>
      <c r="BW724" s="89"/>
      <c r="BX724" s="63"/>
    </row>
    <row r="725" spans="1:76" s="59" customFormat="1" ht="45.75" thickBot="1" x14ac:dyDescent="0.3">
      <c r="A725" s="92" t="s">
        <v>86</v>
      </c>
      <c r="B725" s="127" t="s">
        <v>85</v>
      </c>
      <c r="C725" s="124" t="s">
        <v>84</v>
      </c>
      <c r="D725" s="126" t="s">
        <v>83</v>
      </c>
      <c r="E725" s="126" t="s">
        <v>82</v>
      </c>
      <c r="F725" s="124" t="s">
        <v>81</v>
      </c>
      <c r="G725" s="125" t="s">
        <v>80</v>
      </c>
      <c r="H725" s="124" t="s">
        <v>79</v>
      </c>
      <c r="I725" s="124" t="s">
        <v>78</v>
      </c>
      <c r="J725" s="124" t="s">
        <v>77</v>
      </c>
      <c r="K725" s="123" t="s">
        <v>76</v>
      </c>
      <c r="L725" s="122" t="s">
        <v>75</v>
      </c>
      <c r="M725" s="121" t="s">
        <v>74</v>
      </c>
      <c r="N725" s="119" t="s">
        <v>73</v>
      </c>
      <c r="O725" s="120" t="s">
        <v>72</v>
      </c>
      <c r="P725" s="119" t="s">
        <v>71</v>
      </c>
      <c r="Q725" s="441"/>
      <c r="R725" s="441"/>
      <c r="S725" s="114"/>
      <c r="T725" s="118" t="s">
        <v>70</v>
      </c>
      <c r="U725" s="117" t="s">
        <v>66</v>
      </c>
      <c r="V725" s="117" t="s">
        <v>65</v>
      </c>
      <c r="W725" s="117" t="s">
        <v>69</v>
      </c>
      <c r="X725" s="116" t="s">
        <v>68</v>
      </c>
      <c r="Y725" s="114"/>
      <c r="Z725" s="114"/>
      <c r="AB725" s="63"/>
      <c r="AR725" s="63"/>
      <c r="AS725" s="114"/>
      <c r="AT725" s="114"/>
      <c r="AU725" s="116" t="s">
        <v>67</v>
      </c>
      <c r="AV725" s="114"/>
      <c r="AW725" s="115" t="s">
        <v>66</v>
      </c>
      <c r="AX725" s="115" t="s">
        <v>65</v>
      </c>
      <c r="AY725" s="114"/>
      <c r="AZ725" s="115" t="s">
        <v>66</v>
      </c>
      <c r="BA725" s="115" t="s">
        <v>65</v>
      </c>
      <c r="BB725" s="114"/>
      <c r="BC725" s="115" t="s">
        <v>66</v>
      </c>
      <c r="BD725" s="115" t="s">
        <v>65</v>
      </c>
      <c r="BE725" s="114"/>
      <c r="BF725" s="115" t="s">
        <v>66</v>
      </c>
      <c r="BG725" s="115" t="s">
        <v>65</v>
      </c>
      <c r="BH725" s="114"/>
      <c r="BI725" s="115" t="s">
        <v>66</v>
      </c>
      <c r="BJ725" s="115" t="s">
        <v>65</v>
      </c>
      <c r="BK725" s="114"/>
      <c r="BL725" s="115" t="s">
        <v>66</v>
      </c>
      <c r="BM725" s="115" t="s">
        <v>65</v>
      </c>
      <c r="BN725" s="114"/>
      <c r="BO725" s="115" t="s">
        <v>66</v>
      </c>
      <c r="BP725" s="115" t="s">
        <v>65</v>
      </c>
      <c r="BQ725" s="114"/>
      <c r="BR725" s="115" t="s">
        <v>66</v>
      </c>
      <c r="BS725" s="115" t="s">
        <v>65</v>
      </c>
      <c r="BT725" s="114"/>
      <c r="BU725" s="115" t="s">
        <v>66</v>
      </c>
      <c r="BV725" s="115" t="s">
        <v>65</v>
      </c>
      <c r="BW725" s="114"/>
      <c r="BX725" s="63"/>
    </row>
    <row r="726" spans="1:76" s="59" customFormat="1" x14ac:dyDescent="0.25">
      <c r="A726" s="83">
        <v>1</v>
      </c>
      <c r="B726" s="109" t="str">
        <f t="shared" ref="B726:B745" si="447">CONCATENATE(E726,": ",C726)</f>
        <v xml:space="preserve">: </v>
      </c>
      <c r="C726" s="108"/>
      <c r="D726" s="108"/>
      <c r="E726" s="108"/>
      <c r="F726" s="113"/>
      <c r="G726" s="108"/>
      <c r="H726" s="107"/>
      <c r="I726" s="106"/>
      <c r="J726" s="106"/>
      <c r="K726" s="110"/>
      <c r="L726" s="110"/>
      <c r="M726" s="104"/>
      <c r="N726" s="151" t="s">
        <v>219</v>
      </c>
      <c r="O726" s="105"/>
      <c r="P726" s="104"/>
      <c r="Q726" s="440"/>
      <c r="R726" s="440"/>
      <c r="S726" s="64"/>
      <c r="T726" s="103"/>
      <c r="U726" s="101" t="str">
        <f t="shared" ref="U726:U745" si="448">IF(T726="Y","",IF(AND(M726="",K726=""),"",IF(M726="",K726,M726)))</f>
        <v/>
      </c>
      <c r="V726" s="102" t="str">
        <f t="shared" ref="V726:V745" si="449">IF(U726="","",IF($U$754="Y",W726,IF(U726&gt;=$U$746-$AD$36*$U$750,IF(U726&lt;=$U$746+$AD$36*$U$750,U726,""),"")))</f>
        <v/>
      </c>
      <c r="W726" s="101" t="str">
        <f t="shared" ref="W726:W745" si="450">IF(T726="Y","",IF(AND(M726="",K726=""),"",IF(M726="",K726*O726,M726*O726)))</f>
        <v/>
      </c>
      <c r="X726" s="100" t="str">
        <f t="shared" ref="X726:X745" si="451">IF(AND(N726="",L726=""),"",IF(N726="",L726,N726))</f>
        <v>t CO2-eq/ ha/ yr</v>
      </c>
      <c r="Y726" s="89"/>
      <c r="Z726" s="89"/>
      <c r="AB726" s="63"/>
      <c r="AR726" s="63"/>
      <c r="AS726" s="89"/>
      <c r="AT726" s="89"/>
      <c r="AU726" s="112" t="str">
        <f>$W726</f>
        <v/>
      </c>
      <c r="AV726" s="89"/>
      <c r="AW726" s="98" t="e">
        <f t="shared" ref="AW726:AW745" si="452">IF($AV$45="region",IF($E726=AW$763,$U726,""),IF($G726=AW$763,$U726,""))</f>
        <v>#REF!</v>
      </c>
      <c r="AX726" s="98" t="e">
        <f t="shared" ref="AX726:AX745" si="453">IF($AV$45="Region",IF($E726=AW$763,$V726,""),IF($G726=AW$763,$V726,""))</f>
        <v>#REF!</v>
      </c>
      <c r="AY726" s="89"/>
      <c r="AZ726" s="98" t="e">
        <f t="shared" ref="AZ726:AZ745" si="454">IF($AV$45="region",IF($E726=AZ$763,$U726,""),IF($G726=AZ$763,$U726,""))</f>
        <v>#REF!</v>
      </c>
      <c r="BA726" s="98" t="e">
        <f t="shared" ref="BA726:BA745" si="455">IF($AV$45="Region",IF($E726=AZ$763,$V726,""),IF($G726=AZ$763,$V726,""))</f>
        <v>#REF!</v>
      </c>
      <c r="BB726" s="89"/>
      <c r="BC726" s="98" t="e">
        <f t="shared" ref="BC726:BC745" si="456">IF($AV$45="region",IF($E726=BC$763,$U726,""),IF($G726=BC$763,$U726,""))</f>
        <v>#REF!</v>
      </c>
      <c r="BD726" s="98" t="e">
        <f t="shared" ref="BD726:BD745" si="457">IF($AV$45="Region",IF($E726=BC$763,$V726,""),IF($G726=BC$763,$V726,""))</f>
        <v>#REF!</v>
      </c>
      <c r="BE726" s="89"/>
      <c r="BF726" s="98" t="e">
        <f t="shared" ref="BF726:BF745" si="458">IF($AV$45="region",IF($E726=BF$763,$U726,""),IF($G726=BF$763,$U726,""))</f>
        <v>#REF!</v>
      </c>
      <c r="BG726" s="98" t="e">
        <f t="shared" ref="BG726:BG745" si="459">IF($AV$45="Region",IF($E726=BF$763,$V726,""),IF($G726=BF$763,$V726,""))</f>
        <v>#REF!</v>
      </c>
      <c r="BH726" s="89"/>
      <c r="BI726" s="98" t="e">
        <f t="shared" ref="BI726:BI745" si="460">IF($AV$45="region",IF($E726=BI$763,$U726,""),IF($G726=BI$763,$U726,""))</f>
        <v>#REF!</v>
      </c>
      <c r="BJ726" s="98" t="e">
        <f t="shared" ref="BJ726:BJ745" si="461">IF($AV$45="Region",IF($E726=BI$763,$V726,""),IF($G726=BI$763,$V726,""))</f>
        <v>#REF!</v>
      </c>
      <c r="BK726" s="89"/>
      <c r="BL726" s="98" t="str">
        <f t="shared" ref="BL726:BL745" si="462">IF($E726=$BL$48,U726,"")</f>
        <v/>
      </c>
      <c r="BM726" s="98" t="str">
        <f t="shared" ref="BM726:BM745" si="463">IF($E726=$BL$48,V726,"")</f>
        <v/>
      </c>
      <c r="BN726" s="89"/>
      <c r="BO726" s="98" t="str">
        <f t="shared" ref="BO726:BO745" si="464">IF($E726=$BO$48,U726,"")</f>
        <v/>
      </c>
      <c r="BP726" s="98" t="str">
        <f t="shared" ref="BP726:BP745" si="465">IF($E726=$BO$48,V726,"")</f>
        <v/>
      </c>
      <c r="BQ726" s="89"/>
      <c r="BR726" s="98" t="str">
        <f t="shared" ref="BR726:BR745" si="466">IF($E726=$BR$48,U726,"")</f>
        <v/>
      </c>
      <c r="BS726" s="98" t="str">
        <f t="shared" ref="BS726:BS745" si="467">IF($E726=$BR$48,V726,"")</f>
        <v/>
      </c>
      <c r="BT726" s="89"/>
      <c r="BU726" s="98" t="str">
        <f t="shared" ref="BU726:BU745" si="468">IF($E726=$BU$48,U726,"")</f>
        <v/>
      </c>
      <c r="BV726" s="98" t="str">
        <f t="shared" ref="BV726:BV745" si="469">IF($E726=$BU$48,V726,"")</f>
        <v/>
      </c>
      <c r="BW726" s="89"/>
      <c r="BX726" s="63"/>
    </row>
    <row r="727" spans="1:76" s="59" customFormat="1" x14ac:dyDescent="0.25">
      <c r="A727" s="83">
        <v>2</v>
      </c>
      <c r="B727" s="109" t="str">
        <f t="shared" si="447"/>
        <v xml:space="preserve">: </v>
      </c>
      <c r="C727" s="108"/>
      <c r="D727" s="108"/>
      <c r="E727" s="108"/>
      <c r="F727" s="108"/>
      <c r="G727" s="108"/>
      <c r="H727" s="107"/>
      <c r="I727" s="106"/>
      <c r="J727" s="106"/>
      <c r="K727" s="105"/>
      <c r="L727" s="110"/>
      <c r="M727" s="104"/>
      <c r="N727" s="151" t="s">
        <v>219</v>
      </c>
      <c r="O727" s="105"/>
      <c r="P727" s="104"/>
      <c r="Q727" s="440"/>
      <c r="R727" s="440"/>
      <c r="S727" s="64"/>
      <c r="T727" s="103"/>
      <c r="U727" s="101" t="str">
        <f t="shared" si="448"/>
        <v/>
      </c>
      <c r="V727" s="102" t="str">
        <f t="shared" si="449"/>
        <v/>
      </c>
      <c r="W727" s="101" t="str">
        <f t="shared" si="450"/>
        <v/>
      </c>
      <c r="X727" s="100" t="str">
        <f t="shared" si="451"/>
        <v>t CO2-eq/ ha/ yr</v>
      </c>
      <c r="Y727" s="89"/>
      <c r="Z727" s="89"/>
      <c r="AB727" s="63"/>
      <c r="AR727" s="63"/>
      <c r="AS727" s="89"/>
      <c r="AT727" s="89"/>
      <c r="AU727" s="99"/>
      <c r="AV727" s="89"/>
      <c r="AW727" s="98" t="e">
        <f t="shared" si="452"/>
        <v>#REF!</v>
      </c>
      <c r="AX727" s="98" t="e">
        <f t="shared" si="453"/>
        <v>#REF!</v>
      </c>
      <c r="AY727" s="89"/>
      <c r="AZ727" s="98" t="e">
        <f t="shared" si="454"/>
        <v>#REF!</v>
      </c>
      <c r="BA727" s="98" t="e">
        <f t="shared" si="455"/>
        <v>#REF!</v>
      </c>
      <c r="BB727" s="89"/>
      <c r="BC727" s="98" t="e">
        <f t="shared" si="456"/>
        <v>#REF!</v>
      </c>
      <c r="BD727" s="98" t="e">
        <f t="shared" si="457"/>
        <v>#REF!</v>
      </c>
      <c r="BE727" s="89"/>
      <c r="BF727" s="98" t="e">
        <f t="shared" si="458"/>
        <v>#REF!</v>
      </c>
      <c r="BG727" s="98" t="e">
        <f t="shared" si="459"/>
        <v>#REF!</v>
      </c>
      <c r="BH727" s="89"/>
      <c r="BI727" s="98" t="e">
        <f t="shared" si="460"/>
        <v>#REF!</v>
      </c>
      <c r="BJ727" s="98" t="e">
        <f t="shared" si="461"/>
        <v>#REF!</v>
      </c>
      <c r="BK727" s="89"/>
      <c r="BL727" s="98" t="str">
        <f t="shared" si="462"/>
        <v/>
      </c>
      <c r="BM727" s="98" t="str">
        <f t="shared" si="463"/>
        <v/>
      </c>
      <c r="BN727" s="89"/>
      <c r="BO727" s="98" t="str">
        <f t="shared" si="464"/>
        <v/>
      </c>
      <c r="BP727" s="98" t="str">
        <f t="shared" si="465"/>
        <v/>
      </c>
      <c r="BQ727" s="89"/>
      <c r="BR727" s="98" t="str">
        <f t="shared" si="466"/>
        <v/>
      </c>
      <c r="BS727" s="98" t="str">
        <f t="shared" si="467"/>
        <v/>
      </c>
      <c r="BT727" s="89"/>
      <c r="BU727" s="98" t="str">
        <f t="shared" si="468"/>
        <v/>
      </c>
      <c r="BV727" s="98" t="str">
        <f t="shared" si="469"/>
        <v/>
      </c>
      <c r="BW727" s="89"/>
      <c r="BX727" s="63"/>
    </row>
    <row r="728" spans="1:76" s="59" customFormat="1" x14ac:dyDescent="0.25">
      <c r="A728" s="83">
        <v>3</v>
      </c>
      <c r="B728" s="109" t="str">
        <f t="shared" si="447"/>
        <v xml:space="preserve">: </v>
      </c>
      <c r="C728" s="106"/>
      <c r="D728" s="106"/>
      <c r="E728" s="108"/>
      <c r="F728" s="106"/>
      <c r="G728" s="108"/>
      <c r="H728" s="107"/>
      <c r="I728" s="106"/>
      <c r="J728" s="106"/>
      <c r="K728" s="104"/>
      <c r="L728" s="110"/>
      <c r="M728" s="104"/>
      <c r="N728" s="151" t="s">
        <v>219</v>
      </c>
      <c r="O728" s="105"/>
      <c r="P728" s="104"/>
      <c r="Q728" s="440"/>
      <c r="R728" s="440"/>
      <c r="S728" s="64"/>
      <c r="T728" s="103"/>
      <c r="U728" s="101" t="str">
        <f t="shared" si="448"/>
        <v/>
      </c>
      <c r="V728" s="102" t="str">
        <f t="shared" si="449"/>
        <v/>
      </c>
      <c r="W728" s="101" t="str">
        <f t="shared" si="450"/>
        <v/>
      </c>
      <c r="X728" s="100" t="str">
        <f t="shared" si="451"/>
        <v>t CO2-eq/ ha/ yr</v>
      </c>
      <c r="Y728" s="89"/>
      <c r="Z728" s="89"/>
      <c r="AB728" s="63"/>
      <c r="AR728" s="63"/>
      <c r="AS728" s="89"/>
      <c r="AT728" s="89"/>
      <c r="AU728" s="64"/>
      <c r="AV728" s="89"/>
      <c r="AW728" s="98" t="e">
        <f t="shared" si="452"/>
        <v>#REF!</v>
      </c>
      <c r="AX728" s="98" t="e">
        <f t="shared" si="453"/>
        <v>#REF!</v>
      </c>
      <c r="AY728" s="89"/>
      <c r="AZ728" s="98" t="e">
        <f t="shared" si="454"/>
        <v>#REF!</v>
      </c>
      <c r="BA728" s="98" t="e">
        <f t="shared" si="455"/>
        <v>#REF!</v>
      </c>
      <c r="BB728" s="89"/>
      <c r="BC728" s="98" t="e">
        <f t="shared" si="456"/>
        <v>#REF!</v>
      </c>
      <c r="BD728" s="98" t="e">
        <f t="shared" si="457"/>
        <v>#REF!</v>
      </c>
      <c r="BE728" s="89"/>
      <c r="BF728" s="98" t="e">
        <f t="shared" si="458"/>
        <v>#REF!</v>
      </c>
      <c r="BG728" s="98" t="e">
        <f t="shared" si="459"/>
        <v>#REF!</v>
      </c>
      <c r="BH728" s="89"/>
      <c r="BI728" s="98" t="e">
        <f t="shared" si="460"/>
        <v>#REF!</v>
      </c>
      <c r="BJ728" s="98" t="e">
        <f t="shared" si="461"/>
        <v>#REF!</v>
      </c>
      <c r="BK728" s="89"/>
      <c r="BL728" s="98" t="str">
        <f t="shared" si="462"/>
        <v/>
      </c>
      <c r="BM728" s="98" t="str">
        <f t="shared" si="463"/>
        <v/>
      </c>
      <c r="BN728" s="89"/>
      <c r="BO728" s="98" t="str">
        <f t="shared" si="464"/>
        <v/>
      </c>
      <c r="BP728" s="98" t="str">
        <f t="shared" si="465"/>
        <v/>
      </c>
      <c r="BQ728" s="89"/>
      <c r="BR728" s="98" t="str">
        <f t="shared" si="466"/>
        <v/>
      </c>
      <c r="BS728" s="98" t="str">
        <f t="shared" si="467"/>
        <v/>
      </c>
      <c r="BT728" s="89"/>
      <c r="BU728" s="98" t="str">
        <f t="shared" si="468"/>
        <v/>
      </c>
      <c r="BV728" s="98" t="str">
        <f t="shared" si="469"/>
        <v/>
      </c>
      <c r="BW728" s="89"/>
      <c r="BX728" s="63"/>
    </row>
    <row r="729" spans="1:76" s="59" customFormat="1" x14ac:dyDescent="0.25">
      <c r="A729" s="83">
        <v>4</v>
      </c>
      <c r="B729" s="109" t="str">
        <f t="shared" si="447"/>
        <v xml:space="preserve">: </v>
      </c>
      <c r="C729" s="106"/>
      <c r="D729" s="106"/>
      <c r="E729" s="108"/>
      <c r="F729" s="106"/>
      <c r="G729" s="108"/>
      <c r="H729" s="107"/>
      <c r="I729" s="106"/>
      <c r="J729" s="106"/>
      <c r="K729" s="104"/>
      <c r="L729" s="110"/>
      <c r="M729" s="104"/>
      <c r="N729" s="151" t="s">
        <v>219</v>
      </c>
      <c r="O729" s="105"/>
      <c r="P729" s="104"/>
      <c r="Q729" s="440"/>
      <c r="R729" s="440"/>
      <c r="S729" s="64"/>
      <c r="T729" s="103"/>
      <c r="U729" s="101" t="str">
        <f t="shared" si="448"/>
        <v/>
      </c>
      <c r="V729" s="102" t="str">
        <f t="shared" si="449"/>
        <v/>
      </c>
      <c r="W729" s="101" t="str">
        <f t="shared" si="450"/>
        <v/>
      </c>
      <c r="X729" s="100" t="str">
        <f t="shared" si="451"/>
        <v>t CO2-eq/ ha/ yr</v>
      </c>
      <c r="Y729" s="89"/>
      <c r="Z729" s="89"/>
      <c r="AB729" s="63"/>
      <c r="AR729" s="63"/>
      <c r="AS729" s="89"/>
      <c r="AT729" s="89"/>
      <c r="AU729" s="99"/>
      <c r="AV729" s="89"/>
      <c r="AW729" s="98" t="e">
        <f t="shared" si="452"/>
        <v>#REF!</v>
      </c>
      <c r="AX729" s="98" t="e">
        <f t="shared" si="453"/>
        <v>#REF!</v>
      </c>
      <c r="AY729" s="89"/>
      <c r="AZ729" s="98" t="e">
        <f t="shared" si="454"/>
        <v>#REF!</v>
      </c>
      <c r="BA729" s="98" t="e">
        <f t="shared" si="455"/>
        <v>#REF!</v>
      </c>
      <c r="BB729" s="89"/>
      <c r="BC729" s="98" t="e">
        <f t="shared" si="456"/>
        <v>#REF!</v>
      </c>
      <c r="BD729" s="98" t="e">
        <f t="shared" si="457"/>
        <v>#REF!</v>
      </c>
      <c r="BE729" s="89"/>
      <c r="BF729" s="98" t="e">
        <f t="shared" si="458"/>
        <v>#REF!</v>
      </c>
      <c r="BG729" s="98" t="e">
        <f t="shared" si="459"/>
        <v>#REF!</v>
      </c>
      <c r="BH729" s="89"/>
      <c r="BI729" s="98" t="e">
        <f t="shared" si="460"/>
        <v>#REF!</v>
      </c>
      <c r="BJ729" s="98" t="e">
        <f t="shared" si="461"/>
        <v>#REF!</v>
      </c>
      <c r="BK729" s="89"/>
      <c r="BL729" s="98" t="str">
        <f t="shared" si="462"/>
        <v/>
      </c>
      <c r="BM729" s="98" t="str">
        <f t="shared" si="463"/>
        <v/>
      </c>
      <c r="BN729" s="89"/>
      <c r="BO729" s="98" t="str">
        <f t="shared" si="464"/>
        <v/>
      </c>
      <c r="BP729" s="98" t="str">
        <f t="shared" si="465"/>
        <v/>
      </c>
      <c r="BQ729" s="89"/>
      <c r="BR729" s="98" t="str">
        <f t="shared" si="466"/>
        <v/>
      </c>
      <c r="BS729" s="98" t="str">
        <f t="shared" si="467"/>
        <v/>
      </c>
      <c r="BT729" s="89"/>
      <c r="BU729" s="98" t="str">
        <f t="shared" si="468"/>
        <v/>
      </c>
      <c r="BV729" s="98" t="str">
        <f t="shared" si="469"/>
        <v/>
      </c>
      <c r="BW729" s="89"/>
      <c r="BX729" s="63"/>
    </row>
    <row r="730" spans="1:76" s="59" customFormat="1" x14ac:dyDescent="0.25">
      <c r="A730" s="83">
        <v>5</v>
      </c>
      <c r="B730" s="109" t="str">
        <f t="shared" si="447"/>
        <v xml:space="preserve">: </v>
      </c>
      <c r="C730" s="106"/>
      <c r="D730" s="106"/>
      <c r="E730" s="108"/>
      <c r="F730" s="106"/>
      <c r="G730" s="108"/>
      <c r="H730" s="107"/>
      <c r="I730" s="106"/>
      <c r="J730" s="106"/>
      <c r="K730" s="104"/>
      <c r="L730" s="110"/>
      <c r="M730" s="104"/>
      <c r="N730" s="151" t="s">
        <v>219</v>
      </c>
      <c r="O730" s="105"/>
      <c r="P730" s="104"/>
      <c r="Q730" s="440"/>
      <c r="R730" s="440"/>
      <c r="S730" s="64"/>
      <c r="T730" s="103"/>
      <c r="U730" s="101" t="str">
        <f t="shared" si="448"/>
        <v/>
      </c>
      <c r="V730" s="102" t="str">
        <f t="shared" si="449"/>
        <v/>
      </c>
      <c r="W730" s="101" t="str">
        <f t="shared" si="450"/>
        <v/>
      </c>
      <c r="X730" s="100" t="str">
        <f t="shared" si="451"/>
        <v>t CO2-eq/ ha/ yr</v>
      </c>
      <c r="Y730" s="89"/>
      <c r="Z730" s="89"/>
      <c r="AB730" s="63"/>
      <c r="AR730" s="63"/>
      <c r="AS730" s="89"/>
      <c r="AT730" s="89"/>
      <c r="AU730" s="99"/>
      <c r="AV730" s="89"/>
      <c r="AW730" s="98" t="e">
        <f t="shared" si="452"/>
        <v>#REF!</v>
      </c>
      <c r="AX730" s="98" t="e">
        <f t="shared" si="453"/>
        <v>#REF!</v>
      </c>
      <c r="AY730" s="89"/>
      <c r="AZ730" s="98" t="e">
        <f t="shared" si="454"/>
        <v>#REF!</v>
      </c>
      <c r="BA730" s="98" t="e">
        <f t="shared" si="455"/>
        <v>#REF!</v>
      </c>
      <c r="BB730" s="89"/>
      <c r="BC730" s="98" t="e">
        <f t="shared" si="456"/>
        <v>#REF!</v>
      </c>
      <c r="BD730" s="98" t="e">
        <f t="shared" si="457"/>
        <v>#REF!</v>
      </c>
      <c r="BE730" s="89"/>
      <c r="BF730" s="98" t="e">
        <f t="shared" si="458"/>
        <v>#REF!</v>
      </c>
      <c r="BG730" s="98" t="e">
        <f t="shared" si="459"/>
        <v>#REF!</v>
      </c>
      <c r="BH730" s="89"/>
      <c r="BI730" s="98" t="e">
        <f t="shared" si="460"/>
        <v>#REF!</v>
      </c>
      <c r="BJ730" s="98" t="e">
        <f t="shared" si="461"/>
        <v>#REF!</v>
      </c>
      <c r="BK730" s="89"/>
      <c r="BL730" s="98" t="str">
        <f t="shared" si="462"/>
        <v/>
      </c>
      <c r="BM730" s="98" t="str">
        <f t="shared" si="463"/>
        <v/>
      </c>
      <c r="BN730" s="89"/>
      <c r="BO730" s="98" t="str">
        <f t="shared" si="464"/>
        <v/>
      </c>
      <c r="BP730" s="98" t="str">
        <f t="shared" si="465"/>
        <v/>
      </c>
      <c r="BQ730" s="89"/>
      <c r="BR730" s="98" t="str">
        <f t="shared" si="466"/>
        <v/>
      </c>
      <c r="BS730" s="98" t="str">
        <f t="shared" si="467"/>
        <v/>
      </c>
      <c r="BT730" s="89"/>
      <c r="BU730" s="98" t="str">
        <f t="shared" si="468"/>
        <v/>
      </c>
      <c r="BV730" s="98" t="str">
        <f t="shared" si="469"/>
        <v/>
      </c>
      <c r="BW730" s="89"/>
      <c r="BX730" s="63"/>
    </row>
    <row r="731" spans="1:76" s="59" customFormat="1" x14ac:dyDescent="0.25">
      <c r="A731" s="83">
        <v>6</v>
      </c>
      <c r="B731" s="109" t="str">
        <f t="shared" si="447"/>
        <v xml:space="preserve">: </v>
      </c>
      <c r="C731" s="106"/>
      <c r="D731" s="106"/>
      <c r="E731" s="108"/>
      <c r="F731" s="106"/>
      <c r="G731" s="108"/>
      <c r="H731" s="107"/>
      <c r="I731" s="106"/>
      <c r="J731" s="106"/>
      <c r="K731" s="104"/>
      <c r="L731" s="110"/>
      <c r="M731" s="104"/>
      <c r="N731" s="151" t="s">
        <v>219</v>
      </c>
      <c r="O731" s="105"/>
      <c r="P731" s="104"/>
      <c r="Q731" s="440"/>
      <c r="R731" s="440"/>
      <c r="S731" s="64"/>
      <c r="T731" s="103"/>
      <c r="U731" s="101" t="str">
        <f t="shared" si="448"/>
        <v/>
      </c>
      <c r="V731" s="102" t="str">
        <f t="shared" si="449"/>
        <v/>
      </c>
      <c r="W731" s="101" t="str">
        <f t="shared" si="450"/>
        <v/>
      </c>
      <c r="X731" s="100" t="str">
        <f t="shared" si="451"/>
        <v>t CO2-eq/ ha/ yr</v>
      </c>
      <c r="Y731" s="89"/>
      <c r="Z731" s="89"/>
      <c r="AB731" s="63"/>
      <c r="AR731" s="63"/>
      <c r="AS731" s="89"/>
      <c r="AT731" s="89"/>
      <c r="AU731" s="99"/>
      <c r="AV731" s="89"/>
      <c r="AW731" s="98" t="e">
        <f t="shared" si="452"/>
        <v>#REF!</v>
      </c>
      <c r="AX731" s="98" t="e">
        <f t="shared" si="453"/>
        <v>#REF!</v>
      </c>
      <c r="AY731" s="89"/>
      <c r="AZ731" s="98" t="e">
        <f t="shared" si="454"/>
        <v>#REF!</v>
      </c>
      <c r="BA731" s="98" t="e">
        <f t="shared" si="455"/>
        <v>#REF!</v>
      </c>
      <c r="BB731" s="89"/>
      <c r="BC731" s="98" t="e">
        <f t="shared" si="456"/>
        <v>#REF!</v>
      </c>
      <c r="BD731" s="98" t="e">
        <f t="shared" si="457"/>
        <v>#REF!</v>
      </c>
      <c r="BE731" s="89"/>
      <c r="BF731" s="98" t="e">
        <f t="shared" si="458"/>
        <v>#REF!</v>
      </c>
      <c r="BG731" s="98" t="e">
        <f t="shared" si="459"/>
        <v>#REF!</v>
      </c>
      <c r="BH731" s="89"/>
      <c r="BI731" s="98" t="e">
        <f t="shared" si="460"/>
        <v>#REF!</v>
      </c>
      <c r="BJ731" s="98" t="e">
        <f t="shared" si="461"/>
        <v>#REF!</v>
      </c>
      <c r="BK731" s="89"/>
      <c r="BL731" s="98" t="str">
        <f t="shared" si="462"/>
        <v/>
      </c>
      <c r="BM731" s="98" t="str">
        <f t="shared" si="463"/>
        <v/>
      </c>
      <c r="BN731" s="89"/>
      <c r="BO731" s="98" t="str">
        <f t="shared" si="464"/>
        <v/>
      </c>
      <c r="BP731" s="98" t="str">
        <f t="shared" si="465"/>
        <v/>
      </c>
      <c r="BQ731" s="89"/>
      <c r="BR731" s="98" t="str">
        <f t="shared" si="466"/>
        <v/>
      </c>
      <c r="BS731" s="98" t="str">
        <f t="shared" si="467"/>
        <v/>
      </c>
      <c r="BT731" s="89"/>
      <c r="BU731" s="98" t="str">
        <f t="shared" si="468"/>
        <v/>
      </c>
      <c r="BV731" s="98" t="str">
        <f t="shared" si="469"/>
        <v/>
      </c>
      <c r="BW731" s="89"/>
      <c r="BX731" s="63"/>
    </row>
    <row r="732" spans="1:76" s="59" customFormat="1" x14ac:dyDescent="0.25">
      <c r="A732" s="83">
        <v>7</v>
      </c>
      <c r="B732" s="109" t="str">
        <f t="shared" si="447"/>
        <v xml:space="preserve">: </v>
      </c>
      <c r="C732" s="106"/>
      <c r="D732" s="106"/>
      <c r="E732" s="108"/>
      <c r="F732" s="106"/>
      <c r="G732" s="108"/>
      <c r="H732" s="107"/>
      <c r="I732" s="106"/>
      <c r="J732" s="106"/>
      <c r="K732" s="104"/>
      <c r="L732" s="110"/>
      <c r="M732" s="104"/>
      <c r="N732" s="151" t="s">
        <v>219</v>
      </c>
      <c r="O732" s="105"/>
      <c r="P732" s="104"/>
      <c r="Q732" s="440"/>
      <c r="R732" s="440"/>
      <c r="S732" s="64"/>
      <c r="T732" s="103"/>
      <c r="U732" s="101" t="str">
        <f t="shared" si="448"/>
        <v/>
      </c>
      <c r="V732" s="102" t="str">
        <f t="shared" si="449"/>
        <v/>
      </c>
      <c r="W732" s="101" t="str">
        <f t="shared" si="450"/>
        <v/>
      </c>
      <c r="X732" s="100" t="str">
        <f t="shared" si="451"/>
        <v>t CO2-eq/ ha/ yr</v>
      </c>
      <c r="Y732" s="89"/>
      <c r="Z732" s="89"/>
      <c r="AB732" s="63"/>
      <c r="AR732" s="63"/>
      <c r="AS732" s="89"/>
      <c r="AT732" s="89"/>
      <c r="AU732" s="99"/>
      <c r="AV732" s="89"/>
      <c r="AW732" s="98" t="e">
        <f t="shared" si="452"/>
        <v>#REF!</v>
      </c>
      <c r="AX732" s="98" t="e">
        <f t="shared" si="453"/>
        <v>#REF!</v>
      </c>
      <c r="AY732" s="89"/>
      <c r="AZ732" s="98" t="e">
        <f t="shared" si="454"/>
        <v>#REF!</v>
      </c>
      <c r="BA732" s="98" t="e">
        <f t="shared" si="455"/>
        <v>#REF!</v>
      </c>
      <c r="BB732" s="89"/>
      <c r="BC732" s="98" t="e">
        <f t="shared" si="456"/>
        <v>#REF!</v>
      </c>
      <c r="BD732" s="98" t="e">
        <f t="shared" si="457"/>
        <v>#REF!</v>
      </c>
      <c r="BE732" s="89"/>
      <c r="BF732" s="98" t="e">
        <f t="shared" si="458"/>
        <v>#REF!</v>
      </c>
      <c r="BG732" s="98" t="e">
        <f t="shared" si="459"/>
        <v>#REF!</v>
      </c>
      <c r="BH732" s="89"/>
      <c r="BI732" s="98" t="e">
        <f t="shared" si="460"/>
        <v>#REF!</v>
      </c>
      <c r="BJ732" s="98" t="e">
        <f t="shared" si="461"/>
        <v>#REF!</v>
      </c>
      <c r="BK732" s="89"/>
      <c r="BL732" s="98" t="str">
        <f t="shared" si="462"/>
        <v/>
      </c>
      <c r="BM732" s="98" t="str">
        <f t="shared" si="463"/>
        <v/>
      </c>
      <c r="BN732" s="89"/>
      <c r="BO732" s="98" t="str">
        <f t="shared" si="464"/>
        <v/>
      </c>
      <c r="BP732" s="98" t="str">
        <f t="shared" si="465"/>
        <v/>
      </c>
      <c r="BQ732" s="89"/>
      <c r="BR732" s="98" t="str">
        <f t="shared" si="466"/>
        <v/>
      </c>
      <c r="BS732" s="98" t="str">
        <f t="shared" si="467"/>
        <v/>
      </c>
      <c r="BT732" s="89"/>
      <c r="BU732" s="98" t="str">
        <f t="shared" si="468"/>
        <v/>
      </c>
      <c r="BV732" s="98" t="str">
        <f t="shared" si="469"/>
        <v/>
      </c>
      <c r="BW732" s="89"/>
      <c r="BX732" s="63"/>
    </row>
    <row r="733" spans="1:76" s="59" customFormat="1" x14ac:dyDescent="0.25">
      <c r="A733" s="83">
        <v>8</v>
      </c>
      <c r="B733" s="109" t="str">
        <f t="shared" si="447"/>
        <v xml:space="preserve">: </v>
      </c>
      <c r="C733" s="106"/>
      <c r="D733" s="106"/>
      <c r="E733" s="108"/>
      <c r="F733" s="106"/>
      <c r="G733" s="108"/>
      <c r="H733" s="107"/>
      <c r="I733" s="106"/>
      <c r="J733" s="106"/>
      <c r="K733" s="104"/>
      <c r="L733" s="110"/>
      <c r="M733" s="104"/>
      <c r="N733" s="151" t="s">
        <v>219</v>
      </c>
      <c r="O733" s="105"/>
      <c r="P733" s="104"/>
      <c r="Q733" s="440"/>
      <c r="R733" s="440"/>
      <c r="S733" s="64"/>
      <c r="T733" s="103"/>
      <c r="U733" s="101" t="str">
        <f t="shared" si="448"/>
        <v/>
      </c>
      <c r="V733" s="102" t="str">
        <f t="shared" si="449"/>
        <v/>
      </c>
      <c r="W733" s="101" t="str">
        <f t="shared" si="450"/>
        <v/>
      </c>
      <c r="X733" s="100" t="str">
        <f t="shared" si="451"/>
        <v>t CO2-eq/ ha/ yr</v>
      </c>
      <c r="Y733" s="89"/>
      <c r="Z733" s="89"/>
      <c r="AB733" s="63"/>
      <c r="AR733" s="63"/>
      <c r="AS733" s="89"/>
      <c r="AT733" s="89"/>
      <c r="AU733" s="99"/>
      <c r="AV733" s="89"/>
      <c r="AW733" s="98" t="e">
        <f t="shared" si="452"/>
        <v>#REF!</v>
      </c>
      <c r="AX733" s="98" t="e">
        <f t="shared" si="453"/>
        <v>#REF!</v>
      </c>
      <c r="AY733" s="89"/>
      <c r="AZ733" s="98" t="e">
        <f t="shared" si="454"/>
        <v>#REF!</v>
      </c>
      <c r="BA733" s="98" t="e">
        <f t="shared" si="455"/>
        <v>#REF!</v>
      </c>
      <c r="BB733" s="89"/>
      <c r="BC733" s="98" t="e">
        <f t="shared" si="456"/>
        <v>#REF!</v>
      </c>
      <c r="BD733" s="98" t="e">
        <f t="shared" si="457"/>
        <v>#REF!</v>
      </c>
      <c r="BE733" s="89"/>
      <c r="BF733" s="98" t="e">
        <f t="shared" si="458"/>
        <v>#REF!</v>
      </c>
      <c r="BG733" s="98" t="e">
        <f t="shared" si="459"/>
        <v>#REF!</v>
      </c>
      <c r="BH733" s="89"/>
      <c r="BI733" s="98" t="e">
        <f t="shared" si="460"/>
        <v>#REF!</v>
      </c>
      <c r="BJ733" s="98" t="e">
        <f t="shared" si="461"/>
        <v>#REF!</v>
      </c>
      <c r="BK733" s="89"/>
      <c r="BL733" s="98" t="str">
        <f t="shared" si="462"/>
        <v/>
      </c>
      <c r="BM733" s="98" t="str">
        <f t="shared" si="463"/>
        <v/>
      </c>
      <c r="BN733" s="89"/>
      <c r="BO733" s="98" t="str">
        <f t="shared" si="464"/>
        <v/>
      </c>
      <c r="BP733" s="98" t="str">
        <f t="shared" si="465"/>
        <v/>
      </c>
      <c r="BQ733" s="89"/>
      <c r="BR733" s="98" t="str">
        <f t="shared" si="466"/>
        <v/>
      </c>
      <c r="BS733" s="98" t="str">
        <f t="shared" si="467"/>
        <v/>
      </c>
      <c r="BT733" s="89"/>
      <c r="BU733" s="98" t="str">
        <f t="shared" si="468"/>
        <v/>
      </c>
      <c r="BV733" s="98" t="str">
        <f t="shared" si="469"/>
        <v/>
      </c>
      <c r="BW733" s="89"/>
      <c r="BX733" s="63"/>
    </row>
    <row r="734" spans="1:76" s="59" customFormat="1" x14ac:dyDescent="0.25">
      <c r="A734" s="83">
        <v>9</v>
      </c>
      <c r="B734" s="109" t="str">
        <f t="shared" si="447"/>
        <v xml:space="preserve">: </v>
      </c>
      <c r="C734" s="106"/>
      <c r="D734" s="106"/>
      <c r="E734" s="108"/>
      <c r="F734" s="106"/>
      <c r="G734" s="108"/>
      <c r="H734" s="107"/>
      <c r="I734" s="106"/>
      <c r="J734" s="106"/>
      <c r="K734" s="104"/>
      <c r="L734" s="110"/>
      <c r="M734" s="104"/>
      <c r="N734" s="151" t="s">
        <v>219</v>
      </c>
      <c r="O734" s="105"/>
      <c r="P734" s="104"/>
      <c r="Q734" s="440"/>
      <c r="R734" s="440"/>
      <c r="S734" s="64"/>
      <c r="T734" s="103"/>
      <c r="U734" s="101" t="str">
        <f t="shared" si="448"/>
        <v/>
      </c>
      <c r="V734" s="102" t="str">
        <f t="shared" si="449"/>
        <v/>
      </c>
      <c r="W734" s="101" t="str">
        <f t="shared" si="450"/>
        <v/>
      </c>
      <c r="X734" s="100" t="str">
        <f t="shared" si="451"/>
        <v>t CO2-eq/ ha/ yr</v>
      </c>
      <c r="Y734" s="89"/>
      <c r="Z734" s="89"/>
      <c r="AB734" s="63"/>
      <c r="AR734" s="63"/>
      <c r="AS734" s="89"/>
      <c r="AT734" s="89"/>
      <c r="AU734" s="99"/>
      <c r="AV734" s="89"/>
      <c r="AW734" s="98" t="e">
        <f t="shared" si="452"/>
        <v>#REF!</v>
      </c>
      <c r="AX734" s="98" t="e">
        <f t="shared" si="453"/>
        <v>#REF!</v>
      </c>
      <c r="AY734" s="89"/>
      <c r="AZ734" s="98" t="e">
        <f t="shared" si="454"/>
        <v>#REF!</v>
      </c>
      <c r="BA734" s="98" t="e">
        <f t="shared" si="455"/>
        <v>#REF!</v>
      </c>
      <c r="BB734" s="89"/>
      <c r="BC734" s="98" t="e">
        <f t="shared" si="456"/>
        <v>#REF!</v>
      </c>
      <c r="BD734" s="98" t="e">
        <f t="shared" si="457"/>
        <v>#REF!</v>
      </c>
      <c r="BE734" s="89"/>
      <c r="BF734" s="98" t="e">
        <f t="shared" si="458"/>
        <v>#REF!</v>
      </c>
      <c r="BG734" s="98" t="e">
        <f t="shared" si="459"/>
        <v>#REF!</v>
      </c>
      <c r="BH734" s="89"/>
      <c r="BI734" s="98" t="e">
        <f t="shared" si="460"/>
        <v>#REF!</v>
      </c>
      <c r="BJ734" s="98" t="e">
        <f t="shared" si="461"/>
        <v>#REF!</v>
      </c>
      <c r="BK734" s="89"/>
      <c r="BL734" s="98" t="str">
        <f t="shared" si="462"/>
        <v/>
      </c>
      <c r="BM734" s="98" t="str">
        <f t="shared" si="463"/>
        <v/>
      </c>
      <c r="BN734" s="89"/>
      <c r="BO734" s="98" t="str">
        <f t="shared" si="464"/>
        <v/>
      </c>
      <c r="BP734" s="98" t="str">
        <f t="shared" si="465"/>
        <v/>
      </c>
      <c r="BQ734" s="89"/>
      <c r="BR734" s="98" t="str">
        <f t="shared" si="466"/>
        <v/>
      </c>
      <c r="BS734" s="98" t="str">
        <f t="shared" si="467"/>
        <v/>
      </c>
      <c r="BT734" s="89"/>
      <c r="BU734" s="98" t="str">
        <f t="shared" si="468"/>
        <v/>
      </c>
      <c r="BV734" s="98" t="str">
        <f t="shared" si="469"/>
        <v/>
      </c>
      <c r="BW734" s="89"/>
      <c r="BX734" s="63"/>
    </row>
    <row r="735" spans="1:76" s="59" customFormat="1" x14ac:dyDescent="0.25">
      <c r="A735" s="83">
        <v>10</v>
      </c>
      <c r="B735" s="109" t="str">
        <f t="shared" si="447"/>
        <v xml:space="preserve">: </v>
      </c>
      <c r="C735" s="106"/>
      <c r="D735" s="106"/>
      <c r="E735" s="108"/>
      <c r="F735" s="106"/>
      <c r="G735" s="108"/>
      <c r="H735" s="107"/>
      <c r="I735" s="106"/>
      <c r="J735" s="106"/>
      <c r="K735" s="104"/>
      <c r="L735" s="110"/>
      <c r="M735" s="104"/>
      <c r="N735" s="151" t="s">
        <v>219</v>
      </c>
      <c r="O735" s="105"/>
      <c r="P735" s="104"/>
      <c r="Q735" s="440"/>
      <c r="R735" s="440"/>
      <c r="S735" s="64"/>
      <c r="T735" s="103"/>
      <c r="U735" s="101" t="str">
        <f t="shared" si="448"/>
        <v/>
      </c>
      <c r="V735" s="102" t="str">
        <f t="shared" si="449"/>
        <v/>
      </c>
      <c r="W735" s="101" t="str">
        <f t="shared" si="450"/>
        <v/>
      </c>
      <c r="X735" s="100" t="str">
        <f t="shared" si="451"/>
        <v>t CO2-eq/ ha/ yr</v>
      </c>
      <c r="Y735" s="89"/>
      <c r="Z735" s="89"/>
      <c r="AB735" s="63"/>
      <c r="AR735" s="63"/>
      <c r="AS735" s="89"/>
      <c r="AT735" s="89"/>
      <c r="AU735" s="99"/>
      <c r="AV735" s="89"/>
      <c r="AW735" s="98" t="e">
        <f t="shared" si="452"/>
        <v>#REF!</v>
      </c>
      <c r="AX735" s="98" t="e">
        <f t="shared" si="453"/>
        <v>#REF!</v>
      </c>
      <c r="AY735" s="89"/>
      <c r="AZ735" s="98" t="e">
        <f t="shared" si="454"/>
        <v>#REF!</v>
      </c>
      <c r="BA735" s="98" t="e">
        <f t="shared" si="455"/>
        <v>#REF!</v>
      </c>
      <c r="BB735" s="89"/>
      <c r="BC735" s="98" t="e">
        <f t="shared" si="456"/>
        <v>#REF!</v>
      </c>
      <c r="BD735" s="98" t="e">
        <f t="shared" si="457"/>
        <v>#REF!</v>
      </c>
      <c r="BE735" s="89"/>
      <c r="BF735" s="98" t="e">
        <f t="shared" si="458"/>
        <v>#REF!</v>
      </c>
      <c r="BG735" s="98" t="e">
        <f t="shared" si="459"/>
        <v>#REF!</v>
      </c>
      <c r="BH735" s="89"/>
      <c r="BI735" s="98" t="e">
        <f t="shared" si="460"/>
        <v>#REF!</v>
      </c>
      <c r="BJ735" s="98" t="e">
        <f t="shared" si="461"/>
        <v>#REF!</v>
      </c>
      <c r="BK735" s="89"/>
      <c r="BL735" s="98" t="str">
        <f t="shared" si="462"/>
        <v/>
      </c>
      <c r="BM735" s="98" t="str">
        <f t="shared" si="463"/>
        <v/>
      </c>
      <c r="BN735" s="89"/>
      <c r="BO735" s="98" t="str">
        <f t="shared" si="464"/>
        <v/>
      </c>
      <c r="BP735" s="98" t="str">
        <f t="shared" si="465"/>
        <v/>
      </c>
      <c r="BQ735" s="89"/>
      <c r="BR735" s="98" t="str">
        <f t="shared" si="466"/>
        <v/>
      </c>
      <c r="BS735" s="98" t="str">
        <f t="shared" si="467"/>
        <v/>
      </c>
      <c r="BT735" s="89"/>
      <c r="BU735" s="98" t="str">
        <f t="shared" si="468"/>
        <v/>
      </c>
      <c r="BV735" s="98" t="str">
        <f t="shared" si="469"/>
        <v/>
      </c>
      <c r="BW735" s="89"/>
      <c r="BX735" s="63"/>
    </row>
    <row r="736" spans="1:76" s="59" customFormat="1" x14ac:dyDescent="0.25">
      <c r="A736" s="83">
        <v>11</v>
      </c>
      <c r="B736" s="109" t="str">
        <f t="shared" si="447"/>
        <v xml:space="preserve">: </v>
      </c>
      <c r="C736" s="106"/>
      <c r="D736" s="106"/>
      <c r="E736" s="108"/>
      <c r="F736" s="106"/>
      <c r="G736" s="108"/>
      <c r="H736" s="107"/>
      <c r="I736" s="106"/>
      <c r="J736" s="106"/>
      <c r="K736" s="104"/>
      <c r="L736" s="110"/>
      <c r="M736" s="104"/>
      <c r="N736" s="151" t="s">
        <v>219</v>
      </c>
      <c r="O736" s="105"/>
      <c r="P736" s="104"/>
      <c r="Q736" s="440"/>
      <c r="R736" s="440"/>
      <c r="S736" s="64"/>
      <c r="T736" s="103"/>
      <c r="U736" s="101" t="str">
        <f t="shared" si="448"/>
        <v/>
      </c>
      <c r="V736" s="102" t="str">
        <f t="shared" si="449"/>
        <v/>
      </c>
      <c r="W736" s="101" t="str">
        <f t="shared" si="450"/>
        <v/>
      </c>
      <c r="X736" s="100" t="str">
        <f t="shared" si="451"/>
        <v>t CO2-eq/ ha/ yr</v>
      </c>
      <c r="Y736" s="89"/>
      <c r="Z736" s="89"/>
      <c r="AB736" s="63"/>
      <c r="AR736" s="63"/>
      <c r="AS736" s="89"/>
      <c r="AT736" s="89"/>
      <c r="AU736" s="99"/>
      <c r="AV736" s="89"/>
      <c r="AW736" s="98" t="e">
        <f t="shared" si="452"/>
        <v>#REF!</v>
      </c>
      <c r="AX736" s="98" t="e">
        <f t="shared" si="453"/>
        <v>#REF!</v>
      </c>
      <c r="AY736" s="89"/>
      <c r="AZ736" s="98" t="e">
        <f t="shared" si="454"/>
        <v>#REF!</v>
      </c>
      <c r="BA736" s="98" t="e">
        <f t="shared" si="455"/>
        <v>#REF!</v>
      </c>
      <c r="BB736" s="89"/>
      <c r="BC736" s="98" t="e">
        <f t="shared" si="456"/>
        <v>#REF!</v>
      </c>
      <c r="BD736" s="98" t="e">
        <f t="shared" si="457"/>
        <v>#REF!</v>
      </c>
      <c r="BE736" s="89"/>
      <c r="BF736" s="98" t="e">
        <f t="shared" si="458"/>
        <v>#REF!</v>
      </c>
      <c r="BG736" s="98" t="e">
        <f t="shared" si="459"/>
        <v>#REF!</v>
      </c>
      <c r="BH736" s="89"/>
      <c r="BI736" s="98" t="e">
        <f t="shared" si="460"/>
        <v>#REF!</v>
      </c>
      <c r="BJ736" s="98" t="e">
        <f t="shared" si="461"/>
        <v>#REF!</v>
      </c>
      <c r="BK736" s="89"/>
      <c r="BL736" s="98" t="str">
        <f t="shared" si="462"/>
        <v/>
      </c>
      <c r="BM736" s="98" t="str">
        <f t="shared" si="463"/>
        <v/>
      </c>
      <c r="BN736" s="89"/>
      <c r="BO736" s="98" t="str">
        <f t="shared" si="464"/>
        <v/>
      </c>
      <c r="BP736" s="98" t="str">
        <f t="shared" si="465"/>
        <v/>
      </c>
      <c r="BQ736" s="89"/>
      <c r="BR736" s="98" t="str">
        <f t="shared" si="466"/>
        <v/>
      </c>
      <c r="BS736" s="98" t="str">
        <f t="shared" si="467"/>
        <v/>
      </c>
      <c r="BT736" s="89"/>
      <c r="BU736" s="98" t="str">
        <f t="shared" si="468"/>
        <v/>
      </c>
      <c r="BV736" s="98" t="str">
        <f t="shared" si="469"/>
        <v/>
      </c>
      <c r="BW736" s="89"/>
      <c r="BX736" s="63"/>
    </row>
    <row r="737" spans="1:76" s="59" customFormat="1" x14ac:dyDescent="0.25">
      <c r="A737" s="83">
        <v>12</v>
      </c>
      <c r="B737" s="109" t="str">
        <f t="shared" si="447"/>
        <v xml:space="preserve">: </v>
      </c>
      <c r="C737" s="106"/>
      <c r="D737" s="106"/>
      <c r="E737" s="108"/>
      <c r="F737" s="106"/>
      <c r="G737" s="108"/>
      <c r="H737" s="107"/>
      <c r="I737" s="106"/>
      <c r="J737" s="106"/>
      <c r="K737" s="104"/>
      <c r="L737" s="110"/>
      <c r="M737" s="104"/>
      <c r="N737" s="151" t="s">
        <v>219</v>
      </c>
      <c r="O737" s="105"/>
      <c r="P737" s="104"/>
      <c r="Q737" s="440"/>
      <c r="R737" s="440"/>
      <c r="S737" s="64"/>
      <c r="T737" s="103"/>
      <c r="U737" s="101" t="str">
        <f t="shared" si="448"/>
        <v/>
      </c>
      <c r="V737" s="102" t="str">
        <f t="shared" si="449"/>
        <v/>
      </c>
      <c r="W737" s="101" t="str">
        <f t="shared" si="450"/>
        <v/>
      </c>
      <c r="X737" s="100" t="str">
        <f t="shared" si="451"/>
        <v>t CO2-eq/ ha/ yr</v>
      </c>
      <c r="Y737" s="89"/>
      <c r="Z737" s="89"/>
      <c r="AB737" s="63"/>
      <c r="AR737" s="63"/>
      <c r="AS737" s="89"/>
      <c r="AT737" s="89"/>
      <c r="AU737" s="99"/>
      <c r="AV737" s="89"/>
      <c r="AW737" s="98" t="e">
        <f t="shared" si="452"/>
        <v>#REF!</v>
      </c>
      <c r="AX737" s="98" t="e">
        <f t="shared" si="453"/>
        <v>#REF!</v>
      </c>
      <c r="AY737" s="89"/>
      <c r="AZ737" s="98" t="e">
        <f t="shared" si="454"/>
        <v>#REF!</v>
      </c>
      <c r="BA737" s="98" t="e">
        <f t="shared" si="455"/>
        <v>#REF!</v>
      </c>
      <c r="BB737" s="89"/>
      <c r="BC737" s="98" t="e">
        <f t="shared" si="456"/>
        <v>#REF!</v>
      </c>
      <c r="BD737" s="98" t="e">
        <f t="shared" si="457"/>
        <v>#REF!</v>
      </c>
      <c r="BE737" s="89"/>
      <c r="BF737" s="98" t="e">
        <f t="shared" si="458"/>
        <v>#REF!</v>
      </c>
      <c r="BG737" s="98" t="e">
        <f t="shared" si="459"/>
        <v>#REF!</v>
      </c>
      <c r="BH737" s="89"/>
      <c r="BI737" s="98" t="e">
        <f t="shared" si="460"/>
        <v>#REF!</v>
      </c>
      <c r="BJ737" s="98" t="e">
        <f t="shared" si="461"/>
        <v>#REF!</v>
      </c>
      <c r="BK737" s="89"/>
      <c r="BL737" s="98" t="str">
        <f t="shared" si="462"/>
        <v/>
      </c>
      <c r="BM737" s="98" t="str">
        <f t="shared" si="463"/>
        <v/>
      </c>
      <c r="BN737" s="89"/>
      <c r="BO737" s="98" t="str">
        <f t="shared" si="464"/>
        <v/>
      </c>
      <c r="BP737" s="98" t="str">
        <f t="shared" si="465"/>
        <v/>
      </c>
      <c r="BQ737" s="89"/>
      <c r="BR737" s="98" t="str">
        <f t="shared" si="466"/>
        <v/>
      </c>
      <c r="BS737" s="98" t="str">
        <f t="shared" si="467"/>
        <v/>
      </c>
      <c r="BT737" s="89"/>
      <c r="BU737" s="98" t="str">
        <f t="shared" si="468"/>
        <v/>
      </c>
      <c r="BV737" s="98" t="str">
        <f t="shared" si="469"/>
        <v/>
      </c>
      <c r="BW737" s="89"/>
      <c r="BX737" s="63"/>
    </row>
    <row r="738" spans="1:76" s="59" customFormat="1" x14ac:dyDescent="0.25">
      <c r="A738" s="83">
        <v>13</v>
      </c>
      <c r="B738" s="109" t="str">
        <f t="shared" si="447"/>
        <v xml:space="preserve">: </v>
      </c>
      <c r="C738" s="106"/>
      <c r="D738" s="106"/>
      <c r="E738" s="108"/>
      <c r="F738" s="106"/>
      <c r="G738" s="108"/>
      <c r="H738" s="107"/>
      <c r="I738" s="106"/>
      <c r="J738" s="106"/>
      <c r="K738" s="104"/>
      <c r="L738" s="110"/>
      <c r="M738" s="104"/>
      <c r="N738" s="151" t="s">
        <v>219</v>
      </c>
      <c r="O738" s="105"/>
      <c r="P738" s="104"/>
      <c r="Q738" s="440"/>
      <c r="R738" s="440"/>
      <c r="S738" s="64"/>
      <c r="T738" s="103"/>
      <c r="U738" s="101" t="str">
        <f t="shared" si="448"/>
        <v/>
      </c>
      <c r="V738" s="102" t="str">
        <f t="shared" si="449"/>
        <v/>
      </c>
      <c r="W738" s="101" t="str">
        <f t="shared" si="450"/>
        <v/>
      </c>
      <c r="X738" s="100" t="str">
        <f t="shared" si="451"/>
        <v>t CO2-eq/ ha/ yr</v>
      </c>
      <c r="Y738" s="89"/>
      <c r="Z738" s="89"/>
      <c r="AB738" s="63"/>
      <c r="AR738" s="63"/>
      <c r="AS738" s="89"/>
      <c r="AT738" s="89"/>
      <c r="AU738" s="99"/>
      <c r="AV738" s="89"/>
      <c r="AW738" s="98" t="e">
        <f t="shared" si="452"/>
        <v>#REF!</v>
      </c>
      <c r="AX738" s="98" t="e">
        <f t="shared" si="453"/>
        <v>#REF!</v>
      </c>
      <c r="AY738" s="89"/>
      <c r="AZ738" s="98" t="e">
        <f t="shared" si="454"/>
        <v>#REF!</v>
      </c>
      <c r="BA738" s="98" t="e">
        <f t="shared" si="455"/>
        <v>#REF!</v>
      </c>
      <c r="BB738" s="89"/>
      <c r="BC738" s="98" t="e">
        <f t="shared" si="456"/>
        <v>#REF!</v>
      </c>
      <c r="BD738" s="98" t="e">
        <f t="shared" si="457"/>
        <v>#REF!</v>
      </c>
      <c r="BE738" s="89"/>
      <c r="BF738" s="98" t="e">
        <f t="shared" si="458"/>
        <v>#REF!</v>
      </c>
      <c r="BG738" s="98" t="e">
        <f t="shared" si="459"/>
        <v>#REF!</v>
      </c>
      <c r="BH738" s="89"/>
      <c r="BI738" s="98" t="e">
        <f t="shared" si="460"/>
        <v>#REF!</v>
      </c>
      <c r="BJ738" s="98" t="e">
        <f t="shared" si="461"/>
        <v>#REF!</v>
      </c>
      <c r="BK738" s="89"/>
      <c r="BL738" s="98" t="str">
        <f t="shared" si="462"/>
        <v/>
      </c>
      <c r="BM738" s="98" t="str">
        <f t="shared" si="463"/>
        <v/>
      </c>
      <c r="BN738" s="89"/>
      <c r="BO738" s="98" t="str">
        <f t="shared" si="464"/>
        <v/>
      </c>
      <c r="BP738" s="98" t="str">
        <f t="shared" si="465"/>
        <v/>
      </c>
      <c r="BQ738" s="89"/>
      <c r="BR738" s="98" t="str">
        <f t="shared" si="466"/>
        <v/>
      </c>
      <c r="BS738" s="98" t="str">
        <f t="shared" si="467"/>
        <v/>
      </c>
      <c r="BT738" s="89"/>
      <c r="BU738" s="98" t="str">
        <f t="shared" si="468"/>
        <v/>
      </c>
      <c r="BV738" s="98" t="str">
        <f t="shared" si="469"/>
        <v/>
      </c>
      <c r="BW738" s="89"/>
      <c r="BX738" s="63"/>
    </row>
    <row r="739" spans="1:76" s="59" customFormat="1" x14ac:dyDescent="0.25">
      <c r="A739" s="83">
        <v>14</v>
      </c>
      <c r="B739" s="109" t="str">
        <f t="shared" si="447"/>
        <v xml:space="preserve">: </v>
      </c>
      <c r="C739" s="106"/>
      <c r="D739" s="106"/>
      <c r="E739" s="108"/>
      <c r="F739" s="106"/>
      <c r="G739" s="108"/>
      <c r="H739" s="107"/>
      <c r="I739" s="106"/>
      <c r="J739" s="106"/>
      <c r="K739" s="104"/>
      <c r="L739" s="110"/>
      <c r="M739" s="104"/>
      <c r="N739" s="151" t="s">
        <v>219</v>
      </c>
      <c r="O739" s="105"/>
      <c r="P739" s="104"/>
      <c r="Q739" s="440"/>
      <c r="R739" s="440"/>
      <c r="S739" s="64"/>
      <c r="T739" s="103"/>
      <c r="U739" s="101" t="str">
        <f t="shared" si="448"/>
        <v/>
      </c>
      <c r="V739" s="102" t="str">
        <f t="shared" si="449"/>
        <v/>
      </c>
      <c r="W739" s="101" t="str">
        <f t="shared" si="450"/>
        <v/>
      </c>
      <c r="X739" s="100" t="str">
        <f t="shared" si="451"/>
        <v>t CO2-eq/ ha/ yr</v>
      </c>
      <c r="Y739" s="89"/>
      <c r="Z739" s="89"/>
      <c r="AB739" s="63"/>
      <c r="AR739" s="63"/>
      <c r="AS739" s="89"/>
      <c r="AT739" s="89"/>
      <c r="AU739" s="99"/>
      <c r="AV739" s="89"/>
      <c r="AW739" s="98" t="e">
        <f t="shared" si="452"/>
        <v>#REF!</v>
      </c>
      <c r="AX739" s="98" t="e">
        <f t="shared" si="453"/>
        <v>#REF!</v>
      </c>
      <c r="AY739" s="89"/>
      <c r="AZ739" s="98" t="e">
        <f t="shared" si="454"/>
        <v>#REF!</v>
      </c>
      <c r="BA739" s="98" t="e">
        <f t="shared" si="455"/>
        <v>#REF!</v>
      </c>
      <c r="BB739" s="89"/>
      <c r="BC739" s="98" t="e">
        <f t="shared" si="456"/>
        <v>#REF!</v>
      </c>
      <c r="BD739" s="98" t="e">
        <f t="shared" si="457"/>
        <v>#REF!</v>
      </c>
      <c r="BE739" s="89"/>
      <c r="BF739" s="98" t="e">
        <f t="shared" si="458"/>
        <v>#REF!</v>
      </c>
      <c r="BG739" s="98" t="e">
        <f t="shared" si="459"/>
        <v>#REF!</v>
      </c>
      <c r="BH739" s="89"/>
      <c r="BI739" s="98" t="e">
        <f t="shared" si="460"/>
        <v>#REF!</v>
      </c>
      <c r="BJ739" s="98" t="e">
        <f t="shared" si="461"/>
        <v>#REF!</v>
      </c>
      <c r="BK739" s="89"/>
      <c r="BL739" s="98" t="str">
        <f t="shared" si="462"/>
        <v/>
      </c>
      <c r="BM739" s="98" t="str">
        <f t="shared" si="463"/>
        <v/>
      </c>
      <c r="BN739" s="89"/>
      <c r="BO739" s="98" t="str">
        <f t="shared" si="464"/>
        <v/>
      </c>
      <c r="BP739" s="98" t="str">
        <f t="shared" si="465"/>
        <v/>
      </c>
      <c r="BQ739" s="89"/>
      <c r="BR739" s="98" t="str">
        <f t="shared" si="466"/>
        <v/>
      </c>
      <c r="BS739" s="98" t="str">
        <f t="shared" si="467"/>
        <v/>
      </c>
      <c r="BT739" s="89"/>
      <c r="BU739" s="98" t="str">
        <f t="shared" si="468"/>
        <v/>
      </c>
      <c r="BV739" s="98" t="str">
        <f t="shared" si="469"/>
        <v/>
      </c>
      <c r="BW739" s="89"/>
      <c r="BX739" s="63"/>
    </row>
    <row r="740" spans="1:76" s="59" customFormat="1" x14ac:dyDescent="0.25">
      <c r="A740" s="83">
        <v>15</v>
      </c>
      <c r="B740" s="109" t="str">
        <f t="shared" si="447"/>
        <v xml:space="preserve">: </v>
      </c>
      <c r="C740" s="106"/>
      <c r="D740" s="106"/>
      <c r="E740" s="108"/>
      <c r="F740" s="106"/>
      <c r="G740" s="108"/>
      <c r="H740" s="107"/>
      <c r="I740" s="106"/>
      <c r="J740" s="106"/>
      <c r="K740" s="104"/>
      <c r="L740" s="110"/>
      <c r="M740" s="104"/>
      <c r="N740" s="151" t="s">
        <v>219</v>
      </c>
      <c r="O740" s="105"/>
      <c r="P740" s="104"/>
      <c r="Q740" s="440"/>
      <c r="R740" s="440"/>
      <c r="S740" s="64"/>
      <c r="T740" s="103"/>
      <c r="U740" s="101" t="str">
        <f t="shared" si="448"/>
        <v/>
      </c>
      <c r="V740" s="102" t="str">
        <f t="shared" si="449"/>
        <v/>
      </c>
      <c r="W740" s="101" t="str">
        <f t="shared" si="450"/>
        <v/>
      </c>
      <c r="X740" s="100" t="str">
        <f t="shared" si="451"/>
        <v>t CO2-eq/ ha/ yr</v>
      </c>
      <c r="Y740" s="89"/>
      <c r="Z740" s="89"/>
      <c r="AB740" s="63"/>
      <c r="AR740" s="63"/>
      <c r="AS740" s="89"/>
      <c r="AT740" s="89"/>
      <c r="AU740" s="99"/>
      <c r="AV740" s="89"/>
      <c r="AW740" s="98" t="e">
        <f t="shared" si="452"/>
        <v>#REF!</v>
      </c>
      <c r="AX740" s="98" t="e">
        <f t="shared" si="453"/>
        <v>#REF!</v>
      </c>
      <c r="AY740" s="89"/>
      <c r="AZ740" s="98" t="e">
        <f t="shared" si="454"/>
        <v>#REF!</v>
      </c>
      <c r="BA740" s="98" t="e">
        <f t="shared" si="455"/>
        <v>#REF!</v>
      </c>
      <c r="BB740" s="89"/>
      <c r="BC740" s="98" t="e">
        <f t="shared" si="456"/>
        <v>#REF!</v>
      </c>
      <c r="BD740" s="98" t="e">
        <f t="shared" si="457"/>
        <v>#REF!</v>
      </c>
      <c r="BE740" s="89"/>
      <c r="BF740" s="98" t="e">
        <f t="shared" si="458"/>
        <v>#REF!</v>
      </c>
      <c r="BG740" s="98" t="e">
        <f t="shared" si="459"/>
        <v>#REF!</v>
      </c>
      <c r="BH740" s="89"/>
      <c r="BI740" s="98" t="e">
        <f t="shared" si="460"/>
        <v>#REF!</v>
      </c>
      <c r="BJ740" s="98" t="e">
        <f t="shared" si="461"/>
        <v>#REF!</v>
      </c>
      <c r="BK740" s="89"/>
      <c r="BL740" s="98" t="str">
        <f t="shared" si="462"/>
        <v/>
      </c>
      <c r="BM740" s="98" t="str">
        <f t="shared" si="463"/>
        <v/>
      </c>
      <c r="BN740" s="89"/>
      <c r="BO740" s="98" t="str">
        <f t="shared" si="464"/>
        <v/>
      </c>
      <c r="BP740" s="98" t="str">
        <f t="shared" si="465"/>
        <v/>
      </c>
      <c r="BQ740" s="89"/>
      <c r="BR740" s="98" t="str">
        <f t="shared" si="466"/>
        <v/>
      </c>
      <c r="BS740" s="98" t="str">
        <f t="shared" si="467"/>
        <v/>
      </c>
      <c r="BT740" s="89"/>
      <c r="BU740" s="98" t="str">
        <f t="shared" si="468"/>
        <v/>
      </c>
      <c r="BV740" s="98" t="str">
        <f t="shared" si="469"/>
        <v/>
      </c>
      <c r="BW740" s="89"/>
      <c r="BX740" s="63"/>
    </row>
    <row r="741" spans="1:76" s="59" customFormat="1" x14ac:dyDescent="0.25">
      <c r="A741" s="83">
        <v>16</v>
      </c>
      <c r="B741" s="109" t="str">
        <f t="shared" si="447"/>
        <v xml:space="preserve">: </v>
      </c>
      <c r="C741" s="106"/>
      <c r="D741" s="106"/>
      <c r="E741" s="108"/>
      <c r="F741" s="106"/>
      <c r="G741" s="108"/>
      <c r="H741" s="107"/>
      <c r="I741" s="106"/>
      <c r="J741" s="106"/>
      <c r="K741" s="104"/>
      <c r="L741" s="110"/>
      <c r="M741" s="104"/>
      <c r="N741" s="151" t="s">
        <v>219</v>
      </c>
      <c r="O741" s="105"/>
      <c r="P741" s="104"/>
      <c r="Q741" s="440"/>
      <c r="R741" s="440"/>
      <c r="S741" s="64"/>
      <c r="T741" s="103"/>
      <c r="U741" s="101" t="str">
        <f t="shared" si="448"/>
        <v/>
      </c>
      <c r="V741" s="102" t="str">
        <f t="shared" si="449"/>
        <v/>
      </c>
      <c r="W741" s="101" t="str">
        <f t="shared" si="450"/>
        <v/>
      </c>
      <c r="X741" s="100" t="str">
        <f t="shared" si="451"/>
        <v>t CO2-eq/ ha/ yr</v>
      </c>
      <c r="Y741" s="89"/>
      <c r="Z741" s="89"/>
      <c r="AB741" s="63"/>
      <c r="AR741" s="63"/>
      <c r="AS741" s="89"/>
      <c r="AT741" s="89"/>
      <c r="AU741" s="99"/>
      <c r="AV741" s="89"/>
      <c r="AW741" s="98" t="e">
        <f t="shared" si="452"/>
        <v>#REF!</v>
      </c>
      <c r="AX741" s="98" t="e">
        <f t="shared" si="453"/>
        <v>#REF!</v>
      </c>
      <c r="AY741" s="89"/>
      <c r="AZ741" s="98" t="e">
        <f t="shared" si="454"/>
        <v>#REF!</v>
      </c>
      <c r="BA741" s="98" t="e">
        <f t="shared" si="455"/>
        <v>#REF!</v>
      </c>
      <c r="BB741" s="89"/>
      <c r="BC741" s="98" t="e">
        <f t="shared" si="456"/>
        <v>#REF!</v>
      </c>
      <c r="BD741" s="98" t="e">
        <f t="shared" si="457"/>
        <v>#REF!</v>
      </c>
      <c r="BE741" s="89"/>
      <c r="BF741" s="98" t="e">
        <f t="shared" si="458"/>
        <v>#REF!</v>
      </c>
      <c r="BG741" s="98" t="e">
        <f t="shared" si="459"/>
        <v>#REF!</v>
      </c>
      <c r="BH741" s="89"/>
      <c r="BI741" s="98" t="e">
        <f t="shared" si="460"/>
        <v>#REF!</v>
      </c>
      <c r="BJ741" s="98" t="e">
        <f t="shared" si="461"/>
        <v>#REF!</v>
      </c>
      <c r="BK741" s="89"/>
      <c r="BL741" s="98" t="str">
        <f t="shared" si="462"/>
        <v/>
      </c>
      <c r="BM741" s="98" t="str">
        <f t="shared" si="463"/>
        <v/>
      </c>
      <c r="BN741" s="89"/>
      <c r="BO741" s="98" t="str">
        <f t="shared" si="464"/>
        <v/>
      </c>
      <c r="BP741" s="98" t="str">
        <f t="shared" si="465"/>
        <v/>
      </c>
      <c r="BQ741" s="89"/>
      <c r="BR741" s="98" t="str">
        <f t="shared" si="466"/>
        <v/>
      </c>
      <c r="BS741" s="98" t="str">
        <f t="shared" si="467"/>
        <v/>
      </c>
      <c r="BT741" s="89"/>
      <c r="BU741" s="98" t="str">
        <f t="shared" si="468"/>
        <v/>
      </c>
      <c r="BV741" s="98" t="str">
        <f t="shared" si="469"/>
        <v/>
      </c>
      <c r="BW741" s="89"/>
      <c r="BX741" s="63"/>
    </row>
    <row r="742" spans="1:76" s="59" customFormat="1" x14ac:dyDescent="0.25">
      <c r="A742" s="83">
        <v>17</v>
      </c>
      <c r="B742" s="109" t="str">
        <f t="shared" si="447"/>
        <v xml:space="preserve">: </v>
      </c>
      <c r="C742" s="106"/>
      <c r="D742" s="106"/>
      <c r="E742" s="108"/>
      <c r="F742" s="106"/>
      <c r="G742" s="108"/>
      <c r="H742" s="107"/>
      <c r="I742" s="106"/>
      <c r="J742" s="106"/>
      <c r="K742" s="104"/>
      <c r="L742" s="110"/>
      <c r="M742" s="104"/>
      <c r="N742" s="151" t="s">
        <v>219</v>
      </c>
      <c r="O742" s="105"/>
      <c r="P742" s="104"/>
      <c r="Q742" s="440"/>
      <c r="R742" s="440"/>
      <c r="S742" s="64"/>
      <c r="T742" s="103"/>
      <c r="U742" s="101" t="str">
        <f t="shared" si="448"/>
        <v/>
      </c>
      <c r="V742" s="102" t="str">
        <f t="shared" si="449"/>
        <v/>
      </c>
      <c r="W742" s="101" t="str">
        <f t="shared" si="450"/>
        <v/>
      </c>
      <c r="X742" s="100" t="str">
        <f t="shared" si="451"/>
        <v>t CO2-eq/ ha/ yr</v>
      </c>
      <c r="Y742" s="89"/>
      <c r="Z742" s="89"/>
      <c r="AB742" s="63"/>
      <c r="AR742" s="63"/>
      <c r="AS742" s="89"/>
      <c r="AT742" s="89"/>
      <c r="AU742" s="99"/>
      <c r="AV742" s="89"/>
      <c r="AW742" s="98" t="e">
        <f t="shared" si="452"/>
        <v>#REF!</v>
      </c>
      <c r="AX742" s="98" t="e">
        <f t="shared" si="453"/>
        <v>#REF!</v>
      </c>
      <c r="AY742" s="89"/>
      <c r="AZ742" s="98" t="e">
        <f t="shared" si="454"/>
        <v>#REF!</v>
      </c>
      <c r="BA742" s="98" t="e">
        <f t="shared" si="455"/>
        <v>#REF!</v>
      </c>
      <c r="BB742" s="89"/>
      <c r="BC742" s="98" t="e">
        <f t="shared" si="456"/>
        <v>#REF!</v>
      </c>
      <c r="BD742" s="98" t="e">
        <f t="shared" si="457"/>
        <v>#REF!</v>
      </c>
      <c r="BE742" s="89"/>
      <c r="BF742" s="98" t="e">
        <f t="shared" si="458"/>
        <v>#REF!</v>
      </c>
      <c r="BG742" s="98" t="e">
        <f t="shared" si="459"/>
        <v>#REF!</v>
      </c>
      <c r="BH742" s="89"/>
      <c r="BI742" s="98" t="e">
        <f t="shared" si="460"/>
        <v>#REF!</v>
      </c>
      <c r="BJ742" s="98" t="e">
        <f t="shared" si="461"/>
        <v>#REF!</v>
      </c>
      <c r="BK742" s="89"/>
      <c r="BL742" s="98" t="str">
        <f t="shared" si="462"/>
        <v/>
      </c>
      <c r="BM742" s="98" t="str">
        <f t="shared" si="463"/>
        <v/>
      </c>
      <c r="BN742" s="89"/>
      <c r="BO742" s="98" t="str">
        <f t="shared" si="464"/>
        <v/>
      </c>
      <c r="BP742" s="98" t="str">
        <f t="shared" si="465"/>
        <v/>
      </c>
      <c r="BQ742" s="89"/>
      <c r="BR742" s="98" t="str">
        <f t="shared" si="466"/>
        <v/>
      </c>
      <c r="BS742" s="98" t="str">
        <f t="shared" si="467"/>
        <v/>
      </c>
      <c r="BT742" s="89"/>
      <c r="BU742" s="98" t="str">
        <f t="shared" si="468"/>
        <v/>
      </c>
      <c r="BV742" s="98" t="str">
        <f t="shared" si="469"/>
        <v/>
      </c>
      <c r="BW742" s="89"/>
      <c r="BX742" s="63"/>
    </row>
    <row r="743" spans="1:76" s="59" customFormat="1" x14ac:dyDescent="0.25">
      <c r="A743" s="83">
        <v>18</v>
      </c>
      <c r="B743" s="109" t="str">
        <f t="shared" si="447"/>
        <v xml:space="preserve">: </v>
      </c>
      <c r="C743" s="106"/>
      <c r="D743" s="106"/>
      <c r="E743" s="108"/>
      <c r="F743" s="106"/>
      <c r="G743" s="108"/>
      <c r="H743" s="107"/>
      <c r="I743" s="106"/>
      <c r="J743" s="106"/>
      <c r="K743" s="104"/>
      <c r="L743" s="104"/>
      <c r="M743" s="104"/>
      <c r="N743" s="151" t="s">
        <v>219</v>
      </c>
      <c r="O743" s="105"/>
      <c r="P743" s="104"/>
      <c r="Q743" s="440"/>
      <c r="R743" s="440"/>
      <c r="S743" s="64"/>
      <c r="T743" s="103"/>
      <c r="U743" s="101" t="str">
        <f t="shared" si="448"/>
        <v/>
      </c>
      <c r="V743" s="102" t="str">
        <f t="shared" si="449"/>
        <v/>
      </c>
      <c r="W743" s="101" t="str">
        <f t="shared" si="450"/>
        <v/>
      </c>
      <c r="X743" s="100" t="str">
        <f t="shared" si="451"/>
        <v>t CO2-eq/ ha/ yr</v>
      </c>
      <c r="Y743" s="89"/>
      <c r="Z743" s="89"/>
      <c r="AB743" s="63"/>
      <c r="AR743" s="63"/>
      <c r="AS743" s="89"/>
      <c r="AT743" s="89"/>
      <c r="AU743" s="99"/>
      <c r="AV743" s="89"/>
      <c r="AW743" s="98" t="e">
        <f t="shared" si="452"/>
        <v>#REF!</v>
      </c>
      <c r="AX743" s="98" t="e">
        <f t="shared" si="453"/>
        <v>#REF!</v>
      </c>
      <c r="AY743" s="89"/>
      <c r="AZ743" s="98" t="e">
        <f t="shared" si="454"/>
        <v>#REF!</v>
      </c>
      <c r="BA743" s="98" t="e">
        <f t="shared" si="455"/>
        <v>#REF!</v>
      </c>
      <c r="BB743" s="89"/>
      <c r="BC743" s="98" t="e">
        <f t="shared" si="456"/>
        <v>#REF!</v>
      </c>
      <c r="BD743" s="98" t="e">
        <f t="shared" si="457"/>
        <v>#REF!</v>
      </c>
      <c r="BE743" s="89"/>
      <c r="BF743" s="98" t="e">
        <f t="shared" si="458"/>
        <v>#REF!</v>
      </c>
      <c r="BG743" s="98" t="e">
        <f t="shared" si="459"/>
        <v>#REF!</v>
      </c>
      <c r="BH743" s="89"/>
      <c r="BI743" s="98" t="e">
        <f t="shared" si="460"/>
        <v>#REF!</v>
      </c>
      <c r="BJ743" s="98" t="e">
        <f t="shared" si="461"/>
        <v>#REF!</v>
      </c>
      <c r="BK743" s="89"/>
      <c r="BL743" s="98" t="str">
        <f t="shared" si="462"/>
        <v/>
      </c>
      <c r="BM743" s="98" t="str">
        <f t="shared" si="463"/>
        <v/>
      </c>
      <c r="BN743" s="89"/>
      <c r="BO743" s="98" t="str">
        <f t="shared" si="464"/>
        <v/>
      </c>
      <c r="BP743" s="98" t="str">
        <f t="shared" si="465"/>
        <v/>
      </c>
      <c r="BQ743" s="89"/>
      <c r="BR743" s="98" t="str">
        <f t="shared" si="466"/>
        <v/>
      </c>
      <c r="BS743" s="98" t="str">
        <f t="shared" si="467"/>
        <v/>
      </c>
      <c r="BT743" s="89"/>
      <c r="BU743" s="98" t="str">
        <f t="shared" si="468"/>
        <v/>
      </c>
      <c r="BV743" s="98" t="str">
        <f t="shared" si="469"/>
        <v/>
      </c>
      <c r="BW743" s="89"/>
      <c r="BX743" s="63"/>
    </row>
    <row r="744" spans="1:76" s="59" customFormat="1" x14ac:dyDescent="0.25">
      <c r="A744" s="83">
        <v>19</v>
      </c>
      <c r="B744" s="109" t="str">
        <f t="shared" si="447"/>
        <v xml:space="preserve">: </v>
      </c>
      <c r="C744" s="106"/>
      <c r="D744" s="106"/>
      <c r="E744" s="108"/>
      <c r="F744" s="106"/>
      <c r="G744" s="108"/>
      <c r="H744" s="107"/>
      <c r="I744" s="106"/>
      <c r="J744" s="106"/>
      <c r="K744" s="104"/>
      <c r="L744" s="104"/>
      <c r="M744" s="104"/>
      <c r="N744" s="151" t="s">
        <v>219</v>
      </c>
      <c r="O744" s="105"/>
      <c r="P744" s="104"/>
      <c r="Q744" s="440"/>
      <c r="R744" s="440"/>
      <c r="S744" s="64"/>
      <c r="T744" s="103"/>
      <c r="U744" s="101" t="str">
        <f t="shared" si="448"/>
        <v/>
      </c>
      <c r="V744" s="102" t="str">
        <f t="shared" si="449"/>
        <v/>
      </c>
      <c r="W744" s="101" t="str">
        <f t="shared" si="450"/>
        <v/>
      </c>
      <c r="X744" s="100" t="str">
        <f t="shared" si="451"/>
        <v>t CO2-eq/ ha/ yr</v>
      </c>
      <c r="Y744" s="89"/>
      <c r="Z744" s="89"/>
      <c r="AB744" s="63"/>
      <c r="AR744" s="63"/>
      <c r="AS744" s="89"/>
      <c r="AT744" s="89"/>
      <c r="AU744" s="99"/>
      <c r="AV744" s="89"/>
      <c r="AW744" s="98" t="e">
        <f t="shared" si="452"/>
        <v>#REF!</v>
      </c>
      <c r="AX744" s="98" t="e">
        <f t="shared" si="453"/>
        <v>#REF!</v>
      </c>
      <c r="AY744" s="89"/>
      <c r="AZ744" s="98" t="e">
        <f t="shared" si="454"/>
        <v>#REF!</v>
      </c>
      <c r="BA744" s="98" t="e">
        <f t="shared" si="455"/>
        <v>#REF!</v>
      </c>
      <c r="BB744" s="89"/>
      <c r="BC744" s="98" t="e">
        <f t="shared" si="456"/>
        <v>#REF!</v>
      </c>
      <c r="BD744" s="98" t="e">
        <f t="shared" si="457"/>
        <v>#REF!</v>
      </c>
      <c r="BE744" s="89"/>
      <c r="BF744" s="98" t="e">
        <f t="shared" si="458"/>
        <v>#REF!</v>
      </c>
      <c r="BG744" s="98" t="e">
        <f t="shared" si="459"/>
        <v>#REF!</v>
      </c>
      <c r="BH744" s="89"/>
      <c r="BI744" s="98" t="e">
        <f t="shared" si="460"/>
        <v>#REF!</v>
      </c>
      <c r="BJ744" s="98" t="e">
        <f t="shared" si="461"/>
        <v>#REF!</v>
      </c>
      <c r="BK744" s="89"/>
      <c r="BL744" s="98" t="str">
        <f t="shared" si="462"/>
        <v/>
      </c>
      <c r="BM744" s="98" t="str">
        <f t="shared" si="463"/>
        <v/>
      </c>
      <c r="BN744" s="89"/>
      <c r="BO744" s="98" t="str">
        <f t="shared" si="464"/>
        <v/>
      </c>
      <c r="BP744" s="98" t="str">
        <f t="shared" si="465"/>
        <v/>
      </c>
      <c r="BQ744" s="89"/>
      <c r="BR744" s="98" t="str">
        <f t="shared" si="466"/>
        <v/>
      </c>
      <c r="BS744" s="98" t="str">
        <f t="shared" si="467"/>
        <v/>
      </c>
      <c r="BT744" s="89"/>
      <c r="BU744" s="98" t="str">
        <f t="shared" si="468"/>
        <v/>
      </c>
      <c r="BV744" s="98" t="str">
        <f t="shared" si="469"/>
        <v/>
      </c>
      <c r="BW744" s="89"/>
      <c r="BX744" s="63"/>
    </row>
    <row r="745" spans="1:76" s="59" customFormat="1" x14ac:dyDescent="0.25">
      <c r="A745" s="83">
        <v>20</v>
      </c>
      <c r="B745" s="109" t="str">
        <f t="shared" si="447"/>
        <v xml:space="preserve">: </v>
      </c>
      <c r="C745" s="106"/>
      <c r="D745" s="106"/>
      <c r="E745" s="108"/>
      <c r="F745" s="106"/>
      <c r="G745" s="108"/>
      <c r="H745" s="107"/>
      <c r="I745" s="106"/>
      <c r="J745" s="106"/>
      <c r="K745" s="104"/>
      <c r="L745" s="104"/>
      <c r="M745" s="104"/>
      <c r="N745" s="151" t="s">
        <v>219</v>
      </c>
      <c r="O745" s="105"/>
      <c r="P745" s="104"/>
      <c r="Q745" s="440"/>
      <c r="R745" s="440"/>
      <c r="S745" s="64"/>
      <c r="T745" s="103"/>
      <c r="U745" s="101" t="str">
        <f t="shared" si="448"/>
        <v/>
      </c>
      <c r="V745" s="102" t="str">
        <f t="shared" si="449"/>
        <v/>
      </c>
      <c r="W745" s="101" t="str">
        <f t="shared" si="450"/>
        <v/>
      </c>
      <c r="X745" s="100" t="str">
        <f t="shared" si="451"/>
        <v>t CO2-eq/ ha/ yr</v>
      </c>
      <c r="Y745" s="89"/>
      <c r="Z745" s="89"/>
      <c r="AB745" s="63"/>
      <c r="AR745" s="63"/>
      <c r="AS745" s="89"/>
      <c r="AT745" s="89"/>
      <c r="AU745" s="99"/>
      <c r="AV745" s="89"/>
      <c r="AW745" s="98" t="e">
        <f t="shared" si="452"/>
        <v>#REF!</v>
      </c>
      <c r="AX745" s="98" t="e">
        <f t="shared" si="453"/>
        <v>#REF!</v>
      </c>
      <c r="AY745" s="89"/>
      <c r="AZ745" s="98" t="e">
        <f t="shared" si="454"/>
        <v>#REF!</v>
      </c>
      <c r="BA745" s="98" t="e">
        <f t="shared" si="455"/>
        <v>#REF!</v>
      </c>
      <c r="BB745" s="89"/>
      <c r="BC745" s="98" t="e">
        <f t="shared" si="456"/>
        <v>#REF!</v>
      </c>
      <c r="BD745" s="98" t="e">
        <f t="shared" si="457"/>
        <v>#REF!</v>
      </c>
      <c r="BE745" s="89"/>
      <c r="BF745" s="98" t="e">
        <f t="shared" si="458"/>
        <v>#REF!</v>
      </c>
      <c r="BG745" s="98" t="e">
        <f t="shared" si="459"/>
        <v>#REF!</v>
      </c>
      <c r="BH745" s="89"/>
      <c r="BI745" s="98" t="e">
        <f t="shared" si="460"/>
        <v>#REF!</v>
      </c>
      <c r="BJ745" s="98" t="e">
        <f t="shared" si="461"/>
        <v>#REF!</v>
      </c>
      <c r="BK745" s="89"/>
      <c r="BL745" s="98" t="str">
        <f t="shared" si="462"/>
        <v/>
      </c>
      <c r="BM745" s="98" t="str">
        <f t="shared" si="463"/>
        <v/>
      </c>
      <c r="BN745" s="89"/>
      <c r="BO745" s="98" t="str">
        <f t="shared" si="464"/>
        <v/>
      </c>
      <c r="BP745" s="98" t="str">
        <f t="shared" si="465"/>
        <v/>
      </c>
      <c r="BQ745" s="89"/>
      <c r="BR745" s="98" t="str">
        <f t="shared" si="466"/>
        <v/>
      </c>
      <c r="BS745" s="98" t="str">
        <f t="shared" si="467"/>
        <v/>
      </c>
      <c r="BT745" s="89"/>
      <c r="BU745" s="98" t="str">
        <f t="shared" si="468"/>
        <v/>
      </c>
      <c r="BV745" s="98" t="str">
        <f t="shared" si="469"/>
        <v/>
      </c>
      <c r="BW745" s="89"/>
      <c r="BX745" s="63"/>
    </row>
    <row r="746" spans="1:76" s="59" customFormat="1" x14ac:dyDescent="0.25">
      <c r="A746" s="83"/>
      <c r="B746" s="91" t="s">
        <v>64</v>
      </c>
      <c r="C746" s="92"/>
      <c r="D746" s="92"/>
      <c r="E746" s="92"/>
      <c r="F746" s="92"/>
      <c r="G746" s="92"/>
      <c r="H746" s="64"/>
      <c r="I746" s="89"/>
      <c r="J746" s="94"/>
      <c r="K746" s="64"/>
      <c r="L746" s="64"/>
      <c r="M746" s="64" t="s">
        <v>63</v>
      </c>
      <c r="N746" s="64"/>
      <c r="O746" s="64"/>
      <c r="P746" s="64"/>
      <c r="Q746" s="64"/>
      <c r="R746" s="64"/>
      <c r="S746" s="64"/>
      <c r="T746" s="94" t="s">
        <v>62</v>
      </c>
      <c r="U746" s="97" t="e">
        <f>AVERAGE(U726:U745)</f>
        <v>#DIV/0!</v>
      </c>
      <c r="V746" s="97" t="e">
        <f>IF(U754="Y",SUM(V726:V745)/SUM(O726:O745),AVERAGE(V726:V745))</f>
        <v>#DIV/0!</v>
      </c>
      <c r="W746" s="96" t="e">
        <f>SUM(W726:W745)/SUM(O726:O745)</f>
        <v>#DIV/0!</v>
      </c>
      <c r="X746" s="89"/>
      <c r="Y746" s="89"/>
      <c r="Z746" s="89"/>
      <c r="AB746" s="95"/>
      <c r="AR746" s="63"/>
      <c r="AS746" s="89"/>
      <c r="AT746" s="89"/>
      <c r="AU746" s="89"/>
      <c r="AV746" s="94" t="s">
        <v>62</v>
      </c>
      <c r="AW746" s="93" t="e">
        <f>AVERAGE(AW726:AW745)</f>
        <v>#REF!</v>
      </c>
      <c r="AX746" s="93" t="e">
        <f>SUM(AX726:AX745)/COUNTIF(AX726:AX745,"&gt;0")</f>
        <v>#REF!</v>
      </c>
      <c r="AY746" s="89"/>
      <c r="AZ746" s="93" t="e">
        <f>AVERAGE(AZ726:AZ745)</f>
        <v>#REF!</v>
      </c>
      <c r="BA746" s="93" t="e">
        <f>SUM(BA726:BA745)/COUNTIF(BA726:BA745,"&gt;0")</f>
        <v>#REF!</v>
      </c>
      <c r="BB746" s="89"/>
      <c r="BC746" s="93" t="e">
        <f>AVERAGE(BC726:BC745)</f>
        <v>#REF!</v>
      </c>
      <c r="BD746" s="93" t="e">
        <f>SUM(BD726:BD745)/COUNTIF(BD726:BD745,"&gt;0")</f>
        <v>#REF!</v>
      </c>
      <c r="BE746" s="89"/>
      <c r="BF746" s="93" t="e">
        <f>AVERAGE(BF726:BF745)</f>
        <v>#REF!</v>
      </c>
      <c r="BG746" s="93" t="e">
        <f>SUM(BG726:BG745)/COUNTIF(BG726:BG745,"&gt;0")</f>
        <v>#REF!</v>
      </c>
      <c r="BH746" s="89"/>
      <c r="BI746" s="93" t="e">
        <f>AVERAGE(BI726:BI745)</f>
        <v>#REF!</v>
      </c>
      <c r="BJ746" s="93" t="e">
        <f>SUM(BJ726:BJ745)/COUNTIF(BJ726:BJ745,"&gt;0")</f>
        <v>#REF!</v>
      </c>
      <c r="BK746" s="94"/>
      <c r="BL746" s="93" t="e">
        <f>AVERAGE(BL726:BL745)</f>
        <v>#DIV/0!</v>
      </c>
      <c r="BM746" s="93" t="e">
        <f>SUM(BM726:BM745)/COUNTIF(BM726:BM745,"&gt;0")</f>
        <v>#DIV/0!</v>
      </c>
      <c r="BN746" s="89"/>
      <c r="BO746" s="93" t="e">
        <f>AVERAGE(BO726:BO745)</f>
        <v>#DIV/0!</v>
      </c>
      <c r="BP746" s="93" t="e">
        <f>SUM(BP726:BP745)/COUNTIF(BP726:BP745,"&gt;0")</f>
        <v>#DIV/0!</v>
      </c>
      <c r="BQ746" s="89"/>
      <c r="BR746" s="93" t="e">
        <f>AVERAGE(BR726:BR745)</f>
        <v>#DIV/0!</v>
      </c>
      <c r="BS746" s="93" t="e">
        <f>SUM(BS726:BS745)/COUNTIF(BS726:BS745,"&gt;0")</f>
        <v>#DIV/0!</v>
      </c>
      <c r="BT746" s="89"/>
      <c r="BU746" s="93" t="e">
        <f>AVERAGE(BU726:BU745)</f>
        <v>#DIV/0!</v>
      </c>
      <c r="BV746" s="93" t="e">
        <f>SUM(BV726:BV745)/COUNTIF(BV726:BV745,"&gt;0")</f>
        <v>#DIV/0!</v>
      </c>
      <c r="BW746" s="89"/>
      <c r="BX746" s="63"/>
    </row>
    <row r="747" spans="1:76" s="59" customFormat="1" x14ac:dyDescent="0.25">
      <c r="A747" s="83"/>
      <c r="B747" s="91" t="s">
        <v>61</v>
      </c>
      <c r="C747" s="92" t="s">
        <v>60</v>
      </c>
      <c r="D747" s="398"/>
      <c r="E747" s="399"/>
      <c r="F747" s="399"/>
      <c r="G747" s="399"/>
      <c r="H747" s="399"/>
      <c r="I747" s="399"/>
      <c r="J747" s="399"/>
      <c r="K747" s="400"/>
      <c r="L747" s="64"/>
      <c r="M747" s="64"/>
      <c r="N747" s="64"/>
      <c r="O747" s="64"/>
      <c r="P747" s="64"/>
      <c r="Q747" s="64"/>
      <c r="R747" s="64"/>
      <c r="S747" s="64"/>
      <c r="T747" s="77" t="s">
        <v>57</v>
      </c>
      <c r="U747" s="88" t="e">
        <f>U746+X747*U750</f>
        <v>#DIV/0!</v>
      </c>
      <c r="V747" s="88" t="e">
        <f>V746+X747*V750</f>
        <v>#DIV/0!</v>
      </c>
      <c r="W747" s="88" t="e">
        <f>W746+X747*W750</f>
        <v>#DIV/0!</v>
      </c>
      <c r="X747" s="86">
        <v>1</v>
      </c>
      <c r="Y747" s="64" t="s">
        <v>59</v>
      </c>
      <c r="Z747" s="89"/>
      <c r="AA747" s="89" t="s">
        <v>58</v>
      </c>
      <c r="AB747" s="87"/>
      <c r="AR747" s="63"/>
      <c r="AS747" s="89"/>
      <c r="AT747" s="89"/>
      <c r="AU747" s="89"/>
      <c r="AV747" s="77" t="s">
        <v>57</v>
      </c>
      <c r="AW747" s="76" t="e">
        <f>AW746+(AW752*AW749)</f>
        <v>#REF!</v>
      </c>
      <c r="AX747" s="76" t="e">
        <f>AX746+(AX752*AW749)</f>
        <v>#REF!</v>
      </c>
      <c r="AY747" s="89"/>
      <c r="AZ747" s="76" t="e">
        <f>AZ746+(AZ752*AZ749)</f>
        <v>#REF!</v>
      </c>
      <c r="BA747" s="76" t="e">
        <f>BA746+(BA752*AZ749)</f>
        <v>#REF!</v>
      </c>
      <c r="BB747" s="89"/>
      <c r="BC747" s="76" t="e">
        <f>BC746+(BC752*BC749)</f>
        <v>#REF!</v>
      </c>
      <c r="BD747" s="76" t="e">
        <f>BD746+(BD752*BC749)</f>
        <v>#REF!</v>
      </c>
      <c r="BE747" s="89"/>
      <c r="BF747" s="76" t="e">
        <f>BF746+(BF752*BF749)</f>
        <v>#REF!</v>
      </c>
      <c r="BG747" s="76" t="e">
        <f>BG746+(BG752*BF749)</f>
        <v>#REF!</v>
      </c>
      <c r="BH747" s="89"/>
      <c r="BI747" s="76" t="e">
        <f>BI746+(BI752*BI749)</f>
        <v>#REF!</v>
      </c>
      <c r="BJ747" s="76" t="e">
        <f>BJ746+(BJ752*BI749)</f>
        <v>#REF!</v>
      </c>
      <c r="BK747" s="77"/>
      <c r="BL747" s="76" t="e">
        <f>BL746+(BL752*BL749)</f>
        <v>#DIV/0!</v>
      </c>
      <c r="BM747" s="76" t="e">
        <f>BM746+(BM752*BL749)</f>
        <v>#DIV/0!</v>
      </c>
      <c r="BN747" s="89"/>
      <c r="BO747" s="76" t="e">
        <f>BO746+(BO752*BO749)</f>
        <v>#DIV/0!</v>
      </c>
      <c r="BP747" s="76" t="e">
        <f>BP746+(BP752*BO749)</f>
        <v>#DIV/0!</v>
      </c>
      <c r="BQ747" s="89"/>
      <c r="BR747" s="76" t="e">
        <f>BR746+(BR752*BR749)</f>
        <v>#DIV/0!</v>
      </c>
      <c r="BS747" s="76" t="e">
        <f>BS746+(BS752*BR749)</f>
        <v>#DIV/0!</v>
      </c>
      <c r="BT747" s="89"/>
      <c r="BU747" s="76" t="e">
        <f>BU746+(BU752*BU749)</f>
        <v>#DIV/0!</v>
      </c>
      <c r="BV747" s="76" t="e">
        <f>BV746+(BV752*BU749)</f>
        <v>#DIV/0!</v>
      </c>
      <c r="BW747" s="89"/>
      <c r="BX747" s="63"/>
    </row>
    <row r="748" spans="1:76" s="59" customFormat="1" x14ac:dyDescent="0.25">
      <c r="A748" s="83"/>
      <c r="B748" s="91" t="s">
        <v>56</v>
      </c>
      <c r="C748" s="83"/>
      <c r="D748" s="401"/>
      <c r="E748" s="402"/>
      <c r="F748" s="402"/>
      <c r="G748" s="402"/>
      <c r="H748" s="402"/>
      <c r="I748" s="402"/>
      <c r="J748" s="402"/>
      <c r="K748" s="403"/>
      <c r="L748" s="89"/>
      <c r="M748" s="89"/>
      <c r="N748" s="64"/>
      <c r="O748" s="64"/>
      <c r="P748" s="64"/>
      <c r="Q748" s="64"/>
      <c r="R748" s="64"/>
      <c r="S748" s="64"/>
      <c r="T748" s="77" t="s">
        <v>54</v>
      </c>
      <c r="U748" s="88" t="e">
        <f>IF($AA748="Y",MIN(U726:U745),U746-$X748*U750)</f>
        <v>#DIV/0!</v>
      </c>
      <c r="V748" s="88" t="e">
        <f>IF($AA748="Y",MIN(V726:V745),V746-$X748*V750)</f>
        <v>#DIV/0!</v>
      </c>
      <c r="W748" s="88" t="e">
        <f>IF($AA748="Y",MIN(W726:W745),W746-$X748*W750)</f>
        <v>#DIV/0!</v>
      </c>
      <c r="X748" s="86">
        <v>1</v>
      </c>
      <c r="Y748" s="64" t="s">
        <v>55</v>
      </c>
      <c r="Z748" s="89"/>
      <c r="AA748" s="90" t="s">
        <v>47</v>
      </c>
      <c r="AB748" s="87"/>
      <c r="AR748" s="63"/>
      <c r="AS748" s="89"/>
      <c r="AT748" s="89"/>
      <c r="AU748" s="89"/>
      <c r="AV748" s="77" t="s">
        <v>54</v>
      </c>
      <c r="AW748" s="76" t="e">
        <f>AW746-(AW752*AW750)</f>
        <v>#REF!</v>
      </c>
      <c r="AX748" s="76" t="e">
        <f>AX746-(AX752*AW750)</f>
        <v>#REF!</v>
      </c>
      <c r="AY748" s="89"/>
      <c r="AZ748" s="76" t="e">
        <f>AZ746-(AZ752*AZ750)</f>
        <v>#REF!</v>
      </c>
      <c r="BA748" s="76" t="e">
        <f>BA746-(BA752*AZ750)</f>
        <v>#REF!</v>
      </c>
      <c r="BB748" s="89"/>
      <c r="BC748" s="76" t="e">
        <f>BC746-(BC752*BC750)</f>
        <v>#REF!</v>
      </c>
      <c r="BD748" s="76" t="e">
        <f>BD746-(BD752*BC750)</f>
        <v>#REF!</v>
      </c>
      <c r="BE748" s="89"/>
      <c r="BF748" s="76" t="e">
        <f>BF746-(BF752*BF750)</f>
        <v>#REF!</v>
      </c>
      <c r="BG748" s="76" t="e">
        <f>BG746-(BG752*BF750)</f>
        <v>#REF!</v>
      </c>
      <c r="BH748" s="89"/>
      <c r="BI748" s="76" t="e">
        <f>BI746-(BI752*BI750)</f>
        <v>#REF!</v>
      </c>
      <c r="BJ748" s="76" t="e">
        <f>BJ746-(BJ752*BI750)</f>
        <v>#REF!</v>
      </c>
      <c r="BK748" s="77"/>
      <c r="BL748" s="76" t="e">
        <f>BL746-(BL752*BL750)</f>
        <v>#DIV/0!</v>
      </c>
      <c r="BM748" s="76" t="e">
        <f>BM746-(BM752*BL750)</f>
        <v>#DIV/0!</v>
      </c>
      <c r="BN748" s="89"/>
      <c r="BO748" s="76" t="e">
        <f>BO746-(BO752*BO750)</f>
        <v>#DIV/0!</v>
      </c>
      <c r="BP748" s="76" t="e">
        <f>BP746-(BP752*BO750)</f>
        <v>#DIV/0!</v>
      </c>
      <c r="BQ748" s="89"/>
      <c r="BR748" s="76" t="e">
        <f>BR746-(BR752*BR750)</f>
        <v>#DIV/0!</v>
      </c>
      <c r="BS748" s="76" t="e">
        <f>BS746-(BS752*BR750)</f>
        <v>#DIV/0!</v>
      </c>
      <c r="BT748" s="89"/>
      <c r="BU748" s="76" t="e">
        <f>BU746-(BU752*BU750)</f>
        <v>#DIV/0!</v>
      </c>
      <c r="BV748" s="76" t="e">
        <f>BV746-(BV752*BU750)</f>
        <v>#DIV/0!</v>
      </c>
      <c r="BW748" s="89"/>
      <c r="BX748" s="63"/>
    </row>
    <row r="749" spans="1:76" s="59" customFormat="1" ht="14.25" x14ac:dyDescent="0.2">
      <c r="A749" s="83"/>
      <c r="B749" s="83"/>
      <c r="C749" s="83"/>
      <c r="D749" s="401"/>
      <c r="E749" s="402"/>
      <c r="F749" s="402"/>
      <c r="G749" s="402"/>
      <c r="H749" s="402"/>
      <c r="I749" s="402"/>
      <c r="J749" s="402"/>
      <c r="K749" s="403"/>
      <c r="L749" s="64"/>
      <c r="M749" s="64"/>
      <c r="N749" s="64"/>
      <c r="O749" s="64"/>
      <c r="P749" s="64"/>
      <c r="Q749" s="64"/>
      <c r="R749" s="64"/>
      <c r="S749" s="64"/>
      <c r="T749" s="77" t="s">
        <v>51</v>
      </c>
      <c r="U749" s="88" t="e">
        <f>IF((0.67*U750)&gt;U746,"no","yes")</f>
        <v>#DIV/0!</v>
      </c>
      <c r="V749" s="88" t="e">
        <f>IF((0.67*V750)&gt;V746,"no","yes")</f>
        <v>#DIV/0!</v>
      </c>
      <c r="W749" s="88" t="e">
        <f>IF((0.67*W750)&gt;W746,"no","yes")</f>
        <v>#DIV/0!</v>
      </c>
      <c r="X749" s="64"/>
      <c r="Y749" s="64"/>
      <c r="Z749" s="64"/>
      <c r="AB749" s="87"/>
      <c r="AR749" s="63"/>
      <c r="AS749" s="64"/>
      <c r="AT749" s="64"/>
      <c r="AU749" s="360" t="s">
        <v>53</v>
      </c>
      <c r="AV749" s="361"/>
      <c r="AW749" s="86">
        <v>1</v>
      </c>
      <c r="AX749" s="64"/>
      <c r="AY749" s="64"/>
      <c r="AZ749" s="86">
        <v>1</v>
      </c>
      <c r="BA749" s="64"/>
      <c r="BB749" s="64"/>
      <c r="BC749" s="86">
        <v>1</v>
      </c>
      <c r="BD749" s="64"/>
      <c r="BE749" s="64"/>
      <c r="BF749" s="86">
        <v>1</v>
      </c>
      <c r="BG749" s="64"/>
      <c r="BH749" s="64"/>
      <c r="BI749" s="86">
        <v>1</v>
      </c>
      <c r="BJ749" s="64"/>
      <c r="BK749" s="77"/>
      <c r="BL749" s="86">
        <v>1</v>
      </c>
      <c r="BM749" s="64"/>
      <c r="BN749" s="64"/>
      <c r="BO749" s="86">
        <v>1</v>
      </c>
      <c r="BP749" s="64"/>
      <c r="BQ749" s="64"/>
      <c r="BR749" s="86">
        <v>1</v>
      </c>
      <c r="BS749" s="64"/>
      <c r="BT749" s="64"/>
      <c r="BU749" s="86">
        <v>1</v>
      </c>
      <c r="BV749" s="64"/>
      <c r="BW749" s="64"/>
      <c r="BX749" s="63"/>
    </row>
    <row r="750" spans="1:76" s="59" customFormat="1" ht="14.25" x14ac:dyDescent="0.2">
      <c r="A750" s="75" t="str">
        <f ca="1">HYPERLINK("#"&amp;"'"&amp;A$2&amp;"'!a1","Back to top")</f>
        <v>Back to top</v>
      </c>
      <c r="B750" s="75"/>
      <c r="C750" s="83"/>
      <c r="D750" s="401"/>
      <c r="E750" s="402"/>
      <c r="F750" s="402"/>
      <c r="G750" s="402"/>
      <c r="H750" s="402"/>
      <c r="I750" s="402"/>
      <c r="J750" s="402"/>
      <c r="K750" s="403"/>
      <c r="L750" s="64"/>
      <c r="M750" s="64"/>
      <c r="N750" s="64"/>
      <c r="O750" s="64"/>
      <c r="P750" s="64"/>
      <c r="Q750" s="64"/>
      <c r="R750" s="64"/>
      <c r="S750" s="64"/>
      <c r="T750" s="77" t="s">
        <v>50</v>
      </c>
      <c r="U750" s="88" t="e">
        <f>_xlfn.STDEV.P(U726:U745)</f>
        <v>#DIV/0!</v>
      </c>
      <c r="V750" s="88" t="e">
        <f t="array" ref="V750">IF(U754="Y",SQRT(SUM(IFERROR(O726:O745*(U726:U745-(V746))^2,0))/((COUNTIFS(O726:O745,"&lt;&gt;"&amp;"")-1)/COUNTIFS(O726:O745,"&lt;&gt;"&amp;"")*SUM(O726:O745))),_xlfn.STDEV.P(V726:V745))</f>
        <v>#DIV/0!</v>
      </c>
      <c r="W750" s="88" t="e">
        <f t="array" ref="W750">SQRT(SUM(IFERROR(O726:O745*(U726:U745-(W746))^2,0))/((COUNTIFS(O726:O745,"&lt;&gt;"&amp;"")-1)/COUNTIFS(O726:O745,"&lt;&gt;"&amp;"")*SUM(O726:O745)))</f>
        <v>#DIV/0!</v>
      </c>
      <c r="X750" s="64"/>
      <c r="Y750" s="64"/>
      <c r="Z750" s="64"/>
      <c r="AB750" s="87"/>
      <c r="AR750" s="63"/>
      <c r="AS750" s="64"/>
      <c r="AT750" s="64"/>
      <c r="AU750" s="360"/>
      <c r="AV750" s="361"/>
      <c r="AW750" s="86">
        <v>1</v>
      </c>
      <c r="AX750" s="64"/>
      <c r="AY750" s="64"/>
      <c r="AZ750" s="86">
        <v>1</v>
      </c>
      <c r="BA750" s="64"/>
      <c r="BB750" s="64"/>
      <c r="BC750" s="86">
        <v>1</v>
      </c>
      <c r="BD750" s="64"/>
      <c r="BE750" s="64"/>
      <c r="BF750" s="86">
        <v>1</v>
      </c>
      <c r="BG750" s="64"/>
      <c r="BH750" s="64"/>
      <c r="BI750" s="86">
        <v>1</v>
      </c>
      <c r="BJ750" s="64"/>
      <c r="BK750" s="77"/>
      <c r="BL750" s="86">
        <v>1</v>
      </c>
      <c r="BM750" s="64"/>
      <c r="BN750" s="64"/>
      <c r="BO750" s="86">
        <v>1</v>
      </c>
      <c r="BP750" s="64"/>
      <c r="BQ750" s="64"/>
      <c r="BR750" s="86">
        <v>1</v>
      </c>
      <c r="BS750" s="64"/>
      <c r="BT750" s="64"/>
      <c r="BU750" s="86">
        <v>1</v>
      </c>
      <c r="BV750" s="64"/>
      <c r="BW750" s="64"/>
      <c r="BX750" s="63"/>
    </row>
    <row r="751" spans="1:76" s="59" customFormat="1" x14ac:dyDescent="0.25">
      <c r="A751" s="83"/>
      <c r="B751" s="83"/>
      <c r="C751" s="83"/>
      <c r="D751" s="401"/>
      <c r="E751" s="402"/>
      <c r="F751" s="402"/>
      <c r="G751" s="402"/>
      <c r="H751" s="402"/>
      <c r="I751" s="402"/>
      <c r="J751" s="402"/>
      <c r="K751" s="403"/>
      <c r="L751" s="64"/>
      <c r="M751" s="64"/>
      <c r="N751" s="64"/>
      <c r="O751" s="64"/>
      <c r="P751" s="64"/>
      <c r="Q751" s="64"/>
      <c r="R751" s="64"/>
      <c r="S751" s="64"/>
      <c r="T751" s="73" t="s">
        <v>48</v>
      </c>
      <c r="U751" s="85">
        <f>COUNTIF(U726:U745,"&gt;0")</f>
        <v>0</v>
      </c>
      <c r="V751" s="85">
        <f>COUNTIF(V726:V745,"&gt;0")</f>
        <v>0</v>
      </c>
      <c r="W751" s="81"/>
      <c r="X751" s="84" t="s">
        <v>52</v>
      </c>
      <c r="Y751" s="64"/>
      <c r="Z751" s="64"/>
      <c r="AB751" s="63"/>
      <c r="AR751" s="63"/>
      <c r="AS751" s="64"/>
      <c r="AT751" s="64"/>
      <c r="AU751" s="64"/>
      <c r="AV751" s="77" t="s">
        <v>51</v>
      </c>
      <c r="AW751" s="76" t="e">
        <f>IF((0.67*AW752)&gt;AW746,"no","yes")</f>
        <v>#REF!</v>
      </c>
      <c r="AX751" s="76" t="e">
        <f>IF((0.67*AX752)&gt;AX746,"no","yes")</f>
        <v>#REF!</v>
      </c>
      <c r="AY751" s="64"/>
      <c r="AZ751" s="76" t="e">
        <f>IF((0.67*AZ752)&gt;AZ746,"no","yes")</f>
        <v>#REF!</v>
      </c>
      <c r="BA751" s="76" t="e">
        <f>IF((0.67*BA752)&gt;BA746,"no","yes")</f>
        <v>#REF!</v>
      </c>
      <c r="BB751" s="64"/>
      <c r="BC751" s="76" t="e">
        <f>IF((0.67*BC752)&gt;BC746,"no","yes")</f>
        <v>#REF!</v>
      </c>
      <c r="BD751" s="76" t="e">
        <f>IF((0.67*BD752)&gt;BD746,"no","yes")</f>
        <v>#REF!</v>
      </c>
      <c r="BE751" s="64"/>
      <c r="BF751" s="76" t="e">
        <f>IF((0.67*BF752)&gt;BF746,"no","yes")</f>
        <v>#REF!</v>
      </c>
      <c r="BG751" s="76" t="e">
        <f>IF((0.67*BG752)&gt;BG746,"no","yes")</f>
        <v>#REF!</v>
      </c>
      <c r="BH751" s="64"/>
      <c r="BI751" s="76" t="e">
        <f>IF((0.67*BI752)&gt;BI746,"no","yes")</f>
        <v>#REF!</v>
      </c>
      <c r="BJ751" s="76" t="e">
        <f>IF((0.67*BJ752)&gt;BJ746,"no","yes")</f>
        <v>#REF!</v>
      </c>
      <c r="BK751" s="73"/>
      <c r="BL751" s="76" t="e">
        <f>IF((0.67*BL752)&gt;BL746,"no","yes")</f>
        <v>#DIV/0!</v>
      </c>
      <c r="BM751" s="76" t="e">
        <f>IF((0.67*BM752)&gt;BM746,"no","yes")</f>
        <v>#DIV/0!</v>
      </c>
      <c r="BN751" s="64"/>
      <c r="BO751" s="76" t="e">
        <f>IF((0.67*BO752)&gt;BO746,"no","yes")</f>
        <v>#DIV/0!</v>
      </c>
      <c r="BP751" s="76" t="e">
        <f>IF((0.67*BP752)&gt;BP746,"no","yes")</f>
        <v>#DIV/0!</v>
      </c>
      <c r="BQ751" s="64"/>
      <c r="BR751" s="76" t="e">
        <f>IF((0.67*BR752)&gt;BR746,"no","yes")</f>
        <v>#DIV/0!</v>
      </c>
      <c r="BS751" s="76" t="e">
        <f>IF((0.67*BS752)&gt;BS746,"no","yes")</f>
        <v>#DIV/0!</v>
      </c>
      <c r="BT751" s="64"/>
      <c r="BU751" s="76" t="e">
        <f>IF((0.67*BU752)&gt;BU746,"no","yes")</f>
        <v>#DIV/0!</v>
      </c>
      <c r="BV751" s="76" t="e">
        <f>IF((0.67*BV752)&gt;BV746,"no","yes")</f>
        <v>#DIV/0!</v>
      </c>
      <c r="BW751" s="64"/>
      <c r="BX751" s="63"/>
    </row>
    <row r="752" spans="1:76" s="59" customFormat="1" ht="14.25" x14ac:dyDescent="0.2">
      <c r="C752" s="83"/>
      <c r="D752" s="401"/>
      <c r="E752" s="402"/>
      <c r="F752" s="402"/>
      <c r="G752" s="402"/>
      <c r="H752" s="402"/>
      <c r="I752" s="402"/>
      <c r="J752" s="402"/>
      <c r="K752" s="403"/>
      <c r="L752" s="64"/>
      <c r="M752" s="64"/>
      <c r="N752" s="64"/>
      <c r="O752" s="64"/>
      <c r="P752" s="64"/>
      <c r="Q752" s="64"/>
      <c r="R752" s="64"/>
      <c r="S752" s="64"/>
      <c r="T752" s="64"/>
      <c r="U752" s="81"/>
      <c r="V752" s="81"/>
      <c r="W752" s="81"/>
      <c r="X752" s="80"/>
      <c r="Y752" s="79"/>
      <c r="Z752" s="78"/>
      <c r="AB752" s="63"/>
      <c r="AR752" s="63"/>
      <c r="AS752" s="64"/>
      <c r="AT752" s="64"/>
      <c r="AU752" s="64"/>
      <c r="AV752" s="77" t="s">
        <v>50</v>
      </c>
      <c r="AW752" s="76" t="e">
        <f>_xlfn.STDEV.P(AW726:AW745)</f>
        <v>#REF!</v>
      </c>
      <c r="AX752" s="76" t="e">
        <f>_xlfn.STDEV.P(AX726:AX745)</f>
        <v>#REF!</v>
      </c>
      <c r="AY752" s="64"/>
      <c r="AZ752" s="76" t="e">
        <f>_xlfn.STDEV.P(AZ726:AZ745)</f>
        <v>#REF!</v>
      </c>
      <c r="BA752" s="76" t="e">
        <f>_xlfn.STDEV.P(BA726:BA745)</f>
        <v>#REF!</v>
      </c>
      <c r="BB752" s="64"/>
      <c r="BC752" s="76" t="e">
        <f>_xlfn.STDEV.P(BC726:BC745)</f>
        <v>#REF!</v>
      </c>
      <c r="BD752" s="76" t="e">
        <f>_xlfn.STDEV.P(BD726:BD745)</f>
        <v>#REF!</v>
      </c>
      <c r="BE752" s="64"/>
      <c r="BF752" s="76" t="e">
        <f>_xlfn.STDEV.P(BF726:BF745)</f>
        <v>#REF!</v>
      </c>
      <c r="BG752" s="76" t="e">
        <f>_xlfn.STDEV.P(BG726:BG745)</f>
        <v>#REF!</v>
      </c>
      <c r="BH752" s="64"/>
      <c r="BI752" s="76" t="e">
        <f>_xlfn.STDEV.P(BI726:BI745)</f>
        <v>#REF!</v>
      </c>
      <c r="BJ752" s="76" t="e">
        <f>_xlfn.STDEV.P(BJ726:BJ745)</f>
        <v>#REF!</v>
      </c>
      <c r="BK752" s="64"/>
      <c r="BL752" s="76" t="e">
        <f>_xlfn.STDEV.P(BL726:BL745)</f>
        <v>#DIV/0!</v>
      </c>
      <c r="BM752" s="76" t="e">
        <f>_xlfn.STDEV.P(BM726:BM745)</f>
        <v>#DIV/0!</v>
      </c>
      <c r="BN752" s="64"/>
      <c r="BO752" s="76" t="e">
        <f>_xlfn.STDEV.P(BO726:BO745)</f>
        <v>#DIV/0!</v>
      </c>
      <c r="BP752" s="76" t="e">
        <f>_xlfn.STDEV.P(BP726:BP745)</f>
        <v>#DIV/0!</v>
      </c>
      <c r="BQ752" s="64"/>
      <c r="BR752" s="76" t="e">
        <f>_xlfn.STDEV.P(BR726:BR745)</f>
        <v>#DIV/0!</v>
      </c>
      <c r="BS752" s="76" t="e">
        <f>_xlfn.STDEV.P(BS726:BS745)</f>
        <v>#DIV/0!</v>
      </c>
      <c r="BT752" s="64"/>
      <c r="BU752" s="76" t="e">
        <f>_xlfn.STDEV.P(BU726:BU745)</f>
        <v>#DIV/0!</v>
      </c>
      <c r="BV752" s="76" t="e">
        <f>_xlfn.STDEV.P(BV726:BV745)</f>
        <v>#DIV/0!</v>
      </c>
      <c r="BX752" s="63"/>
    </row>
    <row r="753" spans="1:76" s="59" customFormat="1" x14ac:dyDescent="0.2">
      <c r="C753" s="64"/>
      <c r="D753" s="404"/>
      <c r="E753" s="405"/>
      <c r="F753" s="405"/>
      <c r="G753" s="405"/>
      <c r="H753" s="405"/>
      <c r="I753" s="405"/>
      <c r="J753" s="405"/>
      <c r="K753" s="406"/>
      <c r="U753" s="138" t="s">
        <v>49</v>
      </c>
      <c r="V753" s="161"/>
      <c r="W753" s="81"/>
      <c r="X753" s="70"/>
      <c r="Y753" s="69"/>
      <c r="Z753" s="68"/>
      <c r="AB753" s="63"/>
      <c r="AR753" s="63"/>
      <c r="AS753" s="64"/>
      <c r="AT753" s="64"/>
      <c r="AU753" s="64"/>
      <c r="AV753" s="73" t="s">
        <v>48</v>
      </c>
      <c r="AW753" s="72">
        <f>COUNTIF(AW726:AW745,"&gt;0")</f>
        <v>0</v>
      </c>
      <c r="AX753" s="72">
        <f>COUNTIF(AX726:AX745,"&gt;0")</f>
        <v>0</v>
      </c>
      <c r="AY753" s="64"/>
      <c r="AZ753" s="72">
        <f>COUNTIF(AZ726:AZ745,"&gt;0")</f>
        <v>0</v>
      </c>
      <c r="BA753" s="72">
        <f>COUNTIF(BA726:BA745,"&gt;0")</f>
        <v>0</v>
      </c>
      <c r="BB753" s="64"/>
      <c r="BC753" s="72">
        <f>COUNTIF(BC726:BC745,"&gt;0")</f>
        <v>0</v>
      </c>
      <c r="BD753" s="72">
        <f>COUNTIF(BD726:BD745,"&gt;0")</f>
        <v>0</v>
      </c>
      <c r="BE753" s="64"/>
      <c r="BF753" s="72">
        <f>COUNTIF(BF726:BF745,"&gt;0")</f>
        <v>0</v>
      </c>
      <c r="BG753" s="72">
        <f>COUNTIF(BG726:BG745,"&gt;0")</f>
        <v>0</v>
      </c>
      <c r="BH753" s="64"/>
      <c r="BI753" s="72">
        <f>COUNTIF(BI726:BI745,"&gt;0")</f>
        <v>0</v>
      </c>
      <c r="BJ753" s="72">
        <f>COUNTIF(BJ726:BJ745,"&gt;0")</f>
        <v>0</v>
      </c>
      <c r="BK753" s="64"/>
      <c r="BL753" s="72">
        <f>COUNTIF(BL726:BL745,"&gt;0")</f>
        <v>0</v>
      </c>
      <c r="BM753" s="72">
        <f>COUNTIF(BM726:BM745,"&gt;0")</f>
        <v>0</v>
      </c>
      <c r="BN753" s="64"/>
      <c r="BO753" s="72">
        <f>COUNTIF(BO726:BO745,"&gt;0")</f>
        <v>0</v>
      </c>
      <c r="BP753" s="72">
        <f>COUNTIF(BP726:BP745,"&gt;0")</f>
        <v>0</v>
      </c>
      <c r="BQ753" s="64"/>
      <c r="BR753" s="72">
        <f>COUNTIF(BR726:BR745,"&gt;0")</f>
        <v>0</v>
      </c>
      <c r="BS753" s="72">
        <f>COUNTIF(BS726:BS745,"&gt;0")</f>
        <v>0</v>
      </c>
      <c r="BT753" s="64"/>
      <c r="BU753" s="72">
        <f>COUNTIF(BU726:BU745,"&gt;0")</f>
        <v>0</v>
      </c>
      <c r="BV753" s="72">
        <f>COUNTIF(BV726:BV745,"&gt;0")</f>
        <v>0</v>
      </c>
      <c r="BX753" s="63"/>
    </row>
    <row r="754" spans="1:76" s="59" customFormat="1" ht="14.25" x14ac:dyDescent="0.2">
      <c r="C754" s="64"/>
      <c r="D754" s="135"/>
      <c r="E754" s="135"/>
      <c r="F754" s="135"/>
      <c r="G754" s="135"/>
      <c r="H754" s="135"/>
      <c r="I754" s="135"/>
      <c r="J754" s="135"/>
      <c r="K754" s="135"/>
      <c r="U754" s="160" t="s">
        <v>47</v>
      </c>
      <c r="W754" s="64"/>
      <c r="X754" s="70"/>
      <c r="Y754" s="69"/>
      <c r="Z754" s="68"/>
      <c r="AB754" s="63"/>
      <c r="AR754" s="63"/>
      <c r="BX754" s="63"/>
    </row>
    <row r="755" spans="1:76" s="59" customFormat="1" ht="14.25" x14ac:dyDescent="0.2">
      <c r="C755" s="64"/>
      <c r="D755" s="135"/>
      <c r="E755" s="135"/>
      <c r="F755" s="135"/>
      <c r="G755" s="135"/>
      <c r="H755" s="135"/>
      <c r="I755" s="135"/>
      <c r="J755" s="135"/>
      <c r="K755" s="135"/>
      <c r="U755" s="159"/>
      <c r="W755" s="64"/>
      <c r="X755" s="67"/>
      <c r="Y755" s="66"/>
      <c r="Z755" s="65"/>
      <c r="AB755" s="63"/>
      <c r="AR755" s="63"/>
      <c r="BX755" s="63"/>
    </row>
    <row r="756" spans="1:76" s="59" customFormat="1" ht="18" x14ac:dyDescent="0.25">
      <c r="C756" s="64"/>
      <c r="D756" s="135"/>
      <c r="E756" s="135"/>
      <c r="F756" s="135"/>
      <c r="G756" s="135"/>
      <c r="H756" s="135"/>
      <c r="I756" s="135"/>
      <c r="J756" s="135"/>
      <c r="K756" s="135"/>
      <c r="W756" s="64"/>
      <c r="X756" s="64"/>
      <c r="Y756" s="64"/>
      <c r="Z756" s="64"/>
      <c r="AB756" s="63"/>
      <c r="AR756" s="60"/>
      <c r="AS756" s="62"/>
      <c r="AT756" s="62"/>
      <c r="AU756" s="61"/>
      <c r="AV756" s="61"/>
      <c r="AW756" s="61"/>
      <c r="AX756" s="61"/>
      <c r="AY756" s="61"/>
      <c r="AZ756" s="61"/>
      <c r="BA756" s="61"/>
      <c r="BB756" s="61"/>
      <c r="BC756" s="61"/>
      <c r="BD756" s="61"/>
      <c r="BE756" s="61"/>
      <c r="BF756" s="61"/>
      <c r="BG756" s="61"/>
      <c r="BH756" s="61"/>
      <c r="BI756" s="61"/>
      <c r="BJ756" s="61"/>
      <c r="BK756" s="61"/>
      <c r="BL756" s="61"/>
      <c r="BM756" s="61"/>
      <c r="BN756" s="61"/>
      <c r="BO756" s="61"/>
      <c r="BP756" s="61"/>
      <c r="BQ756" s="61"/>
      <c r="BR756" s="61"/>
      <c r="BS756" s="61"/>
      <c r="BT756" s="61"/>
      <c r="BU756" s="61"/>
      <c r="BV756" s="61"/>
      <c r="BW756" s="61"/>
      <c r="BX756" s="60"/>
    </row>
    <row r="757" spans="1:76" s="59" customFormat="1" x14ac:dyDescent="0.25">
      <c r="A757" s="89"/>
      <c r="B757" s="89"/>
      <c r="C757" s="89"/>
      <c r="D757" s="89"/>
      <c r="E757" s="89"/>
      <c r="F757" s="89"/>
      <c r="G757" s="89"/>
      <c r="H757" s="89"/>
      <c r="I757" s="89"/>
      <c r="J757" s="89"/>
      <c r="K757" s="89"/>
      <c r="L757" s="89"/>
      <c r="M757" s="89"/>
      <c r="N757" s="89"/>
      <c r="O757" s="89"/>
      <c r="P757" s="89"/>
      <c r="Q757" s="89"/>
      <c r="R757" s="89"/>
      <c r="S757" s="89"/>
      <c r="T757" s="89"/>
      <c r="U757" s="89"/>
      <c r="V757" s="89"/>
      <c r="AB757" s="63"/>
      <c r="AR757" s="63"/>
      <c r="AV757" s="89"/>
      <c r="BX757" s="63"/>
    </row>
    <row r="758" spans="1:76" s="59" customFormat="1" x14ac:dyDescent="0.25">
      <c r="A758" s="89"/>
      <c r="B758" s="89"/>
      <c r="C758" s="89"/>
      <c r="D758" s="89"/>
      <c r="E758" s="89"/>
      <c r="F758" s="89"/>
      <c r="G758" s="89"/>
      <c r="H758" s="89"/>
      <c r="I758" s="89"/>
      <c r="J758" s="89"/>
      <c r="K758" s="89"/>
      <c r="L758" s="89"/>
      <c r="M758" s="89"/>
      <c r="N758" s="89"/>
      <c r="O758" s="89"/>
      <c r="P758" s="89"/>
      <c r="Q758" s="89"/>
      <c r="R758" s="89"/>
      <c r="S758" s="89"/>
      <c r="T758" s="89"/>
      <c r="U758" s="89"/>
      <c r="V758" s="89"/>
      <c r="AB758" s="63"/>
      <c r="AR758" s="63"/>
      <c r="AV758" s="89"/>
      <c r="BX758" s="63"/>
    </row>
    <row r="759" spans="1:76" s="59" customFormat="1" x14ac:dyDescent="0.25">
      <c r="A759" s="89"/>
      <c r="B759" s="89"/>
      <c r="C759" s="89"/>
      <c r="D759" s="89"/>
      <c r="E759" s="89"/>
      <c r="F759" s="89"/>
      <c r="G759" s="89"/>
      <c r="H759" s="89"/>
      <c r="I759" s="89"/>
      <c r="J759" s="89"/>
      <c r="K759" s="89"/>
      <c r="L759" s="89"/>
      <c r="M759" s="89"/>
      <c r="N759" s="89"/>
      <c r="O759" s="89"/>
      <c r="P759" s="89"/>
      <c r="Q759" s="89"/>
      <c r="R759" s="89"/>
      <c r="S759" s="89"/>
      <c r="T759" s="89"/>
      <c r="U759" s="89"/>
      <c r="V759" s="89"/>
      <c r="AB759" s="63"/>
      <c r="AR759" s="63"/>
      <c r="AV759" s="89"/>
      <c r="BX759" s="63"/>
    </row>
    <row r="760" spans="1:76" s="149" customFormat="1" ht="27.75" x14ac:dyDescent="0.4">
      <c r="A760" s="150" t="s">
        <v>218</v>
      </c>
      <c r="B760" s="150"/>
    </row>
    <row r="761" spans="1:76" s="59" customFormat="1" x14ac:dyDescent="0.25">
      <c r="A761" s="89"/>
      <c r="B761" s="89"/>
      <c r="C761" s="89"/>
      <c r="D761" s="89"/>
      <c r="E761" s="89"/>
      <c r="F761" s="89"/>
      <c r="G761" s="89"/>
      <c r="H761" s="89"/>
      <c r="I761" s="89"/>
      <c r="J761" s="89"/>
      <c r="K761" s="89"/>
      <c r="L761" s="89"/>
      <c r="M761" s="89"/>
      <c r="N761" s="89"/>
      <c r="O761" s="89"/>
      <c r="P761" s="89"/>
      <c r="Q761" s="89"/>
      <c r="R761" s="89"/>
      <c r="S761" s="89"/>
      <c r="T761" s="89"/>
      <c r="U761" s="89"/>
      <c r="V761" s="89"/>
      <c r="AB761" s="63"/>
      <c r="AR761" s="63"/>
      <c r="AV761" s="89"/>
      <c r="BX761" s="63"/>
    </row>
    <row r="762" spans="1:76" s="152" customFormat="1" ht="18" x14ac:dyDescent="0.25">
      <c r="A762" s="134">
        <f>1+A723</f>
        <v>21</v>
      </c>
      <c r="B762" s="134"/>
      <c r="C762" s="158" t="s">
        <v>217</v>
      </c>
      <c r="D762" s="132"/>
      <c r="E762" s="144"/>
      <c r="F762" s="144"/>
      <c r="G762" s="144"/>
      <c r="H762" s="131"/>
      <c r="I762" s="131"/>
      <c r="J762" s="131"/>
      <c r="K762" s="132"/>
      <c r="L762" s="132"/>
      <c r="M762" s="131"/>
      <c r="N762" s="144"/>
      <c r="O762" s="144"/>
      <c r="U762" s="383" t="s">
        <v>216</v>
      </c>
      <c r="V762" s="383"/>
      <c r="W762" s="383"/>
      <c r="X762" s="383"/>
      <c r="AS762" s="143">
        <f>A762</f>
        <v>21</v>
      </c>
      <c r="AT762" s="143" t="str">
        <f>C762</f>
        <v>Sequestration Rates</v>
      </c>
      <c r="AU762" s="60"/>
      <c r="AV762" s="60"/>
      <c r="AW762" s="60"/>
      <c r="AX762" s="60"/>
      <c r="AY762" s="60"/>
      <c r="AZ762" s="60"/>
      <c r="BA762" s="60"/>
      <c r="BB762" s="60"/>
      <c r="BC762" s="60"/>
      <c r="BD762" s="60"/>
      <c r="BE762" s="60"/>
      <c r="BF762" s="60"/>
      <c r="BG762" s="60"/>
      <c r="BH762" s="60"/>
      <c r="BI762" s="60"/>
      <c r="BJ762" s="60"/>
      <c r="BK762" s="60"/>
      <c r="BL762" s="60"/>
      <c r="BM762" s="60"/>
      <c r="BN762" s="60"/>
      <c r="BO762" s="60"/>
      <c r="BP762" s="60"/>
      <c r="BQ762" s="60"/>
      <c r="BR762" s="60"/>
      <c r="BS762" s="60"/>
      <c r="BT762" s="60"/>
      <c r="BU762" s="60"/>
      <c r="BV762" s="60"/>
      <c r="BW762" s="60"/>
    </row>
    <row r="763" spans="1:76" s="64" customFormat="1" x14ac:dyDescent="0.25">
      <c r="A763" s="83"/>
      <c r="B763" s="83"/>
      <c r="C763" s="83"/>
      <c r="D763" s="129"/>
      <c r="E763" s="129"/>
      <c r="F763" s="129"/>
      <c r="G763" s="129"/>
      <c r="H763" s="129"/>
      <c r="K763" s="129"/>
      <c r="L763" s="129"/>
      <c r="AB763" s="152"/>
      <c r="AR763" s="152"/>
      <c r="AS763" s="89"/>
      <c r="AT763" s="89"/>
      <c r="AU763" s="89"/>
      <c r="AV763" s="89"/>
      <c r="AW763" s="128" t="e">
        <f>IF($AV$45="Region",'[1]Advanced Controls'!$A$59,'[1]AEZ Data'!$A$78)</f>
        <v>#REF!</v>
      </c>
      <c r="AX763" s="128"/>
      <c r="AY763" s="89"/>
      <c r="AZ763" s="128" t="e">
        <f>IF($AV$45="Region",'[1]Advanced Controls'!$A$60,'[1]AEZ Data'!$A$79)</f>
        <v>#REF!</v>
      </c>
      <c r="BA763" s="128"/>
      <c r="BB763" s="89"/>
      <c r="BC763" s="128" t="e">
        <f>IF($AV$45="Region",'[1]Advanced Controls'!$A$61,'[1]AEZ Data'!$A$80)</f>
        <v>#REF!</v>
      </c>
      <c r="BD763" s="128"/>
      <c r="BE763" s="89"/>
      <c r="BF763" s="128" t="e">
        <f>IF($AV$45="Region",'[1]Advanced Controls'!$A$62,'[1]AEZ Data'!$A$81)</f>
        <v>#REF!</v>
      </c>
      <c r="BG763" s="128"/>
      <c r="BH763" s="89"/>
      <c r="BI763" s="128" t="e">
        <f>IF($AV$45="Region",'[1]Advanced Controls'!$A$63,'[1]AEZ Data'!$A$82)</f>
        <v>#REF!</v>
      </c>
      <c r="BJ763" s="128"/>
      <c r="BK763" s="89"/>
      <c r="BL763" s="128" t="s">
        <v>90</v>
      </c>
      <c r="BM763" s="128"/>
      <c r="BN763" s="89"/>
      <c r="BO763" s="128" t="s">
        <v>89</v>
      </c>
      <c r="BP763" s="128"/>
      <c r="BQ763" s="89"/>
      <c r="BR763" s="128" t="s">
        <v>88</v>
      </c>
      <c r="BS763" s="128"/>
      <c r="BT763" s="89"/>
      <c r="BU763" s="128" t="s">
        <v>87</v>
      </c>
      <c r="BV763" s="128"/>
      <c r="BW763" s="89"/>
      <c r="BX763" s="152"/>
    </row>
    <row r="764" spans="1:76" s="64" customFormat="1" ht="45.75" thickBot="1" x14ac:dyDescent="0.3">
      <c r="A764" s="92" t="s">
        <v>86</v>
      </c>
      <c r="B764" s="127" t="s">
        <v>85</v>
      </c>
      <c r="C764" s="124" t="s">
        <v>84</v>
      </c>
      <c r="D764" s="126" t="s">
        <v>83</v>
      </c>
      <c r="E764" s="126" t="s">
        <v>82</v>
      </c>
      <c r="F764" s="124" t="s">
        <v>81</v>
      </c>
      <c r="G764" s="125" t="s">
        <v>80</v>
      </c>
      <c r="H764" s="124" t="s">
        <v>79</v>
      </c>
      <c r="I764" s="124" t="s">
        <v>78</v>
      </c>
      <c r="J764" s="124" t="s">
        <v>77</v>
      </c>
      <c r="K764" s="123" t="s">
        <v>76</v>
      </c>
      <c r="L764" s="122" t="s">
        <v>75</v>
      </c>
      <c r="M764" s="142" t="s">
        <v>74</v>
      </c>
      <c r="N764" s="119" t="s">
        <v>73</v>
      </c>
      <c r="O764" s="120" t="s">
        <v>72</v>
      </c>
      <c r="P764" s="120" t="s">
        <v>71</v>
      </c>
      <c r="Q764" s="439"/>
      <c r="R764" s="439"/>
      <c r="S764" s="114"/>
      <c r="T764" s="118" t="s">
        <v>70</v>
      </c>
      <c r="U764" s="117" t="s">
        <v>66</v>
      </c>
      <c r="V764" s="117" t="s">
        <v>65</v>
      </c>
      <c r="W764" s="117" t="s">
        <v>69</v>
      </c>
      <c r="X764" s="116" t="s">
        <v>68</v>
      </c>
      <c r="Y764" s="114"/>
      <c r="Z764" s="114"/>
      <c r="AB764" s="152"/>
      <c r="AR764" s="152"/>
      <c r="AS764" s="114"/>
      <c r="AT764" s="114"/>
      <c r="AU764" s="116" t="s">
        <v>67</v>
      </c>
      <c r="AV764" s="114"/>
      <c r="AW764" s="115" t="s">
        <v>66</v>
      </c>
      <c r="AX764" s="115" t="s">
        <v>65</v>
      </c>
      <c r="AY764" s="114"/>
      <c r="AZ764" s="115" t="s">
        <v>66</v>
      </c>
      <c r="BA764" s="115" t="s">
        <v>65</v>
      </c>
      <c r="BB764" s="114"/>
      <c r="BC764" s="115" t="s">
        <v>66</v>
      </c>
      <c r="BD764" s="115" t="s">
        <v>65</v>
      </c>
      <c r="BE764" s="114"/>
      <c r="BF764" s="115" t="s">
        <v>66</v>
      </c>
      <c r="BG764" s="115" t="s">
        <v>65</v>
      </c>
      <c r="BH764" s="114"/>
      <c r="BI764" s="115" t="s">
        <v>66</v>
      </c>
      <c r="BJ764" s="115" t="s">
        <v>65</v>
      </c>
      <c r="BK764" s="114"/>
      <c r="BL764" s="115" t="s">
        <v>66</v>
      </c>
      <c r="BM764" s="115" t="s">
        <v>65</v>
      </c>
      <c r="BN764" s="114"/>
      <c r="BO764" s="115" t="s">
        <v>66</v>
      </c>
      <c r="BP764" s="115" t="s">
        <v>65</v>
      </c>
      <c r="BQ764" s="114"/>
      <c r="BR764" s="115" t="s">
        <v>66</v>
      </c>
      <c r="BS764" s="115" t="s">
        <v>65</v>
      </c>
      <c r="BT764" s="114"/>
      <c r="BU764" s="115" t="s">
        <v>66</v>
      </c>
      <c r="BV764" s="115" t="s">
        <v>65</v>
      </c>
      <c r="BW764" s="114"/>
      <c r="BX764" s="152"/>
    </row>
    <row r="765" spans="1:76" s="64" customFormat="1" x14ac:dyDescent="0.25">
      <c r="A765" s="83">
        <v>1</v>
      </c>
      <c r="B765" s="109" t="str">
        <f t="shared" ref="B765:B803" si="470">CONCATENATE(G765,": ",C765)</f>
        <v xml:space="preserve">Tropical-Humid: Andrade 2008 </v>
      </c>
      <c r="C765" s="108" t="s">
        <v>215</v>
      </c>
      <c r="D765" s="108" t="s">
        <v>212</v>
      </c>
      <c r="E765" s="108" t="s">
        <v>112</v>
      </c>
      <c r="F765" s="113" t="s">
        <v>168</v>
      </c>
      <c r="G765" s="108" t="s">
        <v>159</v>
      </c>
      <c r="H765" s="107" t="s">
        <v>108</v>
      </c>
      <c r="I765" s="106">
        <v>2008</v>
      </c>
      <c r="J765" s="106"/>
      <c r="K765" s="145">
        <v>10.3</v>
      </c>
      <c r="L765" s="110" t="s">
        <v>141</v>
      </c>
      <c r="M765" s="145"/>
      <c r="N765" s="151" t="s">
        <v>141</v>
      </c>
      <c r="O765" s="105"/>
      <c r="P765" s="104" t="s">
        <v>214</v>
      </c>
      <c r="Q765" s="440"/>
      <c r="R765" s="440"/>
      <c r="T765" s="103"/>
      <c r="U765" s="101">
        <f t="shared" ref="U765:U803" si="471">IF(T765="Y","",IF(AND(M765="",K765=""),"",IF(M765="",K765,M765)))</f>
        <v>10.3</v>
      </c>
      <c r="V765" s="102">
        <f t="shared" ref="V765:V803" si="472">IF(U765="","",IF($U$812="Y",W765,IF(U765&gt;=$U$804-$AD$36*$U$808,IF(U765&lt;=$U$804+$AD$36*$U$808,U765,""),"")))</f>
        <v>10.3</v>
      </c>
      <c r="W765" s="101">
        <f t="shared" ref="W765:W803" si="473">IF(T765="Y","",IF(AND(M765="",K765=""),"",IF(M765="",K765*O765,M765*O765)))</f>
        <v>0</v>
      </c>
      <c r="X765" s="100" t="str">
        <f t="shared" ref="X765:X803" si="474">IF(AND(N765="",L765=""),"",IF(N765="",L765,N765))</f>
        <v>t C/ha/yr</v>
      </c>
      <c r="Y765" s="89"/>
      <c r="Z765" s="89"/>
      <c r="AB765" s="152"/>
      <c r="AR765" s="152"/>
      <c r="AS765" s="89"/>
      <c r="AT765" s="89"/>
      <c r="AU765" s="112">
        <f t="shared" ref="AU765:AU787" si="475">$W765</f>
        <v>0</v>
      </c>
      <c r="AV765" s="89"/>
      <c r="AW765" s="98" t="e">
        <f t="shared" ref="AW765:AW803" si="476">IF($AV$45="region",IF($E765=AW$763,$U765,""),IF($G765=AW$763,$U765,""))</f>
        <v>#REF!</v>
      </c>
      <c r="AX765" s="98" t="e">
        <f t="shared" ref="AX765:AX803" si="477">IF($AV$45="Region",IF($E765=AW$763,$V765,""),IF($G765=AW$763,$V765,""))</f>
        <v>#REF!</v>
      </c>
      <c r="AY765" s="89"/>
      <c r="AZ765" s="98" t="e">
        <f t="shared" ref="AZ765:AZ803" si="478">IF($AV$45="region",IF($E765=AZ$763,$U765,""),IF($G765=AZ$763,$U765,""))</f>
        <v>#REF!</v>
      </c>
      <c r="BA765" s="98" t="e">
        <f t="shared" ref="BA765:BA803" si="479">IF($AV$45="Region",IF($E765=AZ$763,$V765,""),IF($G765=AZ$763,$V765,""))</f>
        <v>#REF!</v>
      </c>
      <c r="BB765" s="89"/>
      <c r="BC765" s="98" t="e">
        <f t="shared" ref="BC765:BC803" si="480">IF($AV$45="region",IF($E765=BC$763,$U765,""),IF($G765=BC$763,$U765,""))</f>
        <v>#REF!</v>
      </c>
      <c r="BD765" s="98" t="e">
        <f t="shared" ref="BD765:BD803" si="481">IF($AV$45="Region",IF($E765=BC$763,$V765,""),IF($G765=BC$763,$V765,""))</f>
        <v>#REF!</v>
      </c>
      <c r="BE765" s="89"/>
      <c r="BF765" s="98" t="e">
        <f t="shared" ref="BF765:BF803" si="482">IF($AV$45="region",IF($E765=BF$763,$U765,""),IF($G765=BF$763,$U765,""))</f>
        <v>#REF!</v>
      </c>
      <c r="BG765" s="98" t="e">
        <f t="shared" ref="BG765:BG803" si="483">IF($AV$45="Region",IF($E765=BF$763,$V765,""),IF($G765=BF$763,$V765,""))</f>
        <v>#REF!</v>
      </c>
      <c r="BH765" s="89"/>
      <c r="BI765" s="98" t="e">
        <f t="shared" ref="BI765:BI803" si="484">IF($AV$45="region",IF($E765=BI$763,$U765,""),IF($G765=BI$763,$U765,""))</f>
        <v>#REF!</v>
      </c>
      <c r="BJ765" s="98" t="e">
        <f t="shared" ref="BJ765:BJ803" si="485">IF($AV$45="Region",IF($E765=BI$763,$V765,""),IF($G765=BI$763,$V765,""))</f>
        <v>#REF!</v>
      </c>
      <c r="BK765" s="89"/>
      <c r="BL765" s="98" t="str">
        <f t="shared" ref="BL765:BL803" si="486">IF($E765=$BL$48,U765,"")</f>
        <v/>
      </c>
      <c r="BM765" s="98" t="str">
        <f t="shared" ref="BM765:BM803" si="487">IF($E765=$BL$48,V765,"")</f>
        <v/>
      </c>
      <c r="BN765" s="89"/>
      <c r="BO765" s="98" t="str">
        <f t="shared" ref="BO765:BO803" si="488">IF($E765=$BO$48,U765,"")</f>
        <v/>
      </c>
      <c r="BP765" s="98" t="str">
        <f t="shared" ref="BP765:BP803" si="489">IF($E765=$BO$48,V765,"")</f>
        <v/>
      </c>
      <c r="BQ765" s="89"/>
      <c r="BR765" s="98" t="str">
        <f t="shared" ref="BR765:BR803" si="490">IF($E765=$BR$48,U765,"")</f>
        <v/>
      </c>
      <c r="BS765" s="98" t="str">
        <f t="shared" ref="BS765:BS803" si="491">IF($E765=$BR$48,V765,"")</f>
        <v/>
      </c>
      <c r="BT765" s="89"/>
      <c r="BU765" s="98" t="str">
        <f t="shared" ref="BU765:BU803" si="492">IF($E765=$BU$48,U765,"")</f>
        <v/>
      </c>
      <c r="BV765" s="98" t="str">
        <f t="shared" ref="BV765:BV803" si="493">IF($E765=$BU$48,V765,"")</f>
        <v/>
      </c>
      <c r="BW765" s="89"/>
      <c r="BX765" s="152"/>
    </row>
    <row r="766" spans="1:76" s="64" customFormat="1" x14ac:dyDescent="0.25">
      <c r="A766" s="83">
        <v>2</v>
      </c>
      <c r="B766" s="109" t="str">
        <f t="shared" si="470"/>
        <v xml:space="preserve">Tropical-Humid: Andrade 2008 : </v>
      </c>
      <c r="C766" s="108" t="s">
        <v>213</v>
      </c>
      <c r="D766" s="108" t="s">
        <v>212</v>
      </c>
      <c r="E766" s="108" t="s">
        <v>112</v>
      </c>
      <c r="F766" s="113" t="s">
        <v>168</v>
      </c>
      <c r="G766" s="108" t="s">
        <v>159</v>
      </c>
      <c r="H766" s="107" t="s">
        <v>108</v>
      </c>
      <c r="I766" s="106">
        <v>2008</v>
      </c>
      <c r="J766" s="106"/>
      <c r="K766" s="145">
        <v>3.1411764705882375</v>
      </c>
      <c r="L766" s="110" t="s">
        <v>141</v>
      </c>
      <c r="M766" s="145"/>
      <c r="N766" s="151" t="s">
        <v>141</v>
      </c>
      <c r="O766" s="105"/>
      <c r="P766" s="104" t="s">
        <v>211</v>
      </c>
      <c r="Q766" s="440"/>
      <c r="R766" s="440"/>
      <c r="T766" s="103" t="s">
        <v>191</v>
      </c>
      <c r="U766" s="101" t="str">
        <f t="shared" si="471"/>
        <v/>
      </c>
      <c r="V766" s="102" t="str">
        <f t="shared" si="472"/>
        <v/>
      </c>
      <c r="W766" s="101" t="str">
        <f t="shared" si="473"/>
        <v/>
      </c>
      <c r="X766" s="100" t="str">
        <f t="shared" si="474"/>
        <v>t C/ha/yr</v>
      </c>
      <c r="Y766" s="89"/>
      <c r="Z766" s="89"/>
      <c r="AB766" s="152"/>
      <c r="AR766" s="152"/>
      <c r="AS766" s="89"/>
      <c r="AT766" s="89"/>
      <c r="AU766" s="112" t="str">
        <f t="shared" si="475"/>
        <v/>
      </c>
      <c r="AV766" s="89"/>
      <c r="AW766" s="98" t="e">
        <f t="shared" si="476"/>
        <v>#REF!</v>
      </c>
      <c r="AX766" s="98" t="e">
        <f t="shared" si="477"/>
        <v>#REF!</v>
      </c>
      <c r="AY766" s="89"/>
      <c r="AZ766" s="98" t="e">
        <f t="shared" si="478"/>
        <v>#REF!</v>
      </c>
      <c r="BA766" s="98" t="e">
        <f t="shared" si="479"/>
        <v>#REF!</v>
      </c>
      <c r="BB766" s="89"/>
      <c r="BC766" s="98" t="e">
        <f t="shared" si="480"/>
        <v>#REF!</v>
      </c>
      <c r="BD766" s="98" t="e">
        <f t="shared" si="481"/>
        <v>#REF!</v>
      </c>
      <c r="BE766" s="89"/>
      <c r="BF766" s="98" t="e">
        <f t="shared" si="482"/>
        <v>#REF!</v>
      </c>
      <c r="BG766" s="98" t="e">
        <f t="shared" si="483"/>
        <v>#REF!</v>
      </c>
      <c r="BH766" s="89"/>
      <c r="BI766" s="98" t="e">
        <f t="shared" si="484"/>
        <v>#REF!</v>
      </c>
      <c r="BJ766" s="98" t="e">
        <f t="shared" si="485"/>
        <v>#REF!</v>
      </c>
      <c r="BK766" s="89"/>
      <c r="BL766" s="98" t="str">
        <f t="shared" si="486"/>
        <v/>
      </c>
      <c r="BM766" s="98" t="str">
        <f t="shared" si="487"/>
        <v/>
      </c>
      <c r="BN766" s="89"/>
      <c r="BO766" s="98" t="str">
        <f t="shared" si="488"/>
        <v/>
      </c>
      <c r="BP766" s="98" t="str">
        <f t="shared" si="489"/>
        <v/>
      </c>
      <c r="BQ766" s="89"/>
      <c r="BR766" s="98" t="str">
        <f t="shared" si="490"/>
        <v/>
      </c>
      <c r="BS766" s="98" t="str">
        <f t="shared" si="491"/>
        <v/>
      </c>
      <c r="BT766" s="89"/>
      <c r="BU766" s="98" t="str">
        <f t="shared" si="492"/>
        <v/>
      </c>
      <c r="BV766" s="98" t="str">
        <f t="shared" si="493"/>
        <v/>
      </c>
      <c r="BW766" s="89"/>
      <c r="BX766" s="152"/>
    </row>
    <row r="767" spans="1:76" s="64" customFormat="1" x14ac:dyDescent="0.25">
      <c r="A767" s="83">
        <v>3</v>
      </c>
      <c r="B767" s="109" t="str">
        <f t="shared" si="470"/>
        <v>Tropical-Humid: Ibrahim et al. 2007</v>
      </c>
      <c r="C767" s="108" t="s">
        <v>207</v>
      </c>
      <c r="D767" s="108" t="s">
        <v>206</v>
      </c>
      <c r="E767" s="108" t="s">
        <v>112</v>
      </c>
      <c r="F767" s="113" t="s">
        <v>168</v>
      </c>
      <c r="G767" s="108" t="s">
        <v>159</v>
      </c>
      <c r="H767" s="107" t="s">
        <v>108</v>
      </c>
      <c r="I767" s="106">
        <v>2007</v>
      </c>
      <c r="J767" s="106"/>
      <c r="K767" s="145">
        <v>7.7233333333333327</v>
      </c>
      <c r="L767" s="110" t="s">
        <v>141</v>
      </c>
      <c r="M767" s="145"/>
      <c r="N767" s="151" t="s">
        <v>141</v>
      </c>
      <c r="O767" s="105"/>
      <c r="P767" s="104" t="s">
        <v>210</v>
      </c>
      <c r="Q767" s="440"/>
      <c r="R767" s="440"/>
      <c r="T767" s="103" t="s">
        <v>191</v>
      </c>
      <c r="U767" s="101" t="str">
        <f t="shared" si="471"/>
        <v/>
      </c>
      <c r="V767" s="102" t="str">
        <f t="shared" si="472"/>
        <v/>
      </c>
      <c r="W767" s="101" t="str">
        <f t="shared" si="473"/>
        <v/>
      </c>
      <c r="X767" s="100" t="str">
        <f t="shared" si="474"/>
        <v>t C/ha/yr</v>
      </c>
      <c r="Y767" s="89"/>
      <c r="Z767" s="89"/>
      <c r="AB767" s="152"/>
      <c r="AR767" s="152"/>
      <c r="AS767" s="89"/>
      <c r="AT767" s="89"/>
      <c r="AU767" s="112" t="str">
        <f t="shared" si="475"/>
        <v/>
      </c>
      <c r="AV767" s="89"/>
      <c r="AW767" s="98" t="e">
        <f t="shared" si="476"/>
        <v>#REF!</v>
      </c>
      <c r="AX767" s="98" t="e">
        <f t="shared" si="477"/>
        <v>#REF!</v>
      </c>
      <c r="AY767" s="89"/>
      <c r="AZ767" s="98" t="e">
        <f t="shared" si="478"/>
        <v>#REF!</v>
      </c>
      <c r="BA767" s="98" t="e">
        <f t="shared" si="479"/>
        <v>#REF!</v>
      </c>
      <c r="BB767" s="89"/>
      <c r="BC767" s="98" t="e">
        <f t="shared" si="480"/>
        <v>#REF!</v>
      </c>
      <c r="BD767" s="98" t="e">
        <f t="shared" si="481"/>
        <v>#REF!</v>
      </c>
      <c r="BE767" s="89"/>
      <c r="BF767" s="98" t="e">
        <f t="shared" si="482"/>
        <v>#REF!</v>
      </c>
      <c r="BG767" s="98" t="e">
        <f t="shared" si="483"/>
        <v>#REF!</v>
      </c>
      <c r="BH767" s="89"/>
      <c r="BI767" s="98" t="e">
        <f t="shared" si="484"/>
        <v>#REF!</v>
      </c>
      <c r="BJ767" s="98" t="e">
        <f t="shared" si="485"/>
        <v>#REF!</v>
      </c>
      <c r="BK767" s="89"/>
      <c r="BL767" s="98" t="str">
        <f t="shared" si="486"/>
        <v/>
      </c>
      <c r="BM767" s="98" t="str">
        <f t="shared" si="487"/>
        <v/>
      </c>
      <c r="BN767" s="89"/>
      <c r="BO767" s="98" t="str">
        <f t="shared" si="488"/>
        <v/>
      </c>
      <c r="BP767" s="98" t="str">
        <f t="shared" si="489"/>
        <v/>
      </c>
      <c r="BQ767" s="89"/>
      <c r="BR767" s="98" t="str">
        <f t="shared" si="490"/>
        <v/>
      </c>
      <c r="BS767" s="98" t="str">
        <f t="shared" si="491"/>
        <v/>
      </c>
      <c r="BT767" s="89"/>
      <c r="BU767" s="98" t="str">
        <f t="shared" si="492"/>
        <v/>
      </c>
      <c r="BV767" s="98" t="str">
        <f t="shared" si="493"/>
        <v/>
      </c>
      <c r="BW767" s="89"/>
      <c r="BX767" s="152"/>
    </row>
    <row r="768" spans="1:76" s="64" customFormat="1" x14ac:dyDescent="0.25">
      <c r="A768" s="83">
        <v>4</v>
      </c>
      <c r="B768" s="109" t="str">
        <f t="shared" si="470"/>
        <v>Tropical-Humid: Ibrahim et al. 2007</v>
      </c>
      <c r="C768" s="108" t="s">
        <v>207</v>
      </c>
      <c r="D768" s="108" t="s">
        <v>206</v>
      </c>
      <c r="E768" s="108" t="s">
        <v>112</v>
      </c>
      <c r="F768" s="113" t="s">
        <v>168</v>
      </c>
      <c r="G768" s="108" t="s">
        <v>159</v>
      </c>
      <c r="H768" s="107" t="s">
        <v>108</v>
      </c>
      <c r="I768" s="106">
        <v>2007</v>
      </c>
      <c r="J768" s="106"/>
      <c r="K768" s="145">
        <v>2.9306666666666668</v>
      </c>
      <c r="L768" s="110" t="s">
        <v>141</v>
      </c>
      <c r="M768" s="145"/>
      <c r="N768" s="151" t="s">
        <v>141</v>
      </c>
      <c r="O768" s="105"/>
      <c r="P768" s="104" t="s">
        <v>209</v>
      </c>
      <c r="Q768" s="440"/>
      <c r="R768" s="440"/>
      <c r="T768" s="103" t="s">
        <v>191</v>
      </c>
      <c r="U768" s="101" t="str">
        <f t="shared" si="471"/>
        <v/>
      </c>
      <c r="V768" s="102" t="str">
        <f t="shared" si="472"/>
        <v/>
      </c>
      <c r="W768" s="101" t="str">
        <f t="shared" si="473"/>
        <v/>
      </c>
      <c r="X768" s="100" t="str">
        <f t="shared" si="474"/>
        <v>t C/ha/yr</v>
      </c>
      <c r="Y768" s="89"/>
      <c r="Z768" s="89"/>
      <c r="AB768" s="152"/>
      <c r="AR768" s="152"/>
      <c r="AS768" s="89"/>
      <c r="AT768" s="89"/>
      <c r="AU768" s="112" t="str">
        <f t="shared" si="475"/>
        <v/>
      </c>
      <c r="AV768" s="89"/>
      <c r="AW768" s="98" t="e">
        <f t="shared" si="476"/>
        <v>#REF!</v>
      </c>
      <c r="AX768" s="98" t="e">
        <f t="shared" si="477"/>
        <v>#REF!</v>
      </c>
      <c r="AY768" s="89"/>
      <c r="AZ768" s="98" t="e">
        <f t="shared" si="478"/>
        <v>#REF!</v>
      </c>
      <c r="BA768" s="98" t="e">
        <f t="shared" si="479"/>
        <v>#REF!</v>
      </c>
      <c r="BB768" s="89"/>
      <c r="BC768" s="98" t="e">
        <f t="shared" si="480"/>
        <v>#REF!</v>
      </c>
      <c r="BD768" s="98" t="e">
        <f t="shared" si="481"/>
        <v>#REF!</v>
      </c>
      <c r="BE768" s="89"/>
      <c r="BF768" s="98" t="e">
        <f t="shared" si="482"/>
        <v>#REF!</v>
      </c>
      <c r="BG768" s="98" t="e">
        <f t="shared" si="483"/>
        <v>#REF!</v>
      </c>
      <c r="BH768" s="89"/>
      <c r="BI768" s="98" t="e">
        <f t="shared" si="484"/>
        <v>#REF!</v>
      </c>
      <c r="BJ768" s="98" t="e">
        <f t="shared" si="485"/>
        <v>#REF!</v>
      </c>
      <c r="BK768" s="89"/>
      <c r="BL768" s="98" t="str">
        <f t="shared" si="486"/>
        <v/>
      </c>
      <c r="BM768" s="98" t="str">
        <f t="shared" si="487"/>
        <v/>
      </c>
      <c r="BN768" s="89"/>
      <c r="BO768" s="98" t="str">
        <f t="shared" si="488"/>
        <v/>
      </c>
      <c r="BP768" s="98" t="str">
        <f t="shared" si="489"/>
        <v/>
      </c>
      <c r="BQ768" s="89"/>
      <c r="BR768" s="98" t="str">
        <f t="shared" si="490"/>
        <v/>
      </c>
      <c r="BS768" s="98" t="str">
        <f t="shared" si="491"/>
        <v/>
      </c>
      <c r="BT768" s="89"/>
      <c r="BU768" s="98" t="str">
        <f t="shared" si="492"/>
        <v/>
      </c>
      <c r="BV768" s="98" t="str">
        <f t="shared" si="493"/>
        <v/>
      </c>
      <c r="BW768" s="89"/>
      <c r="BX768" s="152"/>
    </row>
    <row r="769" spans="1:76" s="64" customFormat="1" x14ac:dyDescent="0.25">
      <c r="A769" s="83">
        <v>5</v>
      </c>
      <c r="B769" s="109" t="str">
        <f t="shared" si="470"/>
        <v>Tropical-Humid: Ibrahim et al. 2007</v>
      </c>
      <c r="C769" s="108" t="s">
        <v>207</v>
      </c>
      <c r="D769" s="108" t="s">
        <v>206</v>
      </c>
      <c r="E769" s="108" t="s">
        <v>112</v>
      </c>
      <c r="F769" s="113" t="s">
        <v>205</v>
      </c>
      <c r="G769" s="108" t="s">
        <v>159</v>
      </c>
      <c r="H769" s="107" t="s">
        <v>108</v>
      </c>
      <c r="I769" s="106">
        <v>2007</v>
      </c>
      <c r="J769" s="106"/>
      <c r="K769" s="145">
        <v>2.172857142857143</v>
      </c>
      <c r="L769" s="110" t="s">
        <v>141</v>
      </c>
      <c r="M769" s="145"/>
      <c r="N769" s="151" t="s">
        <v>141</v>
      </c>
      <c r="O769" s="105"/>
      <c r="P769" s="104" t="s">
        <v>208</v>
      </c>
      <c r="Q769" s="440"/>
      <c r="R769" s="440"/>
      <c r="T769" s="103" t="s">
        <v>191</v>
      </c>
      <c r="U769" s="101" t="str">
        <f t="shared" si="471"/>
        <v/>
      </c>
      <c r="V769" s="102" t="str">
        <f t="shared" si="472"/>
        <v/>
      </c>
      <c r="W769" s="101" t="str">
        <f t="shared" si="473"/>
        <v/>
      </c>
      <c r="X769" s="100" t="str">
        <f t="shared" si="474"/>
        <v>t C/ha/yr</v>
      </c>
      <c r="Y769" s="89"/>
      <c r="Z769" s="89"/>
      <c r="AB769" s="152"/>
      <c r="AR769" s="152"/>
      <c r="AS769" s="89"/>
      <c r="AT769" s="89"/>
      <c r="AU769" s="112" t="str">
        <f t="shared" si="475"/>
        <v/>
      </c>
      <c r="AV769" s="89"/>
      <c r="AW769" s="98" t="e">
        <f t="shared" si="476"/>
        <v>#REF!</v>
      </c>
      <c r="AX769" s="98" t="e">
        <f t="shared" si="477"/>
        <v>#REF!</v>
      </c>
      <c r="AY769" s="89"/>
      <c r="AZ769" s="98" t="e">
        <f t="shared" si="478"/>
        <v>#REF!</v>
      </c>
      <c r="BA769" s="98" t="e">
        <f t="shared" si="479"/>
        <v>#REF!</v>
      </c>
      <c r="BB769" s="89"/>
      <c r="BC769" s="98" t="e">
        <f t="shared" si="480"/>
        <v>#REF!</v>
      </c>
      <c r="BD769" s="98" t="e">
        <f t="shared" si="481"/>
        <v>#REF!</v>
      </c>
      <c r="BE769" s="89"/>
      <c r="BF769" s="98" t="e">
        <f t="shared" si="482"/>
        <v>#REF!</v>
      </c>
      <c r="BG769" s="98" t="e">
        <f t="shared" si="483"/>
        <v>#REF!</v>
      </c>
      <c r="BH769" s="89"/>
      <c r="BI769" s="98" t="e">
        <f t="shared" si="484"/>
        <v>#REF!</v>
      </c>
      <c r="BJ769" s="98" t="e">
        <f t="shared" si="485"/>
        <v>#REF!</v>
      </c>
      <c r="BK769" s="89"/>
      <c r="BL769" s="98" t="str">
        <f t="shared" si="486"/>
        <v/>
      </c>
      <c r="BM769" s="98" t="str">
        <f t="shared" si="487"/>
        <v/>
      </c>
      <c r="BN769" s="89"/>
      <c r="BO769" s="98" t="str">
        <f t="shared" si="488"/>
        <v/>
      </c>
      <c r="BP769" s="98" t="str">
        <f t="shared" si="489"/>
        <v/>
      </c>
      <c r="BQ769" s="89"/>
      <c r="BR769" s="98" t="str">
        <f t="shared" si="490"/>
        <v/>
      </c>
      <c r="BS769" s="98" t="str">
        <f t="shared" si="491"/>
        <v/>
      </c>
      <c r="BT769" s="89"/>
      <c r="BU769" s="98" t="str">
        <f t="shared" si="492"/>
        <v/>
      </c>
      <c r="BV769" s="98" t="str">
        <f t="shared" si="493"/>
        <v/>
      </c>
      <c r="BW769" s="89"/>
      <c r="BX769" s="152"/>
    </row>
    <row r="770" spans="1:76" s="64" customFormat="1" x14ac:dyDescent="0.25">
      <c r="A770" s="83">
        <v>6</v>
      </c>
      <c r="B770" s="109" t="str">
        <f t="shared" si="470"/>
        <v>Tropical-Humid: Ibrahim et al. 2007</v>
      </c>
      <c r="C770" s="108" t="s">
        <v>207</v>
      </c>
      <c r="D770" s="108" t="s">
        <v>206</v>
      </c>
      <c r="E770" s="108" t="s">
        <v>112</v>
      </c>
      <c r="F770" s="113" t="s">
        <v>205</v>
      </c>
      <c r="G770" s="108" t="s">
        <v>159</v>
      </c>
      <c r="H770" s="107" t="s">
        <v>108</v>
      </c>
      <c r="I770" s="106">
        <v>2007</v>
      </c>
      <c r="J770" s="106"/>
      <c r="K770" s="145">
        <v>14.266666666666666</v>
      </c>
      <c r="L770" s="110" t="s">
        <v>141</v>
      </c>
      <c r="M770" s="145"/>
      <c r="N770" s="151" t="s">
        <v>141</v>
      </c>
      <c r="O770" s="105"/>
      <c r="P770" s="104" t="s">
        <v>204</v>
      </c>
      <c r="Q770" s="440"/>
      <c r="R770" s="440"/>
      <c r="T770" s="103" t="s">
        <v>191</v>
      </c>
      <c r="U770" s="101" t="str">
        <f t="shared" si="471"/>
        <v/>
      </c>
      <c r="V770" s="102" t="str">
        <f t="shared" si="472"/>
        <v/>
      </c>
      <c r="W770" s="101" t="str">
        <f t="shared" si="473"/>
        <v/>
      </c>
      <c r="X770" s="100" t="str">
        <f t="shared" si="474"/>
        <v>t C/ha/yr</v>
      </c>
      <c r="Y770" s="89"/>
      <c r="Z770" s="89"/>
      <c r="AB770" s="152"/>
      <c r="AR770" s="152"/>
      <c r="AS770" s="89"/>
      <c r="AT770" s="89"/>
      <c r="AU770" s="112" t="str">
        <f t="shared" si="475"/>
        <v/>
      </c>
      <c r="AV770" s="89"/>
      <c r="AW770" s="98" t="e">
        <f t="shared" si="476"/>
        <v>#REF!</v>
      </c>
      <c r="AX770" s="98" t="e">
        <f t="shared" si="477"/>
        <v>#REF!</v>
      </c>
      <c r="AY770" s="89"/>
      <c r="AZ770" s="98" t="e">
        <f t="shared" si="478"/>
        <v>#REF!</v>
      </c>
      <c r="BA770" s="98" t="e">
        <f t="shared" si="479"/>
        <v>#REF!</v>
      </c>
      <c r="BB770" s="89"/>
      <c r="BC770" s="98" t="e">
        <f t="shared" si="480"/>
        <v>#REF!</v>
      </c>
      <c r="BD770" s="98" t="e">
        <f t="shared" si="481"/>
        <v>#REF!</v>
      </c>
      <c r="BE770" s="89"/>
      <c r="BF770" s="98" t="e">
        <f t="shared" si="482"/>
        <v>#REF!</v>
      </c>
      <c r="BG770" s="98" t="e">
        <f t="shared" si="483"/>
        <v>#REF!</v>
      </c>
      <c r="BH770" s="89"/>
      <c r="BI770" s="98" t="e">
        <f t="shared" si="484"/>
        <v>#REF!</v>
      </c>
      <c r="BJ770" s="98" t="e">
        <f t="shared" si="485"/>
        <v>#REF!</v>
      </c>
      <c r="BK770" s="89"/>
      <c r="BL770" s="98" t="str">
        <f t="shared" si="486"/>
        <v/>
      </c>
      <c r="BM770" s="98" t="str">
        <f t="shared" si="487"/>
        <v/>
      </c>
      <c r="BN770" s="89"/>
      <c r="BO770" s="98" t="str">
        <f t="shared" si="488"/>
        <v/>
      </c>
      <c r="BP770" s="98" t="str">
        <f t="shared" si="489"/>
        <v/>
      </c>
      <c r="BQ770" s="89"/>
      <c r="BR770" s="98" t="str">
        <f t="shared" si="490"/>
        <v/>
      </c>
      <c r="BS770" s="98" t="str">
        <f t="shared" si="491"/>
        <v/>
      </c>
      <c r="BT770" s="89"/>
      <c r="BU770" s="98" t="str">
        <f t="shared" si="492"/>
        <v/>
      </c>
      <c r="BV770" s="98" t="str">
        <f t="shared" si="493"/>
        <v/>
      </c>
      <c r="BW770" s="89"/>
      <c r="BX770" s="152"/>
    </row>
    <row r="771" spans="1:76" s="64" customFormat="1" x14ac:dyDescent="0.25">
      <c r="A771" s="83">
        <v>7</v>
      </c>
      <c r="B771" s="109" t="str">
        <f t="shared" si="470"/>
        <v>Temperate/Boreal-Semi-Arid: Fernández-Núñez et al. 2010</v>
      </c>
      <c r="C771" s="108" t="s">
        <v>202</v>
      </c>
      <c r="D771" s="108" t="s">
        <v>198</v>
      </c>
      <c r="E771" s="108" t="s">
        <v>155</v>
      </c>
      <c r="F771" s="113" t="s">
        <v>197</v>
      </c>
      <c r="G771" s="108" t="s">
        <v>153</v>
      </c>
      <c r="H771" s="107" t="s">
        <v>108</v>
      </c>
      <c r="I771" s="106">
        <v>2010</v>
      </c>
      <c r="J771" s="106"/>
      <c r="K771" s="145">
        <v>12.51</v>
      </c>
      <c r="L771" s="110" t="s">
        <v>141</v>
      </c>
      <c r="M771" s="145"/>
      <c r="N771" s="151" t="s">
        <v>141</v>
      </c>
      <c r="O771" s="105"/>
      <c r="P771" s="104" t="s">
        <v>203</v>
      </c>
      <c r="Q771" s="440"/>
      <c r="R771" s="440"/>
      <c r="T771" s="103"/>
      <c r="U771" s="101">
        <f t="shared" si="471"/>
        <v>12.51</v>
      </c>
      <c r="V771" s="102">
        <f t="shared" si="472"/>
        <v>12.51</v>
      </c>
      <c r="W771" s="101">
        <f t="shared" si="473"/>
        <v>0</v>
      </c>
      <c r="X771" s="100" t="str">
        <f t="shared" si="474"/>
        <v>t C/ha/yr</v>
      </c>
      <c r="Y771" s="89"/>
      <c r="Z771" s="89"/>
      <c r="AB771" s="152"/>
      <c r="AR771" s="152"/>
      <c r="AS771" s="89"/>
      <c r="AT771" s="89"/>
      <c r="AU771" s="112">
        <f t="shared" si="475"/>
        <v>0</v>
      </c>
      <c r="AV771" s="89"/>
      <c r="AW771" s="98" t="e">
        <f t="shared" si="476"/>
        <v>#REF!</v>
      </c>
      <c r="AX771" s="98" t="e">
        <f t="shared" si="477"/>
        <v>#REF!</v>
      </c>
      <c r="AY771" s="89"/>
      <c r="AZ771" s="98" t="e">
        <f t="shared" si="478"/>
        <v>#REF!</v>
      </c>
      <c r="BA771" s="98" t="e">
        <f t="shared" si="479"/>
        <v>#REF!</v>
      </c>
      <c r="BB771" s="89"/>
      <c r="BC771" s="98" t="e">
        <f t="shared" si="480"/>
        <v>#REF!</v>
      </c>
      <c r="BD771" s="98" t="e">
        <f t="shared" si="481"/>
        <v>#REF!</v>
      </c>
      <c r="BE771" s="89"/>
      <c r="BF771" s="98" t="e">
        <f t="shared" si="482"/>
        <v>#REF!</v>
      </c>
      <c r="BG771" s="98" t="e">
        <f t="shared" si="483"/>
        <v>#REF!</v>
      </c>
      <c r="BH771" s="89"/>
      <c r="BI771" s="98" t="e">
        <f t="shared" si="484"/>
        <v>#REF!</v>
      </c>
      <c r="BJ771" s="98" t="e">
        <f t="shared" si="485"/>
        <v>#REF!</v>
      </c>
      <c r="BK771" s="89"/>
      <c r="BL771" s="98" t="str">
        <f t="shared" si="486"/>
        <v/>
      </c>
      <c r="BM771" s="98" t="str">
        <f t="shared" si="487"/>
        <v/>
      </c>
      <c r="BN771" s="89"/>
      <c r="BO771" s="98" t="str">
        <f t="shared" si="488"/>
        <v/>
      </c>
      <c r="BP771" s="98" t="str">
        <f t="shared" si="489"/>
        <v/>
      </c>
      <c r="BQ771" s="89"/>
      <c r="BR771" s="98" t="str">
        <f t="shared" si="490"/>
        <v/>
      </c>
      <c r="BS771" s="98" t="str">
        <f t="shared" si="491"/>
        <v/>
      </c>
      <c r="BT771" s="89"/>
      <c r="BU771" s="98" t="str">
        <f t="shared" si="492"/>
        <v/>
      </c>
      <c r="BV771" s="98" t="str">
        <f t="shared" si="493"/>
        <v/>
      </c>
      <c r="BW771" s="89"/>
      <c r="BX771" s="152"/>
    </row>
    <row r="772" spans="1:76" s="64" customFormat="1" x14ac:dyDescent="0.25">
      <c r="A772" s="83">
        <v>8</v>
      </c>
      <c r="B772" s="109" t="str">
        <f t="shared" si="470"/>
        <v>Temperate/Boreal-Semi-Arid: Fernández-Núñez et al. 2010</v>
      </c>
      <c r="C772" s="108" t="s">
        <v>202</v>
      </c>
      <c r="D772" s="108" t="s">
        <v>198</v>
      </c>
      <c r="E772" s="108" t="s">
        <v>155</v>
      </c>
      <c r="F772" s="113" t="s">
        <v>197</v>
      </c>
      <c r="G772" s="108" t="s">
        <v>153</v>
      </c>
      <c r="H772" s="107" t="s">
        <v>108</v>
      </c>
      <c r="I772" s="106">
        <v>2010</v>
      </c>
      <c r="J772" s="106"/>
      <c r="K772" s="145">
        <v>9.4</v>
      </c>
      <c r="L772" s="110" t="s">
        <v>141</v>
      </c>
      <c r="M772" s="145"/>
      <c r="N772" s="151" t="s">
        <v>141</v>
      </c>
      <c r="O772" s="105"/>
      <c r="P772" s="104" t="s">
        <v>201</v>
      </c>
      <c r="Q772" s="440"/>
      <c r="R772" s="440"/>
      <c r="T772" s="103"/>
      <c r="U772" s="101">
        <f t="shared" si="471"/>
        <v>9.4</v>
      </c>
      <c r="V772" s="102">
        <f t="shared" si="472"/>
        <v>9.4</v>
      </c>
      <c r="W772" s="101">
        <f t="shared" si="473"/>
        <v>0</v>
      </c>
      <c r="X772" s="100" t="str">
        <f t="shared" si="474"/>
        <v>t C/ha/yr</v>
      </c>
      <c r="Y772" s="89"/>
      <c r="Z772" s="89"/>
      <c r="AB772" s="152"/>
      <c r="AR772" s="152"/>
      <c r="AS772" s="89"/>
      <c r="AT772" s="89"/>
      <c r="AU772" s="112">
        <f t="shared" si="475"/>
        <v>0</v>
      </c>
      <c r="AV772" s="89"/>
      <c r="AW772" s="98" t="e">
        <f t="shared" si="476"/>
        <v>#REF!</v>
      </c>
      <c r="AX772" s="98" t="e">
        <f t="shared" si="477"/>
        <v>#REF!</v>
      </c>
      <c r="AY772" s="89"/>
      <c r="AZ772" s="98" t="e">
        <f t="shared" si="478"/>
        <v>#REF!</v>
      </c>
      <c r="BA772" s="98" t="e">
        <f t="shared" si="479"/>
        <v>#REF!</v>
      </c>
      <c r="BB772" s="89"/>
      <c r="BC772" s="98" t="e">
        <f t="shared" si="480"/>
        <v>#REF!</v>
      </c>
      <c r="BD772" s="98" t="e">
        <f t="shared" si="481"/>
        <v>#REF!</v>
      </c>
      <c r="BE772" s="89"/>
      <c r="BF772" s="98" t="e">
        <f t="shared" si="482"/>
        <v>#REF!</v>
      </c>
      <c r="BG772" s="98" t="e">
        <f t="shared" si="483"/>
        <v>#REF!</v>
      </c>
      <c r="BH772" s="89"/>
      <c r="BI772" s="98" t="e">
        <f t="shared" si="484"/>
        <v>#REF!</v>
      </c>
      <c r="BJ772" s="98" t="e">
        <f t="shared" si="485"/>
        <v>#REF!</v>
      </c>
      <c r="BK772" s="89"/>
      <c r="BL772" s="98" t="str">
        <f t="shared" si="486"/>
        <v/>
      </c>
      <c r="BM772" s="98" t="str">
        <f t="shared" si="487"/>
        <v/>
      </c>
      <c r="BN772" s="89"/>
      <c r="BO772" s="98" t="str">
        <f t="shared" si="488"/>
        <v/>
      </c>
      <c r="BP772" s="98" t="str">
        <f t="shared" si="489"/>
        <v/>
      </c>
      <c r="BQ772" s="89"/>
      <c r="BR772" s="98" t="str">
        <f t="shared" si="490"/>
        <v/>
      </c>
      <c r="BS772" s="98" t="str">
        <f t="shared" si="491"/>
        <v/>
      </c>
      <c r="BT772" s="89"/>
      <c r="BU772" s="98" t="str">
        <f t="shared" si="492"/>
        <v/>
      </c>
      <c r="BV772" s="98" t="str">
        <f t="shared" si="493"/>
        <v/>
      </c>
      <c r="BW772" s="89"/>
      <c r="BX772" s="152"/>
    </row>
    <row r="773" spans="1:76" s="64" customFormat="1" x14ac:dyDescent="0.25">
      <c r="A773" s="83">
        <v>9</v>
      </c>
      <c r="B773" s="109" t="str">
        <f t="shared" si="470"/>
        <v xml:space="preserve">Temperate/Boreal-Semi-Arid: Fernández-Núñez et al. 2010: </v>
      </c>
      <c r="C773" s="108" t="s">
        <v>199</v>
      </c>
      <c r="D773" s="108" t="s">
        <v>198</v>
      </c>
      <c r="E773" s="108" t="s">
        <v>155</v>
      </c>
      <c r="F773" s="113" t="s">
        <v>197</v>
      </c>
      <c r="G773" s="108" t="s">
        <v>153</v>
      </c>
      <c r="H773" s="107" t="s">
        <v>108</v>
      </c>
      <c r="I773" s="106">
        <v>2010</v>
      </c>
      <c r="J773" s="106"/>
      <c r="K773" s="145">
        <v>3.88</v>
      </c>
      <c r="L773" s="110" t="s">
        <v>141</v>
      </c>
      <c r="M773" s="145"/>
      <c r="N773" s="151" t="s">
        <v>141</v>
      </c>
      <c r="O773" s="105"/>
      <c r="P773" s="104" t="s">
        <v>200</v>
      </c>
      <c r="Q773" s="440"/>
      <c r="R773" s="440"/>
      <c r="T773" s="103"/>
      <c r="U773" s="101">
        <f t="shared" si="471"/>
        <v>3.88</v>
      </c>
      <c r="V773" s="102">
        <f t="shared" si="472"/>
        <v>3.88</v>
      </c>
      <c r="W773" s="101">
        <f t="shared" si="473"/>
        <v>0</v>
      </c>
      <c r="X773" s="100" t="str">
        <f t="shared" si="474"/>
        <v>t C/ha/yr</v>
      </c>
      <c r="Y773" s="89"/>
      <c r="Z773" s="89"/>
      <c r="AB773" s="152"/>
      <c r="AR773" s="152"/>
      <c r="AS773" s="89"/>
      <c r="AT773" s="89"/>
      <c r="AU773" s="112">
        <f t="shared" si="475"/>
        <v>0</v>
      </c>
      <c r="AV773" s="89"/>
      <c r="AW773" s="98" t="e">
        <f t="shared" si="476"/>
        <v>#REF!</v>
      </c>
      <c r="AX773" s="98" t="e">
        <f t="shared" si="477"/>
        <v>#REF!</v>
      </c>
      <c r="AY773" s="89"/>
      <c r="AZ773" s="98" t="e">
        <f t="shared" si="478"/>
        <v>#REF!</v>
      </c>
      <c r="BA773" s="98" t="e">
        <f t="shared" si="479"/>
        <v>#REF!</v>
      </c>
      <c r="BB773" s="89"/>
      <c r="BC773" s="98" t="e">
        <f t="shared" si="480"/>
        <v>#REF!</v>
      </c>
      <c r="BD773" s="98" t="e">
        <f t="shared" si="481"/>
        <v>#REF!</v>
      </c>
      <c r="BE773" s="89"/>
      <c r="BF773" s="98" t="e">
        <f t="shared" si="482"/>
        <v>#REF!</v>
      </c>
      <c r="BG773" s="98" t="e">
        <f t="shared" si="483"/>
        <v>#REF!</v>
      </c>
      <c r="BH773" s="89"/>
      <c r="BI773" s="98" t="e">
        <f t="shared" si="484"/>
        <v>#REF!</v>
      </c>
      <c r="BJ773" s="98" t="e">
        <f t="shared" si="485"/>
        <v>#REF!</v>
      </c>
      <c r="BK773" s="89"/>
      <c r="BL773" s="98" t="str">
        <f t="shared" si="486"/>
        <v/>
      </c>
      <c r="BM773" s="98" t="str">
        <f t="shared" si="487"/>
        <v/>
      </c>
      <c r="BN773" s="89"/>
      <c r="BO773" s="98" t="str">
        <f t="shared" si="488"/>
        <v/>
      </c>
      <c r="BP773" s="98" t="str">
        <f t="shared" si="489"/>
        <v/>
      </c>
      <c r="BQ773" s="89"/>
      <c r="BR773" s="98" t="str">
        <f t="shared" si="490"/>
        <v/>
      </c>
      <c r="BS773" s="98" t="str">
        <f t="shared" si="491"/>
        <v/>
      </c>
      <c r="BT773" s="89"/>
      <c r="BU773" s="98" t="str">
        <f t="shared" si="492"/>
        <v/>
      </c>
      <c r="BV773" s="98" t="str">
        <f t="shared" si="493"/>
        <v/>
      </c>
      <c r="BW773" s="89"/>
      <c r="BX773" s="152"/>
    </row>
    <row r="774" spans="1:76" s="64" customFormat="1" x14ac:dyDescent="0.25">
      <c r="A774" s="83">
        <v>10</v>
      </c>
      <c r="B774" s="109" t="str">
        <f t="shared" si="470"/>
        <v xml:space="preserve">Temperate/Boreal-Semi-Arid: Fernández-Núñez et al. 2010: </v>
      </c>
      <c r="C774" s="108" t="s">
        <v>199</v>
      </c>
      <c r="D774" s="108" t="s">
        <v>198</v>
      </c>
      <c r="E774" s="108" t="s">
        <v>155</v>
      </c>
      <c r="F774" s="113" t="s">
        <v>197</v>
      </c>
      <c r="G774" s="108" t="s">
        <v>153</v>
      </c>
      <c r="H774" s="107" t="s">
        <v>108</v>
      </c>
      <c r="I774" s="106">
        <v>2010</v>
      </c>
      <c r="J774" s="106"/>
      <c r="K774" s="145">
        <v>4.0999999999999996</v>
      </c>
      <c r="L774" s="110" t="s">
        <v>141</v>
      </c>
      <c r="M774" s="145"/>
      <c r="N774" s="151" t="s">
        <v>141</v>
      </c>
      <c r="O774" s="105"/>
      <c r="P774" s="104" t="s">
        <v>196</v>
      </c>
      <c r="Q774" s="440"/>
      <c r="R774" s="440"/>
      <c r="T774" s="103"/>
      <c r="U774" s="101">
        <f t="shared" si="471"/>
        <v>4.0999999999999996</v>
      </c>
      <c r="V774" s="102">
        <f t="shared" si="472"/>
        <v>4.0999999999999996</v>
      </c>
      <c r="W774" s="101">
        <f t="shared" si="473"/>
        <v>0</v>
      </c>
      <c r="X774" s="100" t="str">
        <f t="shared" si="474"/>
        <v>t C/ha/yr</v>
      </c>
      <c r="Y774" s="89"/>
      <c r="Z774" s="89"/>
      <c r="AB774" s="152"/>
      <c r="AR774" s="152"/>
      <c r="AS774" s="89"/>
      <c r="AT774" s="89"/>
      <c r="AU774" s="112">
        <f t="shared" si="475"/>
        <v>0</v>
      </c>
      <c r="AV774" s="89"/>
      <c r="AW774" s="98" t="e">
        <f t="shared" si="476"/>
        <v>#REF!</v>
      </c>
      <c r="AX774" s="98" t="e">
        <f t="shared" si="477"/>
        <v>#REF!</v>
      </c>
      <c r="AY774" s="89"/>
      <c r="AZ774" s="98" t="e">
        <f t="shared" si="478"/>
        <v>#REF!</v>
      </c>
      <c r="BA774" s="98" t="e">
        <f t="shared" si="479"/>
        <v>#REF!</v>
      </c>
      <c r="BB774" s="89"/>
      <c r="BC774" s="98" t="e">
        <f t="shared" si="480"/>
        <v>#REF!</v>
      </c>
      <c r="BD774" s="98" t="e">
        <f t="shared" si="481"/>
        <v>#REF!</v>
      </c>
      <c r="BE774" s="89"/>
      <c r="BF774" s="98" t="e">
        <f t="shared" si="482"/>
        <v>#REF!</v>
      </c>
      <c r="BG774" s="98" t="e">
        <f t="shared" si="483"/>
        <v>#REF!</v>
      </c>
      <c r="BH774" s="89"/>
      <c r="BI774" s="98" t="e">
        <f t="shared" si="484"/>
        <v>#REF!</v>
      </c>
      <c r="BJ774" s="98" t="e">
        <f t="shared" si="485"/>
        <v>#REF!</v>
      </c>
      <c r="BK774" s="89"/>
      <c r="BL774" s="98" t="str">
        <f t="shared" si="486"/>
        <v/>
      </c>
      <c r="BM774" s="98" t="str">
        <f t="shared" si="487"/>
        <v/>
      </c>
      <c r="BN774" s="89"/>
      <c r="BO774" s="98" t="str">
        <f t="shared" si="488"/>
        <v/>
      </c>
      <c r="BP774" s="98" t="str">
        <f t="shared" si="489"/>
        <v/>
      </c>
      <c r="BQ774" s="89"/>
      <c r="BR774" s="98" t="str">
        <f t="shared" si="490"/>
        <v/>
      </c>
      <c r="BS774" s="98" t="str">
        <f t="shared" si="491"/>
        <v/>
      </c>
      <c r="BT774" s="89"/>
      <c r="BU774" s="98" t="str">
        <f t="shared" si="492"/>
        <v/>
      </c>
      <c r="BV774" s="98" t="str">
        <f t="shared" si="493"/>
        <v/>
      </c>
      <c r="BW774" s="89"/>
      <c r="BX774" s="152"/>
    </row>
    <row r="775" spans="1:76" s="64" customFormat="1" x14ac:dyDescent="0.25">
      <c r="A775" s="83">
        <v>11</v>
      </c>
      <c r="B775" s="109" t="str">
        <f t="shared" si="470"/>
        <v xml:space="preserve">Tropical-Humid: Torres-Rivera et al  2011 </v>
      </c>
      <c r="C775" s="108" t="s">
        <v>195</v>
      </c>
      <c r="D775" s="108" t="s">
        <v>194</v>
      </c>
      <c r="E775" s="108" t="s">
        <v>112</v>
      </c>
      <c r="F775" s="113" t="s">
        <v>193</v>
      </c>
      <c r="G775" s="108" t="s">
        <v>159</v>
      </c>
      <c r="H775" s="107" t="s">
        <v>108</v>
      </c>
      <c r="I775" s="106">
        <v>2011</v>
      </c>
      <c r="J775" s="106"/>
      <c r="K775" s="145">
        <v>0.69374313940724486</v>
      </c>
      <c r="L775" s="110" t="s">
        <v>141</v>
      </c>
      <c r="M775" s="145"/>
      <c r="N775" s="151" t="s">
        <v>141</v>
      </c>
      <c r="O775" s="105"/>
      <c r="P775" s="104" t="s">
        <v>192</v>
      </c>
      <c r="Q775" s="440"/>
      <c r="R775" s="440"/>
      <c r="T775" s="103" t="s">
        <v>191</v>
      </c>
      <c r="U775" s="101" t="str">
        <f t="shared" si="471"/>
        <v/>
      </c>
      <c r="V775" s="102" t="str">
        <f t="shared" si="472"/>
        <v/>
      </c>
      <c r="W775" s="101" t="str">
        <f t="shared" si="473"/>
        <v/>
      </c>
      <c r="X775" s="100" t="str">
        <f t="shared" si="474"/>
        <v>t C/ha/yr</v>
      </c>
      <c r="Y775" s="89"/>
      <c r="Z775" s="89"/>
      <c r="AB775" s="152"/>
      <c r="AR775" s="152"/>
      <c r="AS775" s="89"/>
      <c r="AT775" s="89"/>
      <c r="AU775" s="112" t="str">
        <f t="shared" si="475"/>
        <v/>
      </c>
      <c r="AV775" s="89"/>
      <c r="AW775" s="98" t="e">
        <f t="shared" si="476"/>
        <v>#REF!</v>
      </c>
      <c r="AX775" s="98" t="e">
        <f t="shared" si="477"/>
        <v>#REF!</v>
      </c>
      <c r="AY775" s="89"/>
      <c r="AZ775" s="98" t="e">
        <f t="shared" si="478"/>
        <v>#REF!</v>
      </c>
      <c r="BA775" s="98" t="e">
        <f t="shared" si="479"/>
        <v>#REF!</v>
      </c>
      <c r="BB775" s="89"/>
      <c r="BC775" s="98" t="e">
        <f t="shared" si="480"/>
        <v>#REF!</v>
      </c>
      <c r="BD775" s="98" t="e">
        <f t="shared" si="481"/>
        <v>#REF!</v>
      </c>
      <c r="BE775" s="89"/>
      <c r="BF775" s="98" t="e">
        <f t="shared" si="482"/>
        <v>#REF!</v>
      </c>
      <c r="BG775" s="98" t="e">
        <f t="shared" si="483"/>
        <v>#REF!</v>
      </c>
      <c r="BH775" s="89"/>
      <c r="BI775" s="98" t="e">
        <f t="shared" si="484"/>
        <v>#REF!</v>
      </c>
      <c r="BJ775" s="98" t="e">
        <f t="shared" si="485"/>
        <v>#REF!</v>
      </c>
      <c r="BK775" s="89"/>
      <c r="BL775" s="98" t="str">
        <f t="shared" si="486"/>
        <v/>
      </c>
      <c r="BM775" s="98" t="str">
        <f t="shared" si="487"/>
        <v/>
      </c>
      <c r="BN775" s="89"/>
      <c r="BO775" s="98" t="str">
        <f t="shared" si="488"/>
        <v/>
      </c>
      <c r="BP775" s="98" t="str">
        <f t="shared" si="489"/>
        <v/>
      </c>
      <c r="BQ775" s="89"/>
      <c r="BR775" s="98" t="str">
        <f t="shared" si="490"/>
        <v/>
      </c>
      <c r="BS775" s="98" t="str">
        <f t="shared" si="491"/>
        <v/>
      </c>
      <c r="BT775" s="89"/>
      <c r="BU775" s="98" t="str">
        <f t="shared" si="492"/>
        <v/>
      </c>
      <c r="BV775" s="98" t="str">
        <f t="shared" si="493"/>
        <v/>
      </c>
      <c r="BW775" s="89"/>
      <c r="BX775" s="152"/>
    </row>
    <row r="776" spans="1:76" s="64" customFormat="1" x14ac:dyDescent="0.25">
      <c r="A776" s="83">
        <v>12</v>
      </c>
      <c r="B776" s="109" t="str">
        <f t="shared" si="470"/>
        <v>Tropical-Humid: Avila 2001</v>
      </c>
      <c r="C776" s="108" t="s">
        <v>189</v>
      </c>
      <c r="D776" s="108" t="s">
        <v>188</v>
      </c>
      <c r="E776" s="108" t="s">
        <v>112</v>
      </c>
      <c r="F776" s="113" t="s">
        <v>168</v>
      </c>
      <c r="G776" s="108" t="s">
        <v>159</v>
      </c>
      <c r="H776" s="107" t="s">
        <v>108</v>
      </c>
      <c r="I776" s="106">
        <v>2001</v>
      </c>
      <c r="J776" s="106"/>
      <c r="K776" s="145">
        <v>1.8</v>
      </c>
      <c r="L776" s="110" t="s">
        <v>141</v>
      </c>
      <c r="M776" s="145"/>
      <c r="N776" s="151" t="s">
        <v>141</v>
      </c>
      <c r="O776" s="105"/>
      <c r="P776" s="104" t="s">
        <v>190</v>
      </c>
      <c r="Q776" s="440"/>
      <c r="R776" s="440"/>
      <c r="T776" s="103"/>
      <c r="U776" s="101">
        <f t="shared" si="471"/>
        <v>1.8</v>
      </c>
      <c r="V776" s="102">
        <f t="shared" si="472"/>
        <v>1.8</v>
      </c>
      <c r="W776" s="101">
        <f t="shared" si="473"/>
        <v>0</v>
      </c>
      <c r="X776" s="100" t="str">
        <f t="shared" si="474"/>
        <v>t C/ha/yr</v>
      </c>
      <c r="Y776" s="89"/>
      <c r="Z776" s="89"/>
      <c r="AB776" s="152"/>
      <c r="AR776" s="152"/>
      <c r="AS776" s="89"/>
      <c r="AT776" s="89"/>
      <c r="AU776" s="112">
        <f t="shared" si="475"/>
        <v>0</v>
      </c>
      <c r="AV776" s="89"/>
      <c r="AW776" s="98" t="e">
        <f t="shared" si="476"/>
        <v>#REF!</v>
      </c>
      <c r="AX776" s="98" t="e">
        <f t="shared" si="477"/>
        <v>#REF!</v>
      </c>
      <c r="AY776" s="89"/>
      <c r="AZ776" s="98" t="e">
        <f t="shared" si="478"/>
        <v>#REF!</v>
      </c>
      <c r="BA776" s="98" t="e">
        <f t="shared" si="479"/>
        <v>#REF!</v>
      </c>
      <c r="BB776" s="89"/>
      <c r="BC776" s="98" t="e">
        <f t="shared" si="480"/>
        <v>#REF!</v>
      </c>
      <c r="BD776" s="98" t="e">
        <f t="shared" si="481"/>
        <v>#REF!</v>
      </c>
      <c r="BE776" s="89"/>
      <c r="BF776" s="98" t="e">
        <f t="shared" si="482"/>
        <v>#REF!</v>
      </c>
      <c r="BG776" s="98" t="e">
        <f t="shared" si="483"/>
        <v>#REF!</v>
      </c>
      <c r="BH776" s="89"/>
      <c r="BI776" s="98" t="e">
        <f t="shared" si="484"/>
        <v>#REF!</v>
      </c>
      <c r="BJ776" s="98" t="e">
        <f t="shared" si="485"/>
        <v>#REF!</v>
      </c>
      <c r="BK776" s="89"/>
      <c r="BL776" s="98" t="str">
        <f t="shared" si="486"/>
        <v/>
      </c>
      <c r="BM776" s="98" t="str">
        <f t="shared" si="487"/>
        <v/>
      </c>
      <c r="BN776" s="89"/>
      <c r="BO776" s="98" t="str">
        <f t="shared" si="488"/>
        <v/>
      </c>
      <c r="BP776" s="98" t="str">
        <f t="shared" si="489"/>
        <v/>
      </c>
      <c r="BQ776" s="89"/>
      <c r="BR776" s="98" t="str">
        <f t="shared" si="490"/>
        <v/>
      </c>
      <c r="BS776" s="98" t="str">
        <f t="shared" si="491"/>
        <v/>
      </c>
      <c r="BT776" s="89"/>
      <c r="BU776" s="98" t="str">
        <f t="shared" si="492"/>
        <v/>
      </c>
      <c r="BV776" s="98" t="str">
        <f t="shared" si="493"/>
        <v/>
      </c>
      <c r="BW776" s="89"/>
      <c r="BX776" s="152"/>
    </row>
    <row r="777" spans="1:76" s="64" customFormat="1" x14ac:dyDescent="0.25">
      <c r="A777" s="83">
        <v>13</v>
      </c>
      <c r="B777" s="109" t="str">
        <f t="shared" si="470"/>
        <v>Tropical-Humid: Avila 2001</v>
      </c>
      <c r="C777" s="108" t="s">
        <v>189</v>
      </c>
      <c r="D777" s="108" t="s">
        <v>188</v>
      </c>
      <c r="E777" s="108" t="s">
        <v>112</v>
      </c>
      <c r="F777" s="113" t="s">
        <v>168</v>
      </c>
      <c r="G777" s="108" t="s">
        <v>159</v>
      </c>
      <c r="H777" s="107" t="s">
        <v>108</v>
      </c>
      <c r="I777" s="106">
        <v>2001</v>
      </c>
      <c r="J777" s="106"/>
      <c r="K777" s="145">
        <v>2.2000000000000002</v>
      </c>
      <c r="L777" s="110" t="s">
        <v>141</v>
      </c>
      <c r="M777" s="145"/>
      <c r="N777" s="151" t="s">
        <v>141</v>
      </c>
      <c r="O777" s="105"/>
      <c r="P777" s="104" t="s">
        <v>187</v>
      </c>
      <c r="Q777" s="440"/>
      <c r="R777" s="440"/>
      <c r="T777" s="103"/>
      <c r="U777" s="101">
        <f t="shared" si="471"/>
        <v>2.2000000000000002</v>
      </c>
      <c r="V777" s="102">
        <f t="shared" si="472"/>
        <v>2.2000000000000002</v>
      </c>
      <c r="W777" s="101">
        <f t="shared" si="473"/>
        <v>0</v>
      </c>
      <c r="X777" s="100" t="str">
        <f t="shared" si="474"/>
        <v>t C/ha/yr</v>
      </c>
      <c r="Y777" s="89"/>
      <c r="Z777" s="89"/>
      <c r="AB777" s="152"/>
      <c r="AR777" s="152"/>
      <c r="AS777" s="89"/>
      <c r="AT777" s="89"/>
      <c r="AU777" s="112">
        <f t="shared" si="475"/>
        <v>0</v>
      </c>
      <c r="AV777" s="89"/>
      <c r="AW777" s="98" t="e">
        <f t="shared" si="476"/>
        <v>#REF!</v>
      </c>
      <c r="AX777" s="98" t="e">
        <f t="shared" si="477"/>
        <v>#REF!</v>
      </c>
      <c r="AY777" s="89"/>
      <c r="AZ777" s="98" t="e">
        <f t="shared" si="478"/>
        <v>#REF!</v>
      </c>
      <c r="BA777" s="98" t="e">
        <f t="shared" si="479"/>
        <v>#REF!</v>
      </c>
      <c r="BB777" s="89"/>
      <c r="BC777" s="98" t="e">
        <f t="shared" si="480"/>
        <v>#REF!</v>
      </c>
      <c r="BD777" s="98" t="e">
        <f t="shared" si="481"/>
        <v>#REF!</v>
      </c>
      <c r="BE777" s="89"/>
      <c r="BF777" s="98" t="e">
        <f t="shared" si="482"/>
        <v>#REF!</v>
      </c>
      <c r="BG777" s="98" t="e">
        <f t="shared" si="483"/>
        <v>#REF!</v>
      </c>
      <c r="BH777" s="89"/>
      <c r="BI777" s="98" t="e">
        <f t="shared" si="484"/>
        <v>#REF!</v>
      </c>
      <c r="BJ777" s="98" t="e">
        <f t="shared" si="485"/>
        <v>#REF!</v>
      </c>
      <c r="BK777" s="89"/>
      <c r="BL777" s="98" t="str">
        <f t="shared" si="486"/>
        <v/>
      </c>
      <c r="BM777" s="98" t="str">
        <f t="shared" si="487"/>
        <v/>
      </c>
      <c r="BN777" s="89"/>
      <c r="BO777" s="98" t="str">
        <f t="shared" si="488"/>
        <v/>
      </c>
      <c r="BP777" s="98" t="str">
        <f t="shared" si="489"/>
        <v/>
      </c>
      <c r="BQ777" s="89"/>
      <c r="BR777" s="98" t="str">
        <f t="shared" si="490"/>
        <v/>
      </c>
      <c r="BS777" s="98" t="str">
        <f t="shared" si="491"/>
        <v/>
      </c>
      <c r="BT777" s="89"/>
      <c r="BU777" s="98" t="str">
        <f t="shared" si="492"/>
        <v/>
      </c>
      <c r="BV777" s="98" t="str">
        <f t="shared" si="493"/>
        <v/>
      </c>
      <c r="BW777" s="89"/>
      <c r="BX777" s="152"/>
    </row>
    <row r="778" spans="1:76" s="64" customFormat="1" x14ac:dyDescent="0.25">
      <c r="A778" s="83">
        <v>14</v>
      </c>
      <c r="B778" s="109" t="str">
        <f t="shared" si="470"/>
        <v>Tropical-Humid: Ibrahim et al. 2010 (ed. Abberton 2010), citing Mora 2001</v>
      </c>
      <c r="C778" s="108" t="s">
        <v>186</v>
      </c>
      <c r="D778" s="108" t="s">
        <v>183</v>
      </c>
      <c r="E778" s="108" t="s">
        <v>112</v>
      </c>
      <c r="F778" s="113" t="s">
        <v>168</v>
      </c>
      <c r="G778" s="108" t="s">
        <v>159</v>
      </c>
      <c r="H778" s="107" t="s">
        <v>108</v>
      </c>
      <c r="I778" s="106">
        <v>2010</v>
      </c>
      <c r="J778" s="106"/>
      <c r="K778" s="145">
        <v>5.0999999999999996</v>
      </c>
      <c r="L778" s="110" t="s">
        <v>141</v>
      </c>
      <c r="M778" s="145"/>
      <c r="N778" s="151" t="s">
        <v>141</v>
      </c>
      <c r="O778" s="105"/>
      <c r="P778" s="104" t="s">
        <v>185</v>
      </c>
      <c r="Q778" s="440"/>
      <c r="R778" s="440"/>
      <c r="T778" s="103"/>
      <c r="U778" s="101">
        <f t="shared" si="471"/>
        <v>5.0999999999999996</v>
      </c>
      <c r="V778" s="102">
        <f t="shared" si="472"/>
        <v>5.0999999999999996</v>
      </c>
      <c r="W778" s="101">
        <f t="shared" si="473"/>
        <v>0</v>
      </c>
      <c r="X778" s="100" t="str">
        <f t="shared" si="474"/>
        <v>t C/ha/yr</v>
      </c>
      <c r="Y778" s="89"/>
      <c r="Z778" s="89"/>
      <c r="AB778" s="152"/>
      <c r="AR778" s="152"/>
      <c r="AS778" s="89"/>
      <c r="AT778" s="89"/>
      <c r="AU778" s="112">
        <f t="shared" si="475"/>
        <v>0</v>
      </c>
      <c r="AV778" s="89"/>
      <c r="AW778" s="98" t="e">
        <f t="shared" si="476"/>
        <v>#REF!</v>
      </c>
      <c r="AX778" s="98" t="e">
        <f t="shared" si="477"/>
        <v>#REF!</v>
      </c>
      <c r="AY778" s="89"/>
      <c r="AZ778" s="98" t="e">
        <f t="shared" si="478"/>
        <v>#REF!</v>
      </c>
      <c r="BA778" s="98" t="e">
        <f t="shared" si="479"/>
        <v>#REF!</v>
      </c>
      <c r="BB778" s="89"/>
      <c r="BC778" s="98" t="e">
        <f t="shared" si="480"/>
        <v>#REF!</v>
      </c>
      <c r="BD778" s="98" t="e">
        <f t="shared" si="481"/>
        <v>#REF!</v>
      </c>
      <c r="BE778" s="89"/>
      <c r="BF778" s="98" t="e">
        <f t="shared" si="482"/>
        <v>#REF!</v>
      </c>
      <c r="BG778" s="98" t="e">
        <f t="shared" si="483"/>
        <v>#REF!</v>
      </c>
      <c r="BH778" s="89"/>
      <c r="BI778" s="98" t="e">
        <f t="shared" si="484"/>
        <v>#REF!</v>
      </c>
      <c r="BJ778" s="98" t="e">
        <f t="shared" si="485"/>
        <v>#REF!</v>
      </c>
      <c r="BK778" s="89"/>
      <c r="BL778" s="98" t="str">
        <f t="shared" si="486"/>
        <v/>
      </c>
      <c r="BM778" s="98" t="str">
        <f t="shared" si="487"/>
        <v/>
      </c>
      <c r="BN778" s="89"/>
      <c r="BO778" s="98" t="str">
        <f t="shared" si="488"/>
        <v/>
      </c>
      <c r="BP778" s="98" t="str">
        <f t="shared" si="489"/>
        <v/>
      </c>
      <c r="BQ778" s="89"/>
      <c r="BR778" s="98" t="str">
        <f t="shared" si="490"/>
        <v/>
      </c>
      <c r="BS778" s="98" t="str">
        <f t="shared" si="491"/>
        <v/>
      </c>
      <c r="BT778" s="89"/>
      <c r="BU778" s="98" t="str">
        <f t="shared" si="492"/>
        <v/>
      </c>
      <c r="BV778" s="98" t="str">
        <f t="shared" si="493"/>
        <v/>
      </c>
      <c r="BW778" s="89"/>
      <c r="BX778" s="152"/>
    </row>
    <row r="779" spans="1:76" s="64" customFormat="1" x14ac:dyDescent="0.25">
      <c r="A779" s="83">
        <v>15</v>
      </c>
      <c r="B779" s="109" t="str">
        <f t="shared" si="470"/>
        <v xml:space="preserve">Tropical-Humid: Ibrahim et al. 2010 (ed. Abberton 2010), citing Mora 2001 </v>
      </c>
      <c r="C779" s="108" t="s">
        <v>184</v>
      </c>
      <c r="D779" s="108" t="s">
        <v>183</v>
      </c>
      <c r="E779" s="108" t="s">
        <v>112</v>
      </c>
      <c r="F779" s="113" t="s">
        <v>168</v>
      </c>
      <c r="G779" s="108" t="s">
        <v>159</v>
      </c>
      <c r="H779" s="107" t="s">
        <v>108</v>
      </c>
      <c r="I779" s="106">
        <v>2010</v>
      </c>
      <c r="J779" s="106"/>
      <c r="K779" s="157">
        <v>4.9000000000000004</v>
      </c>
      <c r="L779" s="110" t="s">
        <v>141</v>
      </c>
      <c r="M779" s="145"/>
      <c r="N779" s="151" t="s">
        <v>141</v>
      </c>
      <c r="O779" s="105"/>
      <c r="P779" s="104" t="s">
        <v>182</v>
      </c>
      <c r="Q779" s="440"/>
      <c r="R779" s="440"/>
      <c r="T779" s="103"/>
      <c r="U779" s="101">
        <f t="shared" si="471"/>
        <v>4.9000000000000004</v>
      </c>
      <c r="V779" s="102">
        <f t="shared" si="472"/>
        <v>4.9000000000000004</v>
      </c>
      <c r="W779" s="101">
        <f t="shared" si="473"/>
        <v>0</v>
      </c>
      <c r="X779" s="100" t="str">
        <f t="shared" si="474"/>
        <v>t C/ha/yr</v>
      </c>
      <c r="Y779" s="89"/>
      <c r="Z779" s="89"/>
      <c r="AB779" s="152"/>
      <c r="AR779" s="152"/>
      <c r="AS779" s="89"/>
      <c r="AT779" s="89"/>
      <c r="AU779" s="112">
        <f t="shared" si="475"/>
        <v>0</v>
      </c>
      <c r="AV779" s="89"/>
      <c r="AW779" s="98" t="e">
        <f t="shared" si="476"/>
        <v>#REF!</v>
      </c>
      <c r="AX779" s="98" t="e">
        <f t="shared" si="477"/>
        <v>#REF!</v>
      </c>
      <c r="AY779" s="89"/>
      <c r="AZ779" s="98" t="e">
        <f t="shared" si="478"/>
        <v>#REF!</v>
      </c>
      <c r="BA779" s="98" t="e">
        <f t="shared" si="479"/>
        <v>#REF!</v>
      </c>
      <c r="BB779" s="89"/>
      <c r="BC779" s="98" t="e">
        <f t="shared" si="480"/>
        <v>#REF!</v>
      </c>
      <c r="BD779" s="98" t="e">
        <f t="shared" si="481"/>
        <v>#REF!</v>
      </c>
      <c r="BE779" s="89"/>
      <c r="BF779" s="98" t="e">
        <f t="shared" si="482"/>
        <v>#REF!</v>
      </c>
      <c r="BG779" s="98" t="e">
        <f t="shared" si="483"/>
        <v>#REF!</v>
      </c>
      <c r="BH779" s="89"/>
      <c r="BI779" s="98" t="e">
        <f t="shared" si="484"/>
        <v>#REF!</v>
      </c>
      <c r="BJ779" s="98" t="e">
        <f t="shared" si="485"/>
        <v>#REF!</v>
      </c>
      <c r="BK779" s="89"/>
      <c r="BL779" s="98" t="str">
        <f t="shared" si="486"/>
        <v/>
      </c>
      <c r="BM779" s="98" t="str">
        <f t="shared" si="487"/>
        <v/>
      </c>
      <c r="BN779" s="89"/>
      <c r="BO779" s="98" t="str">
        <f t="shared" si="488"/>
        <v/>
      </c>
      <c r="BP779" s="98" t="str">
        <f t="shared" si="489"/>
        <v/>
      </c>
      <c r="BQ779" s="89"/>
      <c r="BR779" s="98" t="str">
        <f t="shared" si="490"/>
        <v/>
      </c>
      <c r="BS779" s="98" t="str">
        <f t="shared" si="491"/>
        <v/>
      </c>
      <c r="BT779" s="89"/>
      <c r="BU779" s="98" t="str">
        <f t="shared" si="492"/>
        <v/>
      </c>
      <c r="BV779" s="98" t="str">
        <f t="shared" si="493"/>
        <v/>
      </c>
      <c r="BW779" s="89"/>
      <c r="BX779" s="152"/>
    </row>
    <row r="780" spans="1:76" s="64" customFormat="1" x14ac:dyDescent="0.25">
      <c r="A780" s="83">
        <v>16</v>
      </c>
      <c r="B780" s="109" t="str">
        <f t="shared" si="470"/>
        <v>Tropical-Humid: Ibrahim et al. 2010 (ed. Abberton 2010), citing GEF 2007</v>
      </c>
      <c r="C780" s="108" t="s">
        <v>179</v>
      </c>
      <c r="D780" s="108" t="s">
        <v>181</v>
      </c>
      <c r="E780" s="108" t="s">
        <v>112</v>
      </c>
      <c r="F780" s="113" t="s">
        <v>168</v>
      </c>
      <c r="G780" s="108" t="s">
        <v>159</v>
      </c>
      <c r="H780" s="107" t="s">
        <v>108</v>
      </c>
      <c r="I780" s="106">
        <v>2010</v>
      </c>
      <c r="J780" s="106"/>
      <c r="K780" s="157">
        <v>1.2</v>
      </c>
      <c r="L780" s="110" t="s">
        <v>141</v>
      </c>
      <c r="M780" s="145"/>
      <c r="N780" s="151" t="s">
        <v>141</v>
      </c>
      <c r="O780" s="105"/>
      <c r="P780" s="104" t="s">
        <v>180</v>
      </c>
      <c r="Q780" s="440"/>
      <c r="R780" s="440"/>
      <c r="T780" s="103"/>
      <c r="U780" s="101">
        <f t="shared" si="471"/>
        <v>1.2</v>
      </c>
      <c r="V780" s="102">
        <f t="shared" si="472"/>
        <v>1.2</v>
      </c>
      <c r="W780" s="101">
        <f t="shared" si="473"/>
        <v>0</v>
      </c>
      <c r="X780" s="100" t="str">
        <f t="shared" si="474"/>
        <v>t C/ha/yr</v>
      </c>
      <c r="Y780" s="89"/>
      <c r="Z780" s="89"/>
      <c r="AB780" s="152"/>
      <c r="AR780" s="152"/>
      <c r="AS780" s="89"/>
      <c r="AT780" s="89"/>
      <c r="AU780" s="112">
        <f t="shared" si="475"/>
        <v>0</v>
      </c>
      <c r="AV780" s="89"/>
      <c r="AW780" s="98" t="e">
        <f t="shared" si="476"/>
        <v>#REF!</v>
      </c>
      <c r="AX780" s="98" t="e">
        <f t="shared" si="477"/>
        <v>#REF!</v>
      </c>
      <c r="AY780" s="89"/>
      <c r="AZ780" s="98" t="e">
        <f t="shared" si="478"/>
        <v>#REF!</v>
      </c>
      <c r="BA780" s="98" t="e">
        <f t="shared" si="479"/>
        <v>#REF!</v>
      </c>
      <c r="BB780" s="89"/>
      <c r="BC780" s="98" t="e">
        <f t="shared" si="480"/>
        <v>#REF!</v>
      </c>
      <c r="BD780" s="98" t="e">
        <f t="shared" si="481"/>
        <v>#REF!</v>
      </c>
      <c r="BE780" s="89"/>
      <c r="BF780" s="98" t="e">
        <f t="shared" si="482"/>
        <v>#REF!</v>
      </c>
      <c r="BG780" s="98" t="e">
        <f t="shared" si="483"/>
        <v>#REF!</v>
      </c>
      <c r="BH780" s="89"/>
      <c r="BI780" s="98" t="e">
        <f t="shared" si="484"/>
        <v>#REF!</v>
      </c>
      <c r="BJ780" s="98" t="e">
        <f t="shared" si="485"/>
        <v>#REF!</v>
      </c>
      <c r="BK780" s="89"/>
      <c r="BL780" s="98" t="str">
        <f t="shared" si="486"/>
        <v/>
      </c>
      <c r="BM780" s="98" t="str">
        <f t="shared" si="487"/>
        <v/>
      </c>
      <c r="BN780" s="89"/>
      <c r="BO780" s="98" t="str">
        <f t="shared" si="488"/>
        <v/>
      </c>
      <c r="BP780" s="98" t="str">
        <f t="shared" si="489"/>
        <v/>
      </c>
      <c r="BQ780" s="89"/>
      <c r="BR780" s="98" t="str">
        <f t="shared" si="490"/>
        <v/>
      </c>
      <c r="BS780" s="98" t="str">
        <f t="shared" si="491"/>
        <v/>
      </c>
      <c r="BT780" s="89"/>
      <c r="BU780" s="98" t="str">
        <f t="shared" si="492"/>
        <v/>
      </c>
      <c r="BV780" s="98" t="str">
        <f t="shared" si="493"/>
        <v/>
      </c>
      <c r="BW780" s="89"/>
      <c r="BX780" s="152"/>
    </row>
    <row r="781" spans="1:76" s="64" customFormat="1" x14ac:dyDescent="0.25">
      <c r="A781" s="83">
        <v>17</v>
      </c>
      <c r="B781" s="109" t="str">
        <f t="shared" si="470"/>
        <v>Tropical-Humid: Ibrahim et al. 2010 (ed. Abberton 2010), citing GEF 2007</v>
      </c>
      <c r="C781" s="108" t="s">
        <v>179</v>
      </c>
      <c r="D781" s="108" t="s">
        <v>178</v>
      </c>
      <c r="E781" s="108" t="s">
        <v>112</v>
      </c>
      <c r="F781" s="113" t="s">
        <v>168</v>
      </c>
      <c r="G781" s="108" t="s">
        <v>159</v>
      </c>
      <c r="H781" s="107" t="s">
        <v>108</v>
      </c>
      <c r="I781" s="106">
        <v>2010</v>
      </c>
      <c r="J781" s="106"/>
      <c r="K781" s="157">
        <v>4.5</v>
      </c>
      <c r="L781" s="110" t="s">
        <v>141</v>
      </c>
      <c r="M781" s="145"/>
      <c r="N781" s="151" t="s">
        <v>141</v>
      </c>
      <c r="O781" s="105"/>
      <c r="P781" s="104" t="s">
        <v>177</v>
      </c>
      <c r="Q781" s="440"/>
      <c r="R781" s="440"/>
      <c r="T781" s="103"/>
      <c r="U781" s="101">
        <f t="shared" si="471"/>
        <v>4.5</v>
      </c>
      <c r="V781" s="102">
        <f t="shared" si="472"/>
        <v>4.5</v>
      </c>
      <c r="W781" s="101">
        <f t="shared" si="473"/>
        <v>0</v>
      </c>
      <c r="X781" s="100" t="str">
        <f t="shared" si="474"/>
        <v>t C/ha/yr</v>
      </c>
      <c r="Y781" s="89"/>
      <c r="Z781" s="89"/>
      <c r="AB781" s="152"/>
      <c r="AR781" s="152"/>
      <c r="AS781" s="89"/>
      <c r="AT781" s="89"/>
      <c r="AU781" s="112">
        <f t="shared" si="475"/>
        <v>0</v>
      </c>
      <c r="AV781" s="89"/>
      <c r="AW781" s="98" t="e">
        <f t="shared" si="476"/>
        <v>#REF!</v>
      </c>
      <c r="AX781" s="98" t="e">
        <f t="shared" si="477"/>
        <v>#REF!</v>
      </c>
      <c r="AY781" s="89"/>
      <c r="AZ781" s="98" t="e">
        <f t="shared" si="478"/>
        <v>#REF!</v>
      </c>
      <c r="BA781" s="98" t="e">
        <f t="shared" si="479"/>
        <v>#REF!</v>
      </c>
      <c r="BB781" s="89"/>
      <c r="BC781" s="98" t="e">
        <f t="shared" si="480"/>
        <v>#REF!</v>
      </c>
      <c r="BD781" s="98" t="e">
        <f t="shared" si="481"/>
        <v>#REF!</v>
      </c>
      <c r="BE781" s="89"/>
      <c r="BF781" s="98" t="e">
        <f t="shared" si="482"/>
        <v>#REF!</v>
      </c>
      <c r="BG781" s="98" t="e">
        <f t="shared" si="483"/>
        <v>#REF!</v>
      </c>
      <c r="BH781" s="89"/>
      <c r="BI781" s="98" t="e">
        <f t="shared" si="484"/>
        <v>#REF!</v>
      </c>
      <c r="BJ781" s="98" t="e">
        <f t="shared" si="485"/>
        <v>#REF!</v>
      </c>
      <c r="BK781" s="89"/>
      <c r="BL781" s="98" t="str">
        <f t="shared" si="486"/>
        <v/>
      </c>
      <c r="BM781" s="98" t="str">
        <f t="shared" si="487"/>
        <v/>
      </c>
      <c r="BN781" s="89"/>
      <c r="BO781" s="98" t="str">
        <f t="shared" si="488"/>
        <v/>
      </c>
      <c r="BP781" s="98" t="str">
        <f t="shared" si="489"/>
        <v/>
      </c>
      <c r="BQ781" s="89"/>
      <c r="BR781" s="98" t="str">
        <f t="shared" si="490"/>
        <v/>
      </c>
      <c r="BS781" s="98" t="str">
        <f t="shared" si="491"/>
        <v/>
      </c>
      <c r="BT781" s="89"/>
      <c r="BU781" s="98" t="str">
        <f t="shared" si="492"/>
        <v/>
      </c>
      <c r="BV781" s="98" t="str">
        <f t="shared" si="493"/>
        <v/>
      </c>
      <c r="BW781" s="89"/>
      <c r="BX781" s="152"/>
    </row>
    <row r="782" spans="1:76" s="64" customFormat="1" x14ac:dyDescent="0.25">
      <c r="A782" s="83">
        <v>18</v>
      </c>
      <c r="B782" s="109" t="str">
        <f t="shared" si="470"/>
        <v>Tropical-Humid: Ibrahim et al. 2010 (ed. Abberton 2010), citing Andrade 1999</v>
      </c>
      <c r="C782" s="108" t="s">
        <v>170</v>
      </c>
      <c r="D782" s="108" t="s">
        <v>176</v>
      </c>
      <c r="E782" s="108" t="s">
        <v>112</v>
      </c>
      <c r="F782" s="113" t="s">
        <v>168</v>
      </c>
      <c r="G782" s="108" t="s">
        <v>159</v>
      </c>
      <c r="H782" s="107" t="s">
        <v>108</v>
      </c>
      <c r="I782" s="106">
        <v>2010</v>
      </c>
      <c r="J782" s="106"/>
      <c r="K782" s="157">
        <v>1.8</v>
      </c>
      <c r="L782" s="110" t="s">
        <v>141</v>
      </c>
      <c r="M782" s="145"/>
      <c r="N782" s="151" t="s">
        <v>141</v>
      </c>
      <c r="O782" s="105"/>
      <c r="P782" s="104" t="s">
        <v>175</v>
      </c>
      <c r="Q782" s="440"/>
      <c r="R782" s="440"/>
      <c r="T782" s="103"/>
      <c r="U782" s="101">
        <f t="shared" si="471"/>
        <v>1.8</v>
      </c>
      <c r="V782" s="102">
        <f t="shared" si="472"/>
        <v>1.8</v>
      </c>
      <c r="W782" s="101">
        <f t="shared" si="473"/>
        <v>0</v>
      </c>
      <c r="X782" s="100" t="str">
        <f t="shared" si="474"/>
        <v>t C/ha/yr</v>
      </c>
      <c r="Y782" s="89"/>
      <c r="Z782" s="89"/>
      <c r="AB782" s="152"/>
      <c r="AR782" s="152"/>
      <c r="AS782" s="89"/>
      <c r="AT782" s="89"/>
      <c r="AU782" s="112">
        <f t="shared" si="475"/>
        <v>0</v>
      </c>
      <c r="AV782" s="89"/>
      <c r="AW782" s="98" t="e">
        <f t="shared" si="476"/>
        <v>#REF!</v>
      </c>
      <c r="AX782" s="98" t="e">
        <f t="shared" si="477"/>
        <v>#REF!</v>
      </c>
      <c r="AY782" s="89"/>
      <c r="AZ782" s="98" t="e">
        <f t="shared" si="478"/>
        <v>#REF!</v>
      </c>
      <c r="BA782" s="98" t="e">
        <f t="shared" si="479"/>
        <v>#REF!</v>
      </c>
      <c r="BB782" s="89"/>
      <c r="BC782" s="98" t="e">
        <f t="shared" si="480"/>
        <v>#REF!</v>
      </c>
      <c r="BD782" s="98" t="e">
        <f t="shared" si="481"/>
        <v>#REF!</v>
      </c>
      <c r="BE782" s="89"/>
      <c r="BF782" s="98" t="e">
        <f t="shared" si="482"/>
        <v>#REF!</v>
      </c>
      <c r="BG782" s="98" t="e">
        <f t="shared" si="483"/>
        <v>#REF!</v>
      </c>
      <c r="BH782" s="89"/>
      <c r="BI782" s="98" t="e">
        <f t="shared" si="484"/>
        <v>#REF!</v>
      </c>
      <c r="BJ782" s="98" t="e">
        <f t="shared" si="485"/>
        <v>#REF!</v>
      </c>
      <c r="BK782" s="89"/>
      <c r="BL782" s="98" t="str">
        <f t="shared" si="486"/>
        <v/>
      </c>
      <c r="BM782" s="98" t="str">
        <f t="shared" si="487"/>
        <v/>
      </c>
      <c r="BN782" s="89"/>
      <c r="BO782" s="98" t="str">
        <f t="shared" si="488"/>
        <v/>
      </c>
      <c r="BP782" s="98" t="str">
        <f t="shared" si="489"/>
        <v/>
      </c>
      <c r="BQ782" s="89"/>
      <c r="BR782" s="98" t="str">
        <f t="shared" si="490"/>
        <v/>
      </c>
      <c r="BS782" s="98" t="str">
        <f t="shared" si="491"/>
        <v/>
      </c>
      <c r="BT782" s="89"/>
      <c r="BU782" s="98" t="str">
        <f t="shared" si="492"/>
        <v/>
      </c>
      <c r="BV782" s="98" t="str">
        <f t="shared" si="493"/>
        <v/>
      </c>
      <c r="BW782" s="89"/>
      <c r="BX782" s="152"/>
    </row>
    <row r="783" spans="1:76" s="64" customFormat="1" x14ac:dyDescent="0.25">
      <c r="A783" s="83">
        <v>19</v>
      </c>
      <c r="B783" s="109" t="str">
        <f t="shared" si="470"/>
        <v>Tropical-Humid: Ibrahim et al. 2010 (ed. Abberton 2010), citing Andrade 1999</v>
      </c>
      <c r="C783" s="108" t="s">
        <v>170</v>
      </c>
      <c r="D783" s="108" t="s">
        <v>174</v>
      </c>
      <c r="E783" s="108" t="s">
        <v>112</v>
      </c>
      <c r="F783" s="113" t="s">
        <v>168</v>
      </c>
      <c r="G783" s="108" t="s">
        <v>159</v>
      </c>
      <c r="H783" s="107" t="s">
        <v>108</v>
      </c>
      <c r="I783" s="106">
        <v>2010</v>
      </c>
      <c r="J783" s="106"/>
      <c r="K783" s="157">
        <v>2.2999999999999998</v>
      </c>
      <c r="L783" s="110" t="s">
        <v>141</v>
      </c>
      <c r="M783" s="145"/>
      <c r="N783" s="151" t="s">
        <v>141</v>
      </c>
      <c r="O783" s="105"/>
      <c r="P783" s="104" t="s">
        <v>173</v>
      </c>
      <c r="Q783" s="440"/>
      <c r="R783" s="440"/>
      <c r="T783" s="103"/>
      <c r="U783" s="101">
        <f t="shared" si="471"/>
        <v>2.2999999999999998</v>
      </c>
      <c r="V783" s="102">
        <f t="shared" si="472"/>
        <v>2.2999999999999998</v>
      </c>
      <c r="W783" s="101">
        <f t="shared" si="473"/>
        <v>0</v>
      </c>
      <c r="X783" s="100" t="str">
        <f t="shared" si="474"/>
        <v>t C/ha/yr</v>
      </c>
      <c r="Y783" s="89"/>
      <c r="Z783" s="89"/>
      <c r="AB783" s="152"/>
      <c r="AR783" s="152"/>
      <c r="AS783" s="89"/>
      <c r="AT783" s="89"/>
      <c r="AU783" s="112">
        <f t="shared" si="475"/>
        <v>0</v>
      </c>
      <c r="AV783" s="89"/>
      <c r="AW783" s="98" t="e">
        <f t="shared" si="476"/>
        <v>#REF!</v>
      </c>
      <c r="AX783" s="98" t="e">
        <f t="shared" si="477"/>
        <v>#REF!</v>
      </c>
      <c r="AY783" s="89"/>
      <c r="AZ783" s="98" t="e">
        <f t="shared" si="478"/>
        <v>#REF!</v>
      </c>
      <c r="BA783" s="98" t="e">
        <f t="shared" si="479"/>
        <v>#REF!</v>
      </c>
      <c r="BB783" s="89"/>
      <c r="BC783" s="98" t="e">
        <f t="shared" si="480"/>
        <v>#REF!</v>
      </c>
      <c r="BD783" s="98" t="e">
        <f t="shared" si="481"/>
        <v>#REF!</v>
      </c>
      <c r="BE783" s="89"/>
      <c r="BF783" s="98" t="e">
        <f t="shared" si="482"/>
        <v>#REF!</v>
      </c>
      <c r="BG783" s="98" t="e">
        <f t="shared" si="483"/>
        <v>#REF!</v>
      </c>
      <c r="BH783" s="89"/>
      <c r="BI783" s="98" t="e">
        <f t="shared" si="484"/>
        <v>#REF!</v>
      </c>
      <c r="BJ783" s="98" t="e">
        <f t="shared" si="485"/>
        <v>#REF!</v>
      </c>
      <c r="BK783" s="89"/>
      <c r="BL783" s="98" t="str">
        <f t="shared" si="486"/>
        <v/>
      </c>
      <c r="BM783" s="98" t="str">
        <f t="shared" si="487"/>
        <v/>
      </c>
      <c r="BN783" s="89"/>
      <c r="BO783" s="98" t="str">
        <f t="shared" si="488"/>
        <v/>
      </c>
      <c r="BP783" s="98" t="str">
        <f t="shared" si="489"/>
        <v/>
      </c>
      <c r="BQ783" s="89"/>
      <c r="BR783" s="98" t="str">
        <f t="shared" si="490"/>
        <v/>
      </c>
      <c r="BS783" s="98" t="str">
        <f t="shared" si="491"/>
        <v/>
      </c>
      <c r="BT783" s="89"/>
      <c r="BU783" s="98" t="str">
        <f t="shared" si="492"/>
        <v/>
      </c>
      <c r="BV783" s="98" t="str">
        <f t="shared" si="493"/>
        <v/>
      </c>
      <c r="BW783" s="89"/>
      <c r="BX783" s="152"/>
    </row>
    <row r="784" spans="1:76" s="64" customFormat="1" x14ac:dyDescent="0.25">
      <c r="A784" s="83">
        <v>20</v>
      </c>
      <c r="B784" s="109" t="str">
        <f t="shared" si="470"/>
        <v>Tropical-Humid: Ibrahim et al. 2010 (ed. Abberton 2010), citing Andrade 1999</v>
      </c>
      <c r="C784" s="108" t="s">
        <v>170</v>
      </c>
      <c r="D784" s="108" t="s">
        <v>172</v>
      </c>
      <c r="E784" s="108" t="s">
        <v>112</v>
      </c>
      <c r="F784" s="113" t="s">
        <v>168</v>
      </c>
      <c r="G784" s="108" t="s">
        <v>159</v>
      </c>
      <c r="H784" s="107" t="s">
        <v>108</v>
      </c>
      <c r="I784" s="106">
        <v>2010</v>
      </c>
      <c r="J784" s="106"/>
      <c r="K784" s="157">
        <v>1.9</v>
      </c>
      <c r="L784" s="110" t="s">
        <v>141</v>
      </c>
      <c r="M784" s="145"/>
      <c r="N784" s="151" t="s">
        <v>141</v>
      </c>
      <c r="O784" s="105"/>
      <c r="P784" s="104" t="s">
        <v>171</v>
      </c>
      <c r="Q784" s="440"/>
      <c r="R784" s="440"/>
      <c r="T784" s="103"/>
      <c r="U784" s="101">
        <f t="shared" si="471"/>
        <v>1.9</v>
      </c>
      <c r="V784" s="102">
        <f t="shared" si="472"/>
        <v>1.9</v>
      </c>
      <c r="W784" s="101">
        <f t="shared" si="473"/>
        <v>0</v>
      </c>
      <c r="X784" s="100" t="str">
        <f t="shared" si="474"/>
        <v>t C/ha/yr</v>
      </c>
      <c r="Y784" s="89"/>
      <c r="Z784" s="89"/>
      <c r="AB784" s="152"/>
      <c r="AR784" s="152"/>
      <c r="AS784" s="89"/>
      <c r="AT784" s="89"/>
      <c r="AU784" s="112">
        <f t="shared" si="475"/>
        <v>0</v>
      </c>
      <c r="AV784" s="89"/>
      <c r="AW784" s="98" t="e">
        <f t="shared" si="476"/>
        <v>#REF!</v>
      </c>
      <c r="AX784" s="98" t="e">
        <f t="shared" si="477"/>
        <v>#REF!</v>
      </c>
      <c r="AY784" s="89"/>
      <c r="AZ784" s="98" t="e">
        <f t="shared" si="478"/>
        <v>#REF!</v>
      </c>
      <c r="BA784" s="98" t="e">
        <f t="shared" si="479"/>
        <v>#REF!</v>
      </c>
      <c r="BB784" s="89"/>
      <c r="BC784" s="98" t="e">
        <f t="shared" si="480"/>
        <v>#REF!</v>
      </c>
      <c r="BD784" s="98" t="e">
        <f t="shared" si="481"/>
        <v>#REF!</v>
      </c>
      <c r="BE784" s="89"/>
      <c r="BF784" s="98" t="e">
        <f t="shared" si="482"/>
        <v>#REF!</v>
      </c>
      <c r="BG784" s="98" t="e">
        <f t="shared" si="483"/>
        <v>#REF!</v>
      </c>
      <c r="BH784" s="89"/>
      <c r="BI784" s="98" t="e">
        <f t="shared" si="484"/>
        <v>#REF!</v>
      </c>
      <c r="BJ784" s="98" t="e">
        <f t="shared" si="485"/>
        <v>#REF!</v>
      </c>
      <c r="BK784" s="89"/>
      <c r="BL784" s="98" t="str">
        <f t="shared" si="486"/>
        <v/>
      </c>
      <c r="BM784" s="98" t="str">
        <f t="shared" si="487"/>
        <v/>
      </c>
      <c r="BN784" s="89"/>
      <c r="BO784" s="98" t="str">
        <f t="shared" si="488"/>
        <v/>
      </c>
      <c r="BP784" s="98" t="str">
        <f t="shared" si="489"/>
        <v/>
      </c>
      <c r="BQ784" s="89"/>
      <c r="BR784" s="98" t="str">
        <f t="shared" si="490"/>
        <v/>
      </c>
      <c r="BS784" s="98" t="str">
        <f t="shared" si="491"/>
        <v/>
      </c>
      <c r="BT784" s="89"/>
      <c r="BU784" s="98" t="str">
        <f t="shared" si="492"/>
        <v/>
      </c>
      <c r="BV784" s="98" t="str">
        <f t="shared" si="493"/>
        <v/>
      </c>
      <c r="BW784" s="89"/>
      <c r="BX784" s="152"/>
    </row>
    <row r="785" spans="1:76" s="64" customFormat="1" x14ac:dyDescent="0.25">
      <c r="A785" s="83">
        <v>21</v>
      </c>
      <c r="B785" s="109" t="str">
        <f t="shared" si="470"/>
        <v>Tropical-Humid: Ibrahim et al. 2010 (ed. Abberton 2010), citing Andrade 1999</v>
      </c>
      <c r="C785" s="108" t="s">
        <v>170</v>
      </c>
      <c r="D785" s="108" t="s">
        <v>169</v>
      </c>
      <c r="E785" s="108" t="s">
        <v>112</v>
      </c>
      <c r="F785" s="113" t="s">
        <v>168</v>
      </c>
      <c r="G785" s="108" t="s">
        <v>159</v>
      </c>
      <c r="H785" s="107" t="s">
        <v>108</v>
      </c>
      <c r="I785" s="106">
        <v>2010</v>
      </c>
      <c r="J785" s="106"/>
      <c r="K785" s="157">
        <v>2.1</v>
      </c>
      <c r="L785" s="110" t="s">
        <v>141</v>
      </c>
      <c r="M785" s="145"/>
      <c r="N785" s="151" t="s">
        <v>141</v>
      </c>
      <c r="O785" s="105"/>
      <c r="P785" s="104" t="s">
        <v>167</v>
      </c>
      <c r="Q785" s="440"/>
      <c r="R785" s="440"/>
      <c r="T785" s="103"/>
      <c r="U785" s="101">
        <f t="shared" si="471"/>
        <v>2.1</v>
      </c>
      <c r="V785" s="102">
        <f t="shared" si="472"/>
        <v>2.1</v>
      </c>
      <c r="W785" s="101">
        <f t="shared" si="473"/>
        <v>0</v>
      </c>
      <c r="X785" s="100" t="str">
        <f t="shared" si="474"/>
        <v>t C/ha/yr</v>
      </c>
      <c r="Y785" s="89"/>
      <c r="Z785" s="89"/>
      <c r="AB785" s="152"/>
      <c r="AR785" s="152"/>
      <c r="AS785" s="89"/>
      <c r="AT785" s="89"/>
      <c r="AU785" s="112">
        <f t="shared" si="475"/>
        <v>0</v>
      </c>
      <c r="AV785" s="89"/>
      <c r="AW785" s="98" t="e">
        <f t="shared" si="476"/>
        <v>#REF!</v>
      </c>
      <c r="AX785" s="98" t="e">
        <f t="shared" si="477"/>
        <v>#REF!</v>
      </c>
      <c r="AY785" s="89"/>
      <c r="AZ785" s="98" t="e">
        <f t="shared" si="478"/>
        <v>#REF!</v>
      </c>
      <c r="BA785" s="98" t="e">
        <f t="shared" si="479"/>
        <v>#REF!</v>
      </c>
      <c r="BB785" s="89"/>
      <c r="BC785" s="98" t="e">
        <f t="shared" si="480"/>
        <v>#REF!</v>
      </c>
      <c r="BD785" s="98" t="e">
        <f t="shared" si="481"/>
        <v>#REF!</v>
      </c>
      <c r="BE785" s="89"/>
      <c r="BF785" s="98" t="e">
        <f t="shared" si="482"/>
        <v>#REF!</v>
      </c>
      <c r="BG785" s="98" t="e">
        <f t="shared" si="483"/>
        <v>#REF!</v>
      </c>
      <c r="BH785" s="89"/>
      <c r="BI785" s="98" t="e">
        <f t="shared" si="484"/>
        <v>#REF!</v>
      </c>
      <c r="BJ785" s="98" t="e">
        <f t="shared" si="485"/>
        <v>#REF!</v>
      </c>
      <c r="BK785" s="89"/>
      <c r="BL785" s="98" t="str">
        <f t="shared" si="486"/>
        <v/>
      </c>
      <c r="BM785" s="98" t="str">
        <f t="shared" si="487"/>
        <v/>
      </c>
      <c r="BN785" s="89"/>
      <c r="BO785" s="98" t="str">
        <f t="shared" si="488"/>
        <v/>
      </c>
      <c r="BP785" s="98" t="str">
        <f t="shared" si="489"/>
        <v/>
      </c>
      <c r="BQ785" s="89"/>
      <c r="BR785" s="98" t="str">
        <f t="shared" si="490"/>
        <v/>
      </c>
      <c r="BS785" s="98" t="str">
        <f t="shared" si="491"/>
        <v/>
      </c>
      <c r="BT785" s="89"/>
      <c r="BU785" s="98" t="str">
        <f t="shared" si="492"/>
        <v/>
      </c>
      <c r="BV785" s="98" t="str">
        <f t="shared" si="493"/>
        <v/>
      </c>
      <c r="BW785" s="89"/>
      <c r="BX785" s="152"/>
    </row>
    <row r="786" spans="1:76" s="64" customFormat="1" x14ac:dyDescent="0.25">
      <c r="A786" s="83">
        <v>22</v>
      </c>
      <c r="B786" s="109" t="str">
        <f t="shared" si="470"/>
        <v>Tropical-Humid: Kumar et al. 1998</v>
      </c>
      <c r="C786" s="108" t="s">
        <v>162</v>
      </c>
      <c r="D786" s="108" t="s">
        <v>161</v>
      </c>
      <c r="E786" s="108" t="s">
        <v>144</v>
      </c>
      <c r="F786" s="113" t="s">
        <v>160</v>
      </c>
      <c r="G786" s="108" t="s">
        <v>159</v>
      </c>
      <c r="H786" s="107" t="s">
        <v>108</v>
      </c>
      <c r="I786" s="106">
        <v>1998</v>
      </c>
      <c r="J786" s="106"/>
      <c r="K786" s="145">
        <f>26.22*0.5</f>
        <v>13.11</v>
      </c>
      <c r="L786" s="110" t="s">
        <v>141</v>
      </c>
      <c r="M786" s="145"/>
      <c r="N786" s="151" t="s">
        <v>141</v>
      </c>
      <c r="O786" s="105"/>
      <c r="P786" s="104" t="s">
        <v>166</v>
      </c>
      <c r="Q786" s="440"/>
      <c r="R786" s="440"/>
      <c r="T786" s="103"/>
      <c r="U786" s="101">
        <f t="shared" si="471"/>
        <v>13.11</v>
      </c>
      <c r="V786" s="102">
        <f t="shared" si="472"/>
        <v>13.11</v>
      </c>
      <c r="W786" s="101">
        <f t="shared" si="473"/>
        <v>0</v>
      </c>
      <c r="X786" s="100" t="str">
        <f t="shared" si="474"/>
        <v>t C/ha/yr</v>
      </c>
      <c r="Y786" s="89"/>
      <c r="Z786" s="89"/>
      <c r="AB786" s="152"/>
      <c r="AR786" s="152"/>
      <c r="AS786" s="89"/>
      <c r="AT786" s="89"/>
      <c r="AU786" s="112">
        <f t="shared" si="475"/>
        <v>0</v>
      </c>
      <c r="AV786" s="89"/>
      <c r="AW786" s="98" t="e">
        <f t="shared" si="476"/>
        <v>#REF!</v>
      </c>
      <c r="AX786" s="98" t="e">
        <f t="shared" si="477"/>
        <v>#REF!</v>
      </c>
      <c r="AY786" s="89"/>
      <c r="AZ786" s="98" t="e">
        <f t="shared" si="478"/>
        <v>#REF!</v>
      </c>
      <c r="BA786" s="98" t="e">
        <f t="shared" si="479"/>
        <v>#REF!</v>
      </c>
      <c r="BB786" s="89"/>
      <c r="BC786" s="98" t="e">
        <f t="shared" si="480"/>
        <v>#REF!</v>
      </c>
      <c r="BD786" s="98" t="e">
        <f t="shared" si="481"/>
        <v>#REF!</v>
      </c>
      <c r="BE786" s="89"/>
      <c r="BF786" s="98" t="e">
        <f t="shared" si="482"/>
        <v>#REF!</v>
      </c>
      <c r="BG786" s="98" t="e">
        <f t="shared" si="483"/>
        <v>#REF!</v>
      </c>
      <c r="BH786" s="89"/>
      <c r="BI786" s="98" t="e">
        <f t="shared" si="484"/>
        <v>#REF!</v>
      </c>
      <c r="BJ786" s="98" t="e">
        <f t="shared" si="485"/>
        <v>#REF!</v>
      </c>
      <c r="BK786" s="89"/>
      <c r="BL786" s="98" t="str">
        <f t="shared" si="486"/>
        <v/>
      </c>
      <c r="BM786" s="98" t="str">
        <f t="shared" si="487"/>
        <v/>
      </c>
      <c r="BN786" s="89"/>
      <c r="BO786" s="98" t="str">
        <f t="shared" si="488"/>
        <v/>
      </c>
      <c r="BP786" s="98" t="str">
        <f t="shared" si="489"/>
        <v/>
      </c>
      <c r="BQ786" s="89"/>
      <c r="BR786" s="98" t="str">
        <f t="shared" si="490"/>
        <v/>
      </c>
      <c r="BS786" s="98" t="str">
        <f t="shared" si="491"/>
        <v/>
      </c>
      <c r="BT786" s="89"/>
      <c r="BU786" s="98" t="str">
        <f t="shared" si="492"/>
        <v/>
      </c>
      <c r="BV786" s="98" t="str">
        <f t="shared" si="493"/>
        <v/>
      </c>
      <c r="BW786" s="89"/>
      <c r="BX786" s="152"/>
    </row>
    <row r="787" spans="1:76" s="64" customFormat="1" x14ac:dyDescent="0.25">
      <c r="A787" s="83">
        <v>23</v>
      </c>
      <c r="B787" s="109" t="str">
        <f t="shared" si="470"/>
        <v>Tropical-Humid: Kumar et al. 1998</v>
      </c>
      <c r="C787" s="108" t="s">
        <v>162</v>
      </c>
      <c r="D787" s="108" t="s">
        <v>161</v>
      </c>
      <c r="E787" s="108" t="s">
        <v>144</v>
      </c>
      <c r="F787" s="113" t="s">
        <v>160</v>
      </c>
      <c r="G787" s="108" t="s">
        <v>159</v>
      </c>
      <c r="H787" s="107" t="s">
        <v>108</v>
      </c>
      <c r="I787" s="106">
        <v>1998</v>
      </c>
      <c r="J787" s="106"/>
      <c r="K787" s="145">
        <f>2.77*0.5</f>
        <v>1.385</v>
      </c>
      <c r="L787" s="110" t="s">
        <v>141</v>
      </c>
      <c r="M787" s="145"/>
      <c r="N787" s="151" t="s">
        <v>141</v>
      </c>
      <c r="O787" s="105"/>
      <c r="P787" s="104" t="s">
        <v>165</v>
      </c>
      <c r="Q787" s="440"/>
      <c r="R787" s="440"/>
      <c r="T787" s="103"/>
      <c r="U787" s="101">
        <f t="shared" si="471"/>
        <v>1.385</v>
      </c>
      <c r="V787" s="102">
        <f t="shared" si="472"/>
        <v>1.385</v>
      </c>
      <c r="W787" s="101">
        <f t="shared" si="473"/>
        <v>0</v>
      </c>
      <c r="X787" s="100" t="str">
        <f t="shared" si="474"/>
        <v>t C/ha/yr</v>
      </c>
      <c r="Y787" s="89"/>
      <c r="Z787" s="89"/>
      <c r="AB787" s="152"/>
      <c r="AR787" s="152"/>
      <c r="AS787" s="89"/>
      <c r="AT787" s="89"/>
      <c r="AU787" s="112">
        <f t="shared" si="475"/>
        <v>0</v>
      </c>
      <c r="AV787" s="89"/>
      <c r="AW787" s="98" t="e">
        <f t="shared" si="476"/>
        <v>#REF!</v>
      </c>
      <c r="AX787" s="98" t="e">
        <f t="shared" si="477"/>
        <v>#REF!</v>
      </c>
      <c r="AY787" s="89"/>
      <c r="AZ787" s="98" t="e">
        <f t="shared" si="478"/>
        <v>#REF!</v>
      </c>
      <c r="BA787" s="98" t="e">
        <f t="shared" si="479"/>
        <v>#REF!</v>
      </c>
      <c r="BB787" s="89"/>
      <c r="BC787" s="98" t="e">
        <f t="shared" si="480"/>
        <v>#REF!</v>
      </c>
      <c r="BD787" s="98" t="e">
        <f t="shared" si="481"/>
        <v>#REF!</v>
      </c>
      <c r="BE787" s="89"/>
      <c r="BF787" s="98" t="e">
        <f t="shared" si="482"/>
        <v>#REF!</v>
      </c>
      <c r="BG787" s="98" t="e">
        <f t="shared" si="483"/>
        <v>#REF!</v>
      </c>
      <c r="BH787" s="89"/>
      <c r="BI787" s="98" t="e">
        <f t="shared" si="484"/>
        <v>#REF!</v>
      </c>
      <c r="BJ787" s="98" t="e">
        <f t="shared" si="485"/>
        <v>#REF!</v>
      </c>
      <c r="BK787" s="89"/>
      <c r="BL787" s="98" t="str">
        <f t="shared" si="486"/>
        <v/>
      </c>
      <c r="BM787" s="98" t="str">
        <f t="shared" si="487"/>
        <v/>
      </c>
      <c r="BN787" s="89"/>
      <c r="BO787" s="98" t="str">
        <f t="shared" si="488"/>
        <v/>
      </c>
      <c r="BP787" s="98" t="str">
        <f t="shared" si="489"/>
        <v/>
      </c>
      <c r="BQ787" s="89"/>
      <c r="BR787" s="98" t="str">
        <f t="shared" si="490"/>
        <v/>
      </c>
      <c r="BS787" s="98" t="str">
        <f t="shared" si="491"/>
        <v/>
      </c>
      <c r="BT787" s="89"/>
      <c r="BU787" s="98" t="str">
        <f t="shared" si="492"/>
        <v/>
      </c>
      <c r="BV787" s="98" t="str">
        <f t="shared" si="493"/>
        <v/>
      </c>
      <c r="BW787" s="89"/>
      <c r="BX787" s="152"/>
    </row>
    <row r="788" spans="1:76" s="64" customFormat="1" x14ac:dyDescent="0.25">
      <c r="A788" s="83">
        <v>24</v>
      </c>
      <c r="B788" s="109" t="str">
        <f t="shared" si="470"/>
        <v xml:space="preserve">Tropical-Humid: Kumar et al. 1998: </v>
      </c>
      <c r="C788" s="106" t="s">
        <v>164</v>
      </c>
      <c r="D788" s="106" t="s">
        <v>161</v>
      </c>
      <c r="E788" s="108" t="s">
        <v>144</v>
      </c>
      <c r="F788" s="106" t="s">
        <v>160</v>
      </c>
      <c r="G788" s="108" t="s">
        <v>159</v>
      </c>
      <c r="H788" s="107" t="s">
        <v>108</v>
      </c>
      <c r="I788" s="106">
        <v>1998</v>
      </c>
      <c r="J788" s="106"/>
      <c r="K788" s="145">
        <f>4.81*0.5</f>
        <v>2.4049999999999998</v>
      </c>
      <c r="L788" s="110" t="s">
        <v>141</v>
      </c>
      <c r="M788" s="145"/>
      <c r="N788" s="151" t="s">
        <v>141</v>
      </c>
      <c r="O788" s="105"/>
      <c r="P788" s="104" t="s">
        <v>163</v>
      </c>
      <c r="Q788" s="440"/>
      <c r="R788" s="440"/>
      <c r="T788" s="103"/>
      <c r="U788" s="101">
        <f t="shared" si="471"/>
        <v>2.4049999999999998</v>
      </c>
      <c r="V788" s="102">
        <f t="shared" si="472"/>
        <v>2.4049999999999998</v>
      </c>
      <c r="W788" s="101">
        <f t="shared" si="473"/>
        <v>0</v>
      </c>
      <c r="X788" s="100" t="str">
        <f t="shared" si="474"/>
        <v>t C/ha/yr</v>
      </c>
      <c r="Y788" s="89"/>
      <c r="Z788" s="89"/>
      <c r="AB788" s="152"/>
      <c r="AR788" s="152"/>
      <c r="AS788" s="89"/>
      <c r="AW788" s="98" t="e">
        <f t="shared" si="476"/>
        <v>#REF!</v>
      </c>
      <c r="AX788" s="98" t="e">
        <f t="shared" si="477"/>
        <v>#REF!</v>
      </c>
      <c r="AY788" s="89"/>
      <c r="AZ788" s="98" t="e">
        <f t="shared" si="478"/>
        <v>#REF!</v>
      </c>
      <c r="BA788" s="98" t="e">
        <f t="shared" si="479"/>
        <v>#REF!</v>
      </c>
      <c r="BB788" s="89"/>
      <c r="BC788" s="98" t="e">
        <f t="shared" si="480"/>
        <v>#REF!</v>
      </c>
      <c r="BD788" s="98" t="e">
        <f t="shared" si="481"/>
        <v>#REF!</v>
      </c>
      <c r="BE788" s="89"/>
      <c r="BF788" s="98" t="e">
        <f t="shared" si="482"/>
        <v>#REF!</v>
      </c>
      <c r="BG788" s="98" t="e">
        <f t="shared" si="483"/>
        <v>#REF!</v>
      </c>
      <c r="BH788" s="89"/>
      <c r="BI788" s="98" t="e">
        <f t="shared" si="484"/>
        <v>#REF!</v>
      </c>
      <c r="BJ788" s="98" t="e">
        <f t="shared" si="485"/>
        <v>#REF!</v>
      </c>
      <c r="BK788" s="89"/>
      <c r="BL788" s="98" t="str">
        <f t="shared" si="486"/>
        <v/>
      </c>
      <c r="BM788" s="98" t="str">
        <f t="shared" si="487"/>
        <v/>
      </c>
      <c r="BN788" s="89"/>
      <c r="BO788" s="98" t="str">
        <f t="shared" si="488"/>
        <v/>
      </c>
      <c r="BP788" s="98" t="str">
        <f t="shared" si="489"/>
        <v/>
      </c>
      <c r="BQ788" s="89"/>
      <c r="BR788" s="98" t="str">
        <f t="shared" si="490"/>
        <v/>
      </c>
      <c r="BS788" s="98" t="str">
        <f t="shared" si="491"/>
        <v/>
      </c>
      <c r="BT788" s="89"/>
      <c r="BU788" s="98" t="str">
        <f t="shared" si="492"/>
        <v/>
      </c>
      <c r="BV788" s="98" t="str">
        <f t="shared" si="493"/>
        <v/>
      </c>
      <c r="BW788" s="89"/>
      <c r="BX788" s="152"/>
    </row>
    <row r="789" spans="1:76" s="64" customFormat="1" x14ac:dyDescent="0.25">
      <c r="A789" s="83">
        <v>25</v>
      </c>
      <c r="B789" s="109" t="str">
        <f t="shared" si="470"/>
        <v>Tropical-Humid: Kumar et al. 1998</v>
      </c>
      <c r="C789" s="106" t="s">
        <v>162</v>
      </c>
      <c r="D789" s="106" t="s">
        <v>161</v>
      </c>
      <c r="E789" s="108" t="s">
        <v>144</v>
      </c>
      <c r="F789" s="106" t="s">
        <v>160</v>
      </c>
      <c r="G789" s="108" t="s">
        <v>159</v>
      </c>
      <c r="H789" s="107" t="s">
        <v>108</v>
      </c>
      <c r="I789" s="106">
        <v>1998</v>
      </c>
      <c r="J789" s="106"/>
      <c r="K789" s="145">
        <f>9.07*0.5</f>
        <v>4.5350000000000001</v>
      </c>
      <c r="L789" s="110" t="s">
        <v>141</v>
      </c>
      <c r="M789" s="145"/>
      <c r="N789" s="151" t="s">
        <v>141</v>
      </c>
      <c r="O789" s="105"/>
      <c r="P789" s="104" t="s">
        <v>158</v>
      </c>
      <c r="Q789" s="440"/>
      <c r="R789" s="440"/>
      <c r="T789" s="103"/>
      <c r="U789" s="101">
        <f t="shared" si="471"/>
        <v>4.5350000000000001</v>
      </c>
      <c r="V789" s="102">
        <f t="shared" si="472"/>
        <v>4.5350000000000001</v>
      </c>
      <c r="W789" s="101">
        <f t="shared" si="473"/>
        <v>0</v>
      </c>
      <c r="X789" s="100" t="str">
        <f t="shared" si="474"/>
        <v>t C/ha/yr</v>
      </c>
      <c r="Y789" s="89"/>
      <c r="Z789" s="89"/>
      <c r="AB789" s="152"/>
      <c r="AR789" s="152"/>
      <c r="AS789" s="89"/>
      <c r="AT789" s="89"/>
      <c r="AV789" s="89"/>
      <c r="AW789" s="98" t="e">
        <f t="shared" si="476"/>
        <v>#REF!</v>
      </c>
      <c r="AX789" s="98" t="e">
        <f t="shared" si="477"/>
        <v>#REF!</v>
      </c>
      <c r="AY789" s="89"/>
      <c r="AZ789" s="98" t="e">
        <f t="shared" si="478"/>
        <v>#REF!</v>
      </c>
      <c r="BA789" s="98" t="e">
        <f t="shared" si="479"/>
        <v>#REF!</v>
      </c>
      <c r="BB789" s="89"/>
      <c r="BC789" s="98" t="e">
        <f t="shared" si="480"/>
        <v>#REF!</v>
      </c>
      <c r="BD789" s="98" t="e">
        <f t="shared" si="481"/>
        <v>#REF!</v>
      </c>
      <c r="BE789" s="89"/>
      <c r="BF789" s="98" t="e">
        <f t="shared" si="482"/>
        <v>#REF!</v>
      </c>
      <c r="BG789" s="98" t="e">
        <f t="shared" si="483"/>
        <v>#REF!</v>
      </c>
      <c r="BH789" s="89"/>
      <c r="BI789" s="98" t="e">
        <f t="shared" si="484"/>
        <v>#REF!</v>
      </c>
      <c r="BJ789" s="98" t="e">
        <f t="shared" si="485"/>
        <v>#REF!</v>
      </c>
      <c r="BK789" s="89"/>
      <c r="BL789" s="98" t="str">
        <f t="shared" si="486"/>
        <v/>
      </c>
      <c r="BM789" s="98" t="str">
        <f t="shared" si="487"/>
        <v/>
      </c>
      <c r="BN789" s="89"/>
      <c r="BO789" s="98" t="str">
        <f t="shared" si="488"/>
        <v/>
      </c>
      <c r="BP789" s="98" t="str">
        <f t="shared" si="489"/>
        <v/>
      </c>
      <c r="BQ789" s="89"/>
      <c r="BR789" s="98" t="str">
        <f t="shared" si="490"/>
        <v/>
      </c>
      <c r="BS789" s="98" t="str">
        <f t="shared" si="491"/>
        <v/>
      </c>
      <c r="BT789" s="89"/>
      <c r="BU789" s="98" t="str">
        <f t="shared" si="492"/>
        <v/>
      </c>
      <c r="BV789" s="98" t="str">
        <f t="shared" si="493"/>
        <v/>
      </c>
      <c r="BW789" s="89"/>
      <c r="BX789" s="152"/>
    </row>
    <row r="790" spans="1:76" s="64" customFormat="1" x14ac:dyDescent="0.25">
      <c r="A790" s="83">
        <v>26</v>
      </c>
      <c r="B790" s="109" t="str">
        <f t="shared" si="470"/>
        <v xml:space="preserve">Temperate/Boreal-Semi-Arid: Udawatta and Jose 2011 </v>
      </c>
      <c r="C790" s="106" t="s">
        <v>157</v>
      </c>
      <c r="D790" s="106" t="s">
        <v>156</v>
      </c>
      <c r="E790" s="108" t="s">
        <v>155</v>
      </c>
      <c r="F790" s="106" t="s">
        <v>154</v>
      </c>
      <c r="G790" s="108" t="s">
        <v>153</v>
      </c>
      <c r="H790" s="107" t="s">
        <v>108</v>
      </c>
      <c r="I790" s="106">
        <v>2011</v>
      </c>
      <c r="J790" s="106"/>
      <c r="K790" s="145">
        <v>6.1</v>
      </c>
      <c r="L790" s="110" t="s">
        <v>141</v>
      </c>
      <c r="M790" s="145"/>
      <c r="N790" s="151" t="s">
        <v>141</v>
      </c>
      <c r="O790" s="105"/>
      <c r="P790" s="104" t="s">
        <v>152</v>
      </c>
      <c r="Q790" s="440"/>
      <c r="R790" s="440"/>
      <c r="T790" s="103"/>
      <c r="U790" s="101">
        <f t="shared" si="471"/>
        <v>6.1</v>
      </c>
      <c r="V790" s="102">
        <f t="shared" si="472"/>
        <v>6.1</v>
      </c>
      <c r="W790" s="101">
        <f t="shared" si="473"/>
        <v>0</v>
      </c>
      <c r="X790" s="100" t="str">
        <f t="shared" si="474"/>
        <v>t C/ha/yr</v>
      </c>
      <c r="Y790" s="89"/>
      <c r="Z790" s="89"/>
      <c r="AB790" s="152"/>
      <c r="AR790" s="152"/>
      <c r="AS790" s="89"/>
      <c r="AT790" s="89"/>
      <c r="AU790" s="99"/>
      <c r="AV790" s="89"/>
      <c r="AW790" s="98" t="e">
        <f t="shared" si="476"/>
        <v>#REF!</v>
      </c>
      <c r="AX790" s="98" t="e">
        <f t="shared" si="477"/>
        <v>#REF!</v>
      </c>
      <c r="AY790" s="89"/>
      <c r="AZ790" s="98" t="e">
        <f t="shared" si="478"/>
        <v>#REF!</v>
      </c>
      <c r="BA790" s="98" t="e">
        <f t="shared" si="479"/>
        <v>#REF!</v>
      </c>
      <c r="BB790" s="89"/>
      <c r="BC790" s="98" t="e">
        <f t="shared" si="480"/>
        <v>#REF!</v>
      </c>
      <c r="BD790" s="98" t="e">
        <f t="shared" si="481"/>
        <v>#REF!</v>
      </c>
      <c r="BE790" s="89"/>
      <c r="BF790" s="98" t="e">
        <f t="shared" si="482"/>
        <v>#REF!</v>
      </c>
      <c r="BG790" s="98" t="e">
        <f t="shared" si="483"/>
        <v>#REF!</v>
      </c>
      <c r="BH790" s="89"/>
      <c r="BI790" s="98" t="e">
        <f t="shared" si="484"/>
        <v>#REF!</v>
      </c>
      <c r="BJ790" s="98" t="e">
        <f t="shared" si="485"/>
        <v>#REF!</v>
      </c>
      <c r="BK790" s="89"/>
      <c r="BL790" s="98" t="str">
        <f t="shared" si="486"/>
        <v/>
      </c>
      <c r="BM790" s="98" t="str">
        <f t="shared" si="487"/>
        <v/>
      </c>
      <c r="BN790" s="89"/>
      <c r="BO790" s="98" t="str">
        <f t="shared" si="488"/>
        <v/>
      </c>
      <c r="BP790" s="98" t="str">
        <f t="shared" si="489"/>
        <v/>
      </c>
      <c r="BQ790" s="89"/>
      <c r="BR790" s="98" t="str">
        <f t="shared" si="490"/>
        <v/>
      </c>
      <c r="BS790" s="98" t="str">
        <f t="shared" si="491"/>
        <v/>
      </c>
      <c r="BT790" s="89"/>
      <c r="BU790" s="98" t="str">
        <f t="shared" si="492"/>
        <v/>
      </c>
      <c r="BV790" s="98" t="str">
        <f t="shared" si="493"/>
        <v/>
      </c>
      <c r="BW790" s="89"/>
      <c r="BX790" s="152"/>
    </row>
    <row r="791" spans="1:76" s="64" customFormat="1" x14ac:dyDescent="0.25">
      <c r="A791" s="83">
        <v>27</v>
      </c>
      <c r="B791" s="109" t="str">
        <f t="shared" si="470"/>
        <v>Temperate/Boreal-Humid: Montagnini and Nair 2004</v>
      </c>
      <c r="C791" s="106" t="s">
        <v>151</v>
      </c>
      <c r="D791" s="106" t="s">
        <v>150</v>
      </c>
      <c r="E791" s="108" t="s">
        <v>87</v>
      </c>
      <c r="F791" s="106" t="s">
        <v>149</v>
      </c>
      <c r="G791" s="108" t="s">
        <v>148</v>
      </c>
      <c r="H791" s="107" t="s">
        <v>108</v>
      </c>
      <c r="I791" s="106">
        <v>2004</v>
      </c>
      <c r="J791" s="106"/>
      <c r="K791" s="145">
        <f>(9*10^6)/(70*10^6)</f>
        <v>0.12857142857142856</v>
      </c>
      <c r="L791" s="110" t="s">
        <v>141</v>
      </c>
      <c r="M791" s="145"/>
      <c r="N791" s="151" t="s">
        <v>141</v>
      </c>
      <c r="O791" s="105"/>
      <c r="P791" s="104" t="s">
        <v>147</v>
      </c>
      <c r="Q791" s="440"/>
      <c r="R791" s="440"/>
      <c r="T791" s="103"/>
      <c r="U791" s="101">
        <f t="shared" si="471"/>
        <v>0.12857142857142856</v>
      </c>
      <c r="V791" s="102">
        <f t="shared" si="472"/>
        <v>0.12857142857142856</v>
      </c>
      <c r="W791" s="101">
        <f t="shared" si="473"/>
        <v>0</v>
      </c>
      <c r="X791" s="100" t="str">
        <f t="shared" si="474"/>
        <v>t C/ha/yr</v>
      </c>
      <c r="Y791" s="89"/>
      <c r="Z791" s="89"/>
      <c r="AB791" s="152"/>
      <c r="AR791" s="152"/>
      <c r="AS791" s="89"/>
      <c r="AT791" s="89"/>
      <c r="AU791" s="99"/>
      <c r="AV791" s="89"/>
      <c r="AW791" s="98" t="e">
        <f t="shared" si="476"/>
        <v>#REF!</v>
      </c>
      <c r="AX791" s="98" t="e">
        <f t="shared" si="477"/>
        <v>#REF!</v>
      </c>
      <c r="AY791" s="89"/>
      <c r="AZ791" s="98" t="e">
        <f t="shared" si="478"/>
        <v>#REF!</v>
      </c>
      <c r="BA791" s="98" t="e">
        <f t="shared" si="479"/>
        <v>#REF!</v>
      </c>
      <c r="BB791" s="89"/>
      <c r="BC791" s="98" t="e">
        <f t="shared" si="480"/>
        <v>#REF!</v>
      </c>
      <c r="BD791" s="98" t="e">
        <f t="shared" si="481"/>
        <v>#REF!</v>
      </c>
      <c r="BE791" s="89"/>
      <c r="BF791" s="98" t="e">
        <f t="shared" si="482"/>
        <v>#REF!</v>
      </c>
      <c r="BG791" s="98" t="e">
        <f t="shared" si="483"/>
        <v>#REF!</v>
      </c>
      <c r="BH791" s="89"/>
      <c r="BI791" s="98" t="e">
        <f t="shared" si="484"/>
        <v>#REF!</v>
      </c>
      <c r="BJ791" s="98" t="e">
        <f t="shared" si="485"/>
        <v>#REF!</v>
      </c>
      <c r="BK791" s="89"/>
      <c r="BL791" s="98" t="str">
        <f t="shared" si="486"/>
        <v/>
      </c>
      <c r="BM791" s="98" t="str">
        <f t="shared" si="487"/>
        <v/>
      </c>
      <c r="BN791" s="89"/>
      <c r="BO791" s="98" t="str">
        <f t="shared" si="488"/>
        <v/>
      </c>
      <c r="BP791" s="98" t="str">
        <f t="shared" si="489"/>
        <v/>
      </c>
      <c r="BQ791" s="89"/>
      <c r="BR791" s="98" t="str">
        <f t="shared" si="490"/>
        <v/>
      </c>
      <c r="BS791" s="98" t="str">
        <f t="shared" si="491"/>
        <v/>
      </c>
      <c r="BT791" s="89"/>
      <c r="BU791" s="98">
        <f t="shared" si="492"/>
        <v>0.12857142857142856</v>
      </c>
      <c r="BV791" s="98">
        <f t="shared" si="493"/>
        <v>0.12857142857142856</v>
      </c>
      <c r="BW791" s="89"/>
      <c r="BX791" s="152"/>
    </row>
    <row r="792" spans="1:76" s="64" customFormat="1" x14ac:dyDescent="0.25">
      <c r="A792" s="83">
        <v>28</v>
      </c>
      <c r="B792" s="109" t="str">
        <f t="shared" si="470"/>
        <v>Tropical-Semi-arid: Nair et al 2010</v>
      </c>
      <c r="C792" s="106" t="s">
        <v>146</v>
      </c>
      <c r="D792" s="106" t="s">
        <v>145</v>
      </c>
      <c r="E792" s="108" t="s">
        <v>144</v>
      </c>
      <c r="F792" s="106" t="s">
        <v>89</v>
      </c>
      <c r="G792" s="108" t="s">
        <v>143</v>
      </c>
      <c r="H792" s="107" t="s">
        <v>108</v>
      </c>
      <c r="I792" s="106">
        <v>2010</v>
      </c>
      <c r="J792" s="106"/>
      <c r="K792" s="145">
        <v>6.55</v>
      </c>
      <c r="L792" s="110" t="s">
        <v>141</v>
      </c>
      <c r="M792" s="145"/>
      <c r="N792" s="151" t="s">
        <v>141</v>
      </c>
      <c r="O792" s="105"/>
      <c r="P792" s="104" t="s">
        <v>142</v>
      </c>
      <c r="Q792" s="440"/>
      <c r="R792" s="440"/>
      <c r="T792" s="103"/>
      <c r="U792" s="101">
        <f t="shared" si="471"/>
        <v>6.55</v>
      </c>
      <c r="V792" s="102">
        <f t="shared" si="472"/>
        <v>6.55</v>
      </c>
      <c r="W792" s="101">
        <f t="shared" si="473"/>
        <v>0</v>
      </c>
      <c r="X792" s="100" t="str">
        <f t="shared" si="474"/>
        <v>t C/ha/yr</v>
      </c>
      <c r="Y792" s="89"/>
      <c r="Z792" s="89"/>
      <c r="AB792" s="152"/>
      <c r="AR792" s="152"/>
      <c r="AS792" s="89"/>
      <c r="AT792" s="89"/>
      <c r="AU792" s="99"/>
      <c r="AV792" s="89"/>
      <c r="AW792" s="98" t="e">
        <f t="shared" si="476"/>
        <v>#REF!</v>
      </c>
      <c r="AX792" s="98" t="e">
        <f t="shared" si="477"/>
        <v>#REF!</v>
      </c>
      <c r="AY792" s="89"/>
      <c r="AZ792" s="98" t="e">
        <f t="shared" si="478"/>
        <v>#REF!</v>
      </c>
      <c r="BA792" s="98" t="e">
        <f t="shared" si="479"/>
        <v>#REF!</v>
      </c>
      <c r="BB792" s="89"/>
      <c r="BC792" s="98" t="e">
        <f t="shared" si="480"/>
        <v>#REF!</v>
      </c>
      <c r="BD792" s="98" t="e">
        <f t="shared" si="481"/>
        <v>#REF!</v>
      </c>
      <c r="BE792" s="89"/>
      <c r="BF792" s="98" t="e">
        <f t="shared" si="482"/>
        <v>#REF!</v>
      </c>
      <c r="BG792" s="98" t="e">
        <f t="shared" si="483"/>
        <v>#REF!</v>
      </c>
      <c r="BH792" s="89"/>
      <c r="BI792" s="98" t="e">
        <f t="shared" si="484"/>
        <v>#REF!</v>
      </c>
      <c r="BJ792" s="98" t="e">
        <f t="shared" si="485"/>
        <v>#REF!</v>
      </c>
      <c r="BK792" s="89"/>
      <c r="BL792" s="98" t="str">
        <f t="shared" si="486"/>
        <v/>
      </c>
      <c r="BM792" s="98" t="str">
        <f t="shared" si="487"/>
        <v/>
      </c>
      <c r="BN792" s="89"/>
      <c r="BO792" s="98" t="str">
        <f t="shared" si="488"/>
        <v/>
      </c>
      <c r="BP792" s="98" t="str">
        <f t="shared" si="489"/>
        <v/>
      </c>
      <c r="BQ792" s="89"/>
      <c r="BR792" s="98" t="str">
        <f t="shared" si="490"/>
        <v/>
      </c>
      <c r="BS792" s="98" t="str">
        <f t="shared" si="491"/>
        <v/>
      </c>
      <c r="BT792" s="89"/>
      <c r="BU792" s="98" t="str">
        <f t="shared" si="492"/>
        <v/>
      </c>
      <c r="BV792" s="98" t="str">
        <f t="shared" si="493"/>
        <v/>
      </c>
      <c r="BW792" s="89"/>
      <c r="BX792" s="152"/>
    </row>
    <row r="793" spans="1:76" s="64" customFormat="1" x14ac:dyDescent="0.25">
      <c r="A793" s="83">
        <v>29</v>
      </c>
      <c r="B793" s="109" t="str">
        <f t="shared" si="470"/>
        <v xml:space="preserve">: </v>
      </c>
      <c r="C793" s="106"/>
      <c r="D793" s="106"/>
      <c r="E793" s="108"/>
      <c r="F793" s="106"/>
      <c r="G793" s="108"/>
      <c r="H793" s="107"/>
      <c r="I793" s="106"/>
      <c r="J793" s="106"/>
      <c r="K793" s="104"/>
      <c r="L793" s="110"/>
      <c r="M793" s="145"/>
      <c r="N793" s="151" t="s">
        <v>141</v>
      </c>
      <c r="O793" s="105"/>
      <c r="P793" s="104"/>
      <c r="Q793" s="440"/>
      <c r="R793" s="440"/>
      <c r="T793" s="103"/>
      <c r="U793" s="101" t="str">
        <f t="shared" si="471"/>
        <v/>
      </c>
      <c r="V793" s="102" t="str">
        <f t="shared" si="472"/>
        <v/>
      </c>
      <c r="W793" s="101" t="str">
        <f t="shared" si="473"/>
        <v/>
      </c>
      <c r="X793" s="100" t="str">
        <f t="shared" si="474"/>
        <v>t C/ha/yr</v>
      </c>
      <c r="Y793" s="89"/>
      <c r="Z793" s="89"/>
      <c r="AB793" s="152"/>
      <c r="AR793" s="152"/>
      <c r="AS793" s="89"/>
      <c r="AT793" s="89"/>
      <c r="AU793" s="99"/>
      <c r="AV793" s="89"/>
      <c r="AW793" s="98" t="e">
        <f t="shared" si="476"/>
        <v>#REF!</v>
      </c>
      <c r="AX793" s="98" t="e">
        <f t="shared" si="477"/>
        <v>#REF!</v>
      </c>
      <c r="AY793" s="89"/>
      <c r="AZ793" s="98" t="e">
        <f t="shared" si="478"/>
        <v>#REF!</v>
      </c>
      <c r="BA793" s="98" t="e">
        <f t="shared" si="479"/>
        <v>#REF!</v>
      </c>
      <c r="BB793" s="89"/>
      <c r="BC793" s="98" t="e">
        <f t="shared" si="480"/>
        <v>#REF!</v>
      </c>
      <c r="BD793" s="98" t="e">
        <f t="shared" si="481"/>
        <v>#REF!</v>
      </c>
      <c r="BE793" s="89"/>
      <c r="BF793" s="98" t="e">
        <f t="shared" si="482"/>
        <v>#REF!</v>
      </c>
      <c r="BG793" s="98" t="e">
        <f t="shared" si="483"/>
        <v>#REF!</v>
      </c>
      <c r="BH793" s="89"/>
      <c r="BI793" s="98" t="e">
        <f t="shared" si="484"/>
        <v>#REF!</v>
      </c>
      <c r="BJ793" s="98" t="e">
        <f t="shared" si="485"/>
        <v>#REF!</v>
      </c>
      <c r="BK793" s="89"/>
      <c r="BL793" s="98" t="str">
        <f t="shared" si="486"/>
        <v/>
      </c>
      <c r="BM793" s="98" t="str">
        <f t="shared" si="487"/>
        <v/>
      </c>
      <c r="BN793" s="89"/>
      <c r="BO793" s="98" t="str">
        <f t="shared" si="488"/>
        <v/>
      </c>
      <c r="BP793" s="98" t="str">
        <f t="shared" si="489"/>
        <v/>
      </c>
      <c r="BQ793" s="89"/>
      <c r="BR793" s="98" t="str">
        <f t="shared" si="490"/>
        <v/>
      </c>
      <c r="BS793" s="98" t="str">
        <f t="shared" si="491"/>
        <v/>
      </c>
      <c r="BT793" s="89"/>
      <c r="BU793" s="98" t="str">
        <f t="shared" si="492"/>
        <v/>
      </c>
      <c r="BV793" s="98" t="str">
        <f t="shared" si="493"/>
        <v/>
      </c>
      <c r="BW793" s="89"/>
      <c r="BX793" s="152"/>
    </row>
    <row r="794" spans="1:76" s="64" customFormat="1" x14ac:dyDescent="0.25">
      <c r="A794" s="83">
        <v>30</v>
      </c>
      <c r="B794" s="109" t="str">
        <f t="shared" si="470"/>
        <v xml:space="preserve">: </v>
      </c>
      <c r="C794" s="106"/>
      <c r="D794" s="106"/>
      <c r="E794" s="108"/>
      <c r="F794" s="106"/>
      <c r="G794" s="108"/>
      <c r="H794" s="107"/>
      <c r="I794" s="106"/>
      <c r="J794" s="106"/>
      <c r="K794" s="104"/>
      <c r="L794" s="110"/>
      <c r="M794" s="145"/>
      <c r="N794" s="151" t="s">
        <v>141</v>
      </c>
      <c r="O794" s="105"/>
      <c r="P794" s="104"/>
      <c r="Q794" s="440"/>
      <c r="R794" s="440"/>
      <c r="T794" s="103"/>
      <c r="U794" s="101" t="str">
        <f t="shared" si="471"/>
        <v/>
      </c>
      <c r="V794" s="102" t="str">
        <f t="shared" si="472"/>
        <v/>
      </c>
      <c r="W794" s="101" t="str">
        <f t="shared" si="473"/>
        <v/>
      </c>
      <c r="X794" s="100" t="str">
        <f t="shared" si="474"/>
        <v>t C/ha/yr</v>
      </c>
      <c r="Y794" s="89"/>
      <c r="Z794" s="89"/>
      <c r="AB794" s="152"/>
      <c r="AR794" s="152"/>
      <c r="AS794" s="89"/>
      <c r="AT794" s="89"/>
      <c r="AU794" s="99"/>
      <c r="AV794" s="89"/>
      <c r="AW794" s="98" t="e">
        <f t="shared" si="476"/>
        <v>#REF!</v>
      </c>
      <c r="AX794" s="98" t="e">
        <f t="shared" si="477"/>
        <v>#REF!</v>
      </c>
      <c r="AY794" s="89"/>
      <c r="AZ794" s="98" t="e">
        <f t="shared" si="478"/>
        <v>#REF!</v>
      </c>
      <c r="BA794" s="98" t="e">
        <f t="shared" si="479"/>
        <v>#REF!</v>
      </c>
      <c r="BB794" s="89"/>
      <c r="BC794" s="98" t="e">
        <f t="shared" si="480"/>
        <v>#REF!</v>
      </c>
      <c r="BD794" s="98" t="e">
        <f t="shared" si="481"/>
        <v>#REF!</v>
      </c>
      <c r="BE794" s="89"/>
      <c r="BF794" s="98" t="e">
        <f t="shared" si="482"/>
        <v>#REF!</v>
      </c>
      <c r="BG794" s="98" t="e">
        <f t="shared" si="483"/>
        <v>#REF!</v>
      </c>
      <c r="BH794" s="89"/>
      <c r="BI794" s="98" t="e">
        <f t="shared" si="484"/>
        <v>#REF!</v>
      </c>
      <c r="BJ794" s="98" t="e">
        <f t="shared" si="485"/>
        <v>#REF!</v>
      </c>
      <c r="BK794" s="89"/>
      <c r="BL794" s="98" t="str">
        <f t="shared" si="486"/>
        <v/>
      </c>
      <c r="BM794" s="98" t="str">
        <f t="shared" si="487"/>
        <v/>
      </c>
      <c r="BN794" s="89"/>
      <c r="BO794" s="98" t="str">
        <f t="shared" si="488"/>
        <v/>
      </c>
      <c r="BP794" s="98" t="str">
        <f t="shared" si="489"/>
        <v/>
      </c>
      <c r="BQ794" s="89"/>
      <c r="BR794" s="98" t="str">
        <f t="shared" si="490"/>
        <v/>
      </c>
      <c r="BS794" s="98" t="str">
        <f t="shared" si="491"/>
        <v/>
      </c>
      <c r="BT794" s="89"/>
      <c r="BU794" s="98" t="str">
        <f t="shared" si="492"/>
        <v/>
      </c>
      <c r="BV794" s="98" t="str">
        <f t="shared" si="493"/>
        <v/>
      </c>
      <c r="BW794" s="89"/>
      <c r="BX794" s="152"/>
    </row>
    <row r="795" spans="1:76" s="64" customFormat="1" x14ac:dyDescent="0.25">
      <c r="A795" s="83">
        <v>31</v>
      </c>
      <c r="B795" s="109" t="str">
        <f t="shared" si="470"/>
        <v xml:space="preserve">: </v>
      </c>
      <c r="C795" s="106"/>
      <c r="D795" s="106"/>
      <c r="E795" s="108"/>
      <c r="F795" s="106"/>
      <c r="G795" s="108"/>
      <c r="H795" s="107"/>
      <c r="I795" s="106"/>
      <c r="J795" s="106"/>
      <c r="K795" s="104"/>
      <c r="L795" s="110"/>
      <c r="M795" s="145"/>
      <c r="N795" s="151" t="s">
        <v>141</v>
      </c>
      <c r="O795" s="105"/>
      <c r="P795" s="104"/>
      <c r="Q795" s="440"/>
      <c r="R795" s="440"/>
      <c r="T795" s="103"/>
      <c r="U795" s="101" t="str">
        <f t="shared" si="471"/>
        <v/>
      </c>
      <c r="V795" s="102" t="str">
        <f t="shared" si="472"/>
        <v/>
      </c>
      <c r="W795" s="101" t="str">
        <f t="shared" si="473"/>
        <v/>
      </c>
      <c r="X795" s="100" t="str">
        <f t="shared" si="474"/>
        <v>t C/ha/yr</v>
      </c>
      <c r="Y795" s="89"/>
      <c r="Z795" s="89"/>
      <c r="AB795" s="152"/>
      <c r="AR795" s="152"/>
      <c r="AS795" s="89"/>
      <c r="AT795" s="89"/>
      <c r="AU795" s="99"/>
      <c r="AV795" s="89"/>
      <c r="AW795" s="98" t="e">
        <f t="shared" si="476"/>
        <v>#REF!</v>
      </c>
      <c r="AX795" s="98" t="e">
        <f t="shared" si="477"/>
        <v>#REF!</v>
      </c>
      <c r="AY795" s="89"/>
      <c r="AZ795" s="98" t="e">
        <f t="shared" si="478"/>
        <v>#REF!</v>
      </c>
      <c r="BA795" s="98" t="e">
        <f t="shared" si="479"/>
        <v>#REF!</v>
      </c>
      <c r="BB795" s="89"/>
      <c r="BC795" s="98" t="e">
        <f t="shared" si="480"/>
        <v>#REF!</v>
      </c>
      <c r="BD795" s="98" t="e">
        <f t="shared" si="481"/>
        <v>#REF!</v>
      </c>
      <c r="BE795" s="89"/>
      <c r="BF795" s="98" t="e">
        <f t="shared" si="482"/>
        <v>#REF!</v>
      </c>
      <c r="BG795" s="98" t="e">
        <f t="shared" si="483"/>
        <v>#REF!</v>
      </c>
      <c r="BH795" s="89"/>
      <c r="BI795" s="98" t="e">
        <f t="shared" si="484"/>
        <v>#REF!</v>
      </c>
      <c r="BJ795" s="98" t="e">
        <f t="shared" si="485"/>
        <v>#REF!</v>
      </c>
      <c r="BK795" s="89"/>
      <c r="BL795" s="98" t="str">
        <f t="shared" si="486"/>
        <v/>
      </c>
      <c r="BM795" s="98" t="str">
        <f t="shared" si="487"/>
        <v/>
      </c>
      <c r="BN795" s="89"/>
      <c r="BO795" s="98" t="str">
        <f t="shared" si="488"/>
        <v/>
      </c>
      <c r="BP795" s="98" t="str">
        <f t="shared" si="489"/>
        <v/>
      </c>
      <c r="BQ795" s="89"/>
      <c r="BR795" s="98" t="str">
        <f t="shared" si="490"/>
        <v/>
      </c>
      <c r="BS795" s="98" t="str">
        <f t="shared" si="491"/>
        <v/>
      </c>
      <c r="BT795" s="89"/>
      <c r="BU795" s="98" t="str">
        <f t="shared" si="492"/>
        <v/>
      </c>
      <c r="BV795" s="98" t="str">
        <f t="shared" si="493"/>
        <v/>
      </c>
      <c r="BW795" s="89"/>
      <c r="BX795" s="152"/>
    </row>
    <row r="796" spans="1:76" s="64" customFormat="1" x14ac:dyDescent="0.25">
      <c r="A796" s="83">
        <v>32</v>
      </c>
      <c r="B796" s="109" t="str">
        <f t="shared" si="470"/>
        <v xml:space="preserve">: </v>
      </c>
      <c r="C796" s="106"/>
      <c r="D796" s="106"/>
      <c r="E796" s="108"/>
      <c r="F796" s="106"/>
      <c r="G796" s="108"/>
      <c r="H796" s="107"/>
      <c r="I796" s="106"/>
      <c r="J796" s="106"/>
      <c r="K796" s="104"/>
      <c r="L796" s="110"/>
      <c r="M796" s="145"/>
      <c r="N796" s="151" t="s">
        <v>141</v>
      </c>
      <c r="O796" s="105"/>
      <c r="P796" s="104"/>
      <c r="Q796" s="440"/>
      <c r="R796" s="440"/>
      <c r="T796" s="103"/>
      <c r="U796" s="101" t="str">
        <f t="shared" si="471"/>
        <v/>
      </c>
      <c r="V796" s="102" t="str">
        <f t="shared" si="472"/>
        <v/>
      </c>
      <c r="W796" s="101" t="str">
        <f t="shared" si="473"/>
        <v/>
      </c>
      <c r="X796" s="100" t="str">
        <f t="shared" si="474"/>
        <v>t C/ha/yr</v>
      </c>
      <c r="Y796" s="89"/>
      <c r="Z796" s="89"/>
      <c r="AB796" s="152"/>
      <c r="AR796" s="152"/>
      <c r="AS796" s="89"/>
      <c r="AT796" s="89"/>
      <c r="AU796" s="99"/>
      <c r="AV796" s="89"/>
      <c r="AW796" s="98" t="e">
        <f t="shared" si="476"/>
        <v>#REF!</v>
      </c>
      <c r="AX796" s="98" t="e">
        <f t="shared" si="477"/>
        <v>#REF!</v>
      </c>
      <c r="AY796" s="89"/>
      <c r="AZ796" s="98" t="e">
        <f t="shared" si="478"/>
        <v>#REF!</v>
      </c>
      <c r="BA796" s="98" t="e">
        <f t="shared" si="479"/>
        <v>#REF!</v>
      </c>
      <c r="BB796" s="89"/>
      <c r="BC796" s="98" t="e">
        <f t="shared" si="480"/>
        <v>#REF!</v>
      </c>
      <c r="BD796" s="98" t="e">
        <f t="shared" si="481"/>
        <v>#REF!</v>
      </c>
      <c r="BE796" s="89"/>
      <c r="BF796" s="98" t="e">
        <f t="shared" si="482"/>
        <v>#REF!</v>
      </c>
      <c r="BG796" s="98" t="e">
        <f t="shared" si="483"/>
        <v>#REF!</v>
      </c>
      <c r="BH796" s="89"/>
      <c r="BI796" s="98" t="e">
        <f t="shared" si="484"/>
        <v>#REF!</v>
      </c>
      <c r="BJ796" s="98" t="e">
        <f t="shared" si="485"/>
        <v>#REF!</v>
      </c>
      <c r="BK796" s="89"/>
      <c r="BL796" s="98" t="str">
        <f t="shared" si="486"/>
        <v/>
      </c>
      <c r="BM796" s="98" t="str">
        <f t="shared" si="487"/>
        <v/>
      </c>
      <c r="BN796" s="89"/>
      <c r="BO796" s="98" t="str">
        <f t="shared" si="488"/>
        <v/>
      </c>
      <c r="BP796" s="98" t="str">
        <f t="shared" si="489"/>
        <v/>
      </c>
      <c r="BQ796" s="89"/>
      <c r="BR796" s="98" t="str">
        <f t="shared" si="490"/>
        <v/>
      </c>
      <c r="BS796" s="98" t="str">
        <f t="shared" si="491"/>
        <v/>
      </c>
      <c r="BT796" s="89"/>
      <c r="BU796" s="98" t="str">
        <f t="shared" si="492"/>
        <v/>
      </c>
      <c r="BV796" s="98" t="str">
        <f t="shared" si="493"/>
        <v/>
      </c>
      <c r="BW796" s="89"/>
      <c r="BX796" s="152"/>
    </row>
    <row r="797" spans="1:76" s="64" customFormat="1" x14ac:dyDescent="0.25">
      <c r="A797" s="83">
        <v>33</v>
      </c>
      <c r="B797" s="109" t="str">
        <f t="shared" si="470"/>
        <v xml:space="preserve">: </v>
      </c>
      <c r="C797" s="106"/>
      <c r="D797" s="106"/>
      <c r="E797" s="108"/>
      <c r="F797" s="106"/>
      <c r="G797" s="108"/>
      <c r="H797" s="107"/>
      <c r="I797" s="106"/>
      <c r="J797" s="106"/>
      <c r="K797" s="104"/>
      <c r="L797" s="110"/>
      <c r="M797" s="104"/>
      <c r="N797" s="151" t="s">
        <v>141</v>
      </c>
      <c r="O797" s="105"/>
      <c r="P797" s="104"/>
      <c r="Q797" s="440"/>
      <c r="R797" s="440"/>
      <c r="T797" s="103"/>
      <c r="U797" s="101" t="str">
        <f t="shared" si="471"/>
        <v/>
      </c>
      <c r="V797" s="102" t="str">
        <f t="shared" si="472"/>
        <v/>
      </c>
      <c r="W797" s="101" t="str">
        <f t="shared" si="473"/>
        <v/>
      </c>
      <c r="X797" s="100" t="str">
        <f t="shared" si="474"/>
        <v>t C/ha/yr</v>
      </c>
      <c r="Y797" s="89"/>
      <c r="Z797" s="89"/>
      <c r="AB797" s="152"/>
      <c r="AR797" s="152"/>
      <c r="AS797" s="89"/>
      <c r="AT797" s="89"/>
      <c r="AU797" s="99"/>
      <c r="AV797" s="89"/>
      <c r="AW797" s="98" t="e">
        <f t="shared" si="476"/>
        <v>#REF!</v>
      </c>
      <c r="AX797" s="98" t="e">
        <f t="shared" si="477"/>
        <v>#REF!</v>
      </c>
      <c r="AY797" s="89"/>
      <c r="AZ797" s="98" t="e">
        <f t="shared" si="478"/>
        <v>#REF!</v>
      </c>
      <c r="BA797" s="98" t="e">
        <f t="shared" si="479"/>
        <v>#REF!</v>
      </c>
      <c r="BB797" s="89"/>
      <c r="BC797" s="98" t="e">
        <f t="shared" si="480"/>
        <v>#REF!</v>
      </c>
      <c r="BD797" s="98" t="e">
        <f t="shared" si="481"/>
        <v>#REF!</v>
      </c>
      <c r="BE797" s="89"/>
      <c r="BF797" s="98" t="e">
        <f t="shared" si="482"/>
        <v>#REF!</v>
      </c>
      <c r="BG797" s="98" t="e">
        <f t="shared" si="483"/>
        <v>#REF!</v>
      </c>
      <c r="BH797" s="89"/>
      <c r="BI797" s="98" t="e">
        <f t="shared" si="484"/>
        <v>#REF!</v>
      </c>
      <c r="BJ797" s="98" t="e">
        <f t="shared" si="485"/>
        <v>#REF!</v>
      </c>
      <c r="BK797" s="89"/>
      <c r="BL797" s="98" t="str">
        <f t="shared" si="486"/>
        <v/>
      </c>
      <c r="BM797" s="98" t="str">
        <f t="shared" si="487"/>
        <v/>
      </c>
      <c r="BN797" s="89"/>
      <c r="BO797" s="98" t="str">
        <f t="shared" si="488"/>
        <v/>
      </c>
      <c r="BP797" s="98" t="str">
        <f t="shared" si="489"/>
        <v/>
      </c>
      <c r="BQ797" s="89"/>
      <c r="BR797" s="98" t="str">
        <f t="shared" si="490"/>
        <v/>
      </c>
      <c r="BS797" s="98" t="str">
        <f t="shared" si="491"/>
        <v/>
      </c>
      <c r="BT797" s="89"/>
      <c r="BU797" s="98" t="str">
        <f t="shared" si="492"/>
        <v/>
      </c>
      <c r="BV797" s="98" t="str">
        <f t="shared" si="493"/>
        <v/>
      </c>
      <c r="BW797" s="89"/>
      <c r="BX797" s="152"/>
    </row>
    <row r="798" spans="1:76" s="64" customFormat="1" x14ac:dyDescent="0.25">
      <c r="A798" s="83">
        <v>34</v>
      </c>
      <c r="B798" s="109" t="str">
        <f t="shared" si="470"/>
        <v xml:space="preserve">: </v>
      </c>
      <c r="C798" s="106"/>
      <c r="D798" s="106"/>
      <c r="E798" s="108"/>
      <c r="F798" s="106"/>
      <c r="G798" s="108"/>
      <c r="H798" s="107"/>
      <c r="I798" s="106"/>
      <c r="J798" s="106"/>
      <c r="K798" s="104"/>
      <c r="L798" s="110"/>
      <c r="M798" s="104"/>
      <c r="N798" s="151" t="s">
        <v>141</v>
      </c>
      <c r="O798" s="105"/>
      <c r="P798" s="104"/>
      <c r="Q798" s="440"/>
      <c r="R798" s="440"/>
      <c r="T798" s="103"/>
      <c r="U798" s="101" t="str">
        <f t="shared" si="471"/>
        <v/>
      </c>
      <c r="V798" s="102" t="str">
        <f t="shared" si="472"/>
        <v/>
      </c>
      <c r="W798" s="101" t="str">
        <f t="shared" si="473"/>
        <v/>
      </c>
      <c r="X798" s="100" t="str">
        <f t="shared" si="474"/>
        <v>t C/ha/yr</v>
      </c>
      <c r="Y798" s="89"/>
      <c r="Z798" s="89"/>
      <c r="AB798" s="152"/>
      <c r="AR798" s="152"/>
      <c r="AS798" s="89"/>
      <c r="AT798" s="89"/>
      <c r="AU798" s="99"/>
      <c r="AV798" s="89"/>
      <c r="AW798" s="98" t="e">
        <f t="shared" si="476"/>
        <v>#REF!</v>
      </c>
      <c r="AX798" s="98" t="e">
        <f t="shared" si="477"/>
        <v>#REF!</v>
      </c>
      <c r="AY798" s="89"/>
      <c r="AZ798" s="98" t="e">
        <f t="shared" si="478"/>
        <v>#REF!</v>
      </c>
      <c r="BA798" s="98" t="e">
        <f t="shared" si="479"/>
        <v>#REF!</v>
      </c>
      <c r="BB798" s="89"/>
      <c r="BC798" s="98" t="e">
        <f t="shared" si="480"/>
        <v>#REF!</v>
      </c>
      <c r="BD798" s="98" t="e">
        <f t="shared" si="481"/>
        <v>#REF!</v>
      </c>
      <c r="BE798" s="89"/>
      <c r="BF798" s="98" t="e">
        <f t="shared" si="482"/>
        <v>#REF!</v>
      </c>
      <c r="BG798" s="98" t="e">
        <f t="shared" si="483"/>
        <v>#REF!</v>
      </c>
      <c r="BH798" s="89"/>
      <c r="BI798" s="98" t="e">
        <f t="shared" si="484"/>
        <v>#REF!</v>
      </c>
      <c r="BJ798" s="98" t="e">
        <f t="shared" si="485"/>
        <v>#REF!</v>
      </c>
      <c r="BK798" s="89"/>
      <c r="BL798" s="98" t="str">
        <f t="shared" si="486"/>
        <v/>
      </c>
      <c r="BM798" s="98" t="str">
        <f t="shared" si="487"/>
        <v/>
      </c>
      <c r="BN798" s="89"/>
      <c r="BO798" s="98" t="str">
        <f t="shared" si="488"/>
        <v/>
      </c>
      <c r="BP798" s="98" t="str">
        <f t="shared" si="489"/>
        <v/>
      </c>
      <c r="BQ798" s="89"/>
      <c r="BR798" s="98" t="str">
        <f t="shared" si="490"/>
        <v/>
      </c>
      <c r="BS798" s="98" t="str">
        <f t="shared" si="491"/>
        <v/>
      </c>
      <c r="BT798" s="89"/>
      <c r="BU798" s="98" t="str">
        <f t="shared" si="492"/>
        <v/>
      </c>
      <c r="BV798" s="98" t="str">
        <f t="shared" si="493"/>
        <v/>
      </c>
      <c r="BW798" s="89"/>
      <c r="BX798" s="152"/>
    </row>
    <row r="799" spans="1:76" s="64" customFormat="1" x14ac:dyDescent="0.25">
      <c r="A799" s="83">
        <v>35</v>
      </c>
      <c r="B799" s="109" t="str">
        <f t="shared" si="470"/>
        <v xml:space="preserve">: </v>
      </c>
      <c r="C799" s="106"/>
      <c r="D799" s="106"/>
      <c r="E799" s="108"/>
      <c r="F799" s="106"/>
      <c r="G799" s="108"/>
      <c r="H799" s="107"/>
      <c r="I799" s="106"/>
      <c r="J799" s="106"/>
      <c r="K799" s="104"/>
      <c r="L799" s="110"/>
      <c r="M799" s="104"/>
      <c r="N799" s="151" t="s">
        <v>141</v>
      </c>
      <c r="O799" s="105"/>
      <c r="P799" s="104"/>
      <c r="Q799" s="440"/>
      <c r="R799" s="440"/>
      <c r="T799" s="103"/>
      <c r="U799" s="101" t="str">
        <f t="shared" si="471"/>
        <v/>
      </c>
      <c r="V799" s="102" t="str">
        <f t="shared" si="472"/>
        <v/>
      </c>
      <c r="W799" s="101" t="str">
        <f t="shared" si="473"/>
        <v/>
      </c>
      <c r="X799" s="100" t="str">
        <f t="shared" si="474"/>
        <v>t C/ha/yr</v>
      </c>
      <c r="Y799" s="89"/>
      <c r="Z799" s="89"/>
      <c r="AB799" s="152"/>
      <c r="AR799" s="152"/>
      <c r="AS799" s="89"/>
      <c r="AT799" s="89"/>
      <c r="AU799" s="99"/>
      <c r="AV799" s="89"/>
      <c r="AW799" s="98" t="e">
        <f t="shared" si="476"/>
        <v>#REF!</v>
      </c>
      <c r="AX799" s="98" t="e">
        <f t="shared" si="477"/>
        <v>#REF!</v>
      </c>
      <c r="AY799" s="89"/>
      <c r="AZ799" s="98" t="e">
        <f t="shared" si="478"/>
        <v>#REF!</v>
      </c>
      <c r="BA799" s="98" t="e">
        <f t="shared" si="479"/>
        <v>#REF!</v>
      </c>
      <c r="BB799" s="89"/>
      <c r="BC799" s="98" t="e">
        <f t="shared" si="480"/>
        <v>#REF!</v>
      </c>
      <c r="BD799" s="98" t="e">
        <f t="shared" si="481"/>
        <v>#REF!</v>
      </c>
      <c r="BE799" s="89"/>
      <c r="BF799" s="98" t="e">
        <f t="shared" si="482"/>
        <v>#REF!</v>
      </c>
      <c r="BG799" s="98" t="e">
        <f t="shared" si="483"/>
        <v>#REF!</v>
      </c>
      <c r="BH799" s="89"/>
      <c r="BI799" s="98" t="e">
        <f t="shared" si="484"/>
        <v>#REF!</v>
      </c>
      <c r="BJ799" s="98" t="e">
        <f t="shared" si="485"/>
        <v>#REF!</v>
      </c>
      <c r="BK799" s="89"/>
      <c r="BL799" s="98" t="str">
        <f t="shared" si="486"/>
        <v/>
      </c>
      <c r="BM799" s="98" t="str">
        <f t="shared" si="487"/>
        <v/>
      </c>
      <c r="BN799" s="89"/>
      <c r="BO799" s="98" t="str">
        <f t="shared" si="488"/>
        <v/>
      </c>
      <c r="BP799" s="98" t="str">
        <f t="shared" si="489"/>
        <v/>
      </c>
      <c r="BQ799" s="89"/>
      <c r="BR799" s="98" t="str">
        <f t="shared" si="490"/>
        <v/>
      </c>
      <c r="BS799" s="98" t="str">
        <f t="shared" si="491"/>
        <v/>
      </c>
      <c r="BT799" s="89"/>
      <c r="BU799" s="98" t="str">
        <f t="shared" si="492"/>
        <v/>
      </c>
      <c r="BV799" s="98" t="str">
        <f t="shared" si="493"/>
        <v/>
      </c>
      <c r="BW799" s="89"/>
      <c r="BX799" s="152"/>
    </row>
    <row r="800" spans="1:76" s="64" customFormat="1" x14ac:dyDescent="0.25">
      <c r="A800" s="83">
        <v>36</v>
      </c>
      <c r="B800" s="109" t="str">
        <f t="shared" si="470"/>
        <v xml:space="preserve">: </v>
      </c>
      <c r="C800" s="106"/>
      <c r="D800" s="106"/>
      <c r="E800" s="108"/>
      <c r="F800" s="106"/>
      <c r="G800" s="108"/>
      <c r="H800" s="107"/>
      <c r="I800" s="106"/>
      <c r="J800" s="106"/>
      <c r="K800" s="104"/>
      <c r="L800" s="110"/>
      <c r="M800" s="104"/>
      <c r="N800" s="151" t="s">
        <v>141</v>
      </c>
      <c r="O800" s="105"/>
      <c r="P800" s="104"/>
      <c r="Q800" s="440"/>
      <c r="R800" s="440"/>
      <c r="T800" s="103"/>
      <c r="U800" s="101" t="str">
        <f t="shared" si="471"/>
        <v/>
      </c>
      <c r="V800" s="102" t="str">
        <f t="shared" si="472"/>
        <v/>
      </c>
      <c r="W800" s="101" t="str">
        <f t="shared" si="473"/>
        <v/>
      </c>
      <c r="X800" s="100" t="str">
        <f t="shared" si="474"/>
        <v>t C/ha/yr</v>
      </c>
      <c r="Y800" s="89"/>
      <c r="Z800" s="89"/>
      <c r="AB800" s="152"/>
      <c r="AR800" s="152"/>
      <c r="AS800" s="89"/>
      <c r="AT800" s="89"/>
      <c r="AU800" s="99"/>
      <c r="AV800" s="89"/>
      <c r="AW800" s="98" t="e">
        <f t="shared" si="476"/>
        <v>#REF!</v>
      </c>
      <c r="AX800" s="98" t="e">
        <f t="shared" si="477"/>
        <v>#REF!</v>
      </c>
      <c r="AY800" s="89"/>
      <c r="AZ800" s="98" t="e">
        <f t="shared" si="478"/>
        <v>#REF!</v>
      </c>
      <c r="BA800" s="98" t="e">
        <f t="shared" si="479"/>
        <v>#REF!</v>
      </c>
      <c r="BB800" s="89"/>
      <c r="BC800" s="98" t="e">
        <f t="shared" si="480"/>
        <v>#REF!</v>
      </c>
      <c r="BD800" s="98" t="e">
        <f t="shared" si="481"/>
        <v>#REF!</v>
      </c>
      <c r="BE800" s="89"/>
      <c r="BF800" s="98" t="e">
        <f t="shared" si="482"/>
        <v>#REF!</v>
      </c>
      <c r="BG800" s="98" t="e">
        <f t="shared" si="483"/>
        <v>#REF!</v>
      </c>
      <c r="BH800" s="89"/>
      <c r="BI800" s="98" t="e">
        <f t="shared" si="484"/>
        <v>#REF!</v>
      </c>
      <c r="BJ800" s="98" t="e">
        <f t="shared" si="485"/>
        <v>#REF!</v>
      </c>
      <c r="BK800" s="89"/>
      <c r="BL800" s="98" t="str">
        <f t="shared" si="486"/>
        <v/>
      </c>
      <c r="BM800" s="98" t="str">
        <f t="shared" si="487"/>
        <v/>
      </c>
      <c r="BN800" s="89"/>
      <c r="BO800" s="98" t="str">
        <f t="shared" si="488"/>
        <v/>
      </c>
      <c r="BP800" s="98" t="str">
        <f t="shared" si="489"/>
        <v/>
      </c>
      <c r="BQ800" s="89"/>
      <c r="BR800" s="98" t="str">
        <f t="shared" si="490"/>
        <v/>
      </c>
      <c r="BS800" s="98" t="str">
        <f t="shared" si="491"/>
        <v/>
      </c>
      <c r="BT800" s="89"/>
      <c r="BU800" s="98" t="str">
        <f t="shared" si="492"/>
        <v/>
      </c>
      <c r="BV800" s="98" t="str">
        <f t="shared" si="493"/>
        <v/>
      </c>
      <c r="BW800" s="89"/>
      <c r="BX800" s="152"/>
    </row>
    <row r="801" spans="1:76" s="64" customFormat="1" x14ac:dyDescent="0.25">
      <c r="A801" s="83">
        <v>37</v>
      </c>
      <c r="B801" s="109" t="str">
        <f t="shared" si="470"/>
        <v xml:space="preserve">: </v>
      </c>
      <c r="C801" s="106"/>
      <c r="D801" s="106"/>
      <c r="E801" s="108"/>
      <c r="F801" s="106"/>
      <c r="G801" s="108"/>
      <c r="H801" s="107"/>
      <c r="I801" s="106"/>
      <c r="J801" s="106"/>
      <c r="K801" s="104"/>
      <c r="L801" s="104"/>
      <c r="M801" s="104"/>
      <c r="N801" s="151" t="s">
        <v>141</v>
      </c>
      <c r="O801" s="105"/>
      <c r="P801" s="104"/>
      <c r="Q801" s="440"/>
      <c r="R801" s="440"/>
      <c r="T801" s="103"/>
      <c r="U801" s="101" t="str">
        <f t="shared" si="471"/>
        <v/>
      </c>
      <c r="V801" s="102" t="str">
        <f t="shared" si="472"/>
        <v/>
      </c>
      <c r="W801" s="101" t="str">
        <f t="shared" si="473"/>
        <v/>
      </c>
      <c r="X801" s="100" t="str">
        <f t="shared" si="474"/>
        <v>t C/ha/yr</v>
      </c>
      <c r="Y801" s="89"/>
      <c r="Z801" s="89"/>
      <c r="AB801" s="152"/>
      <c r="AR801" s="152"/>
      <c r="AS801" s="89"/>
      <c r="AT801" s="89"/>
      <c r="AU801" s="99"/>
      <c r="AV801" s="89"/>
      <c r="AW801" s="98" t="e">
        <f t="shared" si="476"/>
        <v>#REF!</v>
      </c>
      <c r="AX801" s="98" t="e">
        <f t="shared" si="477"/>
        <v>#REF!</v>
      </c>
      <c r="AY801" s="89"/>
      <c r="AZ801" s="98" t="e">
        <f t="shared" si="478"/>
        <v>#REF!</v>
      </c>
      <c r="BA801" s="98" t="e">
        <f t="shared" si="479"/>
        <v>#REF!</v>
      </c>
      <c r="BB801" s="89"/>
      <c r="BC801" s="98" t="e">
        <f t="shared" si="480"/>
        <v>#REF!</v>
      </c>
      <c r="BD801" s="98" t="e">
        <f t="shared" si="481"/>
        <v>#REF!</v>
      </c>
      <c r="BE801" s="89"/>
      <c r="BF801" s="98" t="e">
        <f t="shared" si="482"/>
        <v>#REF!</v>
      </c>
      <c r="BG801" s="98" t="e">
        <f t="shared" si="483"/>
        <v>#REF!</v>
      </c>
      <c r="BH801" s="89"/>
      <c r="BI801" s="98" t="e">
        <f t="shared" si="484"/>
        <v>#REF!</v>
      </c>
      <c r="BJ801" s="98" t="e">
        <f t="shared" si="485"/>
        <v>#REF!</v>
      </c>
      <c r="BK801" s="89"/>
      <c r="BL801" s="98" t="str">
        <f t="shared" si="486"/>
        <v/>
      </c>
      <c r="BM801" s="98" t="str">
        <f t="shared" si="487"/>
        <v/>
      </c>
      <c r="BN801" s="89"/>
      <c r="BO801" s="98" t="str">
        <f t="shared" si="488"/>
        <v/>
      </c>
      <c r="BP801" s="98" t="str">
        <f t="shared" si="489"/>
        <v/>
      </c>
      <c r="BQ801" s="89"/>
      <c r="BR801" s="98" t="str">
        <f t="shared" si="490"/>
        <v/>
      </c>
      <c r="BS801" s="98" t="str">
        <f t="shared" si="491"/>
        <v/>
      </c>
      <c r="BT801" s="89"/>
      <c r="BU801" s="98" t="str">
        <f t="shared" si="492"/>
        <v/>
      </c>
      <c r="BV801" s="98" t="str">
        <f t="shared" si="493"/>
        <v/>
      </c>
      <c r="BW801" s="89"/>
      <c r="BX801" s="152"/>
    </row>
    <row r="802" spans="1:76" s="64" customFormat="1" x14ac:dyDescent="0.25">
      <c r="A802" s="83">
        <v>38</v>
      </c>
      <c r="B802" s="109" t="str">
        <f t="shared" si="470"/>
        <v xml:space="preserve">: </v>
      </c>
      <c r="C802" s="106"/>
      <c r="D802" s="106"/>
      <c r="E802" s="108"/>
      <c r="F802" s="106"/>
      <c r="G802" s="108"/>
      <c r="H802" s="107"/>
      <c r="I802" s="106"/>
      <c r="J802" s="106"/>
      <c r="K802" s="104"/>
      <c r="L802" s="104"/>
      <c r="M802" s="104"/>
      <c r="N802" s="151" t="s">
        <v>141</v>
      </c>
      <c r="O802" s="105"/>
      <c r="P802" s="104"/>
      <c r="Q802" s="440"/>
      <c r="R802" s="440"/>
      <c r="T802" s="103"/>
      <c r="U802" s="101" t="str">
        <f t="shared" si="471"/>
        <v/>
      </c>
      <c r="V802" s="102" t="str">
        <f t="shared" si="472"/>
        <v/>
      </c>
      <c r="W802" s="101" t="str">
        <f t="shared" si="473"/>
        <v/>
      </c>
      <c r="X802" s="100" t="str">
        <f t="shared" si="474"/>
        <v>t C/ha/yr</v>
      </c>
      <c r="Y802" s="89"/>
      <c r="Z802" s="89"/>
      <c r="AB802" s="152"/>
      <c r="AR802" s="152"/>
      <c r="AS802" s="89"/>
      <c r="AT802" s="89"/>
      <c r="AU802" s="99"/>
      <c r="AV802" s="89"/>
      <c r="AW802" s="98" t="e">
        <f t="shared" si="476"/>
        <v>#REF!</v>
      </c>
      <c r="AX802" s="98" t="e">
        <f t="shared" si="477"/>
        <v>#REF!</v>
      </c>
      <c r="AY802" s="89"/>
      <c r="AZ802" s="98" t="e">
        <f t="shared" si="478"/>
        <v>#REF!</v>
      </c>
      <c r="BA802" s="98" t="e">
        <f t="shared" si="479"/>
        <v>#REF!</v>
      </c>
      <c r="BB802" s="89"/>
      <c r="BC802" s="98" t="e">
        <f t="shared" si="480"/>
        <v>#REF!</v>
      </c>
      <c r="BD802" s="98" t="e">
        <f t="shared" si="481"/>
        <v>#REF!</v>
      </c>
      <c r="BE802" s="89"/>
      <c r="BF802" s="98" t="e">
        <f t="shared" si="482"/>
        <v>#REF!</v>
      </c>
      <c r="BG802" s="98" t="e">
        <f t="shared" si="483"/>
        <v>#REF!</v>
      </c>
      <c r="BH802" s="89"/>
      <c r="BI802" s="98" t="e">
        <f t="shared" si="484"/>
        <v>#REF!</v>
      </c>
      <c r="BJ802" s="98" t="e">
        <f t="shared" si="485"/>
        <v>#REF!</v>
      </c>
      <c r="BK802" s="89"/>
      <c r="BL802" s="98" t="str">
        <f t="shared" si="486"/>
        <v/>
      </c>
      <c r="BM802" s="98" t="str">
        <f t="shared" si="487"/>
        <v/>
      </c>
      <c r="BN802" s="89"/>
      <c r="BO802" s="98" t="str">
        <f t="shared" si="488"/>
        <v/>
      </c>
      <c r="BP802" s="98" t="str">
        <f t="shared" si="489"/>
        <v/>
      </c>
      <c r="BQ802" s="89"/>
      <c r="BR802" s="98" t="str">
        <f t="shared" si="490"/>
        <v/>
      </c>
      <c r="BS802" s="98" t="str">
        <f t="shared" si="491"/>
        <v/>
      </c>
      <c r="BT802" s="89"/>
      <c r="BU802" s="98" t="str">
        <f t="shared" si="492"/>
        <v/>
      </c>
      <c r="BV802" s="98" t="str">
        <f t="shared" si="493"/>
        <v/>
      </c>
      <c r="BW802" s="89"/>
      <c r="BX802" s="152"/>
    </row>
    <row r="803" spans="1:76" s="64" customFormat="1" x14ac:dyDescent="0.25">
      <c r="A803" s="83">
        <v>39</v>
      </c>
      <c r="B803" s="109" t="str">
        <f t="shared" si="470"/>
        <v xml:space="preserve">: </v>
      </c>
      <c r="C803" s="106"/>
      <c r="D803" s="106"/>
      <c r="E803" s="108"/>
      <c r="F803" s="106"/>
      <c r="G803" s="108"/>
      <c r="H803" s="107"/>
      <c r="I803" s="106"/>
      <c r="J803" s="106"/>
      <c r="K803" s="104"/>
      <c r="L803" s="104"/>
      <c r="M803" s="104"/>
      <c r="N803" s="151" t="s">
        <v>141</v>
      </c>
      <c r="O803" s="105"/>
      <c r="P803" s="104"/>
      <c r="Q803" s="440"/>
      <c r="R803" s="440"/>
      <c r="T803" s="103"/>
      <c r="U803" s="101" t="str">
        <f t="shared" si="471"/>
        <v/>
      </c>
      <c r="V803" s="102" t="str">
        <f t="shared" si="472"/>
        <v/>
      </c>
      <c r="W803" s="101" t="str">
        <f t="shared" si="473"/>
        <v/>
      </c>
      <c r="X803" s="100" t="str">
        <f t="shared" si="474"/>
        <v>t C/ha/yr</v>
      </c>
      <c r="Y803" s="89"/>
      <c r="Z803" s="89"/>
      <c r="AB803" s="152"/>
      <c r="AR803" s="152"/>
      <c r="AS803" s="89"/>
      <c r="AT803" s="89"/>
      <c r="AU803" s="99"/>
      <c r="AV803" s="89"/>
      <c r="AW803" s="98" t="e">
        <f t="shared" si="476"/>
        <v>#REF!</v>
      </c>
      <c r="AX803" s="98" t="e">
        <f t="shared" si="477"/>
        <v>#REF!</v>
      </c>
      <c r="AY803" s="89"/>
      <c r="AZ803" s="98" t="e">
        <f t="shared" si="478"/>
        <v>#REF!</v>
      </c>
      <c r="BA803" s="98" t="e">
        <f t="shared" si="479"/>
        <v>#REF!</v>
      </c>
      <c r="BB803" s="89"/>
      <c r="BC803" s="98" t="e">
        <f t="shared" si="480"/>
        <v>#REF!</v>
      </c>
      <c r="BD803" s="98" t="e">
        <f t="shared" si="481"/>
        <v>#REF!</v>
      </c>
      <c r="BE803" s="89"/>
      <c r="BF803" s="98" t="e">
        <f t="shared" si="482"/>
        <v>#REF!</v>
      </c>
      <c r="BG803" s="98" t="e">
        <f t="shared" si="483"/>
        <v>#REF!</v>
      </c>
      <c r="BH803" s="89"/>
      <c r="BI803" s="98" t="e">
        <f t="shared" si="484"/>
        <v>#REF!</v>
      </c>
      <c r="BJ803" s="98" t="e">
        <f t="shared" si="485"/>
        <v>#REF!</v>
      </c>
      <c r="BK803" s="89"/>
      <c r="BL803" s="98" t="str">
        <f t="shared" si="486"/>
        <v/>
      </c>
      <c r="BM803" s="98" t="str">
        <f t="shared" si="487"/>
        <v/>
      </c>
      <c r="BN803" s="89"/>
      <c r="BO803" s="98" t="str">
        <f t="shared" si="488"/>
        <v/>
      </c>
      <c r="BP803" s="98" t="str">
        <f t="shared" si="489"/>
        <v/>
      </c>
      <c r="BQ803" s="89"/>
      <c r="BR803" s="98" t="str">
        <f t="shared" si="490"/>
        <v/>
      </c>
      <c r="BS803" s="98" t="str">
        <f t="shared" si="491"/>
        <v/>
      </c>
      <c r="BT803" s="89"/>
      <c r="BU803" s="98" t="str">
        <f t="shared" si="492"/>
        <v/>
      </c>
      <c r="BV803" s="98" t="str">
        <f t="shared" si="493"/>
        <v/>
      </c>
      <c r="BW803" s="89"/>
      <c r="BX803" s="152"/>
    </row>
    <row r="804" spans="1:76" s="64" customFormat="1" x14ac:dyDescent="0.25">
      <c r="A804" s="83"/>
      <c r="B804" s="91" t="s">
        <v>64</v>
      </c>
      <c r="C804" s="92"/>
      <c r="D804" s="92"/>
      <c r="E804" s="92"/>
      <c r="F804" s="92"/>
      <c r="G804" s="92"/>
      <c r="I804" s="89"/>
      <c r="J804" s="94"/>
      <c r="M804" s="64" t="s">
        <v>63</v>
      </c>
      <c r="T804" s="94" t="s">
        <v>62</v>
      </c>
      <c r="U804" s="97">
        <f>AVERAGE(U765:U803)</f>
        <v>4.6456168831168831</v>
      </c>
      <c r="V804" s="97">
        <f>IF(U812="Y",SUM(V765:V803)/SUM(O765:O803),AVERAGE(V765:V803))</f>
        <v>4.6456168831168831</v>
      </c>
      <c r="W804" s="96" t="e">
        <f>SUM(W765:W803)/SUM(O765:O803)</f>
        <v>#DIV/0!</v>
      </c>
      <c r="X804" s="89"/>
      <c r="Y804" s="89"/>
      <c r="Z804" s="89"/>
      <c r="AB804" s="95"/>
      <c r="AR804" s="152"/>
      <c r="AS804" s="89"/>
      <c r="AT804" s="89"/>
      <c r="AU804" s="89"/>
      <c r="AV804" s="94" t="s">
        <v>62</v>
      </c>
      <c r="AW804" s="93" t="e">
        <f>AVERAGE(AW765:AW803)</f>
        <v>#REF!</v>
      </c>
      <c r="AX804" s="93" t="e">
        <f>SUM(AX765:AX803)/COUNTIF(AX765:AX803,"&gt;0")</f>
        <v>#REF!</v>
      </c>
      <c r="AY804" s="89"/>
      <c r="AZ804" s="93" t="e">
        <f>AVERAGE(AZ765:AZ803)</f>
        <v>#REF!</v>
      </c>
      <c r="BA804" s="93" t="e">
        <f>SUM(BA765:BA803)/COUNTIF(BA765:BA803,"&gt;0")</f>
        <v>#REF!</v>
      </c>
      <c r="BB804" s="89"/>
      <c r="BC804" s="93" t="e">
        <f>AVERAGE(BC765:BC803)</f>
        <v>#REF!</v>
      </c>
      <c r="BD804" s="93" t="e">
        <f>SUM(BD765:BD803)/COUNTIF(BD765:BD803,"&gt;0")</f>
        <v>#REF!</v>
      </c>
      <c r="BE804" s="89"/>
      <c r="BF804" s="93" t="e">
        <f>AVERAGE(BF765:BF803)</f>
        <v>#REF!</v>
      </c>
      <c r="BG804" s="93" t="e">
        <f>SUM(BG765:BG803)/COUNTIF(BG765:BG803,"&gt;0")</f>
        <v>#REF!</v>
      </c>
      <c r="BH804" s="89"/>
      <c r="BI804" s="93" t="e">
        <f>AVERAGE(BI765:BI803)</f>
        <v>#REF!</v>
      </c>
      <c r="BJ804" s="93" t="e">
        <f>SUM(BJ765:BJ803)/COUNTIF(BJ765:BJ803,"&gt;0")</f>
        <v>#REF!</v>
      </c>
      <c r="BK804" s="94"/>
      <c r="BL804" s="93" t="e">
        <f>AVERAGE(BL765:BL803)</f>
        <v>#DIV/0!</v>
      </c>
      <c r="BM804" s="93" t="e">
        <f>SUM(BM765:BM803)/COUNTIF(BM765:BM803,"&gt;0")</f>
        <v>#DIV/0!</v>
      </c>
      <c r="BN804" s="89"/>
      <c r="BO804" s="93" t="e">
        <f>AVERAGE(BO765:BO803)</f>
        <v>#DIV/0!</v>
      </c>
      <c r="BP804" s="93" t="e">
        <f>SUM(BP765:BP803)/COUNTIF(BP765:BP803,"&gt;0")</f>
        <v>#DIV/0!</v>
      </c>
      <c r="BQ804" s="89"/>
      <c r="BR804" s="93" t="e">
        <f>AVERAGE(BR765:BR803)</f>
        <v>#DIV/0!</v>
      </c>
      <c r="BS804" s="93" t="e">
        <f>SUM(BS765:BS803)/COUNTIF(BS765:BS803,"&gt;0")</f>
        <v>#DIV/0!</v>
      </c>
      <c r="BT804" s="89"/>
      <c r="BU804" s="93">
        <f>AVERAGE(BU765:BU803)</f>
        <v>0.12857142857142856</v>
      </c>
      <c r="BV804" s="93">
        <f>SUM(BV765:BV803)/COUNTIF(BV765:BV803,"&gt;0")</f>
        <v>0.12857142857142856</v>
      </c>
      <c r="BW804" s="89"/>
      <c r="BX804" s="152"/>
    </row>
    <row r="805" spans="1:76" s="64" customFormat="1" x14ac:dyDescent="0.25">
      <c r="A805" s="83"/>
      <c r="B805" s="91" t="s">
        <v>61</v>
      </c>
      <c r="C805" s="92" t="s">
        <v>60</v>
      </c>
      <c r="D805" s="408"/>
      <c r="E805" s="409"/>
      <c r="F805" s="409"/>
      <c r="G805" s="409"/>
      <c r="H805" s="409"/>
      <c r="I805" s="409"/>
      <c r="J805" s="409"/>
      <c r="K805" s="410"/>
      <c r="T805" s="77" t="s">
        <v>57</v>
      </c>
      <c r="U805" s="88">
        <f>U804+X805*U808</f>
        <v>8.2424934869398037</v>
      </c>
      <c r="V805" s="88">
        <f>V804+X805*V808</f>
        <v>8.2424934869398037</v>
      </c>
      <c r="W805" s="88" t="e">
        <f>W804+X805*W808</f>
        <v>#DIV/0!</v>
      </c>
      <c r="X805" s="86">
        <v>1</v>
      </c>
      <c r="Y805" s="64" t="s">
        <v>59</v>
      </c>
      <c r="Z805" s="89"/>
      <c r="AA805" s="89" t="s">
        <v>58</v>
      </c>
      <c r="AB805" s="87"/>
      <c r="AR805" s="152"/>
      <c r="AS805" s="89"/>
      <c r="AT805" s="89"/>
      <c r="AU805" s="89"/>
      <c r="AV805" s="77" t="s">
        <v>57</v>
      </c>
      <c r="AW805" s="76" t="e">
        <f>AW804+(AW810*AW807)</f>
        <v>#REF!</v>
      </c>
      <c r="AX805" s="76" t="e">
        <f>AX804+(AX810*AW807)</f>
        <v>#REF!</v>
      </c>
      <c r="AY805" s="89"/>
      <c r="AZ805" s="76" t="e">
        <f>AZ804+(AZ810*AZ807)</f>
        <v>#REF!</v>
      </c>
      <c r="BA805" s="76" t="e">
        <f>BA804+(BA810*AZ807)</f>
        <v>#REF!</v>
      </c>
      <c r="BB805" s="89"/>
      <c r="BC805" s="76" t="e">
        <f>BC804+(BC810*BC807)</f>
        <v>#REF!</v>
      </c>
      <c r="BD805" s="76" t="e">
        <f>BD804+(BD810*BC807)</f>
        <v>#REF!</v>
      </c>
      <c r="BE805" s="89"/>
      <c r="BF805" s="76" t="e">
        <f>BF804+(BF810*BF807)</f>
        <v>#REF!</v>
      </c>
      <c r="BG805" s="76" t="e">
        <f>BG804+(BG810*BF807)</f>
        <v>#REF!</v>
      </c>
      <c r="BH805" s="89"/>
      <c r="BI805" s="76" t="e">
        <f>BI804+(BI810*BI807)</f>
        <v>#REF!</v>
      </c>
      <c r="BJ805" s="76" t="e">
        <f>BJ804+(BJ810*BI807)</f>
        <v>#REF!</v>
      </c>
      <c r="BK805" s="77"/>
      <c r="BL805" s="76" t="e">
        <f>BL804+(BL810*BL807)</f>
        <v>#DIV/0!</v>
      </c>
      <c r="BM805" s="76" t="e">
        <f>BM804+(BM810*BL807)</f>
        <v>#DIV/0!</v>
      </c>
      <c r="BN805" s="89"/>
      <c r="BO805" s="76" t="e">
        <f>BO804+(BO810*BO807)</f>
        <v>#DIV/0!</v>
      </c>
      <c r="BP805" s="76" t="e">
        <f>BP804+(BP810*BO807)</f>
        <v>#DIV/0!</v>
      </c>
      <c r="BQ805" s="89"/>
      <c r="BR805" s="76" t="e">
        <f>BR804+(BR810*BR807)</f>
        <v>#DIV/0!</v>
      </c>
      <c r="BS805" s="76" t="e">
        <f>BS804+(BS810*BR807)</f>
        <v>#DIV/0!</v>
      </c>
      <c r="BT805" s="89"/>
      <c r="BU805" s="76">
        <f>BU804+(BU810*BU807)</f>
        <v>0.12857142857142856</v>
      </c>
      <c r="BV805" s="76">
        <f>BV804+(BV810*BU807)</f>
        <v>0.12857142857142856</v>
      </c>
      <c r="BW805" s="89"/>
      <c r="BX805" s="152"/>
    </row>
    <row r="806" spans="1:76" s="64" customFormat="1" x14ac:dyDescent="0.25">
      <c r="A806" s="83"/>
      <c r="B806" s="91" t="s">
        <v>56</v>
      </c>
      <c r="C806" s="83"/>
      <c r="D806" s="411"/>
      <c r="E806" s="412"/>
      <c r="F806" s="412"/>
      <c r="G806" s="412"/>
      <c r="H806" s="412"/>
      <c r="I806" s="412"/>
      <c r="J806" s="412"/>
      <c r="K806" s="413"/>
      <c r="L806" s="89"/>
      <c r="M806" s="89"/>
      <c r="T806" s="77" t="s">
        <v>54</v>
      </c>
      <c r="U806" s="88">
        <f>IF($AA806="Y",MIN(U765:U803),U804-$X806*U808)</f>
        <v>1.0487402792939635</v>
      </c>
      <c r="V806" s="88">
        <f>IF($AA806="Y",MIN(V765:V803),V804-$X806*V808)</f>
        <v>1.0487402792939635</v>
      </c>
      <c r="W806" s="88" t="e">
        <f>IF($AA806="Y",MIN(W765:W803),W804-$X806*W808)</f>
        <v>#DIV/0!</v>
      </c>
      <c r="X806" s="86">
        <v>1</v>
      </c>
      <c r="Y806" s="64" t="s">
        <v>55</v>
      </c>
      <c r="Z806" s="89"/>
      <c r="AA806" s="90" t="s">
        <v>47</v>
      </c>
      <c r="AB806" s="87"/>
      <c r="AR806" s="152"/>
      <c r="AS806" s="89"/>
      <c r="AT806" s="89"/>
      <c r="AU806" s="89"/>
      <c r="AV806" s="77" t="s">
        <v>54</v>
      </c>
      <c r="AW806" s="76" t="e">
        <f>AW804-(AW810*AW808)</f>
        <v>#REF!</v>
      </c>
      <c r="AX806" s="76" t="e">
        <f>AX804-(AX810*AW808)</f>
        <v>#REF!</v>
      </c>
      <c r="AY806" s="89"/>
      <c r="AZ806" s="76" t="e">
        <f>AZ804-(AZ810*AZ808)</f>
        <v>#REF!</v>
      </c>
      <c r="BA806" s="76" t="e">
        <f>BA804-(BA810*AZ808)</f>
        <v>#REF!</v>
      </c>
      <c r="BB806" s="89"/>
      <c r="BC806" s="76" t="e">
        <f>BC804-(BC810*BC808)</f>
        <v>#REF!</v>
      </c>
      <c r="BD806" s="76" t="e">
        <f>BD804-(BD810*BC808)</f>
        <v>#REF!</v>
      </c>
      <c r="BE806" s="89"/>
      <c r="BF806" s="76" t="e">
        <f>BF804-(BF810*BF808)</f>
        <v>#REF!</v>
      </c>
      <c r="BG806" s="76" t="e">
        <f>BG804-(BG810*BF808)</f>
        <v>#REF!</v>
      </c>
      <c r="BH806" s="89"/>
      <c r="BI806" s="76" t="e">
        <f>BI804-(BI810*BI808)</f>
        <v>#REF!</v>
      </c>
      <c r="BJ806" s="76" t="e">
        <f>BJ804-(BJ810*BI808)</f>
        <v>#REF!</v>
      </c>
      <c r="BK806" s="77"/>
      <c r="BL806" s="76" t="e">
        <f>BL804-(BL810*BL808)</f>
        <v>#DIV/0!</v>
      </c>
      <c r="BM806" s="76" t="e">
        <f>BM804-(BM810*BL808)</f>
        <v>#DIV/0!</v>
      </c>
      <c r="BN806" s="89"/>
      <c r="BO806" s="76" t="e">
        <f>BO804-(BO810*BO808)</f>
        <v>#DIV/0!</v>
      </c>
      <c r="BP806" s="76" t="e">
        <f>BP804-(BP810*BO808)</f>
        <v>#DIV/0!</v>
      </c>
      <c r="BQ806" s="89"/>
      <c r="BR806" s="76" t="e">
        <f>BR804-(BR810*BR808)</f>
        <v>#DIV/0!</v>
      </c>
      <c r="BS806" s="76" t="e">
        <f>BS804-(BS810*BR808)</f>
        <v>#DIV/0!</v>
      </c>
      <c r="BT806" s="89"/>
      <c r="BU806" s="76">
        <f>BU804-(BU810*BU808)</f>
        <v>0.12857142857142856</v>
      </c>
      <c r="BV806" s="76">
        <f>BV804-(BV810*BU808)</f>
        <v>0.12857142857142856</v>
      </c>
      <c r="BW806" s="89"/>
      <c r="BX806" s="152"/>
    </row>
    <row r="807" spans="1:76" s="64" customFormat="1" ht="14.25" x14ac:dyDescent="0.2">
      <c r="A807" s="83"/>
      <c r="B807" s="83"/>
      <c r="C807" s="83"/>
      <c r="D807" s="411"/>
      <c r="E807" s="412"/>
      <c r="F807" s="412"/>
      <c r="G807" s="412"/>
      <c r="H807" s="412"/>
      <c r="I807" s="412"/>
      <c r="J807" s="412"/>
      <c r="K807" s="413"/>
      <c r="T807" s="77" t="s">
        <v>51</v>
      </c>
      <c r="U807" s="88" t="str">
        <f>IF((0.67*U808)&gt;U804,"no","yes")</f>
        <v>yes</v>
      </c>
      <c r="V807" s="88" t="str">
        <f>IF((0.67*V808)&gt;V804,"no","yes")</f>
        <v>yes</v>
      </c>
      <c r="W807" s="88" t="e">
        <f>IF((0.67*W808)&gt;W804,"no","yes")</f>
        <v>#DIV/0!</v>
      </c>
      <c r="AB807" s="87"/>
      <c r="AR807" s="152"/>
      <c r="AU807" s="360" t="s">
        <v>53</v>
      </c>
      <c r="AV807" s="361"/>
      <c r="AW807" s="86">
        <v>1</v>
      </c>
      <c r="AZ807" s="86">
        <v>1</v>
      </c>
      <c r="BC807" s="86">
        <v>1</v>
      </c>
      <c r="BF807" s="86">
        <v>1</v>
      </c>
      <c r="BI807" s="86">
        <v>1</v>
      </c>
      <c r="BK807" s="77"/>
      <c r="BL807" s="86">
        <v>1</v>
      </c>
      <c r="BO807" s="86">
        <v>1</v>
      </c>
      <c r="BR807" s="86">
        <v>1</v>
      </c>
      <c r="BU807" s="86">
        <v>1</v>
      </c>
      <c r="BX807" s="152"/>
    </row>
    <row r="808" spans="1:76" s="64" customFormat="1" ht="14.25" x14ac:dyDescent="0.2">
      <c r="A808" s="75" t="str">
        <f ca="1">HYPERLINK("#"&amp;"'"&amp;A$2&amp;"'!a1","Back to top")</f>
        <v>Back to top</v>
      </c>
      <c r="B808" s="75"/>
      <c r="C808" s="83"/>
      <c r="D808" s="411"/>
      <c r="E808" s="412"/>
      <c r="F808" s="412"/>
      <c r="G808" s="412"/>
      <c r="H808" s="412"/>
      <c r="I808" s="412"/>
      <c r="J808" s="412"/>
      <c r="K808" s="413"/>
      <c r="T808" s="77" t="s">
        <v>50</v>
      </c>
      <c r="U808" s="88">
        <f>_xlfn.STDEV.P(U765:U803)</f>
        <v>3.5968766038229196</v>
      </c>
      <c r="V808" s="88">
        <f t="array" ref="V808">IF(U812="Y",SQRT(SUM(IFERROR(O765:O803*(U765:U803-(V804))^2,0))/((COUNTIFS(O765:O803,"&lt;&gt;"&amp;"")-1)/COUNTIFS(O765:O803,"&lt;&gt;"&amp;"")*SUM(O765:O803))),_xlfn.STDEV.P(V765:V803))</f>
        <v>3.5968766038229196</v>
      </c>
      <c r="W808" s="88" t="e">
        <f t="array" ref="W808">SQRT(SUM(IFERROR(O765:O803*(U765:U803-(W804))^2,0))/((COUNTIFS(O765:O803,"&lt;&gt;"&amp;"")-1)/COUNTIFS(O765:O803,"&lt;&gt;"&amp;"")*SUM(O765:O803)))</f>
        <v>#DIV/0!</v>
      </c>
      <c r="AB808" s="87"/>
      <c r="AR808" s="152"/>
      <c r="AU808" s="360"/>
      <c r="AV808" s="361"/>
      <c r="AW808" s="86">
        <v>1</v>
      </c>
      <c r="AZ808" s="86">
        <v>1</v>
      </c>
      <c r="BC808" s="86">
        <v>1</v>
      </c>
      <c r="BF808" s="86">
        <v>1</v>
      </c>
      <c r="BI808" s="86">
        <v>1</v>
      </c>
      <c r="BK808" s="77"/>
      <c r="BL808" s="86">
        <v>1</v>
      </c>
      <c r="BO808" s="86">
        <v>1</v>
      </c>
      <c r="BR808" s="86">
        <v>1</v>
      </c>
      <c r="BU808" s="86">
        <v>1</v>
      </c>
      <c r="BX808" s="152"/>
    </row>
    <row r="809" spans="1:76" s="64" customFormat="1" x14ac:dyDescent="0.25">
      <c r="A809" s="83"/>
      <c r="B809" s="83"/>
      <c r="C809" s="83"/>
      <c r="D809" s="411"/>
      <c r="E809" s="412"/>
      <c r="F809" s="412"/>
      <c r="G809" s="412"/>
      <c r="H809" s="412"/>
      <c r="I809" s="412"/>
      <c r="J809" s="412"/>
      <c r="K809" s="413"/>
      <c r="T809" s="73" t="s">
        <v>48</v>
      </c>
      <c r="U809" s="85">
        <f>COUNTIF(U765:U803,"&gt;0")</f>
        <v>22</v>
      </c>
      <c r="V809" s="85">
        <f>COUNTIF(V765:V803,"&gt;0")</f>
        <v>22</v>
      </c>
      <c r="W809" s="81"/>
      <c r="X809" s="84" t="s">
        <v>52</v>
      </c>
      <c r="AB809" s="152"/>
      <c r="AR809" s="152"/>
      <c r="AV809" s="77" t="s">
        <v>51</v>
      </c>
      <c r="AW809" s="76" t="e">
        <f>IF((0.67*AW810)&gt;AW804,"no","yes")</f>
        <v>#REF!</v>
      </c>
      <c r="AX809" s="76" t="e">
        <f>IF((0.67*AX810)&gt;AX804,"no","yes")</f>
        <v>#REF!</v>
      </c>
      <c r="AZ809" s="76" t="e">
        <f>IF((0.67*AZ810)&gt;AZ804,"no","yes")</f>
        <v>#REF!</v>
      </c>
      <c r="BA809" s="76" t="e">
        <f>IF((0.67*BA810)&gt;BA804,"no","yes")</f>
        <v>#REF!</v>
      </c>
      <c r="BC809" s="76" t="e">
        <f>IF((0.67*BC810)&gt;BC804,"no","yes")</f>
        <v>#REF!</v>
      </c>
      <c r="BD809" s="76" t="e">
        <f>IF((0.67*BD810)&gt;BD804,"no","yes")</f>
        <v>#REF!</v>
      </c>
      <c r="BF809" s="76" t="e">
        <f>IF((0.67*BF810)&gt;BF804,"no","yes")</f>
        <v>#REF!</v>
      </c>
      <c r="BG809" s="76" t="e">
        <f>IF((0.67*BG810)&gt;BG804,"no","yes")</f>
        <v>#REF!</v>
      </c>
      <c r="BI809" s="76" t="e">
        <f>IF((0.67*BI810)&gt;BI804,"no","yes")</f>
        <v>#REF!</v>
      </c>
      <c r="BJ809" s="76" t="e">
        <f>IF((0.67*BJ810)&gt;BJ804,"no","yes")</f>
        <v>#REF!</v>
      </c>
      <c r="BK809" s="73"/>
      <c r="BL809" s="76" t="e">
        <f>IF((0.67*BL810)&gt;BL804,"no","yes")</f>
        <v>#DIV/0!</v>
      </c>
      <c r="BM809" s="76" t="e">
        <f>IF((0.67*BM810)&gt;BM804,"no","yes")</f>
        <v>#DIV/0!</v>
      </c>
      <c r="BO809" s="76" t="e">
        <f>IF((0.67*BO810)&gt;BO804,"no","yes")</f>
        <v>#DIV/0!</v>
      </c>
      <c r="BP809" s="76" t="e">
        <f>IF((0.67*BP810)&gt;BP804,"no","yes")</f>
        <v>#DIV/0!</v>
      </c>
      <c r="BR809" s="76" t="e">
        <f>IF((0.67*BR810)&gt;BR804,"no","yes")</f>
        <v>#DIV/0!</v>
      </c>
      <c r="BS809" s="76" t="e">
        <f>IF((0.67*BS810)&gt;BS804,"no","yes")</f>
        <v>#DIV/0!</v>
      </c>
      <c r="BU809" s="76" t="str">
        <f>IF((0.67*BU810)&gt;BU804,"no","yes")</f>
        <v>yes</v>
      </c>
      <c r="BV809" s="76" t="str">
        <f>IF((0.67*BV810)&gt;BV804,"no","yes")</f>
        <v>yes</v>
      </c>
      <c r="BX809" s="152"/>
    </row>
    <row r="810" spans="1:76" s="64" customFormat="1" ht="14.25" x14ac:dyDescent="0.2">
      <c r="A810" s="83"/>
      <c r="B810" s="83"/>
      <c r="C810" s="83"/>
      <c r="D810" s="411"/>
      <c r="E810" s="412"/>
      <c r="F810" s="412"/>
      <c r="G810" s="412"/>
      <c r="H810" s="412"/>
      <c r="I810" s="412"/>
      <c r="J810" s="412"/>
      <c r="K810" s="413"/>
      <c r="T810" s="73"/>
      <c r="U810" s="81"/>
      <c r="V810" s="156"/>
      <c r="W810" s="81"/>
      <c r="X810" s="80"/>
      <c r="Y810" s="79"/>
      <c r="Z810" s="78"/>
      <c r="AB810" s="152"/>
      <c r="AR810" s="152"/>
      <c r="AV810" s="77" t="s">
        <v>50</v>
      </c>
      <c r="AW810" s="76" t="e">
        <f>_xlfn.STDEV.P(AW765:AW803)</f>
        <v>#REF!</v>
      </c>
      <c r="AX810" s="76" t="e">
        <f>_xlfn.STDEV.P(AX765:AX803)</f>
        <v>#REF!</v>
      </c>
      <c r="AZ810" s="76" t="e">
        <f>_xlfn.STDEV.P(AZ765:AZ803)</f>
        <v>#REF!</v>
      </c>
      <c r="BA810" s="76" t="e">
        <f>_xlfn.STDEV.P(BA765:BA803)</f>
        <v>#REF!</v>
      </c>
      <c r="BC810" s="76" t="e">
        <f>_xlfn.STDEV.P(BC765:BC803)</f>
        <v>#REF!</v>
      </c>
      <c r="BD810" s="76" t="e">
        <f>_xlfn.STDEV.P(BD765:BD803)</f>
        <v>#REF!</v>
      </c>
      <c r="BF810" s="76" t="e">
        <f>_xlfn.STDEV.P(BF765:BF803)</f>
        <v>#REF!</v>
      </c>
      <c r="BG810" s="76" t="e">
        <f>_xlfn.STDEV.P(BG765:BG803)</f>
        <v>#REF!</v>
      </c>
      <c r="BI810" s="76" t="e">
        <f>_xlfn.STDEV.P(BI765:BI803)</f>
        <v>#REF!</v>
      </c>
      <c r="BJ810" s="76" t="e">
        <f>_xlfn.STDEV.P(BJ765:BJ803)</f>
        <v>#REF!</v>
      </c>
      <c r="BL810" s="76" t="e">
        <f>_xlfn.STDEV.P(BL765:BL803)</f>
        <v>#DIV/0!</v>
      </c>
      <c r="BM810" s="76" t="e">
        <f>_xlfn.STDEV.P(BM765:BM803)</f>
        <v>#DIV/0!</v>
      </c>
      <c r="BO810" s="76" t="e">
        <f>_xlfn.STDEV.P(BO765:BO803)</f>
        <v>#DIV/0!</v>
      </c>
      <c r="BP810" s="76" t="e">
        <f>_xlfn.STDEV.P(BP765:BP803)</f>
        <v>#DIV/0!</v>
      </c>
      <c r="BR810" s="76" t="e">
        <f>_xlfn.STDEV.P(BR765:BR803)</f>
        <v>#DIV/0!</v>
      </c>
      <c r="BS810" s="76" t="e">
        <f>_xlfn.STDEV.P(BS765:BS803)</f>
        <v>#DIV/0!</v>
      </c>
      <c r="BU810" s="76">
        <f>_xlfn.STDEV.P(BU765:BU803)</f>
        <v>0</v>
      </c>
      <c r="BV810" s="76">
        <f>_xlfn.STDEV.P(BV765:BV803)</f>
        <v>0</v>
      </c>
      <c r="BX810" s="152"/>
    </row>
    <row r="811" spans="1:76" s="64" customFormat="1" x14ac:dyDescent="0.2">
      <c r="A811" s="83"/>
      <c r="B811" s="83"/>
      <c r="D811" s="414"/>
      <c r="E811" s="415"/>
      <c r="F811" s="415"/>
      <c r="G811" s="415"/>
      <c r="H811" s="415"/>
      <c r="I811" s="415"/>
      <c r="J811" s="415"/>
      <c r="K811" s="416"/>
      <c r="T811" s="73"/>
      <c r="U811" s="138" t="s">
        <v>49</v>
      </c>
      <c r="V811" s="83"/>
      <c r="X811" s="70"/>
      <c r="Y811" s="69"/>
      <c r="Z811" s="68"/>
      <c r="AB811" s="152"/>
      <c r="AR811" s="152"/>
      <c r="AV811" s="73" t="s">
        <v>48</v>
      </c>
      <c r="AW811" s="72">
        <f>COUNTIF(AW765:AW803,"&gt;0")</f>
        <v>0</v>
      </c>
      <c r="AX811" s="72">
        <f>COUNTIF(AX765:AX803,"&gt;0")</f>
        <v>0</v>
      </c>
      <c r="AZ811" s="72">
        <f>COUNTIF(AZ765:AZ803,"&gt;0")</f>
        <v>0</v>
      </c>
      <c r="BA811" s="72">
        <f>COUNTIF(BA765:BA803,"&gt;0")</f>
        <v>0</v>
      </c>
      <c r="BC811" s="72">
        <f>COUNTIF(BC765:BC803,"&gt;0")</f>
        <v>0</v>
      </c>
      <c r="BD811" s="72">
        <f>COUNTIF(BD765:BD803,"&gt;0")</f>
        <v>0</v>
      </c>
      <c r="BF811" s="72">
        <f>COUNTIF(BF765:BF803,"&gt;0")</f>
        <v>0</v>
      </c>
      <c r="BG811" s="72">
        <f>COUNTIF(BG765:BG803,"&gt;0")</f>
        <v>0</v>
      </c>
      <c r="BI811" s="72">
        <f>COUNTIF(BI765:BI803,"&gt;0")</f>
        <v>0</v>
      </c>
      <c r="BJ811" s="72">
        <f>COUNTIF(BJ765:BJ803,"&gt;0")</f>
        <v>0</v>
      </c>
      <c r="BL811" s="72">
        <f>COUNTIF(BL765:BL803,"&gt;0")</f>
        <v>0</v>
      </c>
      <c r="BM811" s="72">
        <f>COUNTIF(BM765:BM803,"&gt;0")</f>
        <v>0</v>
      </c>
      <c r="BO811" s="72">
        <f>COUNTIF(BO765:BO803,"&gt;0")</f>
        <v>0</v>
      </c>
      <c r="BP811" s="72">
        <f>COUNTIF(BP765:BP803,"&gt;0")</f>
        <v>0</v>
      </c>
      <c r="BR811" s="72">
        <f>COUNTIF(BR765:BR803,"&gt;0")</f>
        <v>0</v>
      </c>
      <c r="BS811" s="72">
        <f>COUNTIF(BS765:BS803,"&gt;0")</f>
        <v>0</v>
      </c>
      <c r="BU811" s="72">
        <f>COUNTIF(BU765:BU803,"&gt;0")</f>
        <v>1</v>
      </c>
      <c r="BV811" s="72">
        <f>COUNTIF(BV765:BV803,"&gt;0")</f>
        <v>1</v>
      </c>
      <c r="BX811" s="152"/>
    </row>
    <row r="812" spans="1:76" s="64" customFormat="1" ht="18" x14ac:dyDescent="0.25">
      <c r="A812" s="83"/>
      <c r="B812" s="83"/>
      <c r="C812" s="83"/>
      <c r="D812" s="83"/>
      <c r="E812" s="83"/>
      <c r="F812" s="83"/>
      <c r="G812" s="83"/>
      <c r="H812" s="83"/>
      <c r="J812" s="73"/>
      <c r="T812" s="73"/>
      <c r="U812" s="137" t="s">
        <v>47</v>
      </c>
      <c r="V812" s="83"/>
      <c r="X812" s="70"/>
      <c r="Y812" s="69"/>
      <c r="Z812" s="68"/>
      <c r="AB812" s="152"/>
      <c r="AR812" s="60"/>
      <c r="BX812" s="60"/>
    </row>
    <row r="813" spans="1:76" x14ac:dyDescent="0.2">
      <c r="W813" s="64"/>
      <c r="X813" s="67"/>
      <c r="Y813" s="66"/>
      <c r="Z813" s="65"/>
      <c r="AB813" s="2"/>
      <c r="AS813" s="59"/>
      <c r="AT813" s="59"/>
      <c r="AU813" s="59"/>
      <c r="AV813" s="59"/>
      <c r="AW813" s="59"/>
      <c r="AX813" s="59"/>
      <c r="AY813" s="59"/>
      <c r="AZ813" s="59"/>
      <c r="BA813" s="59"/>
      <c r="BB813" s="59"/>
      <c r="BC813" s="59"/>
      <c r="BD813" s="59"/>
      <c r="BE813" s="59"/>
      <c r="BF813" s="59"/>
      <c r="BG813" s="59"/>
      <c r="BH813" s="59"/>
      <c r="BI813" s="59"/>
      <c r="BJ813" s="59"/>
      <c r="BK813" s="59"/>
      <c r="BL813" s="59"/>
      <c r="BM813" s="59"/>
      <c r="BN813" s="59"/>
      <c r="BO813" s="59"/>
      <c r="BP813" s="59"/>
      <c r="BQ813" s="59"/>
      <c r="BR813" s="59"/>
      <c r="BS813" s="59"/>
      <c r="BT813" s="59"/>
      <c r="BU813" s="59"/>
      <c r="BV813" s="59"/>
      <c r="BW813" s="59"/>
    </row>
    <row r="815" spans="1:76" s="152" customFormat="1" ht="18" x14ac:dyDescent="0.25">
      <c r="A815" s="134">
        <f>1+A762</f>
        <v>22</v>
      </c>
      <c r="B815" s="134"/>
      <c r="C815" s="133" t="s">
        <v>140</v>
      </c>
      <c r="D815" s="132"/>
      <c r="E815" s="132"/>
      <c r="F815" s="132"/>
      <c r="G815" s="132"/>
      <c r="H815" s="132"/>
      <c r="I815" s="131"/>
      <c r="J815" s="131"/>
      <c r="K815" s="132"/>
      <c r="L815" s="131"/>
      <c r="M815" s="131"/>
      <c r="N815" s="130"/>
      <c r="O815" s="130"/>
      <c r="P815" s="131"/>
      <c r="Q815" s="131"/>
      <c r="R815" s="131"/>
      <c r="S815" s="131"/>
      <c r="T815" s="131"/>
      <c r="U815" s="131"/>
      <c r="V815" s="131"/>
      <c r="W815" s="131"/>
      <c r="X815" s="131"/>
      <c r="Y815" s="131"/>
      <c r="Z815" s="131"/>
      <c r="AS815" s="143">
        <f>A815</f>
        <v>22</v>
      </c>
      <c r="AT815" s="143" t="str">
        <f>C815</f>
        <v>Sequestered Carbon NOT Emitted after Cyclical Harvesting/Clearing</v>
      </c>
      <c r="AU815" s="60"/>
      <c r="AV815" s="60"/>
      <c r="AW815" s="60"/>
      <c r="AX815" s="60"/>
      <c r="AY815" s="60"/>
      <c r="AZ815" s="60"/>
      <c r="BA815" s="60"/>
      <c r="BB815" s="60"/>
      <c r="BC815" s="60"/>
      <c r="BD815" s="60"/>
      <c r="BE815" s="60"/>
      <c r="BF815" s="60"/>
      <c r="BG815" s="60"/>
      <c r="BH815" s="60"/>
      <c r="BI815" s="60"/>
      <c r="BJ815" s="60"/>
      <c r="BK815" s="60"/>
      <c r="BL815" s="60"/>
      <c r="BM815" s="60"/>
      <c r="BN815" s="60"/>
      <c r="BO815" s="60"/>
      <c r="BP815" s="60"/>
      <c r="BQ815" s="60"/>
      <c r="BR815" s="60"/>
      <c r="BS815" s="60"/>
      <c r="BT815" s="60"/>
      <c r="BU815" s="60"/>
      <c r="BV815" s="60"/>
      <c r="BW815" s="60"/>
    </row>
    <row r="816" spans="1:76" s="64" customFormat="1" x14ac:dyDescent="0.25">
      <c r="A816" s="83"/>
      <c r="B816" s="83"/>
      <c r="C816" s="83"/>
      <c r="D816" s="129"/>
      <c r="E816" s="129"/>
      <c r="F816" s="129"/>
      <c r="G816" s="129"/>
      <c r="H816" s="129"/>
      <c r="K816" s="129"/>
      <c r="AB816" s="152"/>
      <c r="AR816" s="152"/>
      <c r="AS816" s="89"/>
      <c r="AT816" s="89"/>
      <c r="AU816" s="89"/>
      <c r="AV816" s="89"/>
      <c r="AW816" s="128" t="e">
        <f>IF($AV$45="Region",'[1]Advanced Controls'!$A$59,'[1]AEZ Data'!$A$78)</f>
        <v>#REF!</v>
      </c>
      <c r="AX816" s="128"/>
      <c r="AY816" s="89"/>
      <c r="AZ816" s="128" t="e">
        <f>IF($AV$45="Region",'[1]Advanced Controls'!$A$60,'[1]AEZ Data'!$A$80)</f>
        <v>#REF!</v>
      </c>
      <c r="BA816" s="128"/>
      <c r="BB816" s="89"/>
      <c r="BC816" s="128" t="e">
        <f>IF($AV$45="Region",'[1]Advanced Controls'!$A$61,'[1]AEZ Data'!$A$79)</f>
        <v>#REF!</v>
      </c>
      <c r="BD816" s="128"/>
      <c r="BE816" s="89"/>
      <c r="BF816" s="128" t="e">
        <f>IF($AV$45="Region",'[1]Advanced Controls'!$A$62,'[1]AEZ Data'!$A$81)</f>
        <v>#REF!</v>
      </c>
      <c r="BG816" s="128"/>
      <c r="BH816" s="89"/>
      <c r="BI816" s="128" t="e">
        <f>IF($AV$45="Region",'[1]Advanced Controls'!$A$63,'[1]AEZ Data'!$A$82)</f>
        <v>#REF!</v>
      </c>
      <c r="BJ816" s="128"/>
      <c r="BK816" s="89"/>
      <c r="BL816" s="128" t="s">
        <v>90</v>
      </c>
      <c r="BM816" s="128"/>
      <c r="BN816" s="89"/>
      <c r="BO816" s="128" t="s">
        <v>89</v>
      </c>
      <c r="BP816" s="128"/>
      <c r="BQ816" s="89"/>
      <c r="BR816" s="128" t="s">
        <v>88</v>
      </c>
      <c r="BS816" s="128"/>
      <c r="BT816" s="89"/>
      <c r="BU816" s="128" t="s">
        <v>87</v>
      </c>
      <c r="BV816" s="89"/>
      <c r="BW816" s="89"/>
      <c r="BX816" s="152"/>
    </row>
    <row r="817" spans="1:76" s="64" customFormat="1" ht="45.75" thickBot="1" x14ac:dyDescent="0.3">
      <c r="A817" s="92" t="s">
        <v>86</v>
      </c>
      <c r="B817" s="127" t="s">
        <v>85</v>
      </c>
      <c r="C817" s="155" t="s">
        <v>84</v>
      </c>
      <c r="D817" s="154" t="s">
        <v>83</v>
      </c>
      <c r="E817" s="154" t="s">
        <v>82</v>
      </c>
      <c r="F817" s="125" t="s">
        <v>81</v>
      </c>
      <c r="G817" s="125" t="s">
        <v>80</v>
      </c>
      <c r="H817" s="124" t="s">
        <v>79</v>
      </c>
      <c r="I817" s="124" t="s">
        <v>78</v>
      </c>
      <c r="J817" s="124" t="s">
        <v>77</v>
      </c>
      <c r="K817" s="153" t="s">
        <v>76</v>
      </c>
      <c r="L817" s="122" t="s">
        <v>75</v>
      </c>
      <c r="M817" s="142" t="s">
        <v>74</v>
      </c>
      <c r="N817" s="119" t="s">
        <v>73</v>
      </c>
      <c r="O817" s="120" t="s">
        <v>72</v>
      </c>
      <c r="P817" s="120" t="s">
        <v>71</v>
      </c>
      <c r="Q817" s="439"/>
      <c r="R817" s="439"/>
      <c r="S817" s="114"/>
      <c r="T817" s="118" t="s">
        <v>70</v>
      </c>
      <c r="U817" s="117" t="s">
        <v>66</v>
      </c>
      <c r="V817" s="117" t="s">
        <v>65</v>
      </c>
      <c r="W817" s="117" t="s">
        <v>69</v>
      </c>
      <c r="X817" s="116" t="s">
        <v>68</v>
      </c>
      <c r="Y817" s="114"/>
      <c r="Z817" s="114"/>
      <c r="AB817" s="152"/>
      <c r="AR817" s="152"/>
      <c r="AS817" s="114"/>
      <c r="AT817" s="114"/>
      <c r="AU817" s="116" t="s">
        <v>67</v>
      </c>
      <c r="AV817" s="114"/>
      <c r="AW817" s="115" t="s">
        <v>66</v>
      </c>
      <c r="AX817" s="115" t="s">
        <v>65</v>
      </c>
      <c r="AY817" s="114"/>
      <c r="AZ817" s="115" t="s">
        <v>66</v>
      </c>
      <c r="BA817" s="115" t="s">
        <v>65</v>
      </c>
      <c r="BB817" s="114"/>
      <c r="BC817" s="115" t="s">
        <v>66</v>
      </c>
      <c r="BD817" s="115" t="s">
        <v>65</v>
      </c>
      <c r="BE817" s="114"/>
      <c r="BF817" s="115" t="s">
        <v>66</v>
      </c>
      <c r="BG817" s="115" t="s">
        <v>65</v>
      </c>
      <c r="BH817" s="114"/>
      <c r="BI817" s="115" t="s">
        <v>66</v>
      </c>
      <c r="BJ817" s="115" t="s">
        <v>65</v>
      </c>
      <c r="BK817" s="114"/>
      <c r="BL817" s="115" t="s">
        <v>66</v>
      </c>
      <c r="BM817" s="115" t="s">
        <v>65</v>
      </c>
      <c r="BN817" s="114"/>
      <c r="BO817" s="115" t="s">
        <v>66</v>
      </c>
      <c r="BP817" s="115" t="s">
        <v>65</v>
      </c>
      <c r="BQ817" s="114"/>
      <c r="BR817" s="115" t="s">
        <v>66</v>
      </c>
      <c r="BS817" s="115" t="s">
        <v>65</v>
      </c>
      <c r="BT817" s="114"/>
      <c r="BU817" s="115" t="s">
        <v>66</v>
      </c>
      <c r="BV817" s="115" t="s">
        <v>65</v>
      </c>
      <c r="BW817" s="114"/>
      <c r="BX817" s="152"/>
    </row>
    <row r="818" spans="1:76" s="64" customFormat="1" x14ac:dyDescent="0.25">
      <c r="A818" s="83">
        <v>1</v>
      </c>
      <c r="B818" s="109" t="str">
        <f t="shared" ref="B818:B837" si="494">CONCATENATE(E818,": ",C818)</f>
        <v xml:space="preserve">: </v>
      </c>
      <c r="C818" s="108"/>
      <c r="D818" s="108"/>
      <c r="E818" s="108"/>
      <c r="F818" s="113"/>
      <c r="G818" s="108"/>
      <c r="H818" s="107"/>
      <c r="I818" s="106"/>
      <c r="J818" s="106"/>
      <c r="K818" s="104"/>
      <c r="L818" s="110"/>
      <c r="M818" s="104"/>
      <c r="N818" s="151" t="s">
        <v>139</v>
      </c>
      <c r="O818" s="105"/>
      <c r="P818" s="104"/>
      <c r="Q818" s="440"/>
      <c r="R818" s="440"/>
      <c r="T818" s="103"/>
      <c r="U818" s="101" t="str">
        <f t="shared" ref="U818:U837" si="495">IF(T818="Y","",IF(AND(M818="",K818=""),"",IF(M818="",K818,M818)))</f>
        <v/>
      </c>
      <c r="V818" s="102" t="str">
        <f t="shared" ref="V818:V837" si="496">IF(U818="","",IF($U$846="Y",W818,IF(U818&gt;=$U$838-$AD$36*$U$842,IF(U818&lt;=$U$838+$AD$36*$U$842,U818,""),"")))</f>
        <v/>
      </c>
      <c r="W818" s="101" t="str">
        <f t="shared" ref="W818:W837" si="497">IF(T818="Y","",IF(AND(M818="",K818=""),"",IF(M818="",K818*O818,M818*O818)))</f>
        <v/>
      </c>
      <c r="X818" s="100" t="str">
        <f t="shared" ref="X818:X837" si="498">IF(AND(N818="",L818=""),"",IF(N818="",L818,N818))</f>
        <v>t C/ha</v>
      </c>
      <c r="Y818" s="89"/>
      <c r="Z818" s="89"/>
      <c r="AB818" s="152"/>
      <c r="AR818" s="152"/>
      <c r="AS818" s="89"/>
      <c r="AT818" s="89"/>
      <c r="AU818" s="112" t="str">
        <f>$W818</f>
        <v/>
      </c>
      <c r="AV818" s="89"/>
      <c r="AW818" s="98" t="e">
        <f t="shared" ref="AW818:AW837" si="499">IF($AV$45="region",IF($E818=AW$763,$U818,""),IF($G818=AW$763,$U818,""))</f>
        <v>#REF!</v>
      </c>
      <c r="AX818" s="98" t="e">
        <f t="shared" ref="AX818:AX837" si="500">IF($AV$45="Region",IF($E818=AW$763,$V818,""),IF($G818=AW$763,$V818,""))</f>
        <v>#REF!</v>
      </c>
      <c r="AY818" s="89"/>
      <c r="AZ818" s="98" t="e">
        <f t="shared" ref="AZ818:AZ837" si="501">IF($AV$45="region",IF($E818=AZ$763,$U818,""),IF($G818=AZ$763,$U818,""))</f>
        <v>#REF!</v>
      </c>
      <c r="BA818" s="98" t="e">
        <f t="shared" ref="BA818:BA837" si="502">IF($AV$45="Region",IF($E818=AZ$763,$V818,""),IF($G818=AZ$763,$V818,""))</f>
        <v>#REF!</v>
      </c>
      <c r="BB818" s="89"/>
      <c r="BC818" s="98" t="e">
        <f t="shared" ref="BC818:BC837" si="503">IF($AV$45="region",IF($E818=BC$763,$U818,""),IF($G818=BC$763,$U818,""))</f>
        <v>#REF!</v>
      </c>
      <c r="BD818" s="98" t="e">
        <f t="shared" ref="BD818:BD837" si="504">IF($AV$45="Region",IF($E818=BC$763,$V818,""),IF($G818=BC$763,$V818,""))</f>
        <v>#REF!</v>
      </c>
      <c r="BE818" s="89"/>
      <c r="BF818" s="98" t="e">
        <f t="shared" ref="BF818:BF837" si="505">IF($AV$45="region",IF($E818=BF$763,$U818,""),IF($G818=BF$763,$U818,""))</f>
        <v>#REF!</v>
      </c>
      <c r="BG818" s="98" t="e">
        <f t="shared" ref="BG818:BG837" si="506">IF($AV$45="Region",IF($E818=BF$763,$V818,""),IF($G818=BF$763,$V818,""))</f>
        <v>#REF!</v>
      </c>
      <c r="BH818" s="89"/>
      <c r="BI818" s="98" t="e">
        <f t="shared" ref="BI818:BI837" si="507">IF($AV$45="region",IF($E818=BI$763,$U818,""),IF($G818=BI$763,$U818,""))</f>
        <v>#REF!</v>
      </c>
      <c r="BJ818" s="98" t="e">
        <f t="shared" ref="BJ818:BJ837" si="508">IF($AV$45="Region",IF($E818=BI$763,$V818,""),IF($G818=BI$763,$V818,""))</f>
        <v>#REF!</v>
      </c>
      <c r="BK818" s="89"/>
      <c r="BL818" s="98" t="str">
        <f t="shared" ref="BL818:BL837" si="509">IF($E818=$BL$48,U818,"")</f>
        <v/>
      </c>
      <c r="BM818" s="98" t="str">
        <f t="shared" ref="BM818:BM837" si="510">IF($E818=$BL$48,V818,"")</f>
        <v/>
      </c>
      <c r="BN818" s="89"/>
      <c r="BO818" s="98" t="str">
        <f t="shared" ref="BO818:BO837" si="511">IF($E818=$BO$48,U818,"")</f>
        <v/>
      </c>
      <c r="BP818" s="98" t="str">
        <f t="shared" ref="BP818:BP837" si="512">IF($E818=$BO$48,V818,"")</f>
        <v/>
      </c>
      <c r="BQ818" s="89"/>
      <c r="BR818" s="98" t="str">
        <f t="shared" ref="BR818:BR837" si="513">IF($E818=$BR$48,U818,"")</f>
        <v/>
      </c>
      <c r="BS818" s="98" t="str">
        <f t="shared" ref="BS818:BS837" si="514">IF($E818=$BR$48,V818,"")</f>
        <v/>
      </c>
      <c r="BT818" s="89"/>
      <c r="BU818" s="98" t="str">
        <f t="shared" ref="BU818:BU837" si="515">IF($E818=$BU$48,U818,"")</f>
        <v/>
      </c>
      <c r="BV818" s="98" t="str">
        <f t="shared" ref="BV818:BV837" si="516">IF($E818=$BU$48,V818,"")</f>
        <v/>
      </c>
      <c r="BW818" s="89"/>
      <c r="BX818" s="152"/>
    </row>
    <row r="819" spans="1:76" s="64" customFormat="1" x14ac:dyDescent="0.25">
      <c r="A819" s="83">
        <v>2</v>
      </c>
      <c r="B819" s="109" t="str">
        <f t="shared" si="494"/>
        <v xml:space="preserve">: </v>
      </c>
      <c r="C819" s="108"/>
      <c r="D819" s="108"/>
      <c r="E819" s="108"/>
      <c r="F819" s="108"/>
      <c r="G819" s="108"/>
      <c r="H819" s="107"/>
      <c r="I819" s="106"/>
      <c r="J819" s="106"/>
      <c r="K819" s="104"/>
      <c r="L819" s="110"/>
      <c r="M819" s="104"/>
      <c r="N819" s="151" t="s">
        <v>139</v>
      </c>
      <c r="O819" s="105"/>
      <c r="P819" s="104"/>
      <c r="Q819" s="440"/>
      <c r="R819" s="440"/>
      <c r="T819" s="103"/>
      <c r="U819" s="101" t="str">
        <f t="shared" si="495"/>
        <v/>
      </c>
      <c r="V819" s="102" t="str">
        <f t="shared" si="496"/>
        <v/>
      </c>
      <c r="W819" s="101" t="str">
        <f t="shared" si="497"/>
        <v/>
      </c>
      <c r="X819" s="100" t="str">
        <f t="shared" si="498"/>
        <v>t C/ha</v>
      </c>
      <c r="Y819" s="89"/>
      <c r="Z819" s="89"/>
      <c r="AB819" s="152"/>
      <c r="AR819" s="152"/>
      <c r="AS819" s="89"/>
      <c r="AT819" s="89"/>
      <c r="AU819" s="99"/>
      <c r="AV819" s="89"/>
      <c r="AW819" s="98" t="e">
        <f t="shared" si="499"/>
        <v>#REF!</v>
      </c>
      <c r="AX819" s="98" t="e">
        <f t="shared" si="500"/>
        <v>#REF!</v>
      </c>
      <c r="AY819" s="89"/>
      <c r="AZ819" s="98" t="e">
        <f t="shared" si="501"/>
        <v>#REF!</v>
      </c>
      <c r="BA819" s="98" t="e">
        <f t="shared" si="502"/>
        <v>#REF!</v>
      </c>
      <c r="BB819" s="89"/>
      <c r="BC819" s="98" t="e">
        <f t="shared" si="503"/>
        <v>#REF!</v>
      </c>
      <c r="BD819" s="98" t="e">
        <f t="shared" si="504"/>
        <v>#REF!</v>
      </c>
      <c r="BE819" s="89"/>
      <c r="BF819" s="98" t="e">
        <f t="shared" si="505"/>
        <v>#REF!</v>
      </c>
      <c r="BG819" s="98" t="e">
        <f t="shared" si="506"/>
        <v>#REF!</v>
      </c>
      <c r="BH819" s="89"/>
      <c r="BI819" s="98" t="e">
        <f t="shared" si="507"/>
        <v>#REF!</v>
      </c>
      <c r="BJ819" s="98" t="e">
        <f t="shared" si="508"/>
        <v>#REF!</v>
      </c>
      <c r="BK819" s="89"/>
      <c r="BL819" s="98" t="str">
        <f t="shared" si="509"/>
        <v/>
      </c>
      <c r="BM819" s="98" t="str">
        <f t="shared" si="510"/>
        <v/>
      </c>
      <c r="BN819" s="89"/>
      <c r="BO819" s="98" t="str">
        <f t="shared" si="511"/>
        <v/>
      </c>
      <c r="BP819" s="98" t="str">
        <f t="shared" si="512"/>
        <v/>
      </c>
      <c r="BQ819" s="89"/>
      <c r="BR819" s="98" t="str">
        <f t="shared" si="513"/>
        <v/>
      </c>
      <c r="BS819" s="98" t="str">
        <f t="shared" si="514"/>
        <v/>
      </c>
      <c r="BT819" s="89"/>
      <c r="BU819" s="98" t="str">
        <f t="shared" si="515"/>
        <v/>
      </c>
      <c r="BV819" s="98" t="str">
        <f t="shared" si="516"/>
        <v/>
      </c>
      <c r="BW819" s="89"/>
      <c r="BX819" s="152"/>
    </row>
    <row r="820" spans="1:76" s="64" customFormat="1" x14ac:dyDescent="0.25">
      <c r="A820" s="83">
        <v>3</v>
      </c>
      <c r="B820" s="109" t="str">
        <f t="shared" si="494"/>
        <v xml:space="preserve">: </v>
      </c>
      <c r="C820" s="108"/>
      <c r="D820" s="108"/>
      <c r="E820" s="108"/>
      <c r="F820" s="106"/>
      <c r="G820" s="108"/>
      <c r="H820" s="107"/>
      <c r="I820" s="106"/>
      <c r="J820" s="106"/>
      <c r="K820" s="104"/>
      <c r="L820" s="110"/>
      <c r="M820" s="104"/>
      <c r="N820" s="151" t="s">
        <v>139</v>
      </c>
      <c r="O820" s="105"/>
      <c r="P820" s="104"/>
      <c r="Q820" s="440"/>
      <c r="R820" s="440"/>
      <c r="T820" s="103"/>
      <c r="U820" s="101" t="str">
        <f t="shared" si="495"/>
        <v/>
      </c>
      <c r="V820" s="102" t="str">
        <f t="shared" si="496"/>
        <v/>
      </c>
      <c r="W820" s="101" t="str">
        <f t="shared" si="497"/>
        <v/>
      </c>
      <c r="X820" s="100" t="str">
        <f t="shared" si="498"/>
        <v>t C/ha</v>
      </c>
      <c r="Y820" s="89"/>
      <c r="Z820" s="89"/>
      <c r="AB820" s="152"/>
      <c r="AR820" s="152"/>
      <c r="AS820" s="89"/>
      <c r="AT820" s="89"/>
      <c r="AV820" s="89"/>
      <c r="AW820" s="98" t="e">
        <f t="shared" si="499"/>
        <v>#REF!</v>
      </c>
      <c r="AX820" s="98" t="e">
        <f t="shared" si="500"/>
        <v>#REF!</v>
      </c>
      <c r="AY820" s="89"/>
      <c r="AZ820" s="98" t="e">
        <f t="shared" si="501"/>
        <v>#REF!</v>
      </c>
      <c r="BA820" s="98" t="e">
        <f t="shared" si="502"/>
        <v>#REF!</v>
      </c>
      <c r="BB820" s="89"/>
      <c r="BC820" s="98" t="e">
        <f t="shared" si="503"/>
        <v>#REF!</v>
      </c>
      <c r="BD820" s="98" t="e">
        <f t="shared" si="504"/>
        <v>#REF!</v>
      </c>
      <c r="BE820" s="89"/>
      <c r="BF820" s="98" t="e">
        <f t="shared" si="505"/>
        <v>#REF!</v>
      </c>
      <c r="BG820" s="98" t="e">
        <f t="shared" si="506"/>
        <v>#REF!</v>
      </c>
      <c r="BH820" s="89"/>
      <c r="BI820" s="98" t="e">
        <f t="shared" si="507"/>
        <v>#REF!</v>
      </c>
      <c r="BJ820" s="98" t="e">
        <f t="shared" si="508"/>
        <v>#REF!</v>
      </c>
      <c r="BK820" s="89"/>
      <c r="BL820" s="98" t="str">
        <f t="shared" si="509"/>
        <v/>
      </c>
      <c r="BM820" s="98" t="str">
        <f t="shared" si="510"/>
        <v/>
      </c>
      <c r="BN820" s="89"/>
      <c r="BO820" s="98" t="str">
        <f t="shared" si="511"/>
        <v/>
      </c>
      <c r="BP820" s="98" t="str">
        <f t="shared" si="512"/>
        <v/>
      </c>
      <c r="BQ820" s="89"/>
      <c r="BR820" s="98" t="str">
        <f t="shared" si="513"/>
        <v/>
      </c>
      <c r="BS820" s="98" t="str">
        <f t="shared" si="514"/>
        <v/>
      </c>
      <c r="BT820" s="89"/>
      <c r="BU820" s="98" t="str">
        <f t="shared" si="515"/>
        <v/>
      </c>
      <c r="BV820" s="98" t="str">
        <f t="shared" si="516"/>
        <v/>
      </c>
      <c r="BW820" s="89"/>
      <c r="BX820" s="152"/>
    </row>
    <row r="821" spans="1:76" s="64" customFormat="1" x14ac:dyDescent="0.25">
      <c r="A821" s="83">
        <v>4</v>
      </c>
      <c r="B821" s="109" t="str">
        <f t="shared" si="494"/>
        <v xml:space="preserve">: </v>
      </c>
      <c r="C821" s="108"/>
      <c r="D821" s="108"/>
      <c r="E821" s="108"/>
      <c r="F821" s="106"/>
      <c r="G821" s="108"/>
      <c r="H821" s="107"/>
      <c r="I821" s="106"/>
      <c r="J821" s="106"/>
      <c r="K821" s="104"/>
      <c r="L821" s="110"/>
      <c r="M821" s="104"/>
      <c r="N821" s="151" t="s">
        <v>139</v>
      </c>
      <c r="O821" s="105"/>
      <c r="P821" s="104"/>
      <c r="Q821" s="440"/>
      <c r="R821" s="440"/>
      <c r="T821" s="103"/>
      <c r="U821" s="101" t="str">
        <f t="shared" si="495"/>
        <v/>
      </c>
      <c r="V821" s="102" t="str">
        <f t="shared" si="496"/>
        <v/>
      </c>
      <c r="W821" s="101" t="str">
        <f t="shared" si="497"/>
        <v/>
      </c>
      <c r="X821" s="100" t="str">
        <f t="shared" si="498"/>
        <v>t C/ha</v>
      </c>
      <c r="Y821" s="89"/>
      <c r="Z821" s="89"/>
      <c r="AB821" s="152"/>
      <c r="AR821" s="152"/>
      <c r="AS821" s="89"/>
      <c r="AT821" s="89"/>
      <c r="AU821" s="99"/>
      <c r="AV821" s="89"/>
      <c r="AW821" s="98" t="e">
        <f t="shared" si="499"/>
        <v>#REF!</v>
      </c>
      <c r="AX821" s="98" t="e">
        <f t="shared" si="500"/>
        <v>#REF!</v>
      </c>
      <c r="AY821" s="89"/>
      <c r="AZ821" s="98" t="e">
        <f t="shared" si="501"/>
        <v>#REF!</v>
      </c>
      <c r="BA821" s="98" t="e">
        <f t="shared" si="502"/>
        <v>#REF!</v>
      </c>
      <c r="BB821" s="89"/>
      <c r="BC821" s="98" t="e">
        <f t="shared" si="503"/>
        <v>#REF!</v>
      </c>
      <c r="BD821" s="98" t="e">
        <f t="shared" si="504"/>
        <v>#REF!</v>
      </c>
      <c r="BE821" s="89"/>
      <c r="BF821" s="98" t="e">
        <f t="shared" si="505"/>
        <v>#REF!</v>
      </c>
      <c r="BG821" s="98" t="e">
        <f t="shared" si="506"/>
        <v>#REF!</v>
      </c>
      <c r="BH821" s="89"/>
      <c r="BI821" s="98" t="e">
        <f t="shared" si="507"/>
        <v>#REF!</v>
      </c>
      <c r="BJ821" s="98" t="e">
        <f t="shared" si="508"/>
        <v>#REF!</v>
      </c>
      <c r="BK821" s="89"/>
      <c r="BL821" s="98" t="str">
        <f t="shared" si="509"/>
        <v/>
      </c>
      <c r="BM821" s="98" t="str">
        <f t="shared" si="510"/>
        <v/>
      </c>
      <c r="BN821" s="89"/>
      <c r="BO821" s="98" t="str">
        <f t="shared" si="511"/>
        <v/>
      </c>
      <c r="BP821" s="98" t="str">
        <f t="shared" si="512"/>
        <v/>
      </c>
      <c r="BQ821" s="89"/>
      <c r="BR821" s="98" t="str">
        <f t="shared" si="513"/>
        <v/>
      </c>
      <c r="BS821" s="98" t="str">
        <f t="shared" si="514"/>
        <v/>
      </c>
      <c r="BT821" s="89"/>
      <c r="BU821" s="98" t="str">
        <f t="shared" si="515"/>
        <v/>
      </c>
      <c r="BV821" s="98" t="str">
        <f t="shared" si="516"/>
        <v/>
      </c>
      <c r="BW821" s="89"/>
      <c r="BX821" s="152"/>
    </row>
    <row r="822" spans="1:76" s="64" customFormat="1" x14ac:dyDescent="0.25">
      <c r="A822" s="83">
        <v>5</v>
      </c>
      <c r="B822" s="109" t="str">
        <f t="shared" si="494"/>
        <v xml:space="preserve">: </v>
      </c>
      <c r="C822" s="108"/>
      <c r="D822" s="108"/>
      <c r="E822" s="108"/>
      <c r="F822" s="106"/>
      <c r="G822" s="108"/>
      <c r="H822" s="107"/>
      <c r="I822" s="106"/>
      <c r="J822" s="106"/>
      <c r="K822" s="104"/>
      <c r="L822" s="110"/>
      <c r="M822" s="104"/>
      <c r="N822" s="151" t="s">
        <v>139</v>
      </c>
      <c r="O822" s="105"/>
      <c r="P822" s="104"/>
      <c r="Q822" s="440"/>
      <c r="R822" s="440"/>
      <c r="T822" s="103"/>
      <c r="U822" s="101" t="str">
        <f t="shared" si="495"/>
        <v/>
      </c>
      <c r="V822" s="102" t="str">
        <f t="shared" si="496"/>
        <v/>
      </c>
      <c r="W822" s="101" t="str">
        <f t="shared" si="497"/>
        <v/>
      </c>
      <c r="X822" s="100" t="str">
        <f t="shared" si="498"/>
        <v>t C/ha</v>
      </c>
      <c r="Y822" s="89"/>
      <c r="Z822" s="89"/>
      <c r="AB822" s="152"/>
      <c r="AR822" s="152"/>
      <c r="AS822" s="89"/>
      <c r="AT822" s="89"/>
      <c r="AU822" s="99"/>
      <c r="AV822" s="89"/>
      <c r="AW822" s="98" t="e">
        <f t="shared" si="499"/>
        <v>#REF!</v>
      </c>
      <c r="AX822" s="98" t="e">
        <f t="shared" si="500"/>
        <v>#REF!</v>
      </c>
      <c r="AY822" s="89"/>
      <c r="AZ822" s="98" t="e">
        <f t="shared" si="501"/>
        <v>#REF!</v>
      </c>
      <c r="BA822" s="98" t="e">
        <f t="shared" si="502"/>
        <v>#REF!</v>
      </c>
      <c r="BB822" s="89"/>
      <c r="BC822" s="98" t="e">
        <f t="shared" si="503"/>
        <v>#REF!</v>
      </c>
      <c r="BD822" s="98" t="e">
        <f t="shared" si="504"/>
        <v>#REF!</v>
      </c>
      <c r="BE822" s="89"/>
      <c r="BF822" s="98" t="e">
        <f t="shared" si="505"/>
        <v>#REF!</v>
      </c>
      <c r="BG822" s="98" t="e">
        <f t="shared" si="506"/>
        <v>#REF!</v>
      </c>
      <c r="BH822" s="89"/>
      <c r="BI822" s="98" t="e">
        <f t="shared" si="507"/>
        <v>#REF!</v>
      </c>
      <c r="BJ822" s="98" t="e">
        <f t="shared" si="508"/>
        <v>#REF!</v>
      </c>
      <c r="BK822" s="89"/>
      <c r="BL822" s="98" t="str">
        <f t="shared" si="509"/>
        <v/>
      </c>
      <c r="BM822" s="98" t="str">
        <f t="shared" si="510"/>
        <v/>
      </c>
      <c r="BN822" s="89"/>
      <c r="BO822" s="98" t="str">
        <f t="shared" si="511"/>
        <v/>
      </c>
      <c r="BP822" s="98" t="str">
        <f t="shared" si="512"/>
        <v/>
      </c>
      <c r="BQ822" s="89"/>
      <c r="BR822" s="98" t="str">
        <f t="shared" si="513"/>
        <v/>
      </c>
      <c r="BS822" s="98" t="str">
        <f t="shared" si="514"/>
        <v/>
      </c>
      <c r="BT822" s="89"/>
      <c r="BU822" s="98" t="str">
        <f t="shared" si="515"/>
        <v/>
      </c>
      <c r="BV822" s="98" t="str">
        <f t="shared" si="516"/>
        <v/>
      </c>
      <c r="BW822" s="89"/>
      <c r="BX822" s="152"/>
    </row>
    <row r="823" spans="1:76" s="64" customFormat="1" x14ac:dyDescent="0.25">
      <c r="A823" s="83">
        <v>6</v>
      </c>
      <c r="B823" s="109" t="str">
        <f t="shared" si="494"/>
        <v xml:space="preserve">: </v>
      </c>
      <c r="C823" s="108"/>
      <c r="D823" s="108"/>
      <c r="E823" s="108"/>
      <c r="F823" s="106"/>
      <c r="G823" s="108"/>
      <c r="H823" s="107"/>
      <c r="I823" s="106"/>
      <c r="J823" s="106"/>
      <c r="K823" s="104"/>
      <c r="L823" s="110"/>
      <c r="M823" s="104"/>
      <c r="N823" s="151" t="s">
        <v>139</v>
      </c>
      <c r="O823" s="105"/>
      <c r="P823" s="104"/>
      <c r="Q823" s="440"/>
      <c r="R823" s="440"/>
      <c r="T823" s="103"/>
      <c r="U823" s="101" t="str">
        <f t="shared" si="495"/>
        <v/>
      </c>
      <c r="V823" s="102" t="str">
        <f t="shared" si="496"/>
        <v/>
      </c>
      <c r="W823" s="101" t="str">
        <f t="shared" si="497"/>
        <v/>
      </c>
      <c r="X823" s="100" t="str">
        <f t="shared" si="498"/>
        <v>t C/ha</v>
      </c>
      <c r="Y823" s="89"/>
      <c r="Z823" s="89"/>
      <c r="AB823" s="152"/>
      <c r="AR823" s="152"/>
      <c r="AS823" s="89"/>
      <c r="AT823" s="89"/>
      <c r="AU823" s="99"/>
      <c r="AV823" s="89"/>
      <c r="AW823" s="98" t="e">
        <f t="shared" si="499"/>
        <v>#REF!</v>
      </c>
      <c r="AX823" s="98" t="e">
        <f t="shared" si="500"/>
        <v>#REF!</v>
      </c>
      <c r="AY823" s="89"/>
      <c r="AZ823" s="98" t="e">
        <f t="shared" si="501"/>
        <v>#REF!</v>
      </c>
      <c r="BA823" s="98" t="e">
        <f t="shared" si="502"/>
        <v>#REF!</v>
      </c>
      <c r="BB823" s="89"/>
      <c r="BC823" s="98" t="e">
        <f t="shared" si="503"/>
        <v>#REF!</v>
      </c>
      <c r="BD823" s="98" t="e">
        <f t="shared" si="504"/>
        <v>#REF!</v>
      </c>
      <c r="BE823" s="89"/>
      <c r="BF823" s="98" t="e">
        <f t="shared" si="505"/>
        <v>#REF!</v>
      </c>
      <c r="BG823" s="98" t="e">
        <f t="shared" si="506"/>
        <v>#REF!</v>
      </c>
      <c r="BH823" s="89"/>
      <c r="BI823" s="98" t="e">
        <f t="shared" si="507"/>
        <v>#REF!</v>
      </c>
      <c r="BJ823" s="98" t="e">
        <f t="shared" si="508"/>
        <v>#REF!</v>
      </c>
      <c r="BK823" s="89"/>
      <c r="BL823" s="98" t="str">
        <f t="shared" si="509"/>
        <v/>
      </c>
      <c r="BM823" s="98" t="str">
        <f t="shared" si="510"/>
        <v/>
      </c>
      <c r="BN823" s="89"/>
      <c r="BO823" s="98" t="str">
        <f t="shared" si="511"/>
        <v/>
      </c>
      <c r="BP823" s="98" t="str">
        <f t="shared" si="512"/>
        <v/>
      </c>
      <c r="BQ823" s="89"/>
      <c r="BR823" s="98" t="str">
        <f t="shared" si="513"/>
        <v/>
      </c>
      <c r="BS823" s="98" t="str">
        <f t="shared" si="514"/>
        <v/>
      </c>
      <c r="BT823" s="89"/>
      <c r="BU823" s="98" t="str">
        <f t="shared" si="515"/>
        <v/>
      </c>
      <c r="BV823" s="98" t="str">
        <f t="shared" si="516"/>
        <v/>
      </c>
      <c r="BW823" s="89"/>
      <c r="BX823" s="152"/>
    </row>
    <row r="824" spans="1:76" s="64" customFormat="1" x14ac:dyDescent="0.25">
      <c r="A824" s="83">
        <v>7</v>
      </c>
      <c r="B824" s="109" t="str">
        <f t="shared" si="494"/>
        <v xml:space="preserve">: </v>
      </c>
      <c r="C824" s="108"/>
      <c r="D824" s="108"/>
      <c r="E824" s="108"/>
      <c r="F824" s="106"/>
      <c r="G824" s="108"/>
      <c r="H824" s="107"/>
      <c r="I824" s="106"/>
      <c r="J824" s="106"/>
      <c r="K824" s="104"/>
      <c r="L824" s="110"/>
      <c r="M824" s="104"/>
      <c r="N824" s="151" t="s">
        <v>139</v>
      </c>
      <c r="O824" s="105"/>
      <c r="P824" s="104"/>
      <c r="Q824" s="440"/>
      <c r="R824" s="440"/>
      <c r="T824" s="103"/>
      <c r="U824" s="101" t="str">
        <f t="shared" si="495"/>
        <v/>
      </c>
      <c r="V824" s="102" t="str">
        <f t="shared" si="496"/>
        <v/>
      </c>
      <c r="W824" s="101" t="str">
        <f t="shared" si="497"/>
        <v/>
      </c>
      <c r="X824" s="100" t="str">
        <f t="shared" si="498"/>
        <v>t C/ha</v>
      </c>
      <c r="Y824" s="89"/>
      <c r="Z824" s="89"/>
      <c r="AB824" s="152"/>
      <c r="AR824" s="152"/>
      <c r="AS824" s="89"/>
      <c r="AT824" s="89"/>
      <c r="AU824" s="99"/>
      <c r="AV824" s="89"/>
      <c r="AW824" s="98" t="e">
        <f t="shared" si="499"/>
        <v>#REF!</v>
      </c>
      <c r="AX824" s="98" t="e">
        <f t="shared" si="500"/>
        <v>#REF!</v>
      </c>
      <c r="AY824" s="89"/>
      <c r="AZ824" s="98" t="e">
        <f t="shared" si="501"/>
        <v>#REF!</v>
      </c>
      <c r="BA824" s="98" t="e">
        <f t="shared" si="502"/>
        <v>#REF!</v>
      </c>
      <c r="BB824" s="89"/>
      <c r="BC824" s="98" t="e">
        <f t="shared" si="503"/>
        <v>#REF!</v>
      </c>
      <c r="BD824" s="98" t="e">
        <f t="shared" si="504"/>
        <v>#REF!</v>
      </c>
      <c r="BE824" s="89"/>
      <c r="BF824" s="98" t="e">
        <f t="shared" si="505"/>
        <v>#REF!</v>
      </c>
      <c r="BG824" s="98" t="e">
        <f t="shared" si="506"/>
        <v>#REF!</v>
      </c>
      <c r="BH824" s="89"/>
      <c r="BI824" s="98" t="e">
        <f t="shared" si="507"/>
        <v>#REF!</v>
      </c>
      <c r="BJ824" s="98" t="e">
        <f t="shared" si="508"/>
        <v>#REF!</v>
      </c>
      <c r="BK824" s="89"/>
      <c r="BL824" s="98" t="str">
        <f t="shared" si="509"/>
        <v/>
      </c>
      <c r="BM824" s="98" t="str">
        <f t="shared" si="510"/>
        <v/>
      </c>
      <c r="BN824" s="89"/>
      <c r="BO824" s="98" t="str">
        <f t="shared" si="511"/>
        <v/>
      </c>
      <c r="BP824" s="98" t="str">
        <f t="shared" si="512"/>
        <v/>
      </c>
      <c r="BQ824" s="89"/>
      <c r="BR824" s="98" t="str">
        <f t="shared" si="513"/>
        <v/>
      </c>
      <c r="BS824" s="98" t="str">
        <f t="shared" si="514"/>
        <v/>
      </c>
      <c r="BT824" s="89"/>
      <c r="BU824" s="98" t="str">
        <f t="shared" si="515"/>
        <v/>
      </c>
      <c r="BV824" s="98" t="str">
        <f t="shared" si="516"/>
        <v/>
      </c>
      <c r="BW824" s="89"/>
      <c r="BX824" s="152"/>
    </row>
    <row r="825" spans="1:76" s="64" customFormat="1" x14ac:dyDescent="0.25">
      <c r="A825" s="83">
        <v>8</v>
      </c>
      <c r="B825" s="109" t="str">
        <f t="shared" si="494"/>
        <v xml:space="preserve">: </v>
      </c>
      <c r="C825" s="108"/>
      <c r="D825" s="108"/>
      <c r="E825" s="108"/>
      <c r="F825" s="106"/>
      <c r="G825" s="108"/>
      <c r="H825" s="107"/>
      <c r="I825" s="106"/>
      <c r="J825" s="106"/>
      <c r="K825" s="104"/>
      <c r="L825" s="110"/>
      <c r="M825" s="104"/>
      <c r="N825" s="151" t="s">
        <v>139</v>
      </c>
      <c r="O825" s="105"/>
      <c r="P825" s="104"/>
      <c r="Q825" s="440"/>
      <c r="R825" s="440"/>
      <c r="T825" s="103"/>
      <c r="U825" s="101" t="str">
        <f t="shared" si="495"/>
        <v/>
      </c>
      <c r="V825" s="102" t="str">
        <f t="shared" si="496"/>
        <v/>
      </c>
      <c r="W825" s="101" t="str">
        <f t="shared" si="497"/>
        <v/>
      </c>
      <c r="X825" s="100" t="str">
        <f t="shared" si="498"/>
        <v>t C/ha</v>
      </c>
      <c r="Y825" s="89"/>
      <c r="Z825" s="89"/>
      <c r="AB825" s="152"/>
      <c r="AR825" s="152"/>
      <c r="AS825" s="89"/>
      <c r="AT825" s="89"/>
      <c r="AU825" s="99"/>
      <c r="AV825" s="89"/>
      <c r="AW825" s="98" t="e">
        <f t="shared" si="499"/>
        <v>#REF!</v>
      </c>
      <c r="AX825" s="98" t="e">
        <f t="shared" si="500"/>
        <v>#REF!</v>
      </c>
      <c r="AY825" s="89"/>
      <c r="AZ825" s="98" t="e">
        <f t="shared" si="501"/>
        <v>#REF!</v>
      </c>
      <c r="BA825" s="98" t="e">
        <f t="shared" si="502"/>
        <v>#REF!</v>
      </c>
      <c r="BB825" s="89"/>
      <c r="BC825" s="98" t="e">
        <f t="shared" si="503"/>
        <v>#REF!</v>
      </c>
      <c r="BD825" s="98" t="e">
        <f t="shared" si="504"/>
        <v>#REF!</v>
      </c>
      <c r="BE825" s="89"/>
      <c r="BF825" s="98" t="e">
        <f t="shared" si="505"/>
        <v>#REF!</v>
      </c>
      <c r="BG825" s="98" t="e">
        <f t="shared" si="506"/>
        <v>#REF!</v>
      </c>
      <c r="BH825" s="89"/>
      <c r="BI825" s="98" t="e">
        <f t="shared" si="507"/>
        <v>#REF!</v>
      </c>
      <c r="BJ825" s="98" t="e">
        <f t="shared" si="508"/>
        <v>#REF!</v>
      </c>
      <c r="BK825" s="89"/>
      <c r="BL825" s="98" t="str">
        <f t="shared" si="509"/>
        <v/>
      </c>
      <c r="BM825" s="98" t="str">
        <f t="shared" si="510"/>
        <v/>
      </c>
      <c r="BN825" s="89"/>
      <c r="BO825" s="98" t="str">
        <f t="shared" si="511"/>
        <v/>
      </c>
      <c r="BP825" s="98" t="str">
        <f t="shared" si="512"/>
        <v/>
      </c>
      <c r="BQ825" s="89"/>
      <c r="BR825" s="98" t="str">
        <f t="shared" si="513"/>
        <v/>
      </c>
      <c r="BS825" s="98" t="str">
        <f t="shared" si="514"/>
        <v/>
      </c>
      <c r="BT825" s="89"/>
      <c r="BU825" s="98" t="str">
        <f t="shared" si="515"/>
        <v/>
      </c>
      <c r="BV825" s="98" t="str">
        <f t="shared" si="516"/>
        <v/>
      </c>
      <c r="BW825" s="89"/>
      <c r="BX825" s="152"/>
    </row>
    <row r="826" spans="1:76" s="64" customFormat="1" x14ac:dyDescent="0.25">
      <c r="A826" s="83">
        <v>9</v>
      </c>
      <c r="B826" s="109" t="str">
        <f t="shared" si="494"/>
        <v xml:space="preserve">: </v>
      </c>
      <c r="C826" s="108"/>
      <c r="D826" s="108"/>
      <c r="E826" s="108"/>
      <c r="F826" s="106"/>
      <c r="G826" s="108"/>
      <c r="H826" s="107"/>
      <c r="I826" s="106"/>
      <c r="J826" s="106"/>
      <c r="K826" s="104"/>
      <c r="L826" s="110"/>
      <c r="M826" s="104"/>
      <c r="N826" s="151" t="s">
        <v>139</v>
      </c>
      <c r="O826" s="105"/>
      <c r="P826" s="104"/>
      <c r="Q826" s="440"/>
      <c r="R826" s="440"/>
      <c r="T826" s="103"/>
      <c r="U826" s="101" t="str">
        <f t="shared" si="495"/>
        <v/>
      </c>
      <c r="V826" s="102" t="str">
        <f t="shared" si="496"/>
        <v/>
      </c>
      <c r="W826" s="101" t="str">
        <f t="shared" si="497"/>
        <v/>
      </c>
      <c r="X826" s="100" t="str">
        <f t="shared" si="498"/>
        <v>t C/ha</v>
      </c>
      <c r="Y826" s="89"/>
      <c r="Z826" s="89"/>
      <c r="AB826" s="152"/>
      <c r="AR826" s="152"/>
      <c r="AS826" s="89"/>
      <c r="AT826" s="89"/>
      <c r="AU826" s="99"/>
      <c r="AV826" s="89"/>
      <c r="AW826" s="98" t="e">
        <f t="shared" si="499"/>
        <v>#REF!</v>
      </c>
      <c r="AX826" s="98" t="e">
        <f t="shared" si="500"/>
        <v>#REF!</v>
      </c>
      <c r="AY826" s="89"/>
      <c r="AZ826" s="98" t="e">
        <f t="shared" si="501"/>
        <v>#REF!</v>
      </c>
      <c r="BA826" s="98" t="e">
        <f t="shared" si="502"/>
        <v>#REF!</v>
      </c>
      <c r="BB826" s="89"/>
      <c r="BC826" s="98" t="e">
        <f t="shared" si="503"/>
        <v>#REF!</v>
      </c>
      <c r="BD826" s="98" t="e">
        <f t="shared" si="504"/>
        <v>#REF!</v>
      </c>
      <c r="BE826" s="89"/>
      <c r="BF826" s="98" t="e">
        <f t="shared" si="505"/>
        <v>#REF!</v>
      </c>
      <c r="BG826" s="98" t="e">
        <f t="shared" si="506"/>
        <v>#REF!</v>
      </c>
      <c r="BH826" s="89"/>
      <c r="BI826" s="98" t="e">
        <f t="shared" si="507"/>
        <v>#REF!</v>
      </c>
      <c r="BJ826" s="98" t="e">
        <f t="shared" si="508"/>
        <v>#REF!</v>
      </c>
      <c r="BK826" s="89"/>
      <c r="BL826" s="98" t="str">
        <f t="shared" si="509"/>
        <v/>
      </c>
      <c r="BM826" s="98" t="str">
        <f t="shared" si="510"/>
        <v/>
      </c>
      <c r="BN826" s="89"/>
      <c r="BO826" s="98" t="str">
        <f t="shared" si="511"/>
        <v/>
      </c>
      <c r="BP826" s="98" t="str">
        <f t="shared" si="512"/>
        <v/>
      </c>
      <c r="BQ826" s="89"/>
      <c r="BR826" s="98" t="str">
        <f t="shared" si="513"/>
        <v/>
      </c>
      <c r="BS826" s="98" t="str">
        <f t="shared" si="514"/>
        <v/>
      </c>
      <c r="BT826" s="89"/>
      <c r="BU826" s="98" t="str">
        <f t="shared" si="515"/>
        <v/>
      </c>
      <c r="BV826" s="98" t="str">
        <f t="shared" si="516"/>
        <v/>
      </c>
      <c r="BW826" s="89"/>
      <c r="BX826" s="152"/>
    </row>
    <row r="827" spans="1:76" s="64" customFormat="1" x14ac:dyDescent="0.25">
      <c r="A827" s="83">
        <v>10</v>
      </c>
      <c r="B827" s="109" t="str">
        <f t="shared" si="494"/>
        <v xml:space="preserve">: </v>
      </c>
      <c r="C827" s="108"/>
      <c r="D827" s="108"/>
      <c r="E827" s="108"/>
      <c r="F827" s="106"/>
      <c r="G827" s="108"/>
      <c r="H827" s="107"/>
      <c r="I827" s="106"/>
      <c r="J827" s="106"/>
      <c r="K827" s="104"/>
      <c r="L827" s="110"/>
      <c r="M827" s="104"/>
      <c r="N827" s="151" t="s">
        <v>139</v>
      </c>
      <c r="O827" s="105"/>
      <c r="P827" s="104"/>
      <c r="Q827" s="440"/>
      <c r="R827" s="440"/>
      <c r="T827" s="103"/>
      <c r="U827" s="101" t="str">
        <f t="shared" si="495"/>
        <v/>
      </c>
      <c r="V827" s="102" t="str">
        <f t="shared" si="496"/>
        <v/>
      </c>
      <c r="W827" s="101" t="str">
        <f t="shared" si="497"/>
        <v/>
      </c>
      <c r="X827" s="100" t="str">
        <f t="shared" si="498"/>
        <v>t C/ha</v>
      </c>
      <c r="Y827" s="89"/>
      <c r="Z827" s="89"/>
      <c r="AB827" s="152"/>
      <c r="AR827" s="152"/>
      <c r="AS827" s="89"/>
      <c r="AT827" s="89"/>
      <c r="AU827" s="99"/>
      <c r="AV827" s="89"/>
      <c r="AW827" s="98" t="e">
        <f t="shared" si="499"/>
        <v>#REF!</v>
      </c>
      <c r="AX827" s="98" t="e">
        <f t="shared" si="500"/>
        <v>#REF!</v>
      </c>
      <c r="AY827" s="89"/>
      <c r="AZ827" s="98" t="e">
        <f t="shared" si="501"/>
        <v>#REF!</v>
      </c>
      <c r="BA827" s="98" t="e">
        <f t="shared" si="502"/>
        <v>#REF!</v>
      </c>
      <c r="BB827" s="89"/>
      <c r="BC827" s="98" t="e">
        <f t="shared" si="503"/>
        <v>#REF!</v>
      </c>
      <c r="BD827" s="98" t="e">
        <f t="shared" si="504"/>
        <v>#REF!</v>
      </c>
      <c r="BE827" s="89"/>
      <c r="BF827" s="98" t="e">
        <f t="shared" si="505"/>
        <v>#REF!</v>
      </c>
      <c r="BG827" s="98" t="e">
        <f t="shared" si="506"/>
        <v>#REF!</v>
      </c>
      <c r="BH827" s="89"/>
      <c r="BI827" s="98" t="e">
        <f t="shared" si="507"/>
        <v>#REF!</v>
      </c>
      <c r="BJ827" s="98" t="e">
        <f t="shared" si="508"/>
        <v>#REF!</v>
      </c>
      <c r="BK827" s="89"/>
      <c r="BL827" s="98" t="str">
        <f t="shared" si="509"/>
        <v/>
      </c>
      <c r="BM827" s="98" t="str">
        <f t="shared" si="510"/>
        <v/>
      </c>
      <c r="BN827" s="89"/>
      <c r="BO827" s="98" t="str">
        <f t="shared" si="511"/>
        <v/>
      </c>
      <c r="BP827" s="98" t="str">
        <f t="shared" si="512"/>
        <v/>
      </c>
      <c r="BQ827" s="89"/>
      <c r="BR827" s="98" t="str">
        <f t="shared" si="513"/>
        <v/>
      </c>
      <c r="BS827" s="98" t="str">
        <f t="shared" si="514"/>
        <v/>
      </c>
      <c r="BT827" s="89"/>
      <c r="BU827" s="98" t="str">
        <f t="shared" si="515"/>
        <v/>
      </c>
      <c r="BV827" s="98" t="str">
        <f t="shared" si="516"/>
        <v/>
      </c>
      <c r="BW827" s="89"/>
      <c r="BX827" s="152"/>
    </row>
    <row r="828" spans="1:76" s="64" customFormat="1" x14ac:dyDescent="0.25">
      <c r="A828" s="83">
        <v>11</v>
      </c>
      <c r="B828" s="109" t="str">
        <f t="shared" si="494"/>
        <v xml:space="preserve">: </v>
      </c>
      <c r="C828" s="108"/>
      <c r="D828" s="108"/>
      <c r="E828" s="108"/>
      <c r="F828" s="106"/>
      <c r="G828" s="108"/>
      <c r="H828" s="107"/>
      <c r="I828" s="106"/>
      <c r="J828" s="106"/>
      <c r="K828" s="104"/>
      <c r="L828" s="110"/>
      <c r="M828" s="104"/>
      <c r="N828" s="151" t="s">
        <v>139</v>
      </c>
      <c r="O828" s="105"/>
      <c r="P828" s="104"/>
      <c r="Q828" s="440"/>
      <c r="R828" s="440"/>
      <c r="T828" s="103"/>
      <c r="U828" s="101" t="str">
        <f t="shared" si="495"/>
        <v/>
      </c>
      <c r="V828" s="102" t="str">
        <f t="shared" si="496"/>
        <v/>
      </c>
      <c r="W828" s="101" t="str">
        <f t="shared" si="497"/>
        <v/>
      </c>
      <c r="X828" s="100" t="str">
        <f t="shared" si="498"/>
        <v>t C/ha</v>
      </c>
      <c r="Y828" s="89"/>
      <c r="Z828" s="89"/>
      <c r="AB828" s="152"/>
      <c r="AR828" s="152"/>
      <c r="AS828" s="89"/>
      <c r="AT828" s="89"/>
      <c r="AU828" s="99"/>
      <c r="AV828" s="89"/>
      <c r="AW828" s="98" t="e">
        <f t="shared" si="499"/>
        <v>#REF!</v>
      </c>
      <c r="AX828" s="98" t="e">
        <f t="shared" si="500"/>
        <v>#REF!</v>
      </c>
      <c r="AY828" s="89"/>
      <c r="AZ828" s="98" t="e">
        <f t="shared" si="501"/>
        <v>#REF!</v>
      </c>
      <c r="BA828" s="98" t="e">
        <f t="shared" si="502"/>
        <v>#REF!</v>
      </c>
      <c r="BB828" s="89"/>
      <c r="BC828" s="98" t="e">
        <f t="shared" si="503"/>
        <v>#REF!</v>
      </c>
      <c r="BD828" s="98" t="e">
        <f t="shared" si="504"/>
        <v>#REF!</v>
      </c>
      <c r="BE828" s="89"/>
      <c r="BF828" s="98" t="e">
        <f t="shared" si="505"/>
        <v>#REF!</v>
      </c>
      <c r="BG828" s="98" t="e">
        <f t="shared" si="506"/>
        <v>#REF!</v>
      </c>
      <c r="BH828" s="89"/>
      <c r="BI828" s="98" t="e">
        <f t="shared" si="507"/>
        <v>#REF!</v>
      </c>
      <c r="BJ828" s="98" t="e">
        <f t="shared" si="508"/>
        <v>#REF!</v>
      </c>
      <c r="BK828" s="89"/>
      <c r="BL828" s="98" t="str">
        <f t="shared" si="509"/>
        <v/>
      </c>
      <c r="BM828" s="98" t="str">
        <f t="shared" si="510"/>
        <v/>
      </c>
      <c r="BN828" s="89"/>
      <c r="BO828" s="98" t="str">
        <f t="shared" si="511"/>
        <v/>
      </c>
      <c r="BP828" s="98" t="str">
        <f t="shared" si="512"/>
        <v/>
      </c>
      <c r="BQ828" s="89"/>
      <c r="BR828" s="98" t="str">
        <f t="shared" si="513"/>
        <v/>
      </c>
      <c r="BS828" s="98" t="str">
        <f t="shared" si="514"/>
        <v/>
      </c>
      <c r="BT828" s="89"/>
      <c r="BU828" s="98" t="str">
        <f t="shared" si="515"/>
        <v/>
      </c>
      <c r="BV828" s="98" t="str">
        <f t="shared" si="516"/>
        <v/>
      </c>
      <c r="BW828" s="89"/>
      <c r="BX828" s="152"/>
    </row>
    <row r="829" spans="1:76" s="64" customFormat="1" x14ac:dyDescent="0.25">
      <c r="A829" s="83">
        <v>12</v>
      </c>
      <c r="B829" s="109" t="str">
        <f t="shared" si="494"/>
        <v xml:space="preserve">: </v>
      </c>
      <c r="C829" s="108"/>
      <c r="D829" s="108"/>
      <c r="E829" s="108"/>
      <c r="F829" s="106"/>
      <c r="G829" s="108"/>
      <c r="H829" s="107"/>
      <c r="I829" s="106"/>
      <c r="J829" s="106"/>
      <c r="K829" s="104"/>
      <c r="L829" s="110"/>
      <c r="M829" s="104"/>
      <c r="N829" s="151" t="s">
        <v>139</v>
      </c>
      <c r="O829" s="105"/>
      <c r="P829" s="104"/>
      <c r="Q829" s="440"/>
      <c r="R829" s="440"/>
      <c r="T829" s="103"/>
      <c r="U829" s="101" t="str">
        <f t="shared" si="495"/>
        <v/>
      </c>
      <c r="V829" s="102" t="str">
        <f t="shared" si="496"/>
        <v/>
      </c>
      <c r="W829" s="101" t="str">
        <f t="shared" si="497"/>
        <v/>
      </c>
      <c r="X829" s="100" t="str">
        <f t="shared" si="498"/>
        <v>t C/ha</v>
      </c>
      <c r="Y829" s="89"/>
      <c r="Z829" s="89"/>
      <c r="AB829" s="152"/>
      <c r="AR829" s="152"/>
      <c r="AS829" s="89"/>
      <c r="AT829" s="89"/>
      <c r="AU829" s="99"/>
      <c r="AV829" s="89"/>
      <c r="AW829" s="98" t="e">
        <f t="shared" si="499"/>
        <v>#REF!</v>
      </c>
      <c r="AX829" s="98" t="e">
        <f t="shared" si="500"/>
        <v>#REF!</v>
      </c>
      <c r="AY829" s="89"/>
      <c r="AZ829" s="98" t="e">
        <f t="shared" si="501"/>
        <v>#REF!</v>
      </c>
      <c r="BA829" s="98" t="e">
        <f t="shared" si="502"/>
        <v>#REF!</v>
      </c>
      <c r="BB829" s="89"/>
      <c r="BC829" s="98" t="e">
        <f t="shared" si="503"/>
        <v>#REF!</v>
      </c>
      <c r="BD829" s="98" t="e">
        <f t="shared" si="504"/>
        <v>#REF!</v>
      </c>
      <c r="BE829" s="89"/>
      <c r="BF829" s="98" t="e">
        <f t="shared" si="505"/>
        <v>#REF!</v>
      </c>
      <c r="BG829" s="98" t="e">
        <f t="shared" si="506"/>
        <v>#REF!</v>
      </c>
      <c r="BH829" s="89"/>
      <c r="BI829" s="98" t="e">
        <f t="shared" si="507"/>
        <v>#REF!</v>
      </c>
      <c r="BJ829" s="98" t="e">
        <f t="shared" si="508"/>
        <v>#REF!</v>
      </c>
      <c r="BK829" s="89"/>
      <c r="BL829" s="98" t="str">
        <f t="shared" si="509"/>
        <v/>
      </c>
      <c r="BM829" s="98" t="str">
        <f t="shared" si="510"/>
        <v/>
      </c>
      <c r="BN829" s="89"/>
      <c r="BO829" s="98" t="str">
        <f t="shared" si="511"/>
        <v/>
      </c>
      <c r="BP829" s="98" t="str">
        <f t="shared" si="512"/>
        <v/>
      </c>
      <c r="BQ829" s="89"/>
      <c r="BR829" s="98" t="str">
        <f t="shared" si="513"/>
        <v/>
      </c>
      <c r="BS829" s="98" t="str">
        <f t="shared" si="514"/>
        <v/>
      </c>
      <c r="BT829" s="89"/>
      <c r="BU829" s="98" t="str">
        <f t="shared" si="515"/>
        <v/>
      </c>
      <c r="BV829" s="98" t="str">
        <f t="shared" si="516"/>
        <v/>
      </c>
      <c r="BW829" s="89"/>
      <c r="BX829" s="152"/>
    </row>
    <row r="830" spans="1:76" s="64" customFormat="1" x14ac:dyDescent="0.25">
      <c r="A830" s="83">
        <v>13</v>
      </c>
      <c r="B830" s="109" t="str">
        <f t="shared" si="494"/>
        <v xml:space="preserve">: </v>
      </c>
      <c r="C830" s="108"/>
      <c r="D830" s="108"/>
      <c r="E830" s="108"/>
      <c r="F830" s="106"/>
      <c r="G830" s="108"/>
      <c r="H830" s="107"/>
      <c r="I830" s="106"/>
      <c r="J830" s="106"/>
      <c r="K830" s="104"/>
      <c r="L830" s="110"/>
      <c r="M830" s="104"/>
      <c r="N830" s="151" t="s">
        <v>139</v>
      </c>
      <c r="O830" s="105"/>
      <c r="P830" s="104"/>
      <c r="Q830" s="440"/>
      <c r="R830" s="440"/>
      <c r="T830" s="103"/>
      <c r="U830" s="101" t="str">
        <f t="shared" si="495"/>
        <v/>
      </c>
      <c r="V830" s="102" t="str">
        <f t="shared" si="496"/>
        <v/>
      </c>
      <c r="W830" s="101" t="str">
        <f t="shared" si="497"/>
        <v/>
      </c>
      <c r="X830" s="100" t="str">
        <f t="shared" si="498"/>
        <v>t C/ha</v>
      </c>
      <c r="Y830" s="89"/>
      <c r="Z830" s="89"/>
      <c r="AB830" s="152"/>
      <c r="AR830" s="152"/>
      <c r="AS830" s="89"/>
      <c r="AT830" s="89"/>
      <c r="AU830" s="99"/>
      <c r="AV830" s="89"/>
      <c r="AW830" s="98" t="e">
        <f t="shared" si="499"/>
        <v>#REF!</v>
      </c>
      <c r="AX830" s="98" t="e">
        <f t="shared" si="500"/>
        <v>#REF!</v>
      </c>
      <c r="AY830" s="89"/>
      <c r="AZ830" s="98" t="e">
        <f t="shared" si="501"/>
        <v>#REF!</v>
      </c>
      <c r="BA830" s="98" t="e">
        <f t="shared" si="502"/>
        <v>#REF!</v>
      </c>
      <c r="BB830" s="89"/>
      <c r="BC830" s="98" t="e">
        <f t="shared" si="503"/>
        <v>#REF!</v>
      </c>
      <c r="BD830" s="98" t="e">
        <f t="shared" si="504"/>
        <v>#REF!</v>
      </c>
      <c r="BE830" s="89"/>
      <c r="BF830" s="98" t="e">
        <f t="shared" si="505"/>
        <v>#REF!</v>
      </c>
      <c r="BG830" s="98" t="e">
        <f t="shared" si="506"/>
        <v>#REF!</v>
      </c>
      <c r="BH830" s="89"/>
      <c r="BI830" s="98" t="e">
        <f t="shared" si="507"/>
        <v>#REF!</v>
      </c>
      <c r="BJ830" s="98" t="e">
        <f t="shared" si="508"/>
        <v>#REF!</v>
      </c>
      <c r="BK830" s="89"/>
      <c r="BL830" s="98" t="str">
        <f t="shared" si="509"/>
        <v/>
      </c>
      <c r="BM830" s="98" t="str">
        <f t="shared" si="510"/>
        <v/>
      </c>
      <c r="BN830" s="89"/>
      <c r="BO830" s="98" t="str">
        <f t="shared" si="511"/>
        <v/>
      </c>
      <c r="BP830" s="98" t="str">
        <f t="shared" si="512"/>
        <v/>
      </c>
      <c r="BQ830" s="89"/>
      <c r="BR830" s="98" t="str">
        <f t="shared" si="513"/>
        <v/>
      </c>
      <c r="BS830" s="98" t="str">
        <f t="shared" si="514"/>
        <v/>
      </c>
      <c r="BT830" s="89"/>
      <c r="BU830" s="98" t="str">
        <f t="shared" si="515"/>
        <v/>
      </c>
      <c r="BV830" s="98" t="str">
        <f t="shared" si="516"/>
        <v/>
      </c>
      <c r="BW830" s="89"/>
      <c r="BX830" s="152"/>
    </row>
    <row r="831" spans="1:76" s="64" customFormat="1" x14ac:dyDescent="0.25">
      <c r="A831" s="83">
        <v>14</v>
      </c>
      <c r="B831" s="109" t="str">
        <f t="shared" si="494"/>
        <v xml:space="preserve">: </v>
      </c>
      <c r="C831" s="108"/>
      <c r="D831" s="108"/>
      <c r="E831" s="108"/>
      <c r="F831" s="106"/>
      <c r="G831" s="108"/>
      <c r="H831" s="107"/>
      <c r="I831" s="106"/>
      <c r="J831" s="106"/>
      <c r="K831" s="104"/>
      <c r="L831" s="110"/>
      <c r="M831" s="104"/>
      <c r="N831" s="151" t="s">
        <v>139</v>
      </c>
      <c r="O831" s="105"/>
      <c r="P831" s="104"/>
      <c r="Q831" s="440"/>
      <c r="R831" s="440"/>
      <c r="T831" s="103"/>
      <c r="U831" s="101" t="str">
        <f t="shared" si="495"/>
        <v/>
      </c>
      <c r="V831" s="102" t="str">
        <f t="shared" si="496"/>
        <v/>
      </c>
      <c r="W831" s="101" t="str">
        <f t="shared" si="497"/>
        <v/>
      </c>
      <c r="X831" s="100" t="str">
        <f t="shared" si="498"/>
        <v>t C/ha</v>
      </c>
      <c r="Y831" s="89"/>
      <c r="Z831" s="89"/>
      <c r="AB831" s="152"/>
      <c r="AR831" s="152"/>
      <c r="AS831" s="89"/>
      <c r="AT831" s="89"/>
      <c r="AU831" s="99"/>
      <c r="AV831" s="89"/>
      <c r="AW831" s="98" t="e">
        <f t="shared" si="499"/>
        <v>#REF!</v>
      </c>
      <c r="AX831" s="98" t="e">
        <f t="shared" si="500"/>
        <v>#REF!</v>
      </c>
      <c r="AY831" s="89"/>
      <c r="AZ831" s="98" t="e">
        <f t="shared" si="501"/>
        <v>#REF!</v>
      </c>
      <c r="BA831" s="98" t="e">
        <f t="shared" si="502"/>
        <v>#REF!</v>
      </c>
      <c r="BB831" s="89"/>
      <c r="BC831" s="98" t="e">
        <f t="shared" si="503"/>
        <v>#REF!</v>
      </c>
      <c r="BD831" s="98" t="e">
        <f t="shared" si="504"/>
        <v>#REF!</v>
      </c>
      <c r="BE831" s="89"/>
      <c r="BF831" s="98" t="e">
        <f t="shared" si="505"/>
        <v>#REF!</v>
      </c>
      <c r="BG831" s="98" t="e">
        <f t="shared" si="506"/>
        <v>#REF!</v>
      </c>
      <c r="BH831" s="89"/>
      <c r="BI831" s="98" t="e">
        <f t="shared" si="507"/>
        <v>#REF!</v>
      </c>
      <c r="BJ831" s="98" t="e">
        <f t="shared" si="508"/>
        <v>#REF!</v>
      </c>
      <c r="BK831" s="89"/>
      <c r="BL831" s="98" t="str">
        <f t="shared" si="509"/>
        <v/>
      </c>
      <c r="BM831" s="98" t="str">
        <f t="shared" si="510"/>
        <v/>
      </c>
      <c r="BN831" s="89"/>
      <c r="BO831" s="98" t="str">
        <f t="shared" si="511"/>
        <v/>
      </c>
      <c r="BP831" s="98" t="str">
        <f t="shared" si="512"/>
        <v/>
      </c>
      <c r="BQ831" s="89"/>
      <c r="BR831" s="98" t="str">
        <f t="shared" si="513"/>
        <v/>
      </c>
      <c r="BS831" s="98" t="str">
        <f t="shared" si="514"/>
        <v/>
      </c>
      <c r="BT831" s="89"/>
      <c r="BU831" s="98" t="str">
        <f t="shared" si="515"/>
        <v/>
      </c>
      <c r="BV831" s="98" t="str">
        <f t="shared" si="516"/>
        <v/>
      </c>
      <c r="BW831" s="89"/>
      <c r="BX831" s="152"/>
    </row>
    <row r="832" spans="1:76" s="64" customFormat="1" x14ac:dyDescent="0.25">
      <c r="A832" s="83">
        <v>15</v>
      </c>
      <c r="B832" s="109" t="str">
        <f t="shared" si="494"/>
        <v xml:space="preserve">: </v>
      </c>
      <c r="C832" s="108"/>
      <c r="D832" s="108"/>
      <c r="E832" s="108"/>
      <c r="F832" s="106"/>
      <c r="G832" s="108"/>
      <c r="H832" s="107"/>
      <c r="I832" s="106"/>
      <c r="J832" s="106"/>
      <c r="K832" s="104"/>
      <c r="L832" s="110"/>
      <c r="M832" s="104"/>
      <c r="N832" s="151" t="s">
        <v>139</v>
      </c>
      <c r="O832" s="105"/>
      <c r="P832" s="104"/>
      <c r="Q832" s="440"/>
      <c r="R832" s="440"/>
      <c r="T832" s="103"/>
      <c r="U832" s="101" t="str">
        <f t="shared" si="495"/>
        <v/>
      </c>
      <c r="V832" s="102" t="str">
        <f t="shared" si="496"/>
        <v/>
      </c>
      <c r="W832" s="101" t="str">
        <f t="shared" si="497"/>
        <v/>
      </c>
      <c r="X832" s="100" t="str">
        <f t="shared" si="498"/>
        <v>t C/ha</v>
      </c>
      <c r="Y832" s="89"/>
      <c r="Z832" s="89"/>
      <c r="AB832" s="152"/>
      <c r="AR832" s="152"/>
      <c r="AS832" s="89"/>
      <c r="AT832" s="89"/>
      <c r="AU832" s="99"/>
      <c r="AV832" s="89"/>
      <c r="AW832" s="98" t="e">
        <f t="shared" si="499"/>
        <v>#REF!</v>
      </c>
      <c r="AX832" s="98" t="e">
        <f t="shared" si="500"/>
        <v>#REF!</v>
      </c>
      <c r="AY832" s="89"/>
      <c r="AZ832" s="98" t="e">
        <f t="shared" si="501"/>
        <v>#REF!</v>
      </c>
      <c r="BA832" s="98" t="e">
        <f t="shared" si="502"/>
        <v>#REF!</v>
      </c>
      <c r="BB832" s="89"/>
      <c r="BC832" s="98" t="e">
        <f t="shared" si="503"/>
        <v>#REF!</v>
      </c>
      <c r="BD832" s="98" t="e">
        <f t="shared" si="504"/>
        <v>#REF!</v>
      </c>
      <c r="BE832" s="89"/>
      <c r="BF832" s="98" t="e">
        <f t="shared" si="505"/>
        <v>#REF!</v>
      </c>
      <c r="BG832" s="98" t="e">
        <f t="shared" si="506"/>
        <v>#REF!</v>
      </c>
      <c r="BH832" s="89"/>
      <c r="BI832" s="98" t="e">
        <f t="shared" si="507"/>
        <v>#REF!</v>
      </c>
      <c r="BJ832" s="98" t="e">
        <f t="shared" si="508"/>
        <v>#REF!</v>
      </c>
      <c r="BK832" s="89"/>
      <c r="BL832" s="98" t="str">
        <f t="shared" si="509"/>
        <v/>
      </c>
      <c r="BM832" s="98" t="str">
        <f t="shared" si="510"/>
        <v/>
      </c>
      <c r="BN832" s="89"/>
      <c r="BO832" s="98" t="str">
        <f t="shared" si="511"/>
        <v/>
      </c>
      <c r="BP832" s="98" t="str">
        <f t="shared" si="512"/>
        <v/>
      </c>
      <c r="BQ832" s="89"/>
      <c r="BR832" s="98" t="str">
        <f t="shared" si="513"/>
        <v/>
      </c>
      <c r="BS832" s="98" t="str">
        <f t="shared" si="514"/>
        <v/>
      </c>
      <c r="BT832" s="89"/>
      <c r="BU832" s="98" t="str">
        <f t="shared" si="515"/>
        <v/>
      </c>
      <c r="BV832" s="98" t="str">
        <f t="shared" si="516"/>
        <v/>
      </c>
      <c r="BW832" s="89"/>
      <c r="BX832" s="152"/>
    </row>
    <row r="833" spans="1:76" s="64" customFormat="1" x14ac:dyDescent="0.25">
      <c r="A833" s="83">
        <v>16</v>
      </c>
      <c r="B833" s="109" t="str">
        <f t="shared" si="494"/>
        <v xml:space="preserve">: </v>
      </c>
      <c r="C833" s="108"/>
      <c r="D833" s="108"/>
      <c r="E833" s="108"/>
      <c r="F833" s="106"/>
      <c r="G833" s="108"/>
      <c r="H833" s="107"/>
      <c r="I833" s="106"/>
      <c r="J833" s="106"/>
      <c r="K833" s="104"/>
      <c r="L833" s="110"/>
      <c r="M833" s="104"/>
      <c r="N833" s="151" t="s">
        <v>139</v>
      </c>
      <c r="O833" s="105"/>
      <c r="P833" s="104"/>
      <c r="Q833" s="440"/>
      <c r="R833" s="440"/>
      <c r="T833" s="103"/>
      <c r="U833" s="101" t="str">
        <f t="shared" si="495"/>
        <v/>
      </c>
      <c r="V833" s="102" t="str">
        <f t="shared" si="496"/>
        <v/>
      </c>
      <c r="W833" s="101" t="str">
        <f t="shared" si="497"/>
        <v/>
      </c>
      <c r="X833" s="100" t="str">
        <f t="shared" si="498"/>
        <v>t C/ha</v>
      </c>
      <c r="Y833" s="89"/>
      <c r="Z833" s="89"/>
      <c r="AB833" s="152"/>
      <c r="AR833" s="152"/>
      <c r="AS833" s="89"/>
      <c r="AT833" s="89"/>
      <c r="AU833" s="99"/>
      <c r="AV833" s="89"/>
      <c r="AW833" s="98" t="e">
        <f t="shared" si="499"/>
        <v>#REF!</v>
      </c>
      <c r="AX833" s="98" t="e">
        <f t="shared" si="500"/>
        <v>#REF!</v>
      </c>
      <c r="AY833" s="89"/>
      <c r="AZ833" s="98" t="e">
        <f t="shared" si="501"/>
        <v>#REF!</v>
      </c>
      <c r="BA833" s="98" t="e">
        <f t="shared" si="502"/>
        <v>#REF!</v>
      </c>
      <c r="BB833" s="89"/>
      <c r="BC833" s="98" t="e">
        <f t="shared" si="503"/>
        <v>#REF!</v>
      </c>
      <c r="BD833" s="98" t="e">
        <f t="shared" si="504"/>
        <v>#REF!</v>
      </c>
      <c r="BE833" s="89"/>
      <c r="BF833" s="98" t="e">
        <f t="shared" si="505"/>
        <v>#REF!</v>
      </c>
      <c r="BG833" s="98" t="e">
        <f t="shared" si="506"/>
        <v>#REF!</v>
      </c>
      <c r="BH833" s="89"/>
      <c r="BI833" s="98" t="e">
        <f t="shared" si="507"/>
        <v>#REF!</v>
      </c>
      <c r="BJ833" s="98" t="e">
        <f t="shared" si="508"/>
        <v>#REF!</v>
      </c>
      <c r="BK833" s="89"/>
      <c r="BL833" s="98" t="str">
        <f t="shared" si="509"/>
        <v/>
      </c>
      <c r="BM833" s="98" t="str">
        <f t="shared" si="510"/>
        <v/>
      </c>
      <c r="BN833" s="89"/>
      <c r="BO833" s="98" t="str">
        <f t="shared" si="511"/>
        <v/>
      </c>
      <c r="BP833" s="98" t="str">
        <f t="shared" si="512"/>
        <v/>
      </c>
      <c r="BQ833" s="89"/>
      <c r="BR833" s="98" t="str">
        <f t="shared" si="513"/>
        <v/>
      </c>
      <c r="BS833" s="98" t="str">
        <f t="shared" si="514"/>
        <v/>
      </c>
      <c r="BT833" s="89"/>
      <c r="BU833" s="98" t="str">
        <f t="shared" si="515"/>
        <v/>
      </c>
      <c r="BV833" s="98" t="str">
        <f t="shared" si="516"/>
        <v/>
      </c>
      <c r="BW833" s="89"/>
      <c r="BX833" s="152"/>
    </row>
    <row r="834" spans="1:76" s="64" customFormat="1" x14ac:dyDescent="0.25">
      <c r="A834" s="83">
        <v>17</v>
      </c>
      <c r="B834" s="109" t="str">
        <f t="shared" si="494"/>
        <v xml:space="preserve">: </v>
      </c>
      <c r="C834" s="108"/>
      <c r="D834" s="108"/>
      <c r="E834" s="108"/>
      <c r="F834" s="106"/>
      <c r="G834" s="108"/>
      <c r="H834" s="107"/>
      <c r="I834" s="106"/>
      <c r="J834" s="106"/>
      <c r="K834" s="104"/>
      <c r="L834" s="110"/>
      <c r="M834" s="104"/>
      <c r="N834" s="151" t="s">
        <v>139</v>
      </c>
      <c r="O834" s="105"/>
      <c r="P834" s="104"/>
      <c r="Q834" s="440"/>
      <c r="R834" s="440"/>
      <c r="T834" s="103"/>
      <c r="U834" s="101" t="str">
        <f t="shared" si="495"/>
        <v/>
      </c>
      <c r="V834" s="102" t="str">
        <f t="shared" si="496"/>
        <v/>
      </c>
      <c r="W834" s="101" t="str">
        <f t="shared" si="497"/>
        <v/>
      </c>
      <c r="X834" s="100" t="str">
        <f t="shared" si="498"/>
        <v>t C/ha</v>
      </c>
      <c r="Y834" s="89"/>
      <c r="Z834" s="89"/>
      <c r="AB834" s="152"/>
      <c r="AR834" s="152"/>
      <c r="AS834" s="89"/>
      <c r="AT834" s="89"/>
      <c r="AU834" s="99"/>
      <c r="AV834" s="89"/>
      <c r="AW834" s="98" t="e">
        <f t="shared" si="499"/>
        <v>#REF!</v>
      </c>
      <c r="AX834" s="98" t="e">
        <f t="shared" si="500"/>
        <v>#REF!</v>
      </c>
      <c r="AY834" s="89"/>
      <c r="AZ834" s="98" t="e">
        <f t="shared" si="501"/>
        <v>#REF!</v>
      </c>
      <c r="BA834" s="98" t="e">
        <f t="shared" si="502"/>
        <v>#REF!</v>
      </c>
      <c r="BB834" s="89"/>
      <c r="BC834" s="98" t="e">
        <f t="shared" si="503"/>
        <v>#REF!</v>
      </c>
      <c r="BD834" s="98" t="e">
        <f t="shared" si="504"/>
        <v>#REF!</v>
      </c>
      <c r="BE834" s="89"/>
      <c r="BF834" s="98" t="e">
        <f t="shared" si="505"/>
        <v>#REF!</v>
      </c>
      <c r="BG834" s="98" t="e">
        <f t="shared" si="506"/>
        <v>#REF!</v>
      </c>
      <c r="BH834" s="89"/>
      <c r="BI834" s="98" t="e">
        <f t="shared" si="507"/>
        <v>#REF!</v>
      </c>
      <c r="BJ834" s="98" t="e">
        <f t="shared" si="508"/>
        <v>#REF!</v>
      </c>
      <c r="BK834" s="89"/>
      <c r="BL834" s="98" t="str">
        <f t="shared" si="509"/>
        <v/>
      </c>
      <c r="BM834" s="98" t="str">
        <f t="shared" si="510"/>
        <v/>
      </c>
      <c r="BN834" s="89"/>
      <c r="BO834" s="98" t="str">
        <f t="shared" si="511"/>
        <v/>
      </c>
      <c r="BP834" s="98" t="str">
        <f t="shared" si="512"/>
        <v/>
      </c>
      <c r="BQ834" s="89"/>
      <c r="BR834" s="98" t="str">
        <f t="shared" si="513"/>
        <v/>
      </c>
      <c r="BS834" s="98" t="str">
        <f t="shared" si="514"/>
        <v/>
      </c>
      <c r="BT834" s="89"/>
      <c r="BU834" s="98" t="str">
        <f t="shared" si="515"/>
        <v/>
      </c>
      <c r="BV834" s="98" t="str">
        <f t="shared" si="516"/>
        <v/>
      </c>
      <c r="BW834" s="89"/>
      <c r="BX834" s="152"/>
    </row>
    <row r="835" spans="1:76" s="64" customFormat="1" x14ac:dyDescent="0.25">
      <c r="A835" s="83">
        <v>18</v>
      </c>
      <c r="B835" s="109" t="str">
        <f t="shared" si="494"/>
        <v xml:space="preserve">: </v>
      </c>
      <c r="C835" s="108"/>
      <c r="D835" s="108"/>
      <c r="E835" s="108"/>
      <c r="F835" s="106"/>
      <c r="G835" s="108"/>
      <c r="H835" s="107"/>
      <c r="I835" s="106"/>
      <c r="J835" s="106"/>
      <c r="K835" s="104"/>
      <c r="L835" s="110"/>
      <c r="M835" s="104"/>
      <c r="N835" s="151" t="s">
        <v>139</v>
      </c>
      <c r="O835" s="105"/>
      <c r="P835" s="104"/>
      <c r="Q835" s="440"/>
      <c r="R835" s="440"/>
      <c r="T835" s="103"/>
      <c r="U835" s="101" t="str">
        <f t="shared" si="495"/>
        <v/>
      </c>
      <c r="V835" s="102" t="str">
        <f t="shared" si="496"/>
        <v/>
      </c>
      <c r="W835" s="101" t="str">
        <f t="shared" si="497"/>
        <v/>
      </c>
      <c r="X835" s="100" t="str">
        <f t="shared" si="498"/>
        <v>t C/ha</v>
      </c>
      <c r="Y835" s="89"/>
      <c r="Z835" s="89"/>
      <c r="AB835" s="152"/>
      <c r="AR835" s="152"/>
      <c r="AS835" s="89"/>
      <c r="AT835" s="89"/>
      <c r="AU835" s="99"/>
      <c r="AV835" s="89"/>
      <c r="AW835" s="98" t="e">
        <f t="shared" si="499"/>
        <v>#REF!</v>
      </c>
      <c r="AX835" s="98" t="e">
        <f t="shared" si="500"/>
        <v>#REF!</v>
      </c>
      <c r="AY835" s="89"/>
      <c r="AZ835" s="98" t="e">
        <f t="shared" si="501"/>
        <v>#REF!</v>
      </c>
      <c r="BA835" s="98" t="e">
        <f t="shared" si="502"/>
        <v>#REF!</v>
      </c>
      <c r="BB835" s="89"/>
      <c r="BC835" s="98" t="e">
        <f t="shared" si="503"/>
        <v>#REF!</v>
      </c>
      <c r="BD835" s="98" t="e">
        <f t="shared" si="504"/>
        <v>#REF!</v>
      </c>
      <c r="BE835" s="89"/>
      <c r="BF835" s="98" t="e">
        <f t="shared" si="505"/>
        <v>#REF!</v>
      </c>
      <c r="BG835" s="98" t="e">
        <f t="shared" si="506"/>
        <v>#REF!</v>
      </c>
      <c r="BH835" s="89"/>
      <c r="BI835" s="98" t="e">
        <f t="shared" si="507"/>
        <v>#REF!</v>
      </c>
      <c r="BJ835" s="98" t="e">
        <f t="shared" si="508"/>
        <v>#REF!</v>
      </c>
      <c r="BK835" s="89"/>
      <c r="BL835" s="98" t="str">
        <f t="shared" si="509"/>
        <v/>
      </c>
      <c r="BM835" s="98" t="str">
        <f t="shared" si="510"/>
        <v/>
      </c>
      <c r="BN835" s="89"/>
      <c r="BO835" s="98" t="str">
        <f t="shared" si="511"/>
        <v/>
      </c>
      <c r="BP835" s="98" t="str">
        <f t="shared" si="512"/>
        <v/>
      </c>
      <c r="BQ835" s="89"/>
      <c r="BR835" s="98" t="str">
        <f t="shared" si="513"/>
        <v/>
      </c>
      <c r="BS835" s="98" t="str">
        <f t="shared" si="514"/>
        <v/>
      </c>
      <c r="BT835" s="89"/>
      <c r="BU835" s="98" t="str">
        <f t="shared" si="515"/>
        <v/>
      </c>
      <c r="BV835" s="98" t="str">
        <f t="shared" si="516"/>
        <v/>
      </c>
      <c r="BW835" s="89"/>
      <c r="BX835" s="152"/>
    </row>
    <row r="836" spans="1:76" s="64" customFormat="1" x14ac:dyDescent="0.25">
      <c r="A836" s="83">
        <v>19</v>
      </c>
      <c r="B836" s="109" t="str">
        <f t="shared" si="494"/>
        <v xml:space="preserve">: </v>
      </c>
      <c r="C836" s="108"/>
      <c r="D836" s="108"/>
      <c r="E836" s="108"/>
      <c r="F836" s="106"/>
      <c r="G836" s="108"/>
      <c r="H836" s="107"/>
      <c r="I836" s="106"/>
      <c r="J836" s="106"/>
      <c r="K836" s="104"/>
      <c r="L836" s="110"/>
      <c r="M836" s="104"/>
      <c r="N836" s="151" t="s">
        <v>139</v>
      </c>
      <c r="O836" s="105"/>
      <c r="P836" s="104"/>
      <c r="Q836" s="440"/>
      <c r="R836" s="440"/>
      <c r="T836" s="103"/>
      <c r="U836" s="101" t="str">
        <f t="shared" si="495"/>
        <v/>
      </c>
      <c r="V836" s="102" t="str">
        <f t="shared" si="496"/>
        <v/>
      </c>
      <c r="W836" s="101" t="str">
        <f t="shared" si="497"/>
        <v/>
      </c>
      <c r="X836" s="100" t="str">
        <f t="shared" si="498"/>
        <v>t C/ha</v>
      </c>
      <c r="Y836" s="89"/>
      <c r="Z836" s="89"/>
      <c r="AB836" s="152"/>
      <c r="AR836" s="152"/>
      <c r="AS836" s="89"/>
      <c r="AT836" s="89"/>
      <c r="AU836" s="99"/>
      <c r="AV836" s="89"/>
      <c r="AW836" s="98" t="e">
        <f t="shared" si="499"/>
        <v>#REF!</v>
      </c>
      <c r="AX836" s="98" t="e">
        <f t="shared" si="500"/>
        <v>#REF!</v>
      </c>
      <c r="AY836" s="89"/>
      <c r="AZ836" s="98" t="e">
        <f t="shared" si="501"/>
        <v>#REF!</v>
      </c>
      <c r="BA836" s="98" t="e">
        <f t="shared" si="502"/>
        <v>#REF!</v>
      </c>
      <c r="BB836" s="89"/>
      <c r="BC836" s="98" t="e">
        <f t="shared" si="503"/>
        <v>#REF!</v>
      </c>
      <c r="BD836" s="98" t="e">
        <f t="shared" si="504"/>
        <v>#REF!</v>
      </c>
      <c r="BE836" s="89"/>
      <c r="BF836" s="98" t="e">
        <f t="shared" si="505"/>
        <v>#REF!</v>
      </c>
      <c r="BG836" s="98" t="e">
        <f t="shared" si="506"/>
        <v>#REF!</v>
      </c>
      <c r="BH836" s="89"/>
      <c r="BI836" s="98" t="e">
        <f t="shared" si="507"/>
        <v>#REF!</v>
      </c>
      <c r="BJ836" s="98" t="e">
        <f t="shared" si="508"/>
        <v>#REF!</v>
      </c>
      <c r="BK836" s="89"/>
      <c r="BL836" s="98" t="str">
        <f t="shared" si="509"/>
        <v/>
      </c>
      <c r="BM836" s="98" t="str">
        <f t="shared" si="510"/>
        <v/>
      </c>
      <c r="BN836" s="89"/>
      <c r="BO836" s="98" t="str">
        <f t="shared" si="511"/>
        <v/>
      </c>
      <c r="BP836" s="98" t="str">
        <f t="shared" si="512"/>
        <v/>
      </c>
      <c r="BQ836" s="89"/>
      <c r="BR836" s="98" t="str">
        <f t="shared" si="513"/>
        <v/>
      </c>
      <c r="BS836" s="98" t="str">
        <f t="shared" si="514"/>
        <v/>
      </c>
      <c r="BT836" s="89"/>
      <c r="BU836" s="98" t="str">
        <f t="shared" si="515"/>
        <v/>
      </c>
      <c r="BV836" s="98" t="str">
        <f t="shared" si="516"/>
        <v/>
      </c>
      <c r="BW836" s="89"/>
      <c r="BX836" s="152"/>
    </row>
    <row r="837" spans="1:76" s="64" customFormat="1" x14ac:dyDescent="0.25">
      <c r="A837" s="83">
        <v>20</v>
      </c>
      <c r="B837" s="109" t="str">
        <f t="shared" si="494"/>
        <v xml:space="preserve">: </v>
      </c>
      <c r="C837" s="108"/>
      <c r="D837" s="108"/>
      <c r="E837" s="108"/>
      <c r="F837" s="106"/>
      <c r="G837" s="108"/>
      <c r="H837" s="107"/>
      <c r="I837" s="106"/>
      <c r="J837" s="106"/>
      <c r="K837" s="104"/>
      <c r="L837" s="110"/>
      <c r="M837" s="104"/>
      <c r="N837" s="151" t="s">
        <v>139</v>
      </c>
      <c r="O837" s="105"/>
      <c r="P837" s="104"/>
      <c r="Q837" s="440"/>
      <c r="R837" s="440"/>
      <c r="T837" s="103"/>
      <c r="U837" s="101" t="str">
        <f t="shared" si="495"/>
        <v/>
      </c>
      <c r="V837" s="102" t="str">
        <f t="shared" si="496"/>
        <v/>
      </c>
      <c r="W837" s="101" t="str">
        <f t="shared" si="497"/>
        <v/>
      </c>
      <c r="X837" s="100" t="str">
        <f t="shared" si="498"/>
        <v>t C/ha</v>
      </c>
      <c r="Y837" s="89"/>
      <c r="Z837" s="89"/>
      <c r="AB837" s="152"/>
      <c r="AR837" s="152"/>
      <c r="AS837" s="89"/>
      <c r="AT837" s="89"/>
      <c r="AU837" s="99"/>
      <c r="AV837" s="89"/>
      <c r="AW837" s="98" t="e">
        <f t="shared" si="499"/>
        <v>#REF!</v>
      </c>
      <c r="AX837" s="98" t="e">
        <f t="shared" si="500"/>
        <v>#REF!</v>
      </c>
      <c r="AY837" s="89"/>
      <c r="AZ837" s="98" t="e">
        <f t="shared" si="501"/>
        <v>#REF!</v>
      </c>
      <c r="BA837" s="98" t="e">
        <f t="shared" si="502"/>
        <v>#REF!</v>
      </c>
      <c r="BB837" s="89"/>
      <c r="BC837" s="98" t="e">
        <f t="shared" si="503"/>
        <v>#REF!</v>
      </c>
      <c r="BD837" s="98" t="e">
        <f t="shared" si="504"/>
        <v>#REF!</v>
      </c>
      <c r="BE837" s="89"/>
      <c r="BF837" s="98" t="e">
        <f t="shared" si="505"/>
        <v>#REF!</v>
      </c>
      <c r="BG837" s="98" t="e">
        <f t="shared" si="506"/>
        <v>#REF!</v>
      </c>
      <c r="BH837" s="89"/>
      <c r="BI837" s="98" t="e">
        <f t="shared" si="507"/>
        <v>#REF!</v>
      </c>
      <c r="BJ837" s="98" t="e">
        <f t="shared" si="508"/>
        <v>#REF!</v>
      </c>
      <c r="BK837" s="89"/>
      <c r="BL837" s="98" t="str">
        <f t="shared" si="509"/>
        <v/>
      </c>
      <c r="BM837" s="98" t="str">
        <f t="shared" si="510"/>
        <v/>
      </c>
      <c r="BN837" s="89"/>
      <c r="BO837" s="98" t="str">
        <f t="shared" si="511"/>
        <v/>
      </c>
      <c r="BP837" s="98" t="str">
        <f t="shared" si="512"/>
        <v/>
      </c>
      <c r="BQ837" s="89"/>
      <c r="BR837" s="98" t="str">
        <f t="shared" si="513"/>
        <v/>
      </c>
      <c r="BS837" s="98" t="str">
        <f t="shared" si="514"/>
        <v/>
      </c>
      <c r="BT837" s="89"/>
      <c r="BU837" s="98" t="str">
        <f t="shared" si="515"/>
        <v/>
      </c>
      <c r="BV837" s="98" t="str">
        <f t="shared" si="516"/>
        <v/>
      </c>
      <c r="BW837" s="89"/>
      <c r="BX837" s="152"/>
    </row>
    <row r="838" spans="1:76" s="64" customFormat="1" x14ac:dyDescent="0.25">
      <c r="A838" s="83"/>
      <c r="B838" s="91" t="s">
        <v>64</v>
      </c>
      <c r="C838" s="83"/>
      <c r="D838" s="83"/>
      <c r="E838" s="92"/>
      <c r="F838" s="92"/>
      <c r="G838" s="92"/>
      <c r="I838" s="89"/>
      <c r="J838" s="94"/>
      <c r="L838" s="89"/>
      <c r="T838" s="94" t="s">
        <v>62</v>
      </c>
      <c r="U838" s="97" t="e">
        <f>AVERAGE(U818:U837)</f>
        <v>#DIV/0!</v>
      </c>
      <c r="V838" s="97" t="e">
        <f>IF(U846="Y",SUM(V818:V837)/SUM(O818:O837),AVERAGE(V818:V837))</f>
        <v>#DIV/0!</v>
      </c>
      <c r="W838" s="96" t="e">
        <f>SUM(W818:W837)/SUM(O818:O837)</f>
        <v>#DIV/0!</v>
      </c>
      <c r="X838" s="89"/>
      <c r="Y838" s="89"/>
      <c r="Z838" s="89"/>
      <c r="AB838" s="95"/>
      <c r="AR838" s="152"/>
      <c r="AS838" s="89"/>
      <c r="AT838" s="89"/>
      <c r="AU838" s="89"/>
      <c r="AV838" s="94" t="s">
        <v>62</v>
      </c>
      <c r="AW838" s="93" t="e">
        <f>AVERAGE(AW818:AW837)</f>
        <v>#REF!</v>
      </c>
      <c r="AX838" s="93" t="e">
        <f>SUM(AX818:AX837)/COUNTIF(AX818:AX837,"&gt;0")</f>
        <v>#REF!</v>
      </c>
      <c r="AY838" s="89"/>
      <c r="AZ838" s="93" t="e">
        <f>AVERAGE(AZ818:AZ837)</f>
        <v>#REF!</v>
      </c>
      <c r="BA838" s="93" t="e">
        <f>SUM(BA818:BA837)/COUNTIF(BA818:BA837,"&gt;0")</f>
        <v>#REF!</v>
      </c>
      <c r="BB838" s="89"/>
      <c r="BC838" s="93" t="e">
        <f>AVERAGE(BC818:BC837)</f>
        <v>#REF!</v>
      </c>
      <c r="BD838" s="93" t="e">
        <f>SUM(BD818:BD837)/COUNTIF(BD818:BD837,"&gt;0")</f>
        <v>#REF!</v>
      </c>
      <c r="BE838" s="89"/>
      <c r="BF838" s="93" t="e">
        <f>AVERAGE(BF818:BF837)</f>
        <v>#REF!</v>
      </c>
      <c r="BG838" s="93" t="e">
        <f>SUM(BG818:BG837)/COUNTIF(BG818:BG837,"&gt;0")</f>
        <v>#REF!</v>
      </c>
      <c r="BH838" s="89"/>
      <c r="BI838" s="93" t="e">
        <f>AVERAGE(BI818:BI837)</f>
        <v>#REF!</v>
      </c>
      <c r="BJ838" s="93" t="e">
        <f>SUM(BJ818:BJ837)/COUNTIF(BJ818:BJ837,"&gt;0")</f>
        <v>#REF!</v>
      </c>
      <c r="BK838" s="94"/>
      <c r="BL838" s="93" t="e">
        <f>AVERAGE(BL818:BL837)</f>
        <v>#DIV/0!</v>
      </c>
      <c r="BM838" s="93" t="e">
        <f>SUM(BM818:BM837)/COUNTIF(BM818:BM837,"&gt;0")</f>
        <v>#DIV/0!</v>
      </c>
      <c r="BN838" s="89"/>
      <c r="BO838" s="93" t="e">
        <f>AVERAGE(BO818:BO837)</f>
        <v>#DIV/0!</v>
      </c>
      <c r="BP838" s="93" t="e">
        <f>SUM(BP818:BP837)/COUNTIF(BP818:BP837,"&gt;0")</f>
        <v>#DIV/0!</v>
      </c>
      <c r="BQ838" s="89"/>
      <c r="BR838" s="93" t="e">
        <f>AVERAGE(BR818:BR837)</f>
        <v>#DIV/0!</v>
      </c>
      <c r="BS838" s="93" t="e">
        <f>SUM(BS818:BS837)/COUNTIF(BS818:BS837,"&gt;0")</f>
        <v>#DIV/0!</v>
      </c>
      <c r="BT838" s="89"/>
      <c r="BU838" s="93" t="e">
        <f>AVERAGE(BU818:BU837)</f>
        <v>#DIV/0!</v>
      </c>
      <c r="BV838" s="93" t="e">
        <f>SUM(BV818:BV837)/COUNTIF(BV818:BV837,"&gt;0")</f>
        <v>#DIV/0!</v>
      </c>
      <c r="BW838" s="89"/>
      <c r="BX838" s="152"/>
    </row>
    <row r="839" spans="1:76" s="64" customFormat="1" x14ac:dyDescent="0.25">
      <c r="A839" s="83"/>
      <c r="B839" s="91" t="s">
        <v>61</v>
      </c>
      <c r="C839" s="92" t="s">
        <v>60</v>
      </c>
      <c r="D839" s="372" t="s">
        <v>138</v>
      </c>
      <c r="E839" s="373"/>
      <c r="F839" s="373"/>
      <c r="G839" s="373"/>
      <c r="H839" s="373"/>
      <c r="I839" s="373"/>
      <c r="J839" s="373"/>
      <c r="K839" s="374"/>
      <c r="L839" s="89"/>
      <c r="T839" s="77" t="s">
        <v>57</v>
      </c>
      <c r="U839" s="88" t="e">
        <f>U838+X839*U842</f>
        <v>#DIV/0!</v>
      </c>
      <c r="V839" s="88" t="e">
        <f>V838+X839*V842</f>
        <v>#DIV/0!</v>
      </c>
      <c r="W839" s="88" t="e">
        <f>W838+X839*W842</f>
        <v>#DIV/0!</v>
      </c>
      <c r="X839" s="86">
        <v>1</v>
      </c>
      <c r="Y839" s="64" t="s">
        <v>59</v>
      </c>
      <c r="Z839" s="89"/>
      <c r="AA839" s="89" t="s">
        <v>58</v>
      </c>
      <c r="AB839" s="87"/>
      <c r="AR839" s="152"/>
      <c r="AS839" s="89"/>
      <c r="AT839" s="89"/>
      <c r="AU839" s="89"/>
      <c r="AV839" s="77" t="s">
        <v>57</v>
      </c>
      <c r="AW839" s="76" t="e">
        <f>AW838+(AW844*AW841)</f>
        <v>#REF!</v>
      </c>
      <c r="AX839" s="76" t="e">
        <f>AX838+(AX844*AW841)</f>
        <v>#REF!</v>
      </c>
      <c r="AY839" s="89"/>
      <c r="AZ839" s="76" t="e">
        <f>AZ838+(AZ844*AZ841)</f>
        <v>#REF!</v>
      </c>
      <c r="BA839" s="76" t="e">
        <f>BA838+(BA844*AZ841)</f>
        <v>#REF!</v>
      </c>
      <c r="BB839" s="89"/>
      <c r="BC839" s="76" t="e">
        <f>BC838+(BC844*BC841)</f>
        <v>#REF!</v>
      </c>
      <c r="BD839" s="76" t="e">
        <f>BD838+(BD844*BC841)</f>
        <v>#REF!</v>
      </c>
      <c r="BE839" s="89"/>
      <c r="BF839" s="76" t="e">
        <f>BF838+(BF844*BF841)</f>
        <v>#REF!</v>
      </c>
      <c r="BG839" s="76" t="e">
        <f>BG838+(BG844*BF841)</f>
        <v>#REF!</v>
      </c>
      <c r="BH839" s="89"/>
      <c r="BI839" s="76" t="e">
        <f>BI838+(BI844*BI841)</f>
        <v>#REF!</v>
      </c>
      <c r="BJ839" s="76" t="e">
        <f>BJ838+(BJ844*BI841)</f>
        <v>#REF!</v>
      </c>
      <c r="BK839" s="77"/>
      <c r="BL839" s="76" t="e">
        <f>BL838+(BL844*BL841)</f>
        <v>#DIV/0!</v>
      </c>
      <c r="BM839" s="76" t="e">
        <f>BM838+(BM844*BL841)</f>
        <v>#DIV/0!</v>
      </c>
      <c r="BN839" s="89"/>
      <c r="BO839" s="76" t="e">
        <f>BO838+(BO844*BO841)</f>
        <v>#DIV/0!</v>
      </c>
      <c r="BP839" s="76" t="e">
        <f>BP838+(BP844*BO841)</f>
        <v>#DIV/0!</v>
      </c>
      <c r="BQ839" s="89"/>
      <c r="BR839" s="76" t="e">
        <f>BR838+(BR844*BR841)</f>
        <v>#DIV/0!</v>
      </c>
      <c r="BS839" s="76" t="e">
        <f>BS838+(BS844*BR841)</f>
        <v>#DIV/0!</v>
      </c>
      <c r="BT839" s="89"/>
      <c r="BU839" s="76" t="e">
        <f>BU838+(BU844*BU841)</f>
        <v>#DIV/0!</v>
      </c>
      <c r="BV839" s="76" t="e">
        <f>BV838+(BV844*BU841)</f>
        <v>#DIV/0!</v>
      </c>
      <c r="BW839" s="89"/>
      <c r="BX839" s="152"/>
    </row>
    <row r="840" spans="1:76" s="64" customFormat="1" x14ac:dyDescent="0.25">
      <c r="A840" s="83"/>
      <c r="B840" s="91" t="s">
        <v>56</v>
      </c>
      <c r="C840" s="83"/>
      <c r="D840" s="375"/>
      <c r="E840" s="376"/>
      <c r="F840" s="376"/>
      <c r="G840" s="376"/>
      <c r="H840" s="376"/>
      <c r="I840" s="376"/>
      <c r="J840" s="376"/>
      <c r="K840" s="377"/>
      <c r="L840" s="89"/>
      <c r="M840" s="89"/>
      <c r="T840" s="77" t="s">
        <v>54</v>
      </c>
      <c r="U840" s="88" t="e">
        <f>IF($AA840="Y",MIN(U818:U837),U838-$X840*U842)</f>
        <v>#DIV/0!</v>
      </c>
      <c r="V840" s="88" t="e">
        <f>IF($AA840="Y",MIN(V818:V837),V838-$X840*V842)</f>
        <v>#DIV/0!</v>
      </c>
      <c r="W840" s="88" t="e">
        <f>IF($AA840="Y",MIN(W818:W837),W838-$X840*W842)</f>
        <v>#DIV/0!</v>
      </c>
      <c r="X840" s="86">
        <v>1</v>
      </c>
      <c r="Y840" s="64" t="s">
        <v>55</v>
      </c>
      <c r="Z840" s="89"/>
      <c r="AA840" s="90" t="s">
        <v>47</v>
      </c>
      <c r="AB840" s="87"/>
      <c r="AR840" s="152"/>
      <c r="AS840" s="89"/>
      <c r="AT840" s="89"/>
      <c r="AU840" s="89"/>
      <c r="AV840" s="77" t="s">
        <v>54</v>
      </c>
      <c r="AW840" s="76" t="e">
        <f>AW838-(AW844*AW842)</f>
        <v>#REF!</v>
      </c>
      <c r="AX840" s="76" t="e">
        <f>AX838-(AX844*AW842)</f>
        <v>#REF!</v>
      </c>
      <c r="AY840" s="89"/>
      <c r="AZ840" s="76" t="e">
        <f>AZ838-(AZ844*AZ842)</f>
        <v>#REF!</v>
      </c>
      <c r="BA840" s="76" t="e">
        <f>BA838-(BA844*AZ842)</f>
        <v>#REF!</v>
      </c>
      <c r="BB840" s="89"/>
      <c r="BC840" s="76" t="e">
        <f>BC838-(BC844*BC842)</f>
        <v>#REF!</v>
      </c>
      <c r="BD840" s="76" t="e">
        <f>BD838-(BD844*BC842)</f>
        <v>#REF!</v>
      </c>
      <c r="BE840" s="89"/>
      <c r="BF840" s="76" t="e">
        <f>BF838-(BF844*BF842)</f>
        <v>#REF!</v>
      </c>
      <c r="BG840" s="76" t="e">
        <f>BG838-(BG844*BF842)</f>
        <v>#REF!</v>
      </c>
      <c r="BH840" s="89"/>
      <c r="BI840" s="76" t="e">
        <f>BI838-(BI844*BI842)</f>
        <v>#REF!</v>
      </c>
      <c r="BJ840" s="76" t="e">
        <f>BJ838-(BJ844*BI842)</f>
        <v>#REF!</v>
      </c>
      <c r="BK840" s="77"/>
      <c r="BL840" s="76" t="e">
        <f>BL838-(BL844*BL842)</f>
        <v>#DIV/0!</v>
      </c>
      <c r="BM840" s="76" t="e">
        <f>BM838-(BM844*BL842)</f>
        <v>#DIV/0!</v>
      </c>
      <c r="BN840" s="89"/>
      <c r="BO840" s="76" t="e">
        <f>BO838-(BO844*BO842)</f>
        <v>#DIV/0!</v>
      </c>
      <c r="BP840" s="76" t="e">
        <f>BP838-(BP844*BO842)</f>
        <v>#DIV/0!</v>
      </c>
      <c r="BQ840" s="89"/>
      <c r="BR840" s="76" t="e">
        <f>BR838-(BR844*BR842)</f>
        <v>#DIV/0!</v>
      </c>
      <c r="BS840" s="76" t="e">
        <f>BS838-(BS844*BR842)</f>
        <v>#DIV/0!</v>
      </c>
      <c r="BT840" s="89"/>
      <c r="BU840" s="76" t="e">
        <f>BU838-(BU844*BU842)</f>
        <v>#DIV/0!</v>
      </c>
      <c r="BV840" s="76" t="e">
        <f>BV838-(BV844*BU842)</f>
        <v>#DIV/0!</v>
      </c>
      <c r="BW840" s="89"/>
      <c r="BX840" s="152"/>
    </row>
    <row r="841" spans="1:76" s="64" customFormat="1" ht="14.25" x14ac:dyDescent="0.2">
      <c r="A841" s="83"/>
      <c r="B841" s="83"/>
      <c r="C841" s="83"/>
      <c r="D841" s="375"/>
      <c r="E841" s="376"/>
      <c r="F841" s="376"/>
      <c r="G841" s="376"/>
      <c r="H841" s="376"/>
      <c r="I841" s="376"/>
      <c r="J841" s="376"/>
      <c r="K841" s="377"/>
      <c r="T841" s="77" t="s">
        <v>51</v>
      </c>
      <c r="U841" s="88" t="e">
        <f>IF((0.67*U842)&gt;U838,"no","yes")</f>
        <v>#DIV/0!</v>
      </c>
      <c r="V841" s="88" t="e">
        <f>IF((0.67*V842)&gt;V838,"no","yes")</f>
        <v>#DIV/0!</v>
      </c>
      <c r="W841" s="88" t="e">
        <f>IF((0.67*W842)&gt;W838,"no","yes")</f>
        <v>#DIV/0!</v>
      </c>
      <c r="AB841" s="87"/>
      <c r="AR841" s="152"/>
      <c r="AU841" s="360" t="s">
        <v>53</v>
      </c>
      <c r="AV841" s="361"/>
      <c r="AW841" s="86">
        <v>1</v>
      </c>
      <c r="AZ841" s="86">
        <v>1</v>
      </c>
      <c r="BC841" s="86">
        <v>1</v>
      </c>
      <c r="BF841" s="86">
        <v>1</v>
      </c>
      <c r="BI841" s="86">
        <v>1</v>
      </c>
      <c r="BK841" s="77"/>
      <c r="BL841" s="86">
        <v>1</v>
      </c>
      <c r="BO841" s="86">
        <v>1</v>
      </c>
      <c r="BR841" s="86">
        <v>1</v>
      </c>
      <c r="BU841" s="86">
        <v>1</v>
      </c>
      <c r="BX841" s="152"/>
    </row>
    <row r="842" spans="1:76" s="64" customFormat="1" ht="14.25" x14ac:dyDescent="0.2">
      <c r="A842" s="75" t="str">
        <f ca="1">HYPERLINK("#"&amp;"'"&amp;A$2&amp;"'!a1","Back to top")</f>
        <v>Back to top</v>
      </c>
      <c r="B842" s="75"/>
      <c r="C842" s="83"/>
      <c r="D842" s="375"/>
      <c r="E842" s="376"/>
      <c r="F842" s="376"/>
      <c r="G842" s="376"/>
      <c r="H842" s="376"/>
      <c r="I842" s="376"/>
      <c r="J842" s="376"/>
      <c r="K842" s="377"/>
      <c r="T842" s="77" t="s">
        <v>50</v>
      </c>
      <c r="U842" s="88" t="e">
        <f>_xlfn.STDEV.P(U818:U837)</f>
        <v>#DIV/0!</v>
      </c>
      <c r="V842" s="88" t="e">
        <f t="array" ref="V842">IF(U846="Y",SQRT(SUM(IFERROR(O818:O837*(U818:U837-(V838))^2,0))/((COUNTIFS(O818:O837,"&lt;&gt;"&amp;"")-1)/COUNTIFS(O818:O837,"&lt;&gt;"&amp;"")*SUM(O818:O837))),_xlfn.STDEV.P(V818:V837))</f>
        <v>#DIV/0!</v>
      </c>
      <c r="W842" s="88" t="e">
        <f t="array" ref="W842">SQRT(SUM(IFERROR(O818:O837*(U818:U837-(W838))^2,0))/((COUNTIFS(O818:O837,"&lt;&gt;"&amp;"")-1)/COUNTIFS(O818:O837,"&lt;&gt;"&amp;"")*SUM(O818:O837)))</f>
        <v>#DIV/0!</v>
      </c>
      <c r="AB842" s="87"/>
      <c r="AR842" s="152"/>
      <c r="AU842" s="360"/>
      <c r="AV842" s="361"/>
      <c r="AW842" s="86">
        <v>1</v>
      </c>
      <c r="AZ842" s="86">
        <v>1</v>
      </c>
      <c r="BC842" s="86">
        <v>1</v>
      </c>
      <c r="BF842" s="86">
        <v>1</v>
      </c>
      <c r="BI842" s="86">
        <v>1</v>
      </c>
      <c r="BK842" s="77"/>
      <c r="BL842" s="86">
        <v>1</v>
      </c>
      <c r="BO842" s="86">
        <v>1</v>
      </c>
      <c r="BR842" s="86">
        <v>1</v>
      </c>
      <c r="BU842" s="86">
        <v>1</v>
      </c>
      <c r="BX842" s="152"/>
    </row>
    <row r="843" spans="1:76" s="64" customFormat="1" x14ac:dyDescent="0.25">
      <c r="A843" s="83"/>
      <c r="B843" s="83"/>
      <c r="C843" s="83"/>
      <c r="D843" s="375"/>
      <c r="E843" s="376"/>
      <c r="F843" s="376"/>
      <c r="G843" s="376"/>
      <c r="H843" s="376"/>
      <c r="I843" s="376"/>
      <c r="J843" s="376"/>
      <c r="K843" s="377"/>
      <c r="T843" s="73" t="s">
        <v>48</v>
      </c>
      <c r="U843" s="85">
        <f>COUNTIF(U818:U837,"&gt;0")</f>
        <v>0</v>
      </c>
      <c r="V843" s="85">
        <f>COUNTIF(V818:V837,"&gt;0")</f>
        <v>0</v>
      </c>
      <c r="W843" s="81"/>
      <c r="X843" s="84" t="s">
        <v>52</v>
      </c>
      <c r="AB843" s="152"/>
      <c r="AR843" s="152"/>
      <c r="AV843" s="77" t="s">
        <v>51</v>
      </c>
      <c r="AW843" s="76" t="e">
        <f>IF((0.67*AW844)&gt;AW838,"no","yes")</f>
        <v>#REF!</v>
      </c>
      <c r="AX843" s="76" t="e">
        <f>IF((0.67*AX844)&gt;AX838,"no","yes")</f>
        <v>#REF!</v>
      </c>
      <c r="AZ843" s="76" t="e">
        <f>IF((0.67*AZ844)&gt;AZ838,"no","yes")</f>
        <v>#REF!</v>
      </c>
      <c r="BA843" s="76" t="e">
        <f>IF((0.67*BA844)&gt;BA838,"no","yes")</f>
        <v>#REF!</v>
      </c>
      <c r="BC843" s="76" t="e">
        <f>IF((0.67*BC844)&gt;BC838,"no","yes")</f>
        <v>#REF!</v>
      </c>
      <c r="BD843" s="76" t="e">
        <f>IF((0.67*BD844)&gt;BD838,"no","yes")</f>
        <v>#REF!</v>
      </c>
      <c r="BF843" s="76" t="e">
        <f>IF((0.67*BF844)&gt;BF838,"no","yes")</f>
        <v>#REF!</v>
      </c>
      <c r="BG843" s="76" t="e">
        <f>IF((0.67*BG844)&gt;BG838,"no","yes")</f>
        <v>#REF!</v>
      </c>
      <c r="BI843" s="76" t="e">
        <f>IF((0.67*BI844)&gt;BI838,"no","yes")</f>
        <v>#REF!</v>
      </c>
      <c r="BJ843" s="76" t="e">
        <f>IF((0.67*BJ844)&gt;BJ838,"no","yes")</f>
        <v>#REF!</v>
      </c>
      <c r="BK843" s="73"/>
      <c r="BL843" s="76" t="e">
        <f>IF((0.67*BL844)&gt;BL838,"no","yes")</f>
        <v>#DIV/0!</v>
      </c>
      <c r="BM843" s="76" t="e">
        <f>IF((0.67*BM844)&gt;BM838,"no","yes")</f>
        <v>#DIV/0!</v>
      </c>
      <c r="BO843" s="76" t="e">
        <f>IF((0.67*BO844)&gt;BO838,"no","yes")</f>
        <v>#DIV/0!</v>
      </c>
      <c r="BP843" s="76" t="e">
        <f>IF((0.67*BP844)&gt;BP838,"no","yes")</f>
        <v>#DIV/0!</v>
      </c>
      <c r="BR843" s="76" t="e">
        <f>IF((0.67*BR844)&gt;BR838,"no","yes")</f>
        <v>#DIV/0!</v>
      </c>
      <c r="BS843" s="76" t="e">
        <f>IF((0.67*BS844)&gt;BS838,"no","yes")</f>
        <v>#DIV/0!</v>
      </c>
      <c r="BU843" s="76" t="e">
        <f>IF((0.67*BU844)&gt;BU838,"no","yes")</f>
        <v>#DIV/0!</v>
      </c>
      <c r="BV843" s="76" t="e">
        <f>IF((0.67*BV844)&gt;BV838,"no","yes")</f>
        <v>#DIV/0!</v>
      </c>
      <c r="BX843" s="152"/>
    </row>
    <row r="844" spans="1:76" s="64" customFormat="1" ht="14.25" x14ac:dyDescent="0.2">
      <c r="A844" s="83"/>
      <c r="B844" s="83"/>
      <c r="C844" s="83"/>
      <c r="D844" s="375"/>
      <c r="E844" s="376"/>
      <c r="F844" s="376"/>
      <c r="G844" s="376"/>
      <c r="H844" s="376"/>
      <c r="I844" s="376"/>
      <c r="J844" s="376"/>
      <c r="K844" s="377"/>
      <c r="X844" s="80"/>
      <c r="Y844" s="79"/>
      <c r="Z844" s="78"/>
      <c r="AB844" s="152"/>
      <c r="AR844" s="152"/>
      <c r="AV844" s="77" t="s">
        <v>50</v>
      </c>
      <c r="AW844" s="76" t="e">
        <f>_xlfn.STDEV.P(AW818:AW837)</f>
        <v>#REF!</v>
      </c>
      <c r="AX844" s="76" t="e">
        <f>_xlfn.STDEV.P(AX818:AX837)</f>
        <v>#REF!</v>
      </c>
      <c r="AZ844" s="76" t="e">
        <f>_xlfn.STDEV.P(AZ818:AZ837)</f>
        <v>#REF!</v>
      </c>
      <c r="BA844" s="76" t="e">
        <f>_xlfn.STDEV.P(BA818:BA837)</f>
        <v>#REF!</v>
      </c>
      <c r="BC844" s="76" t="e">
        <f>_xlfn.STDEV.P(BC818:BC837)</f>
        <v>#REF!</v>
      </c>
      <c r="BD844" s="76" t="e">
        <f>_xlfn.STDEV.P(BD818:BD837)</f>
        <v>#REF!</v>
      </c>
      <c r="BF844" s="76" t="e">
        <f>_xlfn.STDEV.P(BF818:BF837)</f>
        <v>#REF!</v>
      </c>
      <c r="BG844" s="76" t="e">
        <f>_xlfn.STDEV.P(BG818:BG837)</f>
        <v>#REF!</v>
      </c>
      <c r="BI844" s="76" t="e">
        <f>_xlfn.STDEV.P(BI818:BI837)</f>
        <v>#REF!</v>
      </c>
      <c r="BJ844" s="76" t="e">
        <f>_xlfn.STDEV.P(BJ818:BJ837)</f>
        <v>#REF!</v>
      </c>
      <c r="BL844" s="76" t="e">
        <f>_xlfn.STDEV.P(BL818:BL837)</f>
        <v>#DIV/0!</v>
      </c>
      <c r="BM844" s="76" t="e">
        <f>_xlfn.STDEV.P(BM818:BM837)</f>
        <v>#DIV/0!</v>
      </c>
      <c r="BO844" s="76" t="e">
        <f>_xlfn.STDEV.P(BO818:BO837)</f>
        <v>#DIV/0!</v>
      </c>
      <c r="BP844" s="76" t="e">
        <f>_xlfn.STDEV.P(BP818:BP837)</f>
        <v>#DIV/0!</v>
      </c>
      <c r="BR844" s="76" t="e">
        <f>_xlfn.STDEV.P(BR818:BR837)</f>
        <v>#DIV/0!</v>
      </c>
      <c r="BS844" s="76" t="e">
        <f>_xlfn.STDEV.P(BS818:BS837)</f>
        <v>#DIV/0!</v>
      </c>
      <c r="BU844" s="76" t="e">
        <f>_xlfn.STDEV.P(BU818:BU837)</f>
        <v>#DIV/0!</v>
      </c>
      <c r="BV844" s="76" t="e">
        <f>_xlfn.STDEV.P(BV818:BV837)</f>
        <v>#DIV/0!</v>
      </c>
      <c r="BX844" s="152"/>
    </row>
    <row r="845" spans="1:76" s="64" customFormat="1" x14ac:dyDescent="0.2">
      <c r="D845" s="378"/>
      <c r="E845" s="379"/>
      <c r="F845" s="379"/>
      <c r="G845" s="379"/>
      <c r="H845" s="379"/>
      <c r="I845" s="379"/>
      <c r="J845" s="379"/>
      <c r="K845" s="380"/>
      <c r="U845" s="138" t="s">
        <v>49</v>
      </c>
      <c r="X845" s="70"/>
      <c r="Y845" s="69"/>
      <c r="Z845" s="68"/>
      <c r="AB845" s="152"/>
      <c r="AR845" s="152"/>
      <c r="AV845" s="73" t="s">
        <v>48</v>
      </c>
      <c r="AW845" s="72">
        <f>COUNTIF(AW818:AW837,"&gt;0")</f>
        <v>0</v>
      </c>
      <c r="AX845" s="72">
        <f>COUNTIF(AX818:AX837,"&gt;0")</f>
        <v>0</v>
      </c>
      <c r="AZ845" s="72">
        <f>COUNTIF(AZ818:AZ837,"&gt;0")</f>
        <v>0</v>
      </c>
      <c r="BA845" s="72">
        <f>COUNTIF(BA818:BA837,"&gt;0")</f>
        <v>0</v>
      </c>
      <c r="BC845" s="72">
        <f>COUNTIF(BC818:BC837,"&gt;0")</f>
        <v>0</v>
      </c>
      <c r="BD845" s="72">
        <f>COUNTIF(BD818:BD837,"&gt;0")</f>
        <v>0</v>
      </c>
      <c r="BF845" s="72">
        <f>COUNTIF(BF818:BF837,"&gt;0")</f>
        <v>0</v>
      </c>
      <c r="BG845" s="72">
        <f>COUNTIF(BG818:BG837,"&gt;0")</f>
        <v>0</v>
      </c>
      <c r="BI845" s="72">
        <f>COUNTIF(BI818:BI837,"&gt;0")</f>
        <v>0</v>
      </c>
      <c r="BJ845" s="72">
        <f>COUNTIF(BJ818:BJ837,"&gt;0")</f>
        <v>0</v>
      </c>
      <c r="BL845" s="72">
        <f>COUNTIF(BL818:BL837,"&gt;0")</f>
        <v>0</v>
      </c>
      <c r="BM845" s="72">
        <f>COUNTIF(BM818:BM837,"&gt;0")</f>
        <v>0</v>
      </c>
      <c r="BO845" s="72">
        <f>COUNTIF(BO818:BO837,"&gt;0")</f>
        <v>0</v>
      </c>
      <c r="BP845" s="72">
        <f>COUNTIF(BP818:BP837,"&gt;0")</f>
        <v>0</v>
      </c>
      <c r="BR845" s="72">
        <f>COUNTIF(BR818:BR837,"&gt;0")</f>
        <v>0</v>
      </c>
      <c r="BS845" s="72">
        <f>COUNTIF(BS818:BS837,"&gt;0")</f>
        <v>0</v>
      </c>
      <c r="BU845" s="72">
        <f>COUNTIF(BU818:BU837,"&gt;0")</f>
        <v>0</v>
      </c>
      <c r="BV845" s="72">
        <f>COUNTIF(BV818:BV837,"&gt;0")</f>
        <v>0</v>
      </c>
      <c r="BX845" s="152"/>
    </row>
    <row r="846" spans="1:76" s="59" customFormat="1" ht="14.25" x14ac:dyDescent="0.2">
      <c r="U846" s="137" t="s">
        <v>47</v>
      </c>
      <c r="W846" s="64"/>
      <c r="X846" s="70"/>
      <c r="Y846" s="69"/>
      <c r="Z846" s="68"/>
      <c r="AB846" s="63"/>
      <c r="AR846" s="63"/>
      <c r="BX846" s="63"/>
    </row>
    <row r="847" spans="1:76" s="59" customFormat="1" ht="18" x14ac:dyDescent="0.25">
      <c r="W847" s="64"/>
      <c r="X847" s="67"/>
      <c r="Y847" s="66"/>
      <c r="Z847" s="65"/>
      <c r="AB847" s="63"/>
      <c r="AR847" s="60"/>
      <c r="BX847" s="60"/>
    </row>
    <row r="848" spans="1:76" s="59" customFormat="1" ht="14.25" x14ac:dyDescent="0.2">
      <c r="W848" s="64"/>
      <c r="X848" s="64"/>
      <c r="Y848" s="64"/>
      <c r="Z848" s="64"/>
      <c r="AB848" s="63"/>
      <c r="AR848" s="63"/>
      <c r="BX848" s="63"/>
    </row>
    <row r="849" spans="1:76" s="59" customFormat="1" ht="14.25" x14ac:dyDescent="0.2">
      <c r="AB849" s="63"/>
      <c r="AR849" s="63"/>
      <c r="BX849" s="63"/>
    </row>
    <row r="850" spans="1:76" s="2" customFormat="1" ht="15.75" x14ac:dyDescent="0.25">
      <c r="A850" s="134">
        <f>1+A815</f>
        <v>23</v>
      </c>
      <c r="B850" s="134"/>
      <c r="C850" s="133" t="s">
        <v>137</v>
      </c>
      <c r="D850" s="132"/>
      <c r="E850" s="132"/>
      <c r="F850" s="132"/>
      <c r="G850" s="132"/>
      <c r="H850" s="132"/>
      <c r="K850" s="132"/>
      <c r="L850" s="132"/>
      <c r="M850" s="131"/>
      <c r="N850" s="131"/>
      <c r="O850" s="131"/>
      <c r="AS850" s="130">
        <f>A850</f>
        <v>23</v>
      </c>
      <c r="AT850" s="130" t="str">
        <f>C850</f>
        <v>Disturbance Rate</v>
      </c>
    </row>
    <row r="851" spans="1:76" s="59" customFormat="1" x14ac:dyDescent="0.25">
      <c r="A851" s="83"/>
      <c r="B851" s="83"/>
      <c r="C851" s="83"/>
      <c r="D851" s="129"/>
      <c r="E851" s="129"/>
      <c r="F851" s="129"/>
      <c r="G851" s="129"/>
      <c r="H851" s="129"/>
      <c r="K851" s="129"/>
      <c r="L851" s="129"/>
      <c r="M851" s="64"/>
      <c r="N851" s="64"/>
      <c r="O851" s="64"/>
      <c r="AB851" s="63"/>
      <c r="AR851" s="63"/>
      <c r="AS851" s="89"/>
      <c r="AT851" s="89"/>
      <c r="AU851" s="89"/>
      <c r="AV851" s="89"/>
      <c r="AW851" s="128" t="e">
        <f>IF($AV$45="Region",'[1]Advanced Controls'!$A$59,'[1]AEZ Data'!$A$78)</f>
        <v>#REF!</v>
      </c>
      <c r="AX851" s="128"/>
      <c r="AY851" s="89"/>
      <c r="AZ851" s="128" t="e">
        <f>IF($AV$45="Region",'[1]Advanced Controls'!$A$60,'[1]AEZ Data'!$A$80)</f>
        <v>#REF!</v>
      </c>
      <c r="BA851" s="128"/>
      <c r="BB851" s="89"/>
      <c r="BC851" s="128" t="e">
        <f>IF($AV$45="Region",'[1]Advanced Controls'!$A$61,'[1]AEZ Data'!$A$79)</f>
        <v>#REF!</v>
      </c>
      <c r="BD851" s="128"/>
      <c r="BE851" s="89"/>
      <c r="BF851" s="128" t="e">
        <f>IF($AV$45="Region",'[1]Advanced Controls'!$A$62,'[1]AEZ Data'!$A$81)</f>
        <v>#REF!</v>
      </c>
      <c r="BG851" s="128"/>
      <c r="BH851" s="89"/>
      <c r="BI851" s="128" t="e">
        <f>IF($AV$45="Region",'[1]Advanced Controls'!$A$63,'[1]AEZ Data'!$A$82)</f>
        <v>#REF!</v>
      </c>
      <c r="BJ851" s="128"/>
      <c r="BK851" s="89"/>
      <c r="BL851" s="128" t="s">
        <v>90</v>
      </c>
      <c r="BM851" s="128"/>
      <c r="BN851" s="89"/>
      <c r="BO851" s="128" t="s">
        <v>89</v>
      </c>
      <c r="BP851" s="128"/>
      <c r="BQ851" s="89"/>
      <c r="BR851" s="128" t="s">
        <v>88</v>
      </c>
      <c r="BS851" s="128"/>
      <c r="BT851" s="89"/>
      <c r="BU851" s="128" t="s">
        <v>87</v>
      </c>
      <c r="BV851" s="128"/>
      <c r="BW851" s="89"/>
      <c r="BX851" s="63"/>
    </row>
    <row r="852" spans="1:76" s="59" customFormat="1" ht="45.75" thickBot="1" x14ac:dyDescent="0.3">
      <c r="A852" s="92" t="s">
        <v>86</v>
      </c>
      <c r="B852" s="127" t="s">
        <v>85</v>
      </c>
      <c r="C852" s="124" t="s">
        <v>84</v>
      </c>
      <c r="D852" s="126" t="s">
        <v>83</v>
      </c>
      <c r="E852" s="126" t="s">
        <v>82</v>
      </c>
      <c r="F852" s="124" t="s">
        <v>81</v>
      </c>
      <c r="G852" s="125" t="s">
        <v>80</v>
      </c>
      <c r="H852" s="124" t="s">
        <v>79</v>
      </c>
      <c r="I852" s="124" t="s">
        <v>78</v>
      </c>
      <c r="J852" s="124" t="s">
        <v>77</v>
      </c>
      <c r="K852" s="123" t="s">
        <v>76</v>
      </c>
      <c r="L852" s="122" t="s">
        <v>75</v>
      </c>
      <c r="M852" s="121" t="s">
        <v>74</v>
      </c>
      <c r="N852" s="119" t="s">
        <v>73</v>
      </c>
      <c r="O852" s="120" t="s">
        <v>72</v>
      </c>
      <c r="P852" s="119" t="s">
        <v>71</v>
      </c>
      <c r="Q852" s="441"/>
      <c r="R852" s="441"/>
      <c r="S852" s="114"/>
      <c r="T852" s="118" t="s">
        <v>70</v>
      </c>
      <c r="U852" s="117" t="s">
        <v>66</v>
      </c>
      <c r="V852" s="117" t="s">
        <v>65</v>
      </c>
      <c r="W852" s="117" t="s">
        <v>69</v>
      </c>
      <c r="X852" s="116" t="s">
        <v>68</v>
      </c>
      <c r="Y852" s="114"/>
      <c r="Z852" s="114"/>
      <c r="AB852" s="63"/>
      <c r="AR852" s="63"/>
      <c r="AS852" s="114"/>
      <c r="AT852" s="114"/>
      <c r="AU852" s="116" t="s">
        <v>67</v>
      </c>
      <c r="AV852" s="114"/>
      <c r="AW852" s="115" t="s">
        <v>66</v>
      </c>
      <c r="AX852" s="115" t="s">
        <v>65</v>
      </c>
      <c r="AY852" s="114"/>
      <c r="AZ852" s="115" t="s">
        <v>66</v>
      </c>
      <c r="BA852" s="115" t="s">
        <v>65</v>
      </c>
      <c r="BB852" s="114"/>
      <c r="BC852" s="115" t="s">
        <v>66</v>
      </c>
      <c r="BD852" s="115" t="s">
        <v>65</v>
      </c>
      <c r="BE852" s="114"/>
      <c r="BF852" s="115" t="s">
        <v>66</v>
      </c>
      <c r="BG852" s="115" t="s">
        <v>65</v>
      </c>
      <c r="BH852" s="114"/>
      <c r="BI852" s="115" t="s">
        <v>66</v>
      </c>
      <c r="BJ852" s="115" t="s">
        <v>65</v>
      </c>
      <c r="BK852" s="114"/>
      <c r="BL852" s="115" t="s">
        <v>66</v>
      </c>
      <c r="BM852" s="115" t="s">
        <v>65</v>
      </c>
      <c r="BN852" s="114"/>
      <c r="BO852" s="115" t="s">
        <v>66</v>
      </c>
      <c r="BP852" s="115" t="s">
        <v>65</v>
      </c>
      <c r="BQ852" s="114"/>
      <c r="BR852" s="115" t="s">
        <v>66</v>
      </c>
      <c r="BS852" s="115" t="s">
        <v>65</v>
      </c>
      <c r="BT852" s="114"/>
      <c r="BU852" s="115" t="s">
        <v>66</v>
      </c>
      <c r="BV852" s="115" t="s">
        <v>65</v>
      </c>
      <c r="BW852" s="114"/>
      <c r="BX852" s="63"/>
    </row>
    <row r="853" spans="1:76" s="59" customFormat="1" x14ac:dyDescent="0.25">
      <c r="A853" s="83">
        <v>1</v>
      </c>
      <c r="B853" s="109" t="str">
        <f t="shared" ref="B853:B872" si="517">CONCATENATE(E853,": ",C853)</f>
        <v xml:space="preserve">: </v>
      </c>
      <c r="C853" s="108"/>
      <c r="D853" s="108"/>
      <c r="E853" s="108"/>
      <c r="F853" s="113"/>
      <c r="G853" s="108"/>
      <c r="H853" s="107"/>
      <c r="I853" s="106"/>
      <c r="J853" s="106"/>
      <c r="K853" s="110"/>
      <c r="L853" s="110"/>
      <c r="M853" s="104"/>
      <c r="N853" s="151" t="s">
        <v>136</v>
      </c>
      <c r="O853" s="105"/>
      <c r="P853" s="104"/>
      <c r="Q853" s="440"/>
      <c r="R853" s="440"/>
      <c r="S853" s="64"/>
      <c r="T853" s="103"/>
      <c r="U853" s="101" t="str">
        <f t="shared" ref="U853:U872" si="518">IF(T853="Y","",IF(AND(M853="",K853=""),"",IF(M853="",K853,M853)))</f>
        <v/>
      </c>
      <c r="V853" s="102" t="str">
        <f t="shared" ref="V853:V872" si="519">IF(U853="","",IF($U$881="Y",W853,IF(U853&gt;=$U$873-$AD$36*$U$877,IF(U853&lt;=$U$873+$AD$36*$U$877,U853,""),"")))</f>
        <v/>
      </c>
      <c r="W853" s="101" t="str">
        <f t="shared" ref="W853:W872" si="520">IF(T853="Y","",IF(AND(M853="",K853=""),"",IF(M853="",K853*O853,M853*O853)))</f>
        <v/>
      </c>
      <c r="X853" s="100" t="str">
        <f t="shared" ref="X853:X872" si="521">IF(AND(N853="",L853=""),"",IF(N853="",L853,N853))</f>
        <v>% Annually</v>
      </c>
      <c r="Y853" s="89"/>
      <c r="Z853" s="89"/>
      <c r="AB853" s="63"/>
      <c r="AR853" s="63"/>
      <c r="AS853" s="89"/>
      <c r="AT853" s="89"/>
      <c r="AU853" s="112" t="str">
        <f>$W853</f>
        <v/>
      </c>
      <c r="AV853" s="89"/>
      <c r="AW853" s="98" t="e">
        <f t="shared" ref="AW853:AW872" si="522">IF($AV$45="region",IF($E853=AW$763,$U853,""),IF($G853=AW$763,$U853,""))</f>
        <v>#REF!</v>
      </c>
      <c r="AX853" s="98" t="e">
        <f t="shared" ref="AX853:AX872" si="523">IF($AV$45="Region",IF($E853=AW$763,$V853,""),IF($G853=AW$763,$V853,""))</f>
        <v>#REF!</v>
      </c>
      <c r="AY853" s="89"/>
      <c r="AZ853" s="98" t="e">
        <f t="shared" ref="AZ853:AZ872" si="524">IF($AV$45="region",IF($E853=AZ$763,$U853,""),IF($G853=AZ$763,$U853,""))</f>
        <v>#REF!</v>
      </c>
      <c r="BA853" s="98" t="e">
        <f t="shared" ref="BA853:BA872" si="525">IF($AV$45="Region",IF($E853=AZ$763,$V853,""),IF($G853=AZ$763,$V853,""))</f>
        <v>#REF!</v>
      </c>
      <c r="BB853" s="89"/>
      <c r="BC853" s="98" t="e">
        <f t="shared" ref="BC853:BC872" si="526">IF($AV$45="region",IF($E853=BC$763,$U853,""),IF($G853=BC$763,$U853,""))</f>
        <v>#REF!</v>
      </c>
      <c r="BD853" s="98" t="e">
        <f t="shared" ref="BD853:BD872" si="527">IF($AV$45="Region",IF($E853=BC$763,$V853,""),IF($G853=BC$763,$V853,""))</f>
        <v>#REF!</v>
      </c>
      <c r="BE853" s="89"/>
      <c r="BF853" s="98" t="e">
        <f t="shared" ref="BF853:BF872" si="528">IF($AV$45="region",IF($E853=BF$763,$U853,""),IF($G853=BF$763,$U853,""))</f>
        <v>#REF!</v>
      </c>
      <c r="BG853" s="98" t="e">
        <f t="shared" ref="BG853:BG872" si="529">IF($AV$45="Region",IF($E853=BF$763,$V853,""),IF($G853=BF$763,$V853,""))</f>
        <v>#REF!</v>
      </c>
      <c r="BH853" s="89"/>
      <c r="BI853" s="98" t="e">
        <f t="shared" ref="BI853:BI872" si="530">IF($AV$45="region",IF($E853=BI$763,$U853,""),IF($G853=BI$763,$U853,""))</f>
        <v>#REF!</v>
      </c>
      <c r="BJ853" s="98" t="e">
        <f t="shared" ref="BJ853:BJ872" si="531">IF($AV$45="Region",IF($E853=BI$763,$V853,""),IF($G853=BI$763,$V853,""))</f>
        <v>#REF!</v>
      </c>
      <c r="BK853" s="89"/>
      <c r="BL853" s="98" t="str">
        <f t="shared" ref="BL853:BL872" si="532">IF($E853=$BL$48,U853,"")</f>
        <v/>
      </c>
      <c r="BM853" s="98" t="str">
        <f t="shared" ref="BM853:BM872" si="533">IF($E853=$BL$48,V853,"")</f>
        <v/>
      </c>
      <c r="BN853" s="89"/>
      <c r="BO853" s="98" t="str">
        <f t="shared" ref="BO853:BO872" si="534">IF($E853=$BO$48,U853,"")</f>
        <v/>
      </c>
      <c r="BP853" s="98" t="str">
        <f t="shared" ref="BP853:BP872" si="535">IF($E853=$BO$48,V853,"")</f>
        <v/>
      </c>
      <c r="BQ853" s="89"/>
      <c r="BR853" s="98" t="str">
        <f t="shared" ref="BR853:BR872" si="536">IF($E853=$BR$48,U853,"")</f>
        <v/>
      </c>
      <c r="BS853" s="98" t="str">
        <f t="shared" ref="BS853:BS872" si="537">IF($E853=$BR$48,V853,"")</f>
        <v/>
      </c>
      <c r="BT853" s="89"/>
      <c r="BU853" s="98" t="str">
        <f t="shared" ref="BU853:BU872" si="538">IF($E853=$BU$48,U853,"")</f>
        <v/>
      </c>
      <c r="BV853" s="98" t="str">
        <f t="shared" ref="BV853:BV872" si="539">IF($E853=$BU$48,V853,"")</f>
        <v/>
      </c>
      <c r="BW853" s="89"/>
      <c r="BX853" s="63"/>
    </row>
    <row r="854" spans="1:76" s="59" customFormat="1" x14ac:dyDescent="0.25">
      <c r="A854" s="83">
        <v>2</v>
      </c>
      <c r="B854" s="109" t="str">
        <f t="shared" si="517"/>
        <v xml:space="preserve">: </v>
      </c>
      <c r="C854" s="108"/>
      <c r="D854" s="108"/>
      <c r="E854" s="108"/>
      <c r="F854" s="108"/>
      <c r="G854" s="108"/>
      <c r="H854" s="107"/>
      <c r="I854" s="106"/>
      <c r="J854" s="106"/>
      <c r="K854" s="105"/>
      <c r="L854" s="110"/>
      <c r="M854" s="104"/>
      <c r="N854" s="151" t="s">
        <v>136</v>
      </c>
      <c r="O854" s="105"/>
      <c r="P854" s="104"/>
      <c r="Q854" s="440"/>
      <c r="R854" s="440"/>
      <c r="S854" s="64"/>
      <c r="T854" s="103"/>
      <c r="U854" s="101" t="str">
        <f t="shared" si="518"/>
        <v/>
      </c>
      <c r="V854" s="102" t="str">
        <f t="shared" si="519"/>
        <v/>
      </c>
      <c r="W854" s="101" t="str">
        <f t="shared" si="520"/>
        <v/>
      </c>
      <c r="X854" s="100" t="str">
        <f t="shared" si="521"/>
        <v>% Annually</v>
      </c>
      <c r="Y854" s="89"/>
      <c r="Z854" s="89"/>
      <c r="AB854" s="63"/>
      <c r="AR854" s="63"/>
      <c r="AS854" s="89"/>
      <c r="AT854" s="89"/>
      <c r="AU854" s="99"/>
      <c r="AV854" s="89"/>
      <c r="AW854" s="98" t="e">
        <f t="shared" si="522"/>
        <v>#REF!</v>
      </c>
      <c r="AX854" s="98" t="e">
        <f t="shared" si="523"/>
        <v>#REF!</v>
      </c>
      <c r="AY854" s="89"/>
      <c r="AZ854" s="98" t="e">
        <f t="shared" si="524"/>
        <v>#REF!</v>
      </c>
      <c r="BA854" s="98" t="e">
        <f t="shared" si="525"/>
        <v>#REF!</v>
      </c>
      <c r="BB854" s="89"/>
      <c r="BC854" s="98" t="e">
        <f t="shared" si="526"/>
        <v>#REF!</v>
      </c>
      <c r="BD854" s="98" t="e">
        <f t="shared" si="527"/>
        <v>#REF!</v>
      </c>
      <c r="BE854" s="89"/>
      <c r="BF854" s="98" t="e">
        <f t="shared" si="528"/>
        <v>#REF!</v>
      </c>
      <c r="BG854" s="98" t="e">
        <f t="shared" si="529"/>
        <v>#REF!</v>
      </c>
      <c r="BH854" s="89"/>
      <c r="BI854" s="98" t="e">
        <f t="shared" si="530"/>
        <v>#REF!</v>
      </c>
      <c r="BJ854" s="98" t="e">
        <f t="shared" si="531"/>
        <v>#REF!</v>
      </c>
      <c r="BK854" s="89"/>
      <c r="BL854" s="98" t="str">
        <f t="shared" si="532"/>
        <v/>
      </c>
      <c r="BM854" s="98" t="str">
        <f t="shared" si="533"/>
        <v/>
      </c>
      <c r="BN854" s="89"/>
      <c r="BO854" s="98" t="str">
        <f t="shared" si="534"/>
        <v/>
      </c>
      <c r="BP854" s="98" t="str">
        <f t="shared" si="535"/>
        <v/>
      </c>
      <c r="BQ854" s="89"/>
      <c r="BR854" s="98" t="str">
        <f t="shared" si="536"/>
        <v/>
      </c>
      <c r="BS854" s="98" t="str">
        <f t="shared" si="537"/>
        <v/>
      </c>
      <c r="BT854" s="89"/>
      <c r="BU854" s="98" t="str">
        <f t="shared" si="538"/>
        <v/>
      </c>
      <c r="BV854" s="98" t="str">
        <f t="shared" si="539"/>
        <v/>
      </c>
      <c r="BW854" s="89"/>
      <c r="BX854" s="63"/>
    </row>
    <row r="855" spans="1:76" s="59" customFormat="1" x14ac:dyDescent="0.25">
      <c r="A855" s="83">
        <v>3</v>
      </c>
      <c r="B855" s="109" t="str">
        <f t="shared" si="517"/>
        <v xml:space="preserve">: </v>
      </c>
      <c r="C855" s="106"/>
      <c r="D855" s="106"/>
      <c r="E855" s="108"/>
      <c r="F855" s="106"/>
      <c r="G855" s="108"/>
      <c r="H855" s="107"/>
      <c r="I855" s="106"/>
      <c r="J855" s="106"/>
      <c r="K855" s="104"/>
      <c r="L855" s="110"/>
      <c r="M855" s="104"/>
      <c r="N855" s="151" t="s">
        <v>136</v>
      </c>
      <c r="O855" s="105"/>
      <c r="P855" s="104"/>
      <c r="Q855" s="440"/>
      <c r="R855" s="440"/>
      <c r="S855" s="64"/>
      <c r="T855" s="103"/>
      <c r="U855" s="101" t="str">
        <f t="shared" si="518"/>
        <v/>
      </c>
      <c r="V855" s="102" t="str">
        <f t="shared" si="519"/>
        <v/>
      </c>
      <c r="W855" s="101" t="str">
        <f t="shared" si="520"/>
        <v/>
      </c>
      <c r="X855" s="100" t="str">
        <f t="shared" si="521"/>
        <v>% Annually</v>
      </c>
      <c r="Y855" s="89"/>
      <c r="Z855" s="89"/>
      <c r="AB855" s="63"/>
      <c r="AR855" s="63"/>
      <c r="AS855" s="89"/>
      <c r="AT855" s="89"/>
      <c r="AU855" s="99"/>
      <c r="AV855" s="89"/>
      <c r="AW855" s="98" t="e">
        <f t="shared" si="522"/>
        <v>#REF!</v>
      </c>
      <c r="AX855" s="98" t="e">
        <f t="shared" si="523"/>
        <v>#REF!</v>
      </c>
      <c r="AY855" s="89"/>
      <c r="AZ855" s="98" t="e">
        <f t="shared" si="524"/>
        <v>#REF!</v>
      </c>
      <c r="BA855" s="98" t="e">
        <f t="shared" si="525"/>
        <v>#REF!</v>
      </c>
      <c r="BB855" s="89"/>
      <c r="BC855" s="98" t="e">
        <f t="shared" si="526"/>
        <v>#REF!</v>
      </c>
      <c r="BD855" s="98" t="e">
        <f t="shared" si="527"/>
        <v>#REF!</v>
      </c>
      <c r="BE855" s="89"/>
      <c r="BF855" s="98" t="e">
        <f t="shared" si="528"/>
        <v>#REF!</v>
      </c>
      <c r="BG855" s="98" t="e">
        <f t="shared" si="529"/>
        <v>#REF!</v>
      </c>
      <c r="BH855" s="89"/>
      <c r="BI855" s="98" t="e">
        <f t="shared" si="530"/>
        <v>#REF!</v>
      </c>
      <c r="BJ855" s="98" t="e">
        <f t="shared" si="531"/>
        <v>#REF!</v>
      </c>
      <c r="BK855" s="89"/>
      <c r="BL855" s="98" t="str">
        <f t="shared" si="532"/>
        <v/>
      </c>
      <c r="BM855" s="98" t="str">
        <f t="shared" si="533"/>
        <v/>
      </c>
      <c r="BN855" s="89"/>
      <c r="BO855" s="98" t="str">
        <f t="shared" si="534"/>
        <v/>
      </c>
      <c r="BP855" s="98" t="str">
        <f t="shared" si="535"/>
        <v/>
      </c>
      <c r="BQ855" s="89"/>
      <c r="BR855" s="98" t="str">
        <f t="shared" si="536"/>
        <v/>
      </c>
      <c r="BS855" s="98" t="str">
        <f t="shared" si="537"/>
        <v/>
      </c>
      <c r="BT855" s="89"/>
      <c r="BU855" s="98" t="str">
        <f t="shared" si="538"/>
        <v/>
      </c>
      <c r="BV855" s="98" t="str">
        <f t="shared" si="539"/>
        <v/>
      </c>
      <c r="BW855" s="89"/>
      <c r="BX855" s="63"/>
    </row>
    <row r="856" spans="1:76" s="59" customFormat="1" x14ac:dyDescent="0.25">
      <c r="A856" s="83">
        <v>4</v>
      </c>
      <c r="B856" s="109" t="str">
        <f t="shared" si="517"/>
        <v xml:space="preserve">: </v>
      </c>
      <c r="C856" s="106"/>
      <c r="D856" s="106"/>
      <c r="E856" s="108"/>
      <c r="F856" s="106"/>
      <c r="G856" s="108"/>
      <c r="H856" s="107"/>
      <c r="I856" s="106"/>
      <c r="J856" s="106"/>
      <c r="K856" s="104"/>
      <c r="L856" s="110"/>
      <c r="M856" s="104"/>
      <c r="N856" s="151" t="s">
        <v>136</v>
      </c>
      <c r="O856" s="105"/>
      <c r="P856" s="104"/>
      <c r="Q856" s="440"/>
      <c r="R856" s="440"/>
      <c r="S856" s="64"/>
      <c r="T856" s="103"/>
      <c r="U856" s="101" t="str">
        <f t="shared" si="518"/>
        <v/>
      </c>
      <c r="V856" s="102" t="str">
        <f t="shared" si="519"/>
        <v/>
      </c>
      <c r="W856" s="101" t="str">
        <f t="shared" si="520"/>
        <v/>
      </c>
      <c r="X856" s="100" t="str">
        <f t="shared" si="521"/>
        <v>% Annually</v>
      </c>
      <c r="Y856" s="89"/>
      <c r="Z856" s="89"/>
      <c r="AB856" s="63"/>
      <c r="AR856" s="63"/>
      <c r="AS856" s="89"/>
      <c r="AT856" s="89"/>
      <c r="AU856" s="99"/>
      <c r="AV856" s="89"/>
      <c r="AW856" s="98" t="e">
        <f t="shared" si="522"/>
        <v>#REF!</v>
      </c>
      <c r="AX856" s="98" t="e">
        <f t="shared" si="523"/>
        <v>#REF!</v>
      </c>
      <c r="AY856" s="89"/>
      <c r="AZ856" s="98" t="e">
        <f t="shared" si="524"/>
        <v>#REF!</v>
      </c>
      <c r="BA856" s="98" t="e">
        <f t="shared" si="525"/>
        <v>#REF!</v>
      </c>
      <c r="BB856" s="89"/>
      <c r="BC856" s="98" t="e">
        <f t="shared" si="526"/>
        <v>#REF!</v>
      </c>
      <c r="BD856" s="98" t="e">
        <f t="shared" si="527"/>
        <v>#REF!</v>
      </c>
      <c r="BE856" s="89"/>
      <c r="BF856" s="98" t="e">
        <f t="shared" si="528"/>
        <v>#REF!</v>
      </c>
      <c r="BG856" s="98" t="e">
        <f t="shared" si="529"/>
        <v>#REF!</v>
      </c>
      <c r="BH856" s="89"/>
      <c r="BI856" s="98" t="e">
        <f t="shared" si="530"/>
        <v>#REF!</v>
      </c>
      <c r="BJ856" s="98" t="e">
        <f t="shared" si="531"/>
        <v>#REF!</v>
      </c>
      <c r="BK856" s="89"/>
      <c r="BL856" s="98" t="str">
        <f t="shared" si="532"/>
        <v/>
      </c>
      <c r="BM856" s="98" t="str">
        <f t="shared" si="533"/>
        <v/>
      </c>
      <c r="BN856" s="89"/>
      <c r="BO856" s="98" t="str">
        <f t="shared" si="534"/>
        <v/>
      </c>
      <c r="BP856" s="98" t="str">
        <f t="shared" si="535"/>
        <v/>
      </c>
      <c r="BQ856" s="89"/>
      <c r="BR856" s="98" t="str">
        <f t="shared" si="536"/>
        <v/>
      </c>
      <c r="BS856" s="98" t="str">
        <f t="shared" si="537"/>
        <v/>
      </c>
      <c r="BT856" s="89"/>
      <c r="BU856" s="98" t="str">
        <f t="shared" si="538"/>
        <v/>
      </c>
      <c r="BV856" s="98" t="str">
        <f t="shared" si="539"/>
        <v/>
      </c>
      <c r="BW856" s="89"/>
      <c r="BX856" s="63"/>
    </row>
    <row r="857" spans="1:76" s="59" customFormat="1" x14ac:dyDescent="0.25">
      <c r="A857" s="83">
        <v>5</v>
      </c>
      <c r="B857" s="109" t="str">
        <f t="shared" si="517"/>
        <v xml:space="preserve">: </v>
      </c>
      <c r="C857" s="106"/>
      <c r="D857" s="106"/>
      <c r="E857" s="108"/>
      <c r="F857" s="106"/>
      <c r="G857" s="108"/>
      <c r="H857" s="107"/>
      <c r="I857" s="106"/>
      <c r="J857" s="106"/>
      <c r="K857" s="104"/>
      <c r="L857" s="110"/>
      <c r="M857" s="104"/>
      <c r="N857" s="151" t="s">
        <v>136</v>
      </c>
      <c r="O857" s="105"/>
      <c r="P857" s="104"/>
      <c r="Q857" s="440"/>
      <c r="R857" s="440"/>
      <c r="S857" s="64"/>
      <c r="T857" s="103"/>
      <c r="U857" s="101" t="str">
        <f t="shared" si="518"/>
        <v/>
      </c>
      <c r="V857" s="102" t="str">
        <f t="shared" si="519"/>
        <v/>
      </c>
      <c r="W857" s="101" t="str">
        <f t="shared" si="520"/>
        <v/>
      </c>
      <c r="X857" s="100" t="str">
        <f t="shared" si="521"/>
        <v>% Annually</v>
      </c>
      <c r="Y857" s="89"/>
      <c r="Z857" s="89"/>
      <c r="AB857" s="63"/>
      <c r="AR857" s="63"/>
      <c r="AS857" s="89"/>
      <c r="AT857" s="89"/>
      <c r="AU857" s="99"/>
      <c r="AV857" s="89"/>
      <c r="AW857" s="98" t="e">
        <f t="shared" si="522"/>
        <v>#REF!</v>
      </c>
      <c r="AX857" s="98" t="e">
        <f t="shared" si="523"/>
        <v>#REF!</v>
      </c>
      <c r="AY857" s="89"/>
      <c r="AZ857" s="98" t="e">
        <f t="shared" si="524"/>
        <v>#REF!</v>
      </c>
      <c r="BA857" s="98" t="e">
        <f t="shared" si="525"/>
        <v>#REF!</v>
      </c>
      <c r="BB857" s="89"/>
      <c r="BC857" s="98" t="e">
        <f t="shared" si="526"/>
        <v>#REF!</v>
      </c>
      <c r="BD857" s="98" t="e">
        <f t="shared" si="527"/>
        <v>#REF!</v>
      </c>
      <c r="BE857" s="89"/>
      <c r="BF857" s="98" t="e">
        <f t="shared" si="528"/>
        <v>#REF!</v>
      </c>
      <c r="BG857" s="98" t="e">
        <f t="shared" si="529"/>
        <v>#REF!</v>
      </c>
      <c r="BH857" s="89"/>
      <c r="BI857" s="98" t="e">
        <f t="shared" si="530"/>
        <v>#REF!</v>
      </c>
      <c r="BJ857" s="98" t="e">
        <f t="shared" si="531"/>
        <v>#REF!</v>
      </c>
      <c r="BK857" s="89"/>
      <c r="BL857" s="98" t="str">
        <f t="shared" si="532"/>
        <v/>
      </c>
      <c r="BM857" s="98" t="str">
        <f t="shared" si="533"/>
        <v/>
      </c>
      <c r="BN857" s="89"/>
      <c r="BO857" s="98" t="str">
        <f t="shared" si="534"/>
        <v/>
      </c>
      <c r="BP857" s="98" t="str">
        <f t="shared" si="535"/>
        <v/>
      </c>
      <c r="BQ857" s="89"/>
      <c r="BR857" s="98" t="str">
        <f t="shared" si="536"/>
        <v/>
      </c>
      <c r="BS857" s="98" t="str">
        <f t="shared" si="537"/>
        <v/>
      </c>
      <c r="BT857" s="89"/>
      <c r="BU857" s="98" t="str">
        <f t="shared" si="538"/>
        <v/>
      </c>
      <c r="BV857" s="98" t="str">
        <f t="shared" si="539"/>
        <v/>
      </c>
      <c r="BW857" s="89"/>
      <c r="BX857" s="63"/>
    </row>
    <row r="858" spans="1:76" s="59" customFormat="1" x14ac:dyDescent="0.25">
      <c r="A858" s="83">
        <v>6</v>
      </c>
      <c r="B858" s="109" t="str">
        <f t="shared" si="517"/>
        <v xml:space="preserve">: </v>
      </c>
      <c r="C858" s="106"/>
      <c r="D858" s="106"/>
      <c r="E858" s="108"/>
      <c r="F858" s="106"/>
      <c r="G858" s="108"/>
      <c r="H858" s="107"/>
      <c r="I858" s="106"/>
      <c r="J858" s="106"/>
      <c r="K858" s="104"/>
      <c r="L858" s="110"/>
      <c r="M858" s="104"/>
      <c r="N858" s="151" t="s">
        <v>136</v>
      </c>
      <c r="O858" s="105"/>
      <c r="P858" s="104"/>
      <c r="Q858" s="440"/>
      <c r="R858" s="440"/>
      <c r="S858" s="64"/>
      <c r="T858" s="103"/>
      <c r="U858" s="101" t="str">
        <f t="shared" si="518"/>
        <v/>
      </c>
      <c r="V858" s="102" t="str">
        <f t="shared" si="519"/>
        <v/>
      </c>
      <c r="W858" s="101" t="str">
        <f t="shared" si="520"/>
        <v/>
      </c>
      <c r="X858" s="100" t="str">
        <f t="shared" si="521"/>
        <v>% Annually</v>
      </c>
      <c r="Y858" s="89"/>
      <c r="Z858" s="89"/>
      <c r="AB858" s="63"/>
      <c r="AR858" s="63"/>
      <c r="AS858" s="89"/>
      <c r="AT858" s="89"/>
      <c r="AU858" s="99"/>
      <c r="AV858" s="89"/>
      <c r="AW858" s="98" t="e">
        <f t="shared" si="522"/>
        <v>#REF!</v>
      </c>
      <c r="AX858" s="98" t="e">
        <f t="shared" si="523"/>
        <v>#REF!</v>
      </c>
      <c r="AY858" s="89"/>
      <c r="AZ858" s="98" t="e">
        <f t="shared" si="524"/>
        <v>#REF!</v>
      </c>
      <c r="BA858" s="98" t="e">
        <f t="shared" si="525"/>
        <v>#REF!</v>
      </c>
      <c r="BB858" s="89"/>
      <c r="BC858" s="98" t="e">
        <f t="shared" si="526"/>
        <v>#REF!</v>
      </c>
      <c r="BD858" s="98" t="e">
        <f t="shared" si="527"/>
        <v>#REF!</v>
      </c>
      <c r="BE858" s="89"/>
      <c r="BF858" s="98" t="e">
        <f t="shared" si="528"/>
        <v>#REF!</v>
      </c>
      <c r="BG858" s="98" t="e">
        <f t="shared" si="529"/>
        <v>#REF!</v>
      </c>
      <c r="BH858" s="89"/>
      <c r="BI858" s="98" t="e">
        <f t="shared" si="530"/>
        <v>#REF!</v>
      </c>
      <c r="BJ858" s="98" t="e">
        <f t="shared" si="531"/>
        <v>#REF!</v>
      </c>
      <c r="BK858" s="89"/>
      <c r="BL858" s="98" t="str">
        <f t="shared" si="532"/>
        <v/>
      </c>
      <c r="BM858" s="98" t="str">
        <f t="shared" si="533"/>
        <v/>
      </c>
      <c r="BN858" s="89"/>
      <c r="BO858" s="98" t="str">
        <f t="shared" si="534"/>
        <v/>
      </c>
      <c r="BP858" s="98" t="str">
        <f t="shared" si="535"/>
        <v/>
      </c>
      <c r="BQ858" s="89"/>
      <c r="BR858" s="98" t="str">
        <f t="shared" si="536"/>
        <v/>
      </c>
      <c r="BS858" s="98" t="str">
        <f t="shared" si="537"/>
        <v/>
      </c>
      <c r="BT858" s="89"/>
      <c r="BU858" s="98" t="str">
        <f t="shared" si="538"/>
        <v/>
      </c>
      <c r="BV858" s="98" t="str">
        <f t="shared" si="539"/>
        <v/>
      </c>
      <c r="BW858" s="89"/>
      <c r="BX858" s="63"/>
    </row>
    <row r="859" spans="1:76" s="59" customFormat="1" x14ac:dyDescent="0.25">
      <c r="A859" s="83">
        <v>7</v>
      </c>
      <c r="B859" s="109" t="str">
        <f t="shared" si="517"/>
        <v xml:space="preserve">: </v>
      </c>
      <c r="C859" s="106"/>
      <c r="D859" s="106"/>
      <c r="E859" s="108"/>
      <c r="F859" s="106"/>
      <c r="G859" s="108"/>
      <c r="H859" s="107"/>
      <c r="I859" s="106"/>
      <c r="J859" s="106"/>
      <c r="K859" s="104"/>
      <c r="L859" s="110"/>
      <c r="M859" s="104"/>
      <c r="N859" s="151" t="s">
        <v>136</v>
      </c>
      <c r="O859" s="105"/>
      <c r="P859" s="104"/>
      <c r="Q859" s="440"/>
      <c r="R859" s="440"/>
      <c r="S859" s="64"/>
      <c r="T859" s="103"/>
      <c r="U859" s="101" t="str">
        <f t="shared" si="518"/>
        <v/>
      </c>
      <c r="V859" s="102" t="str">
        <f t="shared" si="519"/>
        <v/>
      </c>
      <c r="W859" s="101" t="str">
        <f t="shared" si="520"/>
        <v/>
      </c>
      <c r="X859" s="100" t="str">
        <f t="shared" si="521"/>
        <v>% Annually</v>
      </c>
      <c r="Y859" s="89"/>
      <c r="Z859" s="89"/>
      <c r="AB859" s="63"/>
      <c r="AR859" s="63"/>
      <c r="AS859" s="89"/>
      <c r="AT859" s="89"/>
      <c r="AU859" s="99"/>
      <c r="AV859" s="89"/>
      <c r="AW859" s="98" t="e">
        <f t="shared" si="522"/>
        <v>#REF!</v>
      </c>
      <c r="AX859" s="98" t="e">
        <f t="shared" si="523"/>
        <v>#REF!</v>
      </c>
      <c r="AY859" s="89"/>
      <c r="AZ859" s="98" t="e">
        <f t="shared" si="524"/>
        <v>#REF!</v>
      </c>
      <c r="BA859" s="98" t="e">
        <f t="shared" si="525"/>
        <v>#REF!</v>
      </c>
      <c r="BB859" s="89"/>
      <c r="BC859" s="98" t="e">
        <f t="shared" si="526"/>
        <v>#REF!</v>
      </c>
      <c r="BD859" s="98" t="e">
        <f t="shared" si="527"/>
        <v>#REF!</v>
      </c>
      <c r="BE859" s="89"/>
      <c r="BF859" s="98" t="e">
        <f t="shared" si="528"/>
        <v>#REF!</v>
      </c>
      <c r="BG859" s="98" t="e">
        <f t="shared" si="529"/>
        <v>#REF!</v>
      </c>
      <c r="BH859" s="89"/>
      <c r="BI859" s="98" t="e">
        <f t="shared" si="530"/>
        <v>#REF!</v>
      </c>
      <c r="BJ859" s="98" t="e">
        <f t="shared" si="531"/>
        <v>#REF!</v>
      </c>
      <c r="BK859" s="89"/>
      <c r="BL859" s="98" t="str">
        <f t="shared" si="532"/>
        <v/>
      </c>
      <c r="BM859" s="98" t="str">
        <f t="shared" si="533"/>
        <v/>
      </c>
      <c r="BN859" s="89"/>
      <c r="BO859" s="98" t="str">
        <f t="shared" si="534"/>
        <v/>
      </c>
      <c r="BP859" s="98" t="str">
        <f t="shared" si="535"/>
        <v/>
      </c>
      <c r="BQ859" s="89"/>
      <c r="BR859" s="98" t="str">
        <f t="shared" si="536"/>
        <v/>
      </c>
      <c r="BS859" s="98" t="str">
        <f t="shared" si="537"/>
        <v/>
      </c>
      <c r="BT859" s="89"/>
      <c r="BU859" s="98" t="str">
        <f t="shared" si="538"/>
        <v/>
      </c>
      <c r="BV859" s="98" t="str">
        <f t="shared" si="539"/>
        <v/>
      </c>
      <c r="BW859" s="89"/>
      <c r="BX859" s="63"/>
    </row>
    <row r="860" spans="1:76" s="59" customFormat="1" x14ac:dyDescent="0.25">
      <c r="A860" s="83">
        <v>8</v>
      </c>
      <c r="B860" s="109" t="str">
        <f t="shared" si="517"/>
        <v xml:space="preserve">: </v>
      </c>
      <c r="C860" s="106"/>
      <c r="D860" s="106"/>
      <c r="E860" s="108"/>
      <c r="F860" s="106"/>
      <c r="G860" s="108"/>
      <c r="H860" s="107"/>
      <c r="I860" s="106"/>
      <c r="J860" s="106"/>
      <c r="K860" s="104"/>
      <c r="L860" s="110"/>
      <c r="M860" s="104"/>
      <c r="N860" s="151" t="s">
        <v>136</v>
      </c>
      <c r="O860" s="105"/>
      <c r="P860" s="104"/>
      <c r="Q860" s="440"/>
      <c r="R860" s="440"/>
      <c r="S860" s="64"/>
      <c r="T860" s="103"/>
      <c r="U860" s="101" t="str">
        <f t="shared" si="518"/>
        <v/>
      </c>
      <c r="V860" s="102" t="str">
        <f t="shared" si="519"/>
        <v/>
      </c>
      <c r="W860" s="101" t="str">
        <f t="shared" si="520"/>
        <v/>
      </c>
      <c r="X860" s="100" t="str">
        <f t="shared" si="521"/>
        <v>% Annually</v>
      </c>
      <c r="Y860" s="89"/>
      <c r="Z860" s="89"/>
      <c r="AB860" s="63"/>
      <c r="AR860" s="63"/>
      <c r="AS860" s="89"/>
      <c r="AT860" s="89"/>
      <c r="AU860" s="99"/>
      <c r="AV860" s="89"/>
      <c r="AW860" s="98" t="e">
        <f t="shared" si="522"/>
        <v>#REF!</v>
      </c>
      <c r="AX860" s="98" t="e">
        <f t="shared" si="523"/>
        <v>#REF!</v>
      </c>
      <c r="AY860" s="89"/>
      <c r="AZ860" s="98" t="e">
        <f t="shared" si="524"/>
        <v>#REF!</v>
      </c>
      <c r="BA860" s="98" t="e">
        <f t="shared" si="525"/>
        <v>#REF!</v>
      </c>
      <c r="BB860" s="89"/>
      <c r="BC860" s="98" t="e">
        <f t="shared" si="526"/>
        <v>#REF!</v>
      </c>
      <c r="BD860" s="98" t="e">
        <f t="shared" si="527"/>
        <v>#REF!</v>
      </c>
      <c r="BE860" s="89"/>
      <c r="BF860" s="98" t="e">
        <f t="shared" si="528"/>
        <v>#REF!</v>
      </c>
      <c r="BG860" s="98" t="e">
        <f t="shared" si="529"/>
        <v>#REF!</v>
      </c>
      <c r="BH860" s="89"/>
      <c r="BI860" s="98" t="e">
        <f t="shared" si="530"/>
        <v>#REF!</v>
      </c>
      <c r="BJ860" s="98" t="e">
        <f t="shared" si="531"/>
        <v>#REF!</v>
      </c>
      <c r="BK860" s="89"/>
      <c r="BL860" s="98" t="str">
        <f t="shared" si="532"/>
        <v/>
      </c>
      <c r="BM860" s="98" t="str">
        <f t="shared" si="533"/>
        <v/>
      </c>
      <c r="BN860" s="89"/>
      <c r="BO860" s="98" t="str">
        <f t="shared" si="534"/>
        <v/>
      </c>
      <c r="BP860" s="98" t="str">
        <f t="shared" si="535"/>
        <v/>
      </c>
      <c r="BQ860" s="89"/>
      <c r="BR860" s="98" t="str">
        <f t="shared" si="536"/>
        <v/>
      </c>
      <c r="BS860" s="98" t="str">
        <f t="shared" si="537"/>
        <v/>
      </c>
      <c r="BT860" s="89"/>
      <c r="BU860" s="98" t="str">
        <f t="shared" si="538"/>
        <v/>
      </c>
      <c r="BV860" s="98" t="str">
        <f t="shared" si="539"/>
        <v/>
      </c>
      <c r="BW860" s="89"/>
      <c r="BX860" s="63"/>
    </row>
    <row r="861" spans="1:76" s="59" customFormat="1" x14ac:dyDescent="0.25">
      <c r="A861" s="83">
        <v>9</v>
      </c>
      <c r="B861" s="109" t="str">
        <f t="shared" si="517"/>
        <v xml:space="preserve">: </v>
      </c>
      <c r="C861" s="106"/>
      <c r="D861" s="106"/>
      <c r="E861" s="108"/>
      <c r="F861" s="106"/>
      <c r="G861" s="108"/>
      <c r="H861" s="107"/>
      <c r="I861" s="106"/>
      <c r="J861" s="106"/>
      <c r="K861" s="104"/>
      <c r="L861" s="110"/>
      <c r="M861" s="104"/>
      <c r="N861" s="151" t="s">
        <v>136</v>
      </c>
      <c r="O861" s="105"/>
      <c r="P861" s="104"/>
      <c r="Q861" s="440"/>
      <c r="R861" s="440"/>
      <c r="S861" s="64"/>
      <c r="T861" s="103"/>
      <c r="U861" s="101" t="str">
        <f t="shared" si="518"/>
        <v/>
      </c>
      <c r="V861" s="102" t="str">
        <f t="shared" si="519"/>
        <v/>
      </c>
      <c r="W861" s="101" t="str">
        <f t="shared" si="520"/>
        <v/>
      </c>
      <c r="X861" s="100" t="str">
        <f t="shared" si="521"/>
        <v>% Annually</v>
      </c>
      <c r="Y861" s="89"/>
      <c r="Z861" s="89"/>
      <c r="AB861" s="63"/>
      <c r="AR861" s="63"/>
      <c r="AS861" s="89"/>
      <c r="AT861" s="89"/>
      <c r="AU861" s="99"/>
      <c r="AV861" s="89"/>
      <c r="AW861" s="98" t="e">
        <f t="shared" si="522"/>
        <v>#REF!</v>
      </c>
      <c r="AX861" s="98" t="e">
        <f t="shared" si="523"/>
        <v>#REF!</v>
      </c>
      <c r="AY861" s="89"/>
      <c r="AZ861" s="98" t="e">
        <f t="shared" si="524"/>
        <v>#REF!</v>
      </c>
      <c r="BA861" s="98" t="e">
        <f t="shared" si="525"/>
        <v>#REF!</v>
      </c>
      <c r="BB861" s="89"/>
      <c r="BC861" s="98" t="e">
        <f t="shared" si="526"/>
        <v>#REF!</v>
      </c>
      <c r="BD861" s="98" t="e">
        <f t="shared" si="527"/>
        <v>#REF!</v>
      </c>
      <c r="BE861" s="89"/>
      <c r="BF861" s="98" t="e">
        <f t="shared" si="528"/>
        <v>#REF!</v>
      </c>
      <c r="BG861" s="98" t="e">
        <f t="shared" si="529"/>
        <v>#REF!</v>
      </c>
      <c r="BH861" s="89"/>
      <c r="BI861" s="98" t="e">
        <f t="shared" si="530"/>
        <v>#REF!</v>
      </c>
      <c r="BJ861" s="98" t="e">
        <f t="shared" si="531"/>
        <v>#REF!</v>
      </c>
      <c r="BK861" s="89"/>
      <c r="BL861" s="98" t="str">
        <f t="shared" si="532"/>
        <v/>
      </c>
      <c r="BM861" s="98" t="str">
        <f t="shared" si="533"/>
        <v/>
      </c>
      <c r="BN861" s="89"/>
      <c r="BO861" s="98" t="str">
        <f t="shared" si="534"/>
        <v/>
      </c>
      <c r="BP861" s="98" t="str">
        <f t="shared" si="535"/>
        <v/>
      </c>
      <c r="BQ861" s="89"/>
      <c r="BR861" s="98" t="str">
        <f t="shared" si="536"/>
        <v/>
      </c>
      <c r="BS861" s="98" t="str">
        <f t="shared" si="537"/>
        <v/>
      </c>
      <c r="BT861" s="89"/>
      <c r="BU861" s="98" t="str">
        <f t="shared" si="538"/>
        <v/>
      </c>
      <c r="BV861" s="98" t="str">
        <f t="shared" si="539"/>
        <v/>
      </c>
      <c r="BW861" s="89"/>
      <c r="BX861" s="63"/>
    </row>
    <row r="862" spans="1:76" s="59" customFormat="1" x14ac:dyDescent="0.25">
      <c r="A862" s="83">
        <v>10</v>
      </c>
      <c r="B862" s="109" t="str">
        <f t="shared" si="517"/>
        <v xml:space="preserve">: </v>
      </c>
      <c r="C862" s="106"/>
      <c r="D862" s="106"/>
      <c r="E862" s="108"/>
      <c r="F862" s="106"/>
      <c r="G862" s="108"/>
      <c r="H862" s="107"/>
      <c r="I862" s="106"/>
      <c r="J862" s="106"/>
      <c r="K862" s="104"/>
      <c r="L862" s="110"/>
      <c r="M862" s="104"/>
      <c r="N862" s="151" t="s">
        <v>136</v>
      </c>
      <c r="O862" s="105"/>
      <c r="P862" s="104"/>
      <c r="Q862" s="440"/>
      <c r="R862" s="440"/>
      <c r="S862" s="64"/>
      <c r="T862" s="103"/>
      <c r="U862" s="101" t="str">
        <f t="shared" si="518"/>
        <v/>
      </c>
      <c r="V862" s="102" t="str">
        <f t="shared" si="519"/>
        <v/>
      </c>
      <c r="W862" s="101" t="str">
        <f t="shared" si="520"/>
        <v/>
      </c>
      <c r="X862" s="100" t="str">
        <f t="shared" si="521"/>
        <v>% Annually</v>
      </c>
      <c r="Y862" s="89"/>
      <c r="Z862" s="89"/>
      <c r="AB862" s="63"/>
      <c r="AR862" s="63"/>
      <c r="AS862" s="89"/>
      <c r="AT862" s="89"/>
      <c r="AU862" s="99"/>
      <c r="AV862" s="89"/>
      <c r="AW862" s="98" t="e">
        <f t="shared" si="522"/>
        <v>#REF!</v>
      </c>
      <c r="AX862" s="98" t="e">
        <f t="shared" si="523"/>
        <v>#REF!</v>
      </c>
      <c r="AY862" s="89"/>
      <c r="AZ862" s="98" t="e">
        <f t="shared" si="524"/>
        <v>#REF!</v>
      </c>
      <c r="BA862" s="98" t="e">
        <f t="shared" si="525"/>
        <v>#REF!</v>
      </c>
      <c r="BB862" s="89"/>
      <c r="BC862" s="98" t="e">
        <f t="shared" si="526"/>
        <v>#REF!</v>
      </c>
      <c r="BD862" s="98" t="e">
        <f t="shared" si="527"/>
        <v>#REF!</v>
      </c>
      <c r="BE862" s="89"/>
      <c r="BF862" s="98" t="e">
        <f t="shared" si="528"/>
        <v>#REF!</v>
      </c>
      <c r="BG862" s="98" t="e">
        <f t="shared" si="529"/>
        <v>#REF!</v>
      </c>
      <c r="BH862" s="89"/>
      <c r="BI862" s="98" t="e">
        <f t="shared" si="530"/>
        <v>#REF!</v>
      </c>
      <c r="BJ862" s="98" t="e">
        <f t="shared" si="531"/>
        <v>#REF!</v>
      </c>
      <c r="BK862" s="89"/>
      <c r="BL862" s="98" t="str">
        <f t="shared" si="532"/>
        <v/>
      </c>
      <c r="BM862" s="98" t="str">
        <f t="shared" si="533"/>
        <v/>
      </c>
      <c r="BN862" s="89"/>
      <c r="BO862" s="98" t="str">
        <f t="shared" si="534"/>
        <v/>
      </c>
      <c r="BP862" s="98" t="str">
        <f t="shared" si="535"/>
        <v/>
      </c>
      <c r="BQ862" s="89"/>
      <c r="BR862" s="98" t="str">
        <f t="shared" si="536"/>
        <v/>
      </c>
      <c r="BS862" s="98" t="str">
        <f t="shared" si="537"/>
        <v/>
      </c>
      <c r="BT862" s="89"/>
      <c r="BU862" s="98" t="str">
        <f t="shared" si="538"/>
        <v/>
      </c>
      <c r="BV862" s="98" t="str">
        <f t="shared" si="539"/>
        <v/>
      </c>
      <c r="BW862" s="89"/>
      <c r="BX862" s="63"/>
    </row>
    <row r="863" spans="1:76" s="59" customFormat="1" x14ac:dyDescent="0.25">
      <c r="A863" s="83">
        <v>11</v>
      </c>
      <c r="B863" s="109" t="str">
        <f t="shared" si="517"/>
        <v xml:space="preserve">: </v>
      </c>
      <c r="C863" s="106"/>
      <c r="D863" s="106"/>
      <c r="E863" s="108"/>
      <c r="F863" s="106"/>
      <c r="G863" s="108"/>
      <c r="H863" s="107"/>
      <c r="I863" s="106"/>
      <c r="J863" s="106"/>
      <c r="K863" s="104"/>
      <c r="L863" s="110"/>
      <c r="M863" s="104"/>
      <c r="N863" s="151" t="s">
        <v>136</v>
      </c>
      <c r="O863" s="105"/>
      <c r="P863" s="104"/>
      <c r="Q863" s="440"/>
      <c r="R863" s="440"/>
      <c r="S863" s="64"/>
      <c r="T863" s="103"/>
      <c r="U863" s="101" t="str">
        <f t="shared" si="518"/>
        <v/>
      </c>
      <c r="V863" s="102" t="str">
        <f t="shared" si="519"/>
        <v/>
      </c>
      <c r="W863" s="101" t="str">
        <f t="shared" si="520"/>
        <v/>
      </c>
      <c r="X863" s="100" t="str">
        <f t="shared" si="521"/>
        <v>% Annually</v>
      </c>
      <c r="Y863" s="89"/>
      <c r="Z863" s="89"/>
      <c r="AB863" s="63"/>
      <c r="AR863" s="63"/>
      <c r="AS863" s="89"/>
      <c r="AT863" s="89"/>
      <c r="AU863" s="99"/>
      <c r="AV863" s="89"/>
      <c r="AW863" s="98" t="e">
        <f t="shared" si="522"/>
        <v>#REF!</v>
      </c>
      <c r="AX863" s="98" t="e">
        <f t="shared" si="523"/>
        <v>#REF!</v>
      </c>
      <c r="AY863" s="89"/>
      <c r="AZ863" s="98" t="e">
        <f t="shared" si="524"/>
        <v>#REF!</v>
      </c>
      <c r="BA863" s="98" t="e">
        <f t="shared" si="525"/>
        <v>#REF!</v>
      </c>
      <c r="BB863" s="89"/>
      <c r="BC863" s="98" t="e">
        <f t="shared" si="526"/>
        <v>#REF!</v>
      </c>
      <c r="BD863" s="98" t="e">
        <f t="shared" si="527"/>
        <v>#REF!</v>
      </c>
      <c r="BE863" s="89"/>
      <c r="BF863" s="98" t="e">
        <f t="shared" si="528"/>
        <v>#REF!</v>
      </c>
      <c r="BG863" s="98" t="e">
        <f t="shared" si="529"/>
        <v>#REF!</v>
      </c>
      <c r="BH863" s="89"/>
      <c r="BI863" s="98" t="e">
        <f t="shared" si="530"/>
        <v>#REF!</v>
      </c>
      <c r="BJ863" s="98" t="e">
        <f t="shared" si="531"/>
        <v>#REF!</v>
      </c>
      <c r="BK863" s="89"/>
      <c r="BL863" s="98" t="str">
        <f t="shared" si="532"/>
        <v/>
      </c>
      <c r="BM863" s="98" t="str">
        <f t="shared" si="533"/>
        <v/>
      </c>
      <c r="BN863" s="89"/>
      <c r="BO863" s="98" t="str">
        <f t="shared" si="534"/>
        <v/>
      </c>
      <c r="BP863" s="98" t="str">
        <f t="shared" si="535"/>
        <v/>
      </c>
      <c r="BQ863" s="89"/>
      <c r="BR863" s="98" t="str">
        <f t="shared" si="536"/>
        <v/>
      </c>
      <c r="BS863" s="98" t="str">
        <f t="shared" si="537"/>
        <v/>
      </c>
      <c r="BT863" s="89"/>
      <c r="BU863" s="98" t="str">
        <f t="shared" si="538"/>
        <v/>
      </c>
      <c r="BV863" s="98" t="str">
        <f t="shared" si="539"/>
        <v/>
      </c>
      <c r="BW863" s="89"/>
      <c r="BX863" s="63"/>
    </row>
    <row r="864" spans="1:76" s="59" customFormat="1" x14ac:dyDescent="0.25">
      <c r="A864" s="83">
        <v>12</v>
      </c>
      <c r="B864" s="109" t="str">
        <f t="shared" si="517"/>
        <v xml:space="preserve">: </v>
      </c>
      <c r="C864" s="106"/>
      <c r="D864" s="106"/>
      <c r="E864" s="108"/>
      <c r="F864" s="106"/>
      <c r="G864" s="108"/>
      <c r="H864" s="107"/>
      <c r="I864" s="106"/>
      <c r="J864" s="106"/>
      <c r="K864" s="104"/>
      <c r="L864" s="110"/>
      <c r="M864" s="104"/>
      <c r="N864" s="151" t="s">
        <v>136</v>
      </c>
      <c r="O864" s="105"/>
      <c r="P864" s="104"/>
      <c r="Q864" s="440"/>
      <c r="R864" s="440"/>
      <c r="S864" s="64"/>
      <c r="T864" s="103"/>
      <c r="U864" s="101" t="str">
        <f t="shared" si="518"/>
        <v/>
      </c>
      <c r="V864" s="102" t="str">
        <f t="shared" si="519"/>
        <v/>
      </c>
      <c r="W864" s="101" t="str">
        <f t="shared" si="520"/>
        <v/>
      </c>
      <c r="X864" s="100" t="str">
        <f t="shared" si="521"/>
        <v>% Annually</v>
      </c>
      <c r="Y864" s="89"/>
      <c r="Z864" s="89"/>
      <c r="AB864" s="63"/>
      <c r="AR864" s="63"/>
      <c r="AS864" s="89"/>
      <c r="AT864" s="89"/>
      <c r="AU864" s="99"/>
      <c r="AV864" s="89"/>
      <c r="AW864" s="98" t="e">
        <f t="shared" si="522"/>
        <v>#REF!</v>
      </c>
      <c r="AX864" s="98" t="e">
        <f t="shared" si="523"/>
        <v>#REF!</v>
      </c>
      <c r="AY864" s="89"/>
      <c r="AZ864" s="98" t="e">
        <f t="shared" si="524"/>
        <v>#REF!</v>
      </c>
      <c r="BA864" s="98" t="e">
        <f t="shared" si="525"/>
        <v>#REF!</v>
      </c>
      <c r="BB864" s="89"/>
      <c r="BC864" s="98" t="e">
        <f t="shared" si="526"/>
        <v>#REF!</v>
      </c>
      <c r="BD864" s="98" t="e">
        <f t="shared" si="527"/>
        <v>#REF!</v>
      </c>
      <c r="BE864" s="89"/>
      <c r="BF864" s="98" t="e">
        <f t="shared" si="528"/>
        <v>#REF!</v>
      </c>
      <c r="BG864" s="98" t="e">
        <f t="shared" si="529"/>
        <v>#REF!</v>
      </c>
      <c r="BH864" s="89"/>
      <c r="BI864" s="98" t="e">
        <f t="shared" si="530"/>
        <v>#REF!</v>
      </c>
      <c r="BJ864" s="98" t="e">
        <f t="shared" si="531"/>
        <v>#REF!</v>
      </c>
      <c r="BK864" s="89"/>
      <c r="BL864" s="98" t="str">
        <f t="shared" si="532"/>
        <v/>
      </c>
      <c r="BM864" s="98" t="str">
        <f t="shared" si="533"/>
        <v/>
      </c>
      <c r="BN864" s="89"/>
      <c r="BO864" s="98" t="str">
        <f t="shared" si="534"/>
        <v/>
      </c>
      <c r="BP864" s="98" t="str">
        <f t="shared" si="535"/>
        <v/>
      </c>
      <c r="BQ864" s="89"/>
      <c r="BR864" s="98" t="str">
        <f t="shared" si="536"/>
        <v/>
      </c>
      <c r="BS864" s="98" t="str">
        <f t="shared" si="537"/>
        <v/>
      </c>
      <c r="BT864" s="89"/>
      <c r="BU864" s="98" t="str">
        <f t="shared" si="538"/>
        <v/>
      </c>
      <c r="BV864" s="98" t="str">
        <f t="shared" si="539"/>
        <v/>
      </c>
      <c r="BW864" s="89"/>
      <c r="BX864" s="63"/>
    </row>
    <row r="865" spans="1:76" s="59" customFormat="1" x14ac:dyDescent="0.25">
      <c r="A865" s="83">
        <v>13</v>
      </c>
      <c r="B865" s="109" t="str">
        <f t="shared" si="517"/>
        <v xml:space="preserve">: </v>
      </c>
      <c r="C865" s="106"/>
      <c r="D865" s="106"/>
      <c r="E865" s="108"/>
      <c r="F865" s="106"/>
      <c r="G865" s="108"/>
      <c r="H865" s="107"/>
      <c r="I865" s="106"/>
      <c r="J865" s="106"/>
      <c r="K865" s="104"/>
      <c r="L865" s="110"/>
      <c r="M865" s="104"/>
      <c r="N865" s="151" t="s">
        <v>136</v>
      </c>
      <c r="O865" s="105"/>
      <c r="P865" s="104"/>
      <c r="Q865" s="440"/>
      <c r="R865" s="440"/>
      <c r="S865" s="64"/>
      <c r="T865" s="103"/>
      <c r="U865" s="101" t="str">
        <f t="shared" si="518"/>
        <v/>
      </c>
      <c r="V865" s="102" t="str">
        <f t="shared" si="519"/>
        <v/>
      </c>
      <c r="W865" s="101" t="str">
        <f t="shared" si="520"/>
        <v/>
      </c>
      <c r="X865" s="100" t="str">
        <f t="shared" si="521"/>
        <v>% Annually</v>
      </c>
      <c r="Y865" s="89"/>
      <c r="Z865" s="89"/>
      <c r="AB865" s="63"/>
      <c r="AR865" s="63"/>
      <c r="AS865" s="89"/>
      <c r="AT865" s="89"/>
      <c r="AU865" s="99"/>
      <c r="AV865" s="89"/>
      <c r="AW865" s="98" t="e">
        <f t="shared" si="522"/>
        <v>#REF!</v>
      </c>
      <c r="AX865" s="98" t="e">
        <f t="shared" si="523"/>
        <v>#REF!</v>
      </c>
      <c r="AY865" s="89"/>
      <c r="AZ865" s="98" t="e">
        <f t="shared" si="524"/>
        <v>#REF!</v>
      </c>
      <c r="BA865" s="98" t="e">
        <f t="shared" si="525"/>
        <v>#REF!</v>
      </c>
      <c r="BB865" s="89"/>
      <c r="BC865" s="98" t="e">
        <f t="shared" si="526"/>
        <v>#REF!</v>
      </c>
      <c r="BD865" s="98" t="e">
        <f t="shared" si="527"/>
        <v>#REF!</v>
      </c>
      <c r="BE865" s="89"/>
      <c r="BF865" s="98" t="e">
        <f t="shared" si="528"/>
        <v>#REF!</v>
      </c>
      <c r="BG865" s="98" t="e">
        <f t="shared" si="529"/>
        <v>#REF!</v>
      </c>
      <c r="BH865" s="89"/>
      <c r="BI865" s="98" t="e">
        <f t="shared" si="530"/>
        <v>#REF!</v>
      </c>
      <c r="BJ865" s="98" t="e">
        <f t="shared" si="531"/>
        <v>#REF!</v>
      </c>
      <c r="BK865" s="89"/>
      <c r="BL865" s="98" t="str">
        <f t="shared" si="532"/>
        <v/>
      </c>
      <c r="BM865" s="98" t="str">
        <f t="shared" si="533"/>
        <v/>
      </c>
      <c r="BN865" s="89"/>
      <c r="BO865" s="98" t="str">
        <f t="shared" si="534"/>
        <v/>
      </c>
      <c r="BP865" s="98" t="str">
        <f t="shared" si="535"/>
        <v/>
      </c>
      <c r="BQ865" s="89"/>
      <c r="BR865" s="98" t="str">
        <f t="shared" si="536"/>
        <v/>
      </c>
      <c r="BS865" s="98" t="str">
        <f t="shared" si="537"/>
        <v/>
      </c>
      <c r="BT865" s="89"/>
      <c r="BU865" s="98" t="str">
        <f t="shared" si="538"/>
        <v/>
      </c>
      <c r="BV865" s="98" t="str">
        <f t="shared" si="539"/>
        <v/>
      </c>
      <c r="BW865" s="89"/>
      <c r="BX865" s="63"/>
    </row>
    <row r="866" spans="1:76" s="59" customFormat="1" x14ac:dyDescent="0.25">
      <c r="A866" s="83">
        <v>14</v>
      </c>
      <c r="B866" s="109" t="str">
        <f t="shared" si="517"/>
        <v xml:space="preserve">: </v>
      </c>
      <c r="C866" s="106"/>
      <c r="D866" s="106"/>
      <c r="E866" s="108"/>
      <c r="F866" s="106"/>
      <c r="G866" s="108"/>
      <c r="H866" s="107"/>
      <c r="I866" s="106"/>
      <c r="J866" s="106"/>
      <c r="K866" s="104"/>
      <c r="L866" s="110"/>
      <c r="M866" s="104"/>
      <c r="N866" s="151" t="s">
        <v>136</v>
      </c>
      <c r="O866" s="105"/>
      <c r="P866" s="104"/>
      <c r="Q866" s="440"/>
      <c r="R866" s="440"/>
      <c r="S866" s="64"/>
      <c r="T866" s="103"/>
      <c r="U866" s="101" t="str">
        <f t="shared" si="518"/>
        <v/>
      </c>
      <c r="V866" s="102" t="str">
        <f t="shared" si="519"/>
        <v/>
      </c>
      <c r="W866" s="101" t="str">
        <f t="shared" si="520"/>
        <v/>
      </c>
      <c r="X866" s="100" t="str">
        <f t="shared" si="521"/>
        <v>% Annually</v>
      </c>
      <c r="Y866" s="89"/>
      <c r="Z866" s="89"/>
      <c r="AB866" s="63"/>
      <c r="AR866" s="63"/>
      <c r="AS866" s="89"/>
      <c r="AT866" s="89"/>
      <c r="AU866" s="99"/>
      <c r="AV866" s="89"/>
      <c r="AW866" s="98" t="e">
        <f t="shared" si="522"/>
        <v>#REF!</v>
      </c>
      <c r="AX866" s="98" t="e">
        <f t="shared" si="523"/>
        <v>#REF!</v>
      </c>
      <c r="AY866" s="89"/>
      <c r="AZ866" s="98" t="e">
        <f t="shared" si="524"/>
        <v>#REF!</v>
      </c>
      <c r="BA866" s="98" t="e">
        <f t="shared" si="525"/>
        <v>#REF!</v>
      </c>
      <c r="BB866" s="89"/>
      <c r="BC866" s="98" t="e">
        <f t="shared" si="526"/>
        <v>#REF!</v>
      </c>
      <c r="BD866" s="98" t="e">
        <f t="shared" si="527"/>
        <v>#REF!</v>
      </c>
      <c r="BE866" s="89"/>
      <c r="BF866" s="98" t="e">
        <f t="shared" si="528"/>
        <v>#REF!</v>
      </c>
      <c r="BG866" s="98" t="e">
        <f t="shared" si="529"/>
        <v>#REF!</v>
      </c>
      <c r="BH866" s="89"/>
      <c r="BI866" s="98" t="e">
        <f t="shared" si="530"/>
        <v>#REF!</v>
      </c>
      <c r="BJ866" s="98" t="e">
        <f t="shared" si="531"/>
        <v>#REF!</v>
      </c>
      <c r="BK866" s="89"/>
      <c r="BL866" s="98" t="str">
        <f t="shared" si="532"/>
        <v/>
      </c>
      <c r="BM866" s="98" t="str">
        <f t="shared" si="533"/>
        <v/>
      </c>
      <c r="BN866" s="89"/>
      <c r="BO866" s="98" t="str">
        <f t="shared" si="534"/>
        <v/>
      </c>
      <c r="BP866" s="98" t="str">
        <f t="shared" si="535"/>
        <v/>
      </c>
      <c r="BQ866" s="89"/>
      <c r="BR866" s="98" t="str">
        <f t="shared" si="536"/>
        <v/>
      </c>
      <c r="BS866" s="98" t="str">
        <f t="shared" si="537"/>
        <v/>
      </c>
      <c r="BT866" s="89"/>
      <c r="BU866" s="98" t="str">
        <f t="shared" si="538"/>
        <v/>
      </c>
      <c r="BV866" s="98" t="str">
        <f t="shared" si="539"/>
        <v/>
      </c>
      <c r="BW866" s="89"/>
      <c r="BX866" s="63"/>
    </row>
    <row r="867" spans="1:76" s="59" customFormat="1" x14ac:dyDescent="0.25">
      <c r="A867" s="83">
        <v>15</v>
      </c>
      <c r="B867" s="109" t="str">
        <f t="shared" si="517"/>
        <v xml:space="preserve">: </v>
      </c>
      <c r="C867" s="106"/>
      <c r="D867" s="106"/>
      <c r="E867" s="108"/>
      <c r="F867" s="106"/>
      <c r="G867" s="108"/>
      <c r="H867" s="107"/>
      <c r="I867" s="106"/>
      <c r="J867" s="106"/>
      <c r="K867" s="104"/>
      <c r="L867" s="110"/>
      <c r="M867" s="104"/>
      <c r="N867" s="151" t="s">
        <v>136</v>
      </c>
      <c r="O867" s="105"/>
      <c r="P867" s="104"/>
      <c r="Q867" s="440"/>
      <c r="R867" s="440"/>
      <c r="S867" s="64"/>
      <c r="T867" s="103"/>
      <c r="U867" s="101" t="str">
        <f t="shared" si="518"/>
        <v/>
      </c>
      <c r="V867" s="102" t="str">
        <f t="shared" si="519"/>
        <v/>
      </c>
      <c r="W867" s="101" t="str">
        <f t="shared" si="520"/>
        <v/>
      </c>
      <c r="X867" s="100" t="str">
        <f t="shared" si="521"/>
        <v>% Annually</v>
      </c>
      <c r="Y867" s="89"/>
      <c r="Z867" s="89"/>
      <c r="AB867" s="63"/>
      <c r="AR867" s="63"/>
      <c r="AS867" s="89"/>
      <c r="AT867" s="89"/>
      <c r="AU867" s="99"/>
      <c r="AV867" s="89"/>
      <c r="AW867" s="98" t="e">
        <f t="shared" si="522"/>
        <v>#REF!</v>
      </c>
      <c r="AX867" s="98" t="e">
        <f t="shared" si="523"/>
        <v>#REF!</v>
      </c>
      <c r="AY867" s="89"/>
      <c r="AZ867" s="98" t="e">
        <f t="shared" si="524"/>
        <v>#REF!</v>
      </c>
      <c r="BA867" s="98" t="e">
        <f t="shared" si="525"/>
        <v>#REF!</v>
      </c>
      <c r="BB867" s="89"/>
      <c r="BC867" s="98" t="e">
        <f t="shared" si="526"/>
        <v>#REF!</v>
      </c>
      <c r="BD867" s="98" t="e">
        <f t="shared" si="527"/>
        <v>#REF!</v>
      </c>
      <c r="BE867" s="89"/>
      <c r="BF867" s="98" t="e">
        <f t="shared" si="528"/>
        <v>#REF!</v>
      </c>
      <c r="BG867" s="98" t="e">
        <f t="shared" si="529"/>
        <v>#REF!</v>
      </c>
      <c r="BH867" s="89"/>
      <c r="BI867" s="98" t="e">
        <f t="shared" si="530"/>
        <v>#REF!</v>
      </c>
      <c r="BJ867" s="98" t="e">
        <f t="shared" si="531"/>
        <v>#REF!</v>
      </c>
      <c r="BK867" s="89"/>
      <c r="BL867" s="98" t="str">
        <f t="shared" si="532"/>
        <v/>
      </c>
      <c r="BM867" s="98" t="str">
        <f t="shared" si="533"/>
        <v/>
      </c>
      <c r="BN867" s="89"/>
      <c r="BO867" s="98" t="str">
        <f t="shared" si="534"/>
        <v/>
      </c>
      <c r="BP867" s="98" t="str">
        <f t="shared" si="535"/>
        <v/>
      </c>
      <c r="BQ867" s="89"/>
      <c r="BR867" s="98" t="str">
        <f t="shared" si="536"/>
        <v/>
      </c>
      <c r="BS867" s="98" t="str">
        <f t="shared" si="537"/>
        <v/>
      </c>
      <c r="BT867" s="89"/>
      <c r="BU867" s="98" t="str">
        <f t="shared" si="538"/>
        <v/>
      </c>
      <c r="BV867" s="98" t="str">
        <f t="shared" si="539"/>
        <v/>
      </c>
      <c r="BW867" s="89"/>
      <c r="BX867" s="63"/>
    </row>
    <row r="868" spans="1:76" s="59" customFormat="1" x14ac:dyDescent="0.25">
      <c r="A868" s="83">
        <v>16</v>
      </c>
      <c r="B868" s="109" t="str">
        <f t="shared" si="517"/>
        <v xml:space="preserve">: </v>
      </c>
      <c r="C868" s="106"/>
      <c r="D868" s="106"/>
      <c r="E868" s="108"/>
      <c r="F868" s="106"/>
      <c r="G868" s="108"/>
      <c r="H868" s="107"/>
      <c r="I868" s="106"/>
      <c r="J868" s="106"/>
      <c r="K868" s="104"/>
      <c r="L868" s="110"/>
      <c r="M868" s="104"/>
      <c r="N868" s="151" t="s">
        <v>136</v>
      </c>
      <c r="O868" s="105"/>
      <c r="P868" s="104"/>
      <c r="Q868" s="440"/>
      <c r="R868" s="440"/>
      <c r="S868" s="64"/>
      <c r="T868" s="103"/>
      <c r="U868" s="101" t="str">
        <f t="shared" si="518"/>
        <v/>
      </c>
      <c r="V868" s="102" t="str">
        <f t="shared" si="519"/>
        <v/>
      </c>
      <c r="W868" s="101" t="str">
        <f t="shared" si="520"/>
        <v/>
      </c>
      <c r="X868" s="100" t="str">
        <f t="shared" si="521"/>
        <v>% Annually</v>
      </c>
      <c r="Y868" s="89"/>
      <c r="Z868" s="89"/>
      <c r="AB868" s="63"/>
      <c r="AR868" s="63"/>
      <c r="AS868" s="89"/>
      <c r="AT868" s="89"/>
      <c r="AU868" s="99"/>
      <c r="AV868" s="89"/>
      <c r="AW868" s="98" t="e">
        <f t="shared" si="522"/>
        <v>#REF!</v>
      </c>
      <c r="AX868" s="98" t="e">
        <f t="shared" si="523"/>
        <v>#REF!</v>
      </c>
      <c r="AY868" s="89"/>
      <c r="AZ868" s="98" t="e">
        <f t="shared" si="524"/>
        <v>#REF!</v>
      </c>
      <c r="BA868" s="98" t="e">
        <f t="shared" si="525"/>
        <v>#REF!</v>
      </c>
      <c r="BB868" s="89"/>
      <c r="BC868" s="98" t="e">
        <f t="shared" si="526"/>
        <v>#REF!</v>
      </c>
      <c r="BD868" s="98" t="e">
        <f t="shared" si="527"/>
        <v>#REF!</v>
      </c>
      <c r="BE868" s="89"/>
      <c r="BF868" s="98" t="e">
        <f t="shared" si="528"/>
        <v>#REF!</v>
      </c>
      <c r="BG868" s="98" t="e">
        <f t="shared" si="529"/>
        <v>#REF!</v>
      </c>
      <c r="BH868" s="89"/>
      <c r="BI868" s="98" t="e">
        <f t="shared" si="530"/>
        <v>#REF!</v>
      </c>
      <c r="BJ868" s="98" t="e">
        <f t="shared" si="531"/>
        <v>#REF!</v>
      </c>
      <c r="BK868" s="89"/>
      <c r="BL868" s="98" t="str">
        <f t="shared" si="532"/>
        <v/>
      </c>
      <c r="BM868" s="98" t="str">
        <f t="shared" si="533"/>
        <v/>
      </c>
      <c r="BN868" s="89"/>
      <c r="BO868" s="98" t="str">
        <f t="shared" si="534"/>
        <v/>
      </c>
      <c r="BP868" s="98" t="str">
        <f t="shared" si="535"/>
        <v/>
      </c>
      <c r="BQ868" s="89"/>
      <c r="BR868" s="98" t="str">
        <f t="shared" si="536"/>
        <v/>
      </c>
      <c r="BS868" s="98" t="str">
        <f t="shared" si="537"/>
        <v/>
      </c>
      <c r="BT868" s="89"/>
      <c r="BU868" s="98" t="str">
        <f t="shared" si="538"/>
        <v/>
      </c>
      <c r="BV868" s="98" t="str">
        <f t="shared" si="539"/>
        <v/>
      </c>
      <c r="BW868" s="89"/>
      <c r="BX868" s="63"/>
    </row>
    <row r="869" spans="1:76" s="59" customFormat="1" x14ac:dyDescent="0.25">
      <c r="A869" s="83">
        <v>17</v>
      </c>
      <c r="B869" s="109" t="str">
        <f t="shared" si="517"/>
        <v xml:space="preserve">: </v>
      </c>
      <c r="C869" s="106"/>
      <c r="D869" s="106"/>
      <c r="E869" s="108"/>
      <c r="F869" s="106"/>
      <c r="G869" s="108"/>
      <c r="H869" s="107"/>
      <c r="I869" s="106"/>
      <c r="J869" s="106"/>
      <c r="K869" s="104"/>
      <c r="L869" s="110"/>
      <c r="M869" s="104"/>
      <c r="N869" s="151" t="s">
        <v>136</v>
      </c>
      <c r="O869" s="105"/>
      <c r="P869" s="104"/>
      <c r="Q869" s="440"/>
      <c r="R869" s="440"/>
      <c r="S869" s="64"/>
      <c r="T869" s="103"/>
      <c r="U869" s="101" t="str">
        <f t="shared" si="518"/>
        <v/>
      </c>
      <c r="V869" s="102" t="str">
        <f t="shared" si="519"/>
        <v/>
      </c>
      <c r="W869" s="101" t="str">
        <f t="shared" si="520"/>
        <v/>
      </c>
      <c r="X869" s="100" t="str">
        <f t="shared" si="521"/>
        <v>% Annually</v>
      </c>
      <c r="Y869" s="89"/>
      <c r="Z869" s="89"/>
      <c r="AB869" s="63"/>
      <c r="AR869" s="63"/>
      <c r="AS869" s="89"/>
      <c r="AT869" s="89"/>
      <c r="AU869" s="99"/>
      <c r="AV869" s="89"/>
      <c r="AW869" s="98" t="e">
        <f t="shared" si="522"/>
        <v>#REF!</v>
      </c>
      <c r="AX869" s="98" t="e">
        <f t="shared" si="523"/>
        <v>#REF!</v>
      </c>
      <c r="AY869" s="89"/>
      <c r="AZ869" s="98" t="e">
        <f t="shared" si="524"/>
        <v>#REF!</v>
      </c>
      <c r="BA869" s="98" t="e">
        <f t="shared" si="525"/>
        <v>#REF!</v>
      </c>
      <c r="BB869" s="89"/>
      <c r="BC869" s="98" t="e">
        <f t="shared" si="526"/>
        <v>#REF!</v>
      </c>
      <c r="BD869" s="98" t="e">
        <f t="shared" si="527"/>
        <v>#REF!</v>
      </c>
      <c r="BE869" s="89"/>
      <c r="BF869" s="98" t="e">
        <f t="shared" si="528"/>
        <v>#REF!</v>
      </c>
      <c r="BG869" s="98" t="e">
        <f t="shared" si="529"/>
        <v>#REF!</v>
      </c>
      <c r="BH869" s="89"/>
      <c r="BI869" s="98" t="e">
        <f t="shared" si="530"/>
        <v>#REF!</v>
      </c>
      <c r="BJ869" s="98" t="e">
        <f t="shared" si="531"/>
        <v>#REF!</v>
      </c>
      <c r="BK869" s="89"/>
      <c r="BL869" s="98" t="str">
        <f t="shared" si="532"/>
        <v/>
      </c>
      <c r="BM869" s="98" t="str">
        <f t="shared" si="533"/>
        <v/>
      </c>
      <c r="BN869" s="89"/>
      <c r="BO869" s="98" t="str">
        <f t="shared" si="534"/>
        <v/>
      </c>
      <c r="BP869" s="98" t="str">
        <f t="shared" si="535"/>
        <v/>
      </c>
      <c r="BQ869" s="89"/>
      <c r="BR869" s="98" t="str">
        <f t="shared" si="536"/>
        <v/>
      </c>
      <c r="BS869" s="98" t="str">
        <f t="shared" si="537"/>
        <v/>
      </c>
      <c r="BT869" s="89"/>
      <c r="BU869" s="98" t="str">
        <f t="shared" si="538"/>
        <v/>
      </c>
      <c r="BV869" s="98" t="str">
        <f t="shared" si="539"/>
        <v/>
      </c>
      <c r="BW869" s="89"/>
      <c r="BX869" s="63"/>
    </row>
    <row r="870" spans="1:76" s="59" customFormat="1" x14ac:dyDescent="0.25">
      <c r="A870" s="83">
        <v>18</v>
      </c>
      <c r="B870" s="109" t="str">
        <f t="shared" si="517"/>
        <v xml:space="preserve">: </v>
      </c>
      <c r="C870" s="106"/>
      <c r="D870" s="106"/>
      <c r="E870" s="108"/>
      <c r="F870" s="106"/>
      <c r="G870" s="108"/>
      <c r="H870" s="107"/>
      <c r="I870" s="106"/>
      <c r="J870" s="106"/>
      <c r="K870" s="104"/>
      <c r="L870" s="104"/>
      <c r="M870" s="104"/>
      <c r="N870" s="151" t="s">
        <v>136</v>
      </c>
      <c r="O870" s="105"/>
      <c r="P870" s="104"/>
      <c r="Q870" s="440"/>
      <c r="R870" s="440"/>
      <c r="S870" s="64"/>
      <c r="T870" s="103"/>
      <c r="U870" s="101" t="str">
        <f t="shared" si="518"/>
        <v/>
      </c>
      <c r="V870" s="102" t="str">
        <f t="shared" si="519"/>
        <v/>
      </c>
      <c r="W870" s="101" t="str">
        <f t="shared" si="520"/>
        <v/>
      </c>
      <c r="X870" s="100" t="str">
        <f t="shared" si="521"/>
        <v>% Annually</v>
      </c>
      <c r="Y870" s="89"/>
      <c r="Z870" s="89"/>
      <c r="AB870" s="63"/>
      <c r="AR870" s="63"/>
      <c r="AS870" s="89"/>
      <c r="AT870" s="89"/>
      <c r="AU870" s="99"/>
      <c r="AV870" s="89"/>
      <c r="AW870" s="98" t="e">
        <f t="shared" si="522"/>
        <v>#REF!</v>
      </c>
      <c r="AX870" s="98" t="e">
        <f t="shared" si="523"/>
        <v>#REF!</v>
      </c>
      <c r="AY870" s="89"/>
      <c r="AZ870" s="98" t="e">
        <f t="shared" si="524"/>
        <v>#REF!</v>
      </c>
      <c r="BA870" s="98" t="e">
        <f t="shared" si="525"/>
        <v>#REF!</v>
      </c>
      <c r="BB870" s="89"/>
      <c r="BC870" s="98" t="e">
        <f t="shared" si="526"/>
        <v>#REF!</v>
      </c>
      <c r="BD870" s="98" t="e">
        <f t="shared" si="527"/>
        <v>#REF!</v>
      </c>
      <c r="BE870" s="89"/>
      <c r="BF870" s="98" t="e">
        <f t="shared" si="528"/>
        <v>#REF!</v>
      </c>
      <c r="BG870" s="98" t="e">
        <f t="shared" si="529"/>
        <v>#REF!</v>
      </c>
      <c r="BH870" s="89"/>
      <c r="BI870" s="98" t="e">
        <f t="shared" si="530"/>
        <v>#REF!</v>
      </c>
      <c r="BJ870" s="98" t="e">
        <f t="shared" si="531"/>
        <v>#REF!</v>
      </c>
      <c r="BK870" s="89"/>
      <c r="BL870" s="98" t="str">
        <f t="shared" si="532"/>
        <v/>
      </c>
      <c r="BM870" s="98" t="str">
        <f t="shared" si="533"/>
        <v/>
      </c>
      <c r="BN870" s="89"/>
      <c r="BO870" s="98" t="str">
        <f t="shared" si="534"/>
        <v/>
      </c>
      <c r="BP870" s="98" t="str">
        <f t="shared" si="535"/>
        <v/>
      </c>
      <c r="BQ870" s="89"/>
      <c r="BR870" s="98" t="str">
        <f t="shared" si="536"/>
        <v/>
      </c>
      <c r="BS870" s="98" t="str">
        <f t="shared" si="537"/>
        <v/>
      </c>
      <c r="BT870" s="89"/>
      <c r="BU870" s="98" t="str">
        <f t="shared" si="538"/>
        <v/>
      </c>
      <c r="BV870" s="98" t="str">
        <f t="shared" si="539"/>
        <v/>
      </c>
      <c r="BW870" s="89"/>
      <c r="BX870" s="63"/>
    </row>
    <row r="871" spans="1:76" s="59" customFormat="1" x14ac:dyDescent="0.25">
      <c r="A871" s="83">
        <v>19</v>
      </c>
      <c r="B871" s="109" t="str">
        <f t="shared" si="517"/>
        <v xml:space="preserve">: </v>
      </c>
      <c r="C871" s="106"/>
      <c r="D871" s="106"/>
      <c r="E871" s="108"/>
      <c r="F871" s="106"/>
      <c r="G871" s="108"/>
      <c r="H871" s="107"/>
      <c r="I871" s="106"/>
      <c r="J871" s="106"/>
      <c r="K871" s="104"/>
      <c r="L871" s="104"/>
      <c r="M871" s="104"/>
      <c r="N871" s="151" t="s">
        <v>136</v>
      </c>
      <c r="O871" s="105"/>
      <c r="P871" s="104"/>
      <c r="Q871" s="440"/>
      <c r="R871" s="440"/>
      <c r="S871" s="64"/>
      <c r="T871" s="103"/>
      <c r="U871" s="101" t="str">
        <f t="shared" si="518"/>
        <v/>
      </c>
      <c r="V871" s="102" t="str">
        <f t="shared" si="519"/>
        <v/>
      </c>
      <c r="W871" s="101" t="str">
        <f t="shared" si="520"/>
        <v/>
      </c>
      <c r="X871" s="100" t="str">
        <f t="shared" si="521"/>
        <v>% Annually</v>
      </c>
      <c r="Y871" s="89"/>
      <c r="Z871" s="89"/>
      <c r="AB871" s="63"/>
      <c r="AR871" s="63"/>
      <c r="AS871" s="89"/>
      <c r="AT871" s="89"/>
      <c r="AU871" s="99"/>
      <c r="AV871" s="89"/>
      <c r="AW871" s="98" t="e">
        <f t="shared" si="522"/>
        <v>#REF!</v>
      </c>
      <c r="AX871" s="98" t="e">
        <f t="shared" si="523"/>
        <v>#REF!</v>
      </c>
      <c r="AY871" s="89"/>
      <c r="AZ871" s="98" t="e">
        <f t="shared" si="524"/>
        <v>#REF!</v>
      </c>
      <c r="BA871" s="98" t="e">
        <f t="shared" si="525"/>
        <v>#REF!</v>
      </c>
      <c r="BB871" s="89"/>
      <c r="BC871" s="98" t="e">
        <f t="shared" si="526"/>
        <v>#REF!</v>
      </c>
      <c r="BD871" s="98" t="e">
        <f t="shared" si="527"/>
        <v>#REF!</v>
      </c>
      <c r="BE871" s="89"/>
      <c r="BF871" s="98" t="e">
        <f t="shared" si="528"/>
        <v>#REF!</v>
      </c>
      <c r="BG871" s="98" t="e">
        <f t="shared" si="529"/>
        <v>#REF!</v>
      </c>
      <c r="BH871" s="89"/>
      <c r="BI871" s="98" t="e">
        <f t="shared" si="530"/>
        <v>#REF!</v>
      </c>
      <c r="BJ871" s="98" t="e">
        <f t="shared" si="531"/>
        <v>#REF!</v>
      </c>
      <c r="BK871" s="89"/>
      <c r="BL871" s="98" t="str">
        <f t="shared" si="532"/>
        <v/>
      </c>
      <c r="BM871" s="98" t="str">
        <f t="shared" si="533"/>
        <v/>
      </c>
      <c r="BN871" s="89"/>
      <c r="BO871" s="98" t="str">
        <f t="shared" si="534"/>
        <v/>
      </c>
      <c r="BP871" s="98" t="str">
        <f t="shared" si="535"/>
        <v/>
      </c>
      <c r="BQ871" s="89"/>
      <c r="BR871" s="98" t="str">
        <f t="shared" si="536"/>
        <v/>
      </c>
      <c r="BS871" s="98" t="str">
        <f t="shared" si="537"/>
        <v/>
      </c>
      <c r="BT871" s="89"/>
      <c r="BU871" s="98" t="str">
        <f t="shared" si="538"/>
        <v/>
      </c>
      <c r="BV871" s="98" t="str">
        <f t="shared" si="539"/>
        <v/>
      </c>
      <c r="BW871" s="89"/>
      <c r="BX871" s="63"/>
    </row>
    <row r="872" spans="1:76" s="59" customFormat="1" x14ac:dyDescent="0.25">
      <c r="A872" s="83">
        <v>20</v>
      </c>
      <c r="B872" s="109" t="str">
        <f t="shared" si="517"/>
        <v xml:space="preserve">: </v>
      </c>
      <c r="C872" s="106"/>
      <c r="D872" s="106"/>
      <c r="E872" s="108"/>
      <c r="F872" s="106"/>
      <c r="G872" s="108"/>
      <c r="H872" s="107"/>
      <c r="I872" s="106"/>
      <c r="J872" s="106"/>
      <c r="K872" s="104"/>
      <c r="L872" s="104"/>
      <c r="M872" s="104"/>
      <c r="N872" s="151" t="s">
        <v>136</v>
      </c>
      <c r="O872" s="105"/>
      <c r="P872" s="104"/>
      <c r="Q872" s="440"/>
      <c r="R872" s="440"/>
      <c r="S872" s="64"/>
      <c r="T872" s="103"/>
      <c r="U872" s="101" t="str">
        <f t="shared" si="518"/>
        <v/>
      </c>
      <c r="V872" s="102" t="str">
        <f t="shared" si="519"/>
        <v/>
      </c>
      <c r="W872" s="101" t="str">
        <f t="shared" si="520"/>
        <v/>
      </c>
      <c r="X872" s="100" t="str">
        <f t="shared" si="521"/>
        <v>% Annually</v>
      </c>
      <c r="Y872" s="89"/>
      <c r="Z872" s="89"/>
      <c r="AB872" s="63"/>
      <c r="AR872" s="63"/>
      <c r="AS872" s="89"/>
      <c r="AT872" s="89"/>
      <c r="AU872" s="99"/>
      <c r="AV872" s="89"/>
      <c r="AW872" s="98" t="e">
        <f t="shared" si="522"/>
        <v>#REF!</v>
      </c>
      <c r="AX872" s="98" t="e">
        <f t="shared" si="523"/>
        <v>#REF!</v>
      </c>
      <c r="AY872" s="89"/>
      <c r="AZ872" s="98" t="e">
        <f t="shared" si="524"/>
        <v>#REF!</v>
      </c>
      <c r="BA872" s="98" t="e">
        <f t="shared" si="525"/>
        <v>#REF!</v>
      </c>
      <c r="BB872" s="89"/>
      <c r="BC872" s="98" t="e">
        <f t="shared" si="526"/>
        <v>#REF!</v>
      </c>
      <c r="BD872" s="98" t="e">
        <f t="shared" si="527"/>
        <v>#REF!</v>
      </c>
      <c r="BE872" s="89"/>
      <c r="BF872" s="98" t="e">
        <f t="shared" si="528"/>
        <v>#REF!</v>
      </c>
      <c r="BG872" s="98" t="e">
        <f t="shared" si="529"/>
        <v>#REF!</v>
      </c>
      <c r="BH872" s="89"/>
      <c r="BI872" s="98" t="e">
        <f t="shared" si="530"/>
        <v>#REF!</v>
      </c>
      <c r="BJ872" s="98" t="e">
        <f t="shared" si="531"/>
        <v>#REF!</v>
      </c>
      <c r="BK872" s="89"/>
      <c r="BL872" s="98" t="str">
        <f t="shared" si="532"/>
        <v/>
      </c>
      <c r="BM872" s="98" t="str">
        <f t="shared" si="533"/>
        <v/>
      </c>
      <c r="BN872" s="89"/>
      <c r="BO872" s="98" t="str">
        <f t="shared" si="534"/>
        <v/>
      </c>
      <c r="BP872" s="98" t="str">
        <f t="shared" si="535"/>
        <v/>
      </c>
      <c r="BQ872" s="89"/>
      <c r="BR872" s="98" t="str">
        <f t="shared" si="536"/>
        <v/>
      </c>
      <c r="BS872" s="98" t="str">
        <f t="shared" si="537"/>
        <v/>
      </c>
      <c r="BT872" s="89"/>
      <c r="BU872" s="98" t="str">
        <f t="shared" si="538"/>
        <v/>
      </c>
      <c r="BV872" s="98" t="str">
        <f t="shared" si="539"/>
        <v/>
      </c>
      <c r="BW872" s="89"/>
      <c r="BX872" s="63"/>
    </row>
    <row r="873" spans="1:76" s="59" customFormat="1" x14ac:dyDescent="0.25">
      <c r="A873" s="83"/>
      <c r="B873" s="91" t="s">
        <v>64</v>
      </c>
      <c r="C873" s="92"/>
      <c r="D873" s="92"/>
      <c r="E873" s="92"/>
      <c r="F873" s="92"/>
      <c r="G873" s="92"/>
      <c r="I873" s="89"/>
      <c r="J873" s="94"/>
      <c r="K873" s="64"/>
      <c r="L873" s="64"/>
      <c r="M873" s="64" t="s">
        <v>63</v>
      </c>
      <c r="N873" s="64"/>
      <c r="O873" s="64"/>
      <c r="P873" s="64"/>
      <c r="Q873" s="64"/>
      <c r="R873" s="64"/>
      <c r="S873" s="64"/>
      <c r="T873" s="94" t="s">
        <v>62</v>
      </c>
      <c r="U873" s="97" t="e">
        <f>AVERAGE(U853:U872)</f>
        <v>#DIV/0!</v>
      </c>
      <c r="V873" s="97" t="e">
        <f>IF(U881="Y",SUM(V853:V872)/SUM(O853:O872),AVERAGE(V853:V872))</f>
        <v>#DIV/0!</v>
      </c>
      <c r="W873" s="96" t="e">
        <f>SUM(W853:W872)/SUM(O853:O872)</f>
        <v>#DIV/0!</v>
      </c>
      <c r="X873" s="89"/>
      <c r="Y873" s="89"/>
      <c r="Z873" s="89"/>
      <c r="AB873" s="95"/>
      <c r="AR873" s="63"/>
      <c r="AS873" s="89"/>
      <c r="AT873" s="89"/>
      <c r="AU873" s="89"/>
      <c r="AV873" s="94" t="s">
        <v>62</v>
      </c>
      <c r="AW873" s="93" t="e">
        <f>AVERAGE(AW853:AW872)</f>
        <v>#REF!</v>
      </c>
      <c r="AX873" s="93" t="e">
        <f>SUM(AX853:AX872)/COUNTIF(AX853:AX872,"&gt;0")</f>
        <v>#REF!</v>
      </c>
      <c r="AY873" s="89"/>
      <c r="AZ873" s="93" t="e">
        <f>AVERAGE(AZ853:AZ872)</f>
        <v>#REF!</v>
      </c>
      <c r="BA873" s="93" t="e">
        <f>SUM(BA853:BA872)/COUNTIF(BA853:BA872,"&gt;0")</f>
        <v>#REF!</v>
      </c>
      <c r="BB873" s="89"/>
      <c r="BC873" s="93" t="e">
        <f>AVERAGE(BC853:BC872)</f>
        <v>#REF!</v>
      </c>
      <c r="BD873" s="93" t="e">
        <f>SUM(BD853:BD872)/COUNTIF(BD853:BD872,"&gt;0")</f>
        <v>#REF!</v>
      </c>
      <c r="BE873" s="89"/>
      <c r="BF873" s="93" t="e">
        <f>AVERAGE(BF853:BF872)</f>
        <v>#REF!</v>
      </c>
      <c r="BG873" s="93" t="e">
        <f>SUM(BG853:BG872)/COUNTIF(BG853:BG872,"&gt;0")</f>
        <v>#REF!</v>
      </c>
      <c r="BH873" s="89"/>
      <c r="BI873" s="93" t="e">
        <f>AVERAGE(BI853:BI872)</f>
        <v>#REF!</v>
      </c>
      <c r="BJ873" s="93" t="e">
        <f>SUM(BJ853:BJ872)/COUNTIF(BJ853:BJ872,"&gt;0")</f>
        <v>#REF!</v>
      </c>
      <c r="BK873" s="94"/>
      <c r="BL873" s="93" t="e">
        <f>AVERAGE(BL853:BL872)</f>
        <v>#DIV/0!</v>
      </c>
      <c r="BM873" s="93" t="e">
        <f>SUM(BM853:BM872)/COUNTIF(BM853:BM872,"&gt;0")</f>
        <v>#DIV/0!</v>
      </c>
      <c r="BN873" s="89"/>
      <c r="BO873" s="93" t="e">
        <f>AVERAGE(BO853:BO872)</f>
        <v>#DIV/0!</v>
      </c>
      <c r="BP873" s="93" t="e">
        <f>SUM(BP853:BP872)/COUNTIF(BP853:BP872,"&gt;0")</f>
        <v>#DIV/0!</v>
      </c>
      <c r="BQ873" s="89"/>
      <c r="BR873" s="93" t="e">
        <f>AVERAGE(BR853:BR872)</f>
        <v>#DIV/0!</v>
      </c>
      <c r="BS873" s="93" t="e">
        <f>SUM(BS853:BS872)/COUNTIF(BS853:BS872,"&gt;0")</f>
        <v>#DIV/0!</v>
      </c>
      <c r="BT873" s="89"/>
      <c r="BU873" s="93" t="e">
        <f>AVERAGE(BU853:BU872)</f>
        <v>#DIV/0!</v>
      </c>
      <c r="BV873" s="93" t="e">
        <f>SUM(BV853:BV872)/COUNTIF(BV853:BV872,"&gt;0")</f>
        <v>#DIV/0!</v>
      </c>
      <c r="BW873" s="89"/>
      <c r="BX873" s="63"/>
    </row>
    <row r="874" spans="1:76" s="59" customFormat="1" x14ac:dyDescent="0.25">
      <c r="A874" s="83"/>
      <c r="B874" s="91" t="s">
        <v>61</v>
      </c>
      <c r="C874" s="92" t="s">
        <v>60</v>
      </c>
      <c r="D874" s="398"/>
      <c r="E874" s="399"/>
      <c r="F874" s="399"/>
      <c r="G874" s="399"/>
      <c r="H874" s="399"/>
      <c r="I874" s="399"/>
      <c r="J874" s="399"/>
      <c r="K874" s="400"/>
      <c r="L874" s="64"/>
      <c r="M874" s="64"/>
      <c r="N874" s="64"/>
      <c r="O874" s="64"/>
      <c r="P874" s="64"/>
      <c r="Q874" s="64"/>
      <c r="R874" s="64"/>
      <c r="S874" s="64"/>
      <c r="T874" s="77" t="s">
        <v>57</v>
      </c>
      <c r="U874" s="88" t="e">
        <f>U873+X874*U877</f>
        <v>#DIV/0!</v>
      </c>
      <c r="V874" s="88" t="e">
        <f>V873+X874*V877</f>
        <v>#DIV/0!</v>
      </c>
      <c r="W874" s="88" t="e">
        <f>W873+X874*W877</f>
        <v>#DIV/0!</v>
      </c>
      <c r="X874" s="86">
        <v>1</v>
      </c>
      <c r="Y874" s="64" t="s">
        <v>59</v>
      </c>
      <c r="Z874" s="89"/>
      <c r="AA874" s="89" t="s">
        <v>58</v>
      </c>
      <c r="AB874" s="87"/>
      <c r="AR874" s="63"/>
      <c r="AS874" s="89"/>
      <c r="AT874" s="89"/>
      <c r="AU874" s="89"/>
      <c r="AV874" s="77" t="s">
        <v>57</v>
      </c>
      <c r="AW874" s="76" t="e">
        <f>AW873+(AW879*AW876)</f>
        <v>#REF!</v>
      </c>
      <c r="AX874" s="76" t="e">
        <f>AX873+(AX879*AW876)</f>
        <v>#REF!</v>
      </c>
      <c r="AY874" s="89"/>
      <c r="AZ874" s="76" t="e">
        <f>AZ873+(AZ879*AZ876)</f>
        <v>#REF!</v>
      </c>
      <c r="BA874" s="76" t="e">
        <f>BA873+(BA879*AZ876)</f>
        <v>#REF!</v>
      </c>
      <c r="BB874" s="89"/>
      <c r="BC874" s="76" t="e">
        <f>BC873+(BC879*BC876)</f>
        <v>#REF!</v>
      </c>
      <c r="BD874" s="76" t="e">
        <f>BD873+(BD879*BC876)</f>
        <v>#REF!</v>
      </c>
      <c r="BE874" s="89"/>
      <c r="BF874" s="76" t="e">
        <f>BF873+(BF879*BF876)</f>
        <v>#REF!</v>
      </c>
      <c r="BG874" s="76" t="e">
        <f>BG873+(BG879*BF876)</f>
        <v>#REF!</v>
      </c>
      <c r="BH874" s="89"/>
      <c r="BI874" s="76" t="e">
        <f>BI873+(BI879*BI876)</f>
        <v>#REF!</v>
      </c>
      <c r="BJ874" s="76" t="e">
        <f>BJ873+(BJ879*BI876)</f>
        <v>#REF!</v>
      </c>
      <c r="BK874" s="77"/>
      <c r="BL874" s="76" t="e">
        <f>BL873+(BL879*BL876)</f>
        <v>#DIV/0!</v>
      </c>
      <c r="BM874" s="76" t="e">
        <f>BM873+(BM879*BL876)</f>
        <v>#DIV/0!</v>
      </c>
      <c r="BN874" s="89"/>
      <c r="BO874" s="76" t="e">
        <f>BO873+(BO879*BO876)</f>
        <v>#DIV/0!</v>
      </c>
      <c r="BP874" s="76" t="e">
        <f>BP873+(BP879*BO876)</f>
        <v>#DIV/0!</v>
      </c>
      <c r="BQ874" s="89"/>
      <c r="BR874" s="76" t="e">
        <f>BR873+(BR879*BR876)</f>
        <v>#DIV/0!</v>
      </c>
      <c r="BS874" s="76" t="e">
        <f>BS873+(BS879*BR876)</f>
        <v>#DIV/0!</v>
      </c>
      <c r="BT874" s="89"/>
      <c r="BU874" s="76" t="e">
        <f>BU873+(BU879*BU876)</f>
        <v>#DIV/0!</v>
      </c>
      <c r="BV874" s="76" t="e">
        <f>BV873+(BV879*BU876)</f>
        <v>#DIV/0!</v>
      </c>
      <c r="BW874" s="89"/>
      <c r="BX874" s="63"/>
    </row>
    <row r="875" spans="1:76" s="59" customFormat="1" x14ac:dyDescent="0.25">
      <c r="A875" s="83"/>
      <c r="B875" s="91" t="s">
        <v>56</v>
      </c>
      <c r="C875" s="83"/>
      <c r="D875" s="401"/>
      <c r="E875" s="402"/>
      <c r="F875" s="402"/>
      <c r="G875" s="402"/>
      <c r="H875" s="402"/>
      <c r="I875" s="402"/>
      <c r="J875" s="402"/>
      <c r="K875" s="403"/>
      <c r="L875" s="89"/>
      <c r="M875" s="89"/>
      <c r="N875" s="64"/>
      <c r="O875" s="64"/>
      <c r="P875" s="64"/>
      <c r="Q875" s="64"/>
      <c r="R875" s="64"/>
      <c r="S875" s="64"/>
      <c r="T875" s="77" t="s">
        <v>54</v>
      </c>
      <c r="U875" s="88" t="e">
        <f>IF($AA875="Y",MIN(U853:U872),U873-$X875*U877)</f>
        <v>#DIV/0!</v>
      </c>
      <c r="V875" s="88" t="e">
        <f>IF($AA875="Y",MIN(V853:V872),V873-$X875*V877)</f>
        <v>#DIV/0!</v>
      </c>
      <c r="W875" s="88" t="e">
        <f>IF($AA875="Y",MIN(W853:W872),W873-$X875*W877)</f>
        <v>#DIV/0!</v>
      </c>
      <c r="X875" s="86">
        <v>1</v>
      </c>
      <c r="Y875" s="64" t="s">
        <v>55</v>
      </c>
      <c r="Z875" s="89"/>
      <c r="AA875" s="90" t="s">
        <v>47</v>
      </c>
      <c r="AB875" s="87"/>
      <c r="AR875" s="63"/>
      <c r="AS875" s="89"/>
      <c r="AT875" s="89"/>
      <c r="AU875" s="89"/>
      <c r="AV875" s="77" t="s">
        <v>54</v>
      </c>
      <c r="AW875" s="76" t="e">
        <f>AW873-(AW879*AW877)</f>
        <v>#REF!</v>
      </c>
      <c r="AX875" s="76" t="e">
        <f>AX873-(AX879*AW877)</f>
        <v>#REF!</v>
      </c>
      <c r="AY875" s="89"/>
      <c r="AZ875" s="76" t="e">
        <f>AZ873-(AZ879*AZ877)</f>
        <v>#REF!</v>
      </c>
      <c r="BA875" s="76" t="e">
        <f>BA873-(BA879*AZ877)</f>
        <v>#REF!</v>
      </c>
      <c r="BB875" s="89"/>
      <c r="BC875" s="76" t="e">
        <f>BC873-(BC879*BC877)</f>
        <v>#REF!</v>
      </c>
      <c r="BD875" s="76" t="e">
        <f>BD873-(BD879*BC877)</f>
        <v>#REF!</v>
      </c>
      <c r="BE875" s="89"/>
      <c r="BF875" s="76" t="e">
        <f>BF873-(BF879*BF877)</f>
        <v>#REF!</v>
      </c>
      <c r="BG875" s="76" t="e">
        <f>BG873-(BG879*BF877)</f>
        <v>#REF!</v>
      </c>
      <c r="BH875" s="89"/>
      <c r="BI875" s="76" t="e">
        <f>BI873-(BI879*BI877)</f>
        <v>#REF!</v>
      </c>
      <c r="BJ875" s="76" t="e">
        <f>BJ873-(BJ879*BI877)</f>
        <v>#REF!</v>
      </c>
      <c r="BK875" s="77"/>
      <c r="BL875" s="76" t="e">
        <f>BL873-(BL879*BL877)</f>
        <v>#DIV/0!</v>
      </c>
      <c r="BM875" s="76" t="e">
        <f>BM873-(BM879*BL877)</f>
        <v>#DIV/0!</v>
      </c>
      <c r="BN875" s="89"/>
      <c r="BO875" s="76" t="e">
        <f>BO873-(BO879*BO877)</f>
        <v>#DIV/0!</v>
      </c>
      <c r="BP875" s="76" t="e">
        <f>BP873-(BP879*BO877)</f>
        <v>#DIV/0!</v>
      </c>
      <c r="BQ875" s="89"/>
      <c r="BR875" s="76" t="e">
        <f>BR873-(BR879*BR877)</f>
        <v>#DIV/0!</v>
      </c>
      <c r="BS875" s="76" t="e">
        <f>BS873-(BS879*BR877)</f>
        <v>#DIV/0!</v>
      </c>
      <c r="BT875" s="89"/>
      <c r="BU875" s="76" t="e">
        <f>BU873-(BU879*BU877)</f>
        <v>#DIV/0!</v>
      </c>
      <c r="BV875" s="76" t="e">
        <f>BV873-(BV879*BU877)</f>
        <v>#DIV/0!</v>
      </c>
      <c r="BW875" s="89"/>
      <c r="BX875" s="63"/>
    </row>
    <row r="876" spans="1:76" s="59" customFormat="1" ht="14.25" x14ac:dyDescent="0.2">
      <c r="A876" s="83"/>
      <c r="B876" s="83"/>
      <c r="C876" s="83"/>
      <c r="D876" s="401"/>
      <c r="E876" s="402"/>
      <c r="F876" s="402"/>
      <c r="G876" s="402"/>
      <c r="H876" s="402"/>
      <c r="I876" s="402"/>
      <c r="J876" s="402"/>
      <c r="K876" s="403"/>
      <c r="L876" s="64"/>
      <c r="M876" s="64"/>
      <c r="N876" s="64"/>
      <c r="O876" s="64"/>
      <c r="P876" s="64"/>
      <c r="Q876" s="64"/>
      <c r="R876" s="64"/>
      <c r="S876" s="64"/>
      <c r="T876" s="77" t="s">
        <v>51</v>
      </c>
      <c r="U876" s="88" t="e">
        <f>IF((0.67*U877)&gt;U873,"no","yes")</f>
        <v>#DIV/0!</v>
      </c>
      <c r="V876" s="88" t="e">
        <f>IF((0.67*V877)&gt;V873,"no","yes")</f>
        <v>#DIV/0!</v>
      </c>
      <c r="W876" s="88" t="e">
        <f>IF((0.67*W877)&gt;W873,"no","yes")</f>
        <v>#DIV/0!</v>
      </c>
      <c r="X876" s="64"/>
      <c r="Y876" s="64"/>
      <c r="Z876" s="64"/>
      <c r="AB876" s="87"/>
      <c r="AR876" s="63"/>
      <c r="AS876" s="64"/>
      <c r="AT876" s="64"/>
      <c r="AU876" s="360" t="s">
        <v>53</v>
      </c>
      <c r="AV876" s="361"/>
      <c r="AW876" s="86">
        <v>1</v>
      </c>
      <c r="AX876" s="64"/>
      <c r="AY876" s="64"/>
      <c r="AZ876" s="86">
        <v>1</v>
      </c>
      <c r="BA876" s="64"/>
      <c r="BB876" s="64"/>
      <c r="BC876" s="86">
        <v>1</v>
      </c>
      <c r="BD876" s="64"/>
      <c r="BE876" s="64"/>
      <c r="BF876" s="86">
        <v>1</v>
      </c>
      <c r="BG876" s="64"/>
      <c r="BH876" s="64"/>
      <c r="BI876" s="86">
        <v>1</v>
      </c>
      <c r="BJ876" s="64"/>
      <c r="BK876" s="77"/>
      <c r="BL876" s="86">
        <v>1</v>
      </c>
      <c r="BM876" s="64"/>
      <c r="BN876" s="64"/>
      <c r="BO876" s="86">
        <v>1</v>
      </c>
      <c r="BP876" s="64"/>
      <c r="BQ876" s="64"/>
      <c r="BR876" s="86">
        <v>1</v>
      </c>
      <c r="BS876" s="64"/>
      <c r="BT876" s="64"/>
      <c r="BU876" s="86">
        <v>1</v>
      </c>
      <c r="BV876" s="64"/>
      <c r="BW876" s="64"/>
      <c r="BX876" s="63"/>
    </row>
    <row r="877" spans="1:76" s="59" customFormat="1" ht="14.25" x14ac:dyDescent="0.2">
      <c r="A877" s="83"/>
      <c r="B877" s="83"/>
      <c r="C877" s="83"/>
      <c r="D877" s="401"/>
      <c r="E877" s="402"/>
      <c r="F877" s="402"/>
      <c r="G877" s="402"/>
      <c r="H877" s="402"/>
      <c r="I877" s="402"/>
      <c r="J877" s="402"/>
      <c r="K877" s="403"/>
      <c r="L877" s="64"/>
      <c r="M877" s="64"/>
      <c r="N877" s="64"/>
      <c r="O877" s="64"/>
      <c r="P877" s="64"/>
      <c r="Q877" s="64"/>
      <c r="R877" s="64"/>
      <c r="S877" s="64"/>
      <c r="T877" s="77" t="s">
        <v>50</v>
      </c>
      <c r="U877" s="88" t="e">
        <f>_xlfn.STDEV.P(U853:U872)</f>
        <v>#DIV/0!</v>
      </c>
      <c r="V877" s="88" t="e">
        <f t="array" ref="V877">IF(U881="Y",SQRT(SUM(IFERROR(O853:O872*(U853:U872-(V873))^2,0))/((COUNTIFS(O853:O872,"&lt;&gt;"&amp;"")-1)/COUNTIFS(O853:O872,"&lt;&gt;"&amp;"")*SUM(O853:O872))),_xlfn.STDEV.P(V853:V872))</f>
        <v>#DIV/0!</v>
      </c>
      <c r="W877" s="88" t="e">
        <f t="array" ref="W877">SQRT(SUM(IFERROR(O853:O872*(U853:U872-(W873))^2,0))/((COUNTIFS(O853:O872,"&lt;&gt;"&amp;"")-1)/COUNTIFS(O853:O872,"&lt;&gt;"&amp;"")*SUM(O853:O872)))</f>
        <v>#DIV/0!</v>
      </c>
      <c r="X877" s="64"/>
      <c r="Y877" s="64"/>
      <c r="Z877" s="64"/>
      <c r="AB877" s="87"/>
      <c r="AR877" s="63"/>
      <c r="AS877" s="64"/>
      <c r="AT877" s="64"/>
      <c r="AU877" s="360"/>
      <c r="AV877" s="361"/>
      <c r="AW877" s="86">
        <v>1</v>
      </c>
      <c r="AX877" s="64"/>
      <c r="AY877" s="64"/>
      <c r="AZ877" s="86">
        <v>1</v>
      </c>
      <c r="BA877" s="64"/>
      <c r="BB877" s="64"/>
      <c r="BC877" s="86">
        <v>1</v>
      </c>
      <c r="BD877" s="64"/>
      <c r="BE877" s="64"/>
      <c r="BF877" s="86">
        <v>1</v>
      </c>
      <c r="BG877" s="64"/>
      <c r="BH877" s="64"/>
      <c r="BI877" s="86">
        <v>1</v>
      </c>
      <c r="BJ877" s="64"/>
      <c r="BK877" s="77"/>
      <c r="BL877" s="86">
        <v>1</v>
      </c>
      <c r="BM877" s="64"/>
      <c r="BN877" s="64"/>
      <c r="BO877" s="86">
        <v>1</v>
      </c>
      <c r="BP877" s="64"/>
      <c r="BQ877" s="64"/>
      <c r="BR877" s="86">
        <v>1</v>
      </c>
      <c r="BS877" s="64"/>
      <c r="BT877" s="64"/>
      <c r="BU877" s="86">
        <v>1</v>
      </c>
      <c r="BV877" s="64"/>
      <c r="BW877" s="64"/>
      <c r="BX877" s="63"/>
    </row>
    <row r="878" spans="1:76" s="59" customFormat="1" x14ac:dyDescent="0.25">
      <c r="A878" s="64"/>
      <c r="B878" s="64"/>
      <c r="C878" s="83"/>
      <c r="D878" s="401"/>
      <c r="E878" s="402"/>
      <c r="F878" s="402"/>
      <c r="G878" s="402"/>
      <c r="H878" s="402"/>
      <c r="I878" s="402"/>
      <c r="J878" s="402"/>
      <c r="K878" s="403"/>
      <c r="L878" s="64"/>
      <c r="M878" s="64"/>
      <c r="N878" s="64"/>
      <c r="O878" s="64"/>
      <c r="P878" s="64"/>
      <c r="Q878" s="64"/>
      <c r="R878" s="64"/>
      <c r="S878" s="64"/>
      <c r="T878" s="73" t="s">
        <v>48</v>
      </c>
      <c r="U878" s="85">
        <f>COUNTIF(U853:U872,"&gt;0")</f>
        <v>0</v>
      </c>
      <c r="V878" s="85">
        <f>COUNTIF(V853:V872,"&gt;0")</f>
        <v>0</v>
      </c>
      <c r="W878" s="81"/>
      <c r="X878" s="84" t="s">
        <v>52</v>
      </c>
      <c r="Y878" s="64"/>
      <c r="Z878" s="64"/>
      <c r="AB878" s="63"/>
      <c r="AR878" s="63"/>
      <c r="AS878" s="64"/>
      <c r="AT878" s="64"/>
      <c r="AU878" s="64"/>
      <c r="AV878" s="77" t="s">
        <v>51</v>
      </c>
      <c r="AW878" s="76" t="e">
        <f>IF((0.67*AW879)&gt;AW873,"no","yes")</f>
        <v>#REF!</v>
      </c>
      <c r="AX878" s="76" t="e">
        <f>IF((0.67*AX879)&gt;AX873,"no","yes")</f>
        <v>#REF!</v>
      </c>
      <c r="AY878" s="64"/>
      <c r="AZ878" s="76" t="e">
        <f>IF((0.67*AZ879)&gt;AZ873,"no","yes")</f>
        <v>#REF!</v>
      </c>
      <c r="BA878" s="76" t="e">
        <f>IF((0.67*BA879)&gt;BA873,"no","yes")</f>
        <v>#REF!</v>
      </c>
      <c r="BB878" s="64"/>
      <c r="BC878" s="76" t="e">
        <f>IF((0.67*BC879)&gt;BC873,"no","yes")</f>
        <v>#REF!</v>
      </c>
      <c r="BD878" s="76" t="e">
        <f>IF((0.67*BD879)&gt;BD873,"no","yes")</f>
        <v>#REF!</v>
      </c>
      <c r="BE878" s="64"/>
      <c r="BF878" s="76" t="e">
        <f>IF((0.67*BF879)&gt;BF873,"no","yes")</f>
        <v>#REF!</v>
      </c>
      <c r="BG878" s="76" t="e">
        <f>IF((0.67*BG879)&gt;BG873,"no","yes")</f>
        <v>#REF!</v>
      </c>
      <c r="BH878" s="64"/>
      <c r="BI878" s="76" t="e">
        <f>IF((0.67*BI879)&gt;BI873,"no","yes")</f>
        <v>#REF!</v>
      </c>
      <c r="BJ878" s="76" t="e">
        <f>IF((0.67*BJ879)&gt;BJ873,"no","yes")</f>
        <v>#REF!</v>
      </c>
      <c r="BK878" s="73"/>
      <c r="BL878" s="76" t="e">
        <f>IF((0.67*BL879)&gt;BL873,"no","yes")</f>
        <v>#DIV/0!</v>
      </c>
      <c r="BM878" s="76" t="e">
        <f>IF((0.67*BM879)&gt;BM873,"no","yes")</f>
        <v>#DIV/0!</v>
      </c>
      <c r="BN878" s="64"/>
      <c r="BO878" s="76" t="e">
        <f>IF((0.67*BO879)&gt;BO873,"no","yes")</f>
        <v>#DIV/0!</v>
      </c>
      <c r="BP878" s="76" t="e">
        <f>IF((0.67*BP879)&gt;BP873,"no","yes")</f>
        <v>#DIV/0!</v>
      </c>
      <c r="BQ878" s="64"/>
      <c r="BR878" s="76" t="e">
        <f>IF((0.67*BR879)&gt;BR873,"no","yes")</f>
        <v>#DIV/0!</v>
      </c>
      <c r="BS878" s="76" t="e">
        <f>IF((0.67*BS879)&gt;BS873,"no","yes")</f>
        <v>#DIV/0!</v>
      </c>
      <c r="BT878" s="64"/>
      <c r="BU878" s="76" t="e">
        <f>IF((0.67*BU879)&gt;BU873,"no","yes")</f>
        <v>#DIV/0!</v>
      </c>
      <c r="BV878" s="76" t="e">
        <f>IF((0.67*BV879)&gt;BV873,"no","yes")</f>
        <v>#DIV/0!</v>
      </c>
      <c r="BW878" s="64"/>
      <c r="BX878" s="63"/>
    </row>
    <row r="879" spans="1:76" s="59" customFormat="1" ht="14.25" x14ac:dyDescent="0.2">
      <c r="C879" s="83"/>
      <c r="D879" s="401"/>
      <c r="E879" s="402"/>
      <c r="F879" s="402"/>
      <c r="G879" s="402"/>
      <c r="H879" s="402"/>
      <c r="I879" s="402"/>
      <c r="J879" s="402"/>
      <c r="K879" s="403"/>
      <c r="L879" s="64"/>
      <c r="M879" s="64"/>
      <c r="N879" s="64"/>
      <c r="O879" s="64"/>
      <c r="P879" s="64"/>
      <c r="Q879" s="64"/>
      <c r="R879" s="64"/>
      <c r="S879" s="64"/>
      <c r="T879" s="64"/>
      <c r="U879" s="82"/>
      <c r="V879" s="81"/>
      <c r="W879" s="81"/>
      <c r="X879" s="80"/>
      <c r="Y879" s="79"/>
      <c r="Z879" s="78"/>
      <c r="AB879" s="63"/>
      <c r="AR879" s="63"/>
      <c r="AS879" s="64"/>
      <c r="AT879" s="64"/>
      <c r="AU879" s="64"/>
      <c r="AV879" s="77" t="s">
        <v>50</v>
      </c>
      <c r="AW879" s="76" t="e">
        <f>_xlfn.STDEV.P(AW853:AW872)</f>
        <v>#REF!</v>
      </c>
      <c r="AX879" s="76" t="e">
        <f>_xlfn.STDEV.P(AX853:AX872)</f>
        <v>#REF!</v>
      </c>
      <c r="AY879" s="64"/>
      <c r="AZ879" s="76" t="e">
        <f>_xlfn.STDEV.P(AZ853:AZ872)</f>
        <v>#REF!</v>
      </c>
      <c r="BA879" s="76" t="e">
        <f>_xlfn.STDEV.P(BA853:BA872)</f>
        <v>#REF!</v>
      </c>
      <c r="BB879" s="64"/>
      <c r="BC879" s="76" t="e">
        <f>_xlfn.STDEV.P(BC853:BC872)</f>
        <v>#REF!</v>
      </c>
      <c r="BD879" s="76" t="e">
        <f>_xlfn.STDEV.P(BD853:BD872)</f>
        <v>#REF!</v>
      </c>
      <c r="BE879" s="64"/>
      <c r="BF879" s="76" t="e">
        <f>_xlfn.STDEV.P(BF853:BF872)</f>
        <v>#REF!</v>
      </c>
      <c r="BG879" s="76" t="e">
        <f>_xlfn.STDEV.P(BG853:BG872)</f>
        <v>#REF!</v>
      </c>
      <c r="BH879" s="64"/>
      <c r="BI879" s="76" t="e">
        <f>_xlfn.STDEV.P(BI853:BI872)</f>
        <v>#REF!</v>
      </c>
      <c r="BJ879" s="76" t="e">
        <f>_xlfn.STDEV.P(BJ853:BJ872)</f>
        <v>#REF!</v>
      </c>
      <c r="BK879" s="64"/>
      <c r="BL879" s="76" t="e">
        <f>_xlfn.STDEV.P(BL853:BL872)</f>
        <v>#DIV/0!</v>
      </c>
      <c r="BM879" s="76" t="e">
        <f>_xlfn.STDEV.P(BM853:BM872)</f>
        <v>#DIV/0!</v>
      </c>
      <c r="BN879" s="64"/>
      <c r="BO879" s="76" t="e">
        <f>_xlfn.STDEV.P(BO853:BO872)</f>
        <v>#DIV/0!</v>
      </c>
      <c r="BP879" s="76" t="e">
        <f>_xlfn.STDEV.P(BP853:BP872)</f>
        <v>#DIV/0!</v>
      </c>
      <c r="BQ879" s="64"/>
      <c r="BR879" s="76" t="e">
        <f>_xlfn.STDEV.P(BR853:BR872)</f>
        <v>#DIV/0!</v>
      </c>
      <c r="BS879" s="76" t="e">
        <f>_xlfn.STDEV.P(BS853:BS872)</f>
        <v>#DIV/0!</v>
      </c>
      <c r="BT879" s="64"/>
      <c r="BU879" s="76" t="e">
        <f>_xlfn.STDEV.P(BU853:BU872)</f>
        <v>#DIV/0!</v>
      </c>
      <c r="BV879" s="76" t="e">
        <f>_xlfn.STDEV.P(BV853:BV872)</f>
        <v>#DIV/0!</v>
      </c>
      <c r="BX879" s="63"/>
    </row>
    <row r="880" spans="1:76" s="59" customFormat="1" x14ac:dyDescent="0.2">
      <c r="C880" s="83"/>
      <c r="D880" s="401"/>
      <c r="E880" s="402"/>
      <c r="F880" s="402"/>
      <c r="G880" s="402"/>
      <c r="H880" s="402"/>
      <c r="I880" s="402"/>
      <c r="J880" s="402"/>
      <c r="K880" s="403"/>
      <c r="L880" s="64"/>
      <c r="M880" s="64"/>
      <c r="N880" s="64"/>
      <c r="O880" s="64"/>
      <c r="P880" s="64"/>
      <c r="Q880" s="64"/>
      <c r="R880" s="64"/>
      <c r="S880" s="64"/>
      <c r="T880" s="64"/>
      <c r="U880" s="74" t="s">
        <v>49</v>
      </c>
      <c r="V880" s="64"/>
      <c r="W880" s="64"/>
      <c r="X880" s="70"/>
      <c r="Y880" s="69"/>
      <c r="Z880" s="68"/>
      <c r="AB880" s="63"/>
      <c r="AR880" s="63"/>
      <c r="AS880" s="64"/>
      <c r="AT880" s="64"/>
      <c r="AU880" s="64"/>
      <c r="AV880" s="73" t="s">
        <v>48</v>
      </c>
      <c r="AW880" s="72">
        <f>COUNTIF(AW853:AW872,"&gt;0")</f>
        <v>0</v>
      </c>
      <c r="AX880" s="72">
        <f>COUNTIF(AX853:AX872,"&gt;0")</f>
        <v>0</v>
      </c>
      <c r="AY880" s="64"/>
      <c r="AZ880" s="72">
        <f>COUNTIF(AZ853:AZ872,"&gt;0")</f>
        <v>0</v>
      </c>
      <c r="BA880" s="72">
        <f>COUNTIF(BA853:BA872,"&gt;0")</f>
        <v>0</v>
      </c>
      <c r="BB880" s="64"/>
      <c r="BC880" s="72">
        <f>COUNTIF(BC853:BC872,"&gt;0")</f>
        <v>0</v>
      </c>
      <c r="BD880" s="72">
        <f>COUNTIF(BD853:BD872,"&gt;0")</f>
        <v>0</v>
      </c>
      <c r="BE880" s="64"/>
      <c r="BF880" s="72">
        <f>COUNTIF(BF853:BF872,"&gt;0")</f>
        <v>0</v>
      </c>
      <c r="BG880" s="72">
        <f>COUNTIF(BG853:BG872,"&gt;0")</f>
        <v>0</v>
      </c>
      <c r="BH880" s="64"/>
      <c r="BI880" s="72">
        <f>COUNTIF(BI853:BI872,"&gt;0")</f>
        <v>0</v>
      </c>
      <c r="BJ880" s="72">
        <f>COUNTIF(BJ853:BJ872,"&gt;0")</f>
        <v>0</v>
      </c>
      <c r="BK880" s="64"/>
      <c r="BL880" s="72">
        <f>COUNTIF(BL853:BL872,"&gt;0")</f>
        <v>0</v>
      </c>
      <c r="BM880" s="72">
        <f>COUNTIF(BM853:BM872,"&gt;0")</f>
        <v>0</v>
      </c>
      <c r="BN880" s="64"/>
      <c r="BO880" s="72">
        <f>COUNTIF(BO853:BO872,"&gt;0")</f>
        <v>0</v>
      </c>
      <c r="BP880" s="72">
        <f>COUNTIF(BP853:BP872,"&gt;0")</f>
        <v>0</v>
      </c>
      <c r="BQ880" s="64"/>
      <c r="BR880" s="72">
        <f>COUNTIF(BR853:BR872,"&gt;0")</f>
        <v>0</v>
      </c>
      <c r="BS880" s="72">
        <f>COUNTIF(BS853:BS872,"&gt;0")</f>
        <v>0</v>
      </c>
      <c r="BT880" s="64"/>
      <c r="BU880" s="72">
        <f>COUNTIF(BU853:BU872,"&gt;0")</f>
        <v>0</v>
      </c>
      <c r="BV880" s="72">
        <f>COUNTIF(BV853:BV872,"&gt;0")</f>
        <v>0</v>
      </c>
      <c r="BX880" s="63"/>
    </row>
    <row r="881" spans="1:76" s="59" customFormat="1" ht="14.25" x14ac:dyDescent="0.2">
      <c r="C881" s="83"/>
      <c r="D881" s="401"/>
      <c r="E881" s="402"/>
      <c r="F881" s="402"/>
      <c r="G881" s="402"/>
      <c r="H881" s="402"/>
      <c r="I881" s="402"/>
      <c r="J881" s="402"/>
      <c r="K881" s="403"/>
      <c r="L881" s="64"/>
      <c r="M881" s="64"/>
      <c r="N881" s="64"/>
      <c r="O881" s="64"/>
      <c r="P881" s="64"/>
      <c r="Q881" s="64"/>
      <c r="R881" s="64"/>
      <c r="S881" s="64"/>
      <c r="T881" s="64"/>
      <c r="U881" s="71" t="s">
        <v>47</v>
      </c>
      <c r="V881" s="64"/>
      <c r="W881" s="64"/>
      <c r="X881" s="70"/>
      <c r="Y881" s="69"/>
      <c r="Z881" s="68"/>
      <c r="AB881" s="63"/>
      <c r="AR881" s="63"/>
      <c r="BX881" s="63"/>
    </row>
    <row r="882" spans="1:76" s="59" customFormat="1" ht="14.25" x14ac:dyDescent="0.2">
      <c r="C882" s="83"/>
      <c r="D882" s="401"/>
      <c r="E882" s="402"/>
      <c r="F882" s="402"/>
      <c r="G882" s="402"/>
      <c r="H882" s="402"/>
      <c r="I882" s="402"/>
      <c r="J882" s="402"/>
      <c r="K882" s="403"/>
      <c r="L882" s="64"/>
      <c r="M882" s="64"/>
      <c r="N882" s="64"/>
      <c r="O882" s="64"/>
      <c r="P882" s="64"/>
      <c r="Q882" s="64"/>
      <c r="R882" s="64"/>
      <c r="S882" s="64"/>
      <c r="T882" s="64"/>
      <c r="U882" s="64"/>
      <c r="V882" s="64"/>
      <c r="W882" s="64"/>
      <c r="X882" s="67"/>
      <c r="Y882" s="66"/>
      <c r="Z882" s="65"/>
      <c r="AB882" s="63"/>
      <c r="AR882" s="63"/>
      <c r="BX882" s="63"/>
    </row>
    <row r="883" spans="1:76" s="59" customFormat="1" ht="18" x14ac:dyDescent="0.25">
      <c r="A883" s="75" t="str">
        <f ca="1">HYPERLINK("#"&amp;"'"&amp;A$2&amp;"'!a1","Back to top")</f>
        <v>Back to top</v>
      </c>
      <c r="B883" s="75"/>
      <c r="C883" s="64"/>
      <c r="D883" s="404"/>
      <c r="E883" s="405"/>
      <c r="F883" s="405"/>
      <c r="G883" s="405"/>
      <c r="H883" s="405"/>
      <c r="I883" s="405"/>
      <c r="J883" s="405"/>
      <c r="K883" s="406"/>
      <c r="W883" s="64"/>
      <c r="X883" s="64"/>
      <c r="Y883" s="64"/>
      <c r="Z883" s="64"/>
      <c r="AB883" s="63"/>
      <c r="AR883" s="60"/>
      <c r="AS883" s="62"/>
      <c r="AT883" s="62"/>
      <c r="AU883" s="61"/>
      <c r="AV883" s="61"/>
      <c r="AW883" s="61"/>
      <c r="AX883" s="61"/>
      <c r="AY883" s="61"/>
      <c r="AZ883" s="61"/>
      <c r="BA883" s="61"/>
      <c r="BB883" s="61"/>
      <c r="BC883" s="61"/>
      <c r="BD883" s="61"/>
      <c r="BE883" s="61"/>
      <c r="BF883" s="61"/>
      <c r="BG883" s="61"/>
      <c r="BH883" s="61"/>
      <c r="BI883" s="61"/>
      <c r="BJ883" s="61"/>
      <c r="BK883" s="61"/>
      <c r="BL883" s="61"/>
      <c r="BM883" s="61"/>
      <c r="BN883" s="61"/>
      <c r="BO883" s="61"/>
      <c r="BP883" s="61"/>
      <c r="BQ883" s="61"/>
      <c r="BR883" s="61"/>
      <c r="BS883" s="61"/>
      <c r="BT883" s="61"/>
      <c r="BU883" s="61"/>
      <c r="BV883" s="61"/>
      <c r="BW883" s="61"/>
      <c r="BX883" s="60"/>
    </row>
    <row r="884" spans="1:76" s="59" customFormat="1" ht="14.25" x14ac:dyDescent="0.2">
      <c r="AB884" s="63"/>
      <c r="AR884" s="63"/>
      <c r="BX884" s="63"/>
    </row>
    <row r="885" spans="1:76" s="59" customFormat="1" ht="14.25" x14ac:dyDescent="0.2">
      <c r="AB885" s="63"/>
      <c r="AR885" s="63"/>
      <c r="BX885" s="63"/>
    </row>
    <row r="887" spans="1:76" s="149" customFormat="1" ht="27.75" x14ac:dyDescent="0.4">
      <c r="A887" s="150" t="s">
        <v>135</v>
      </c>
      <c r="B887" s="150"/>
    </row>
    <row r="888" spans="1:76" s="59" customFormat="1" ht="14.25" x14ac:dyDescent="0.2">
      <c r="A888" s="148"/>
      <c r="B888" s="148"/>
      <c r="AB888" s="63"/>
      <c r="AR888" s="63"/>
      <c r="BX888" s="63"/>
    </row>
    <row r="889" spans="1:76" s="59" customFormat="1" ht="14.25" x14ac:dyDescent="0.2">
      <c r="A889" s="148"/>
      <c r="B889" s="148"/>
      <c r="AB889" s="63"/>
      <c r="AR889" s="63"/>
      <c r="BX889" s="63"/>
    </row>
    <row r="890" spans="1:76" s="2" customFormat="1" ht="15.75" x14ac:dyDescent="0.25">
      <c r="A890" s="134">
        <f>1+A850</f>
        <v>24</v>
      </c>
      <c r="B890" s="134"/>
      <c r="C890" s="133" t="s">
        <v>134</v>
      </c>
      <c r="D890" s="147"/>
      <c r="E890" s="132"/>
      <c r="F890" s="132"/>
      <c r="G890" s="132"/>
      <c r="H890" s="132"/>
      <c r="K890" s="132"/>
      <c r="L890" s="132"/>
      <c r="M890" s="131"/>
      <c r="N890" s="131"/>
      <c r="O890" s="131"/>
      <c r="AS890" s="130">
        <f>A890</f>
        <v>24</v>
      </c>
      <c r="AT890" s="130" t="str">
        <f>C890</f>
        <v>Percent silvopasture area to the total grassland area (including potential)</v>
      </c>
    </row>
    <row r="891" spans="1:76" s="59" customFormat="1" x14ac:dyDescent="0.25">
      <c r="A891" s="83"/>
      <c r="B891" s="83"/>
      <c r="C891" s="83"/>
      <c r="D891" s="129"/>
      <c r="E891" s="129"/>
      <c r="F891" s="129"/>
      <c r="G891" s="129"/>
      <c r="H891" s="129"/>
      <c r="K891" s="129"/>
      <c r="L891" s="129"/>
      <c r="M891" s="64"/>
      <c r="N891" s="64"/>
      <c r="O891" s="64"/>
      <c r="AB891" s="63"/>
      <c r="AR891" s="63"/>
      <c r="AS891" s="89"/>
      <c r="AT891" s="89"/>
      <c r="AU891" s="89"/>
      <c r="AV891" s="89"/>
      <c r="AW891" s="128" t="e">
        <f>IF($AV$45="Region",'[1]Advanced Controls'!$A$59,'[1]AEZ Data'!$A$78)</f>
        <v>#REF!</v>
      </c>
      <c r="AX891" s="128"/>
      <c r="AY891" s="89"/>
      <c r="AZ891" s="128" t="e">
        <f>IF($AV$45="Region",'[1]Advanced Controls'!$A$60,'[1]AEZ Data'!$A$80)</f>
        <v>#REF!</v>
      </c>
      <c r="BA891" s="128"/>
      <c r="BB891" s="89"/>
      <c r="BC891" s="128" t="e">
        <f>IF($AV$45="Region",'[1]Advanced Controls'!$A$61,'[1]AEZ Data'!$A$79)</f>
        <v>#REF!</v>
      </c>
      <c r="BD891" s="128"/>
      <c r="BE891" s="89"/>
      <c r="BF891" s="128" t="e">
        <f>IF($AV$45="Region",'[1]Advanced Controls'!$A$62,'[1]AEZ Data'!$A$81)</f>
        <v>#REF!</v>
      </c>
      <c r="BG891" s="128"/>
      <c r="BH891" s="89"/>
      <c r="BI891" s="128" t="e">
        <f>IF($AV$45="Region",'[1]Advanced Controls'!$A$63,'[1]AEZ Data'!$A$82)</f>
        <v>#REF!</v>
      </c>
      <c r="BJ891" s="128"/>
      <c r="BK891" s="89"/>
      <c r="BL891" s="128" t="s">
        <v>90</v>
      </c>
      <c r="BM891" s="128"/>
      <c r="BN891" s="89"/>
      <c r="BO891" s="128" t="s">
        <v>89</v>
      </c>
      <c r="BP891" s="128"/>
      <c r="BQ891" s="89"/>
      <c r="BR891" s="128" t="s">
        <v>88</v>
      </c>
      <c r="BS891" s="128"/>
      <c r="BT891" s="89"/>
      <c r="BU891" s="128" t="s">
        <v>87</v>
      </c>
      <c r="BV891" s="128"/>
      <c r="BW891" s="89"/>
      <c r="BX891" s="63"/>
    </row>
    <row r="892" spans="1:76" s="59" customFormat="1" ht="45.75" thickBot="1" x14ac:dyDescent="0.3">
      <c r="A892" s="92" t="s">
        <v>86</v>
      </c>
      <c r="B892" s="127" t="s">
        <v>85</v>
      </c>
      <c r="C892" s="124" t="s">
        <v>84</v>
      </c>
      <c r="D892" s="126" t="s">
        <v>83</v>
      </c>
      <c r="E892" s="126" t="s">
        <v>82</v>
      </c>
      <c r="F892" s="124" t="s">
        <v>81</v>
      </c>
      <c r="G892" s="125" t="s">
        <v>80</v>
      </c>
      <c r="H892" s="124" t="s">
        <v>79</v>
      </c>
      <c r="I892" s="124" t="s">
        <v>78</v>
      </c>
      <c r="J892" s="124" t="s">
        <v>77</v>
      </c>
      <c r="K892" s="123" t="s">
        <v>76</v>
      </c>
      <c r="L892" s="122" t="s">
        <v>75</v>
      </c>
      <c r="M892" s="121" t="s">
        <v>74</v>
      </c>
      <c r="N892" s="119" t="s">
        <v>73</v>
      </c>
      <c r="O892" s="120" t="s">
        <v>72</v>
      </c>
      <c r="P892" s="119" t="s">
        <v>71</v>
      </c>
      <c r="Q892" s="441"/>
      <c r="R892" s="441"/>
      <c r="S892" s="114"/>
      <c r="T892" s="118" t="s">
        <v>70</v>
      </c>
      <c r="U892" s="117" t="s">
        <v>66</v>
      </c>
      <c r="V892" s="117" t="s">
        <v>65</v>
      </c>
      <c r="W892" s="117" t="s">
        <v>69</v>
      </c>
      <c r="X892" s="116" t="s">
        <v>68</v>
      </c>
      <c r="Y892" s="114"/>
      <c r="Z892" s="114"/>
      <c r="AB892" s="63"/>
      <c r="AR892" s="63"/>
      <c r="AS892" s="114"/>
      <c r="AT892" s="114"/>
      <c r="AU892" s="116" t="s">
        <v>67</v>
      </c>
      <c r="AV892" s="114"/>
      <c r="AW892" s="115" t="s">
        <v>66</v>
      </c>
      <c r="AX892" s="115" t="s">
        <v>65</v>
      </c>
      <c r="AY892" s="114"/>
      <c r="AZ892" s="115" t="s">
        <v>66</v>
      </c>
      <c r="BA892" s="115" t="s">
        <v>65</v>
      </c>
      <c r="BB892" s="114"/>
      <c r="BC892" s="115" t="s">
        <v>66</v>
      </c>
      <c r="BD892" s="115" t="s">
        <v>65</v>
      </c>
      <c r="BE892" s="114"/>
      <c r="BF892" s="115" t="s">
        <v>66</v>
      </c>
      <c r="BG892" s="115" t="s">
        <v>65</v>
      </c>
      <c r="BH892" s="114"/>
      <c r="BI892" s="115" t="s">
        <v>66</v>
      </c>
      <c r="BJ892" s="115" t="s">
        <v>65</v>
      </c>
      <c r="BK892" s="114"/>
      <c r="BL892" s="115" t="s">
        <v>66</v>
      </c>
      <c r="BM892" s="115" t="s">
        <v>65</v>
      </c>
      <c r="BN892" s="114"/>
      <c r="BO892" s="115" t="s">
        <v>66</v>
      </c>
      <c r="BP892" s="115" t="s">
        <v>65</v>
      </c>
      <c r="BQ892" s="114"/>
      <c r="BR892" s="115" t="s">
        <v>66</v>
      </c>
      <c r="BS892" s="115" t="s">
        <v>65</v>
      </c>
      <c r="BT892" s="114"/>
      <c r="BU892" s="115" t="s">
        <v>66</v>
      </c>
      <c r="BV892" s="115" t="s">
        <v>65</v>
      </c>
      <c r="BW892" s="114"/>
      <c r="BX892" s="63"/>
    </row>
    <row r="893" spans="1:76" s="59" customFormat="1" x14ac:dyDescent="0.25">
      <c r="A893" s="83">
        <v>1</v>
      </c>
      <c r="B893" s="109" t="str">
        <f t="shared" ref="B893:B912" si="540">CONCATENATE(E893,": ",C893)</f>
        <v>World: Nair 2012</v>
      </c>
      <c r="C893" s="108" t="s">
        <v>133</v>
      </c>
      <c r="D893" s="108" t="s">
        <v>132</v>
      </c>
      <c r="E893" s="108" t="s">
        <v>121</v>
      </c>
      <c r="F893" s="113" t="s">
        <v>120</v>
      </c>
      <c r="G893" s="108"/>
      <c r="H893" s="107" t="s">
        <v>108</v>
      </c>
      <c r="I893" s="106">
        <v>2012</v>
      </c>
      <c r="J893" s="106"/>
      <c r="K893" s="146">
        <v>450</v>
      </c>
      <c r="L893" s="110" t="s">
        <v>131</v>
      </c>
      <c r="M893" s="111">
        <f>K893/3500</f>
        <v>0.12857142857142856</v>
      </c>
      <c r="N893" s="105" t="s">
        <v>105</v>
      </c>
      <c r="O893" s="105"/>
      <c r="P893" s="104" t="s">
        <v>130</v>
      </c>
      <c r="Q893" s="440"/>
      <c r="R893" s="440"/>
      <c r="S893" s="64"/>
      <c r="T893" s="103"/>
      <c r="U893" s="101">
        <f t="shared" ref="U893:U912" si="541">IF(T893="Y","",IF(AND(M893="",K893=""),"",IF(M893="",K893,M893)))</f>
        <v>0.12857142857142856</v>
      </c>
      <c r="V893" s="102">
        <f t="shared" ref="V893:V912" si="542">IF(U893="","",IF($U$921="Y",W893,IF(U893&gt;=$U$913-$AD$36*$U$917,IF(U893&lt;=$U$913+$AD$36*$U$917,U893,""),"")))</f>
        <v>0.12857142857142856</v>
      </c>
      <c r="W893" s="101">
        <f t="shared" ref="W893:W912" si="543">IF(T893="Y","",IF(AND(M893="",K893=""),"",IF(M893="",K893*O893,M893*O893)))</f>
        <v>0</v>
      </c>
      <c r="X893" s="100" t="str">
        <f t="shared" ref="X893:X912" si="544">IF(AND(N893="",L893=""),"",IF(N893="",L893,N893))</f>
        <v>% of grazing land</v>
      </c>
      <c r="Y893" s="89"/>
      <c r="Z893" s="89"/>
      <c r="AB893" s="63"/>
      <c r="AR893" s="63"/>
      <c r="AS893" s="89"/>
      <c r="AT893" s="89"/>
      <c r="AU893" s="112">
        <f>$W893</f>
        <v>0</v>
      </c>
      <c r="AV893" s="89"/>
      <c r="AW893" s="98" t="e">
        <f t="shared" ref="AW893:AW912" si="545">IF($AV$45="region",IF($E893=AW$763,$U893,""),IF($G893=AW$763,$U893,""))</f>
        <v>#REF!</v>
      </c>
      <c r="AX893" s="98" t="e">
        <f t="shared" ref="AX893:AX912" si="546">IF($AV$45="Region",IF($E893=AW$763,$V893,""),IF($G893=AW$763,$V893,""))</f>
        <v>#REF!</v>
      </c>
      <c r="AY893" s="89"/>
      <c r="AZ893" s="98" t="e">
        <f t="shared" ref="AZ893:AZ912" si="547">IF($AV$45="region",IF($E893=AZ$763,$U893,""),IF($G893=AZ$763,$U893,""))</f>
        <v>#REF!</v>
      </c>
      <c r="BA893" s="98" t="e">
        <f t="shared" ref="BA893:BA912" si="548">IF($AV$45="Region",IF($E893=AZ$763,$V893,""),IF($G893=AZ$763,$V893,""))</f>
        <v>#REF!</v>
      </c>
      <c r="BB893" s="89"/>
      <c r="BC893" s="98" t="e">
        <f t="shared" ref="BC893:BC912" si="549">IF($AV$45="region",IF($E893=BC$763,$U893,""),IF($G893=BC$763,$U893,""))</f>
        <v>#REF!</v>
      </c>
      <c r="BD893" s="98" t="e">
        <f t="shared" ref="BD893:BD912" si="550">IF($AV$45="Region",IF($E893=BC$763,$V893,""),IF($G893=BC$763,$V893,""))</f>
        <v>#REF!</v>
      </c>
      <c r="BE893" s="89"/>
      <c r="BF893" s="98" t="e">
        <f t="shared" ref="BF893:BF912" si="551">IF($AV$45="region",IF($E893=BF$763,$U893,""),IF($G893=BF$763,$U893,""))</f>
        <v>#REF!</v>
      </c>
      <c r="BG893" s="98" t="e">
        <f t="shared" ref="BG893:BG912" si="552">IF($AV$45="Region",IF($E893=BF$763,$V893,""),IF($G893=BF$763,$V893,""))</f>
        <v>#REF!</v>
      </c>
      <c r="BH893" s="89"/>
      <c r="BI893" s="98" t="e">
        <f t="shared" ref="BI893:BI912" si="553">IF($AV$45="region",IF($E893=BI$763,$U893,""),IF($G893=BI$763,$U893,""))</f>
        <v>#REF!</v>
      </c>
      <c r="BJ893" s="98" t="e">
        <f t="shared" ref="BJ893:BJ912" si="554">IF($AV$45="Region",IF($E893=BI$763,$V893,""),IF($G893=BI$763,$V893,""))</f>
        <v>#REF!</v>
      </c>
      <c r="BK893" s="89"/>
      <c r="BL893" s="98" t="str">
        <f t="shared" ref="BL893:BL912" si="555">IF($E893=$BL$48,U893,"")</f>
        <v/>
      </c>
      <c r="BM893" s="98" t="str">
        <f t="shared" ref="BM893:BM912" si="556">IF($E893=$BL$48,V893,"")</f>
        <v/>
      </c>
      <c r="BN893" s="89"/>
      <c r="BO893" s="98" t="str">
        <f t="shared" ref="BO893:BO912" si="557">IF($E893=$BO$48,U893,"")</f>
        <v/>
      </c>
      <c r="BP893" s="98" t="str">
        <f t="shared" ref="BP893:BP912" si="558">IF($E893=$BO$48,V893,"")</f>
        <v/>
      </c>
      <c r="BQ893" s="89"/>
      <c r="BR893" s="98" t="str">
        <f t="shared" ref="BR893:BR912" si="559">IF($E893=$BR$48,U893,"")</f>
        <v/>
      </c>
      <c r="BS893" s="98" t="str">
        <f t="shared" ref="BS893:BS912" si="560">IF($E893=$BR$48,V893,"")</f>
        <v/>
      </c>
      <c r="BT893" s="89"/>
      <c r="BU893" s="98" t="str">
        <f t="shared" ref="BU893:BU912" si="561">IF($E893=$BU$48,U893,"")</f>
        <v/>
      </c>
      <c r="BV893" s="98" t="str">
        <f t="shared" ref="BV893:BV912" si="562">IF($E893=$BU$48,V893,"")</f>
        <v/>
      </c>
      <c r="BW893" s="89"/>
      <c r="BX893" s="63"/>
    </row>
    <row r="894" spans="1:76" s="59" customFormat="1" x14ac:dyDescent="0.25">
      <c r="A894" s="83">
        <v>2</v>
      </c>
      <c r="B894" s="109" t="str">
        <f t="shared" si="540"/>
        <v>Eastern Europe: den Herder 2017</v>
      </c>
      <c r="C894" s="108" t="s">
        <v>128</v>
      </c>
      <c r="D894" s="108" t="s">
        <v>127</v>
      </c>
      <c r="E894" s="108" t="s">
        <v>126</v>
      </c>
      <c r="F894" s="108" t="s">
        <v>125</v>
      </c>
      <c r="G894" s="108"/>
      <c r="H894" s="107" t="s">
        <v>108</v>
      </c>
      <c r="I894" s="106">
        <v>2017</v>
      </c>
      <c r="J894" s="106"/>
      <c r="K894" s="145">
        <v>0.35</v>
      </c>
      <c r="L894" s="110" t="s">
        <v>106</v>
      </c>
      <c r="M894" s="111">
        <f t="shared" ref="M894:M900" si="563">K894</f>
        <v>0.35</v>
      </c>
      <c r="N894" s="105" t="s">
        <v>105</v>
      </c>
      <c r="O894" s="105"/>
      <c r="P894" s="104" t="s">
        <v>129</v>
      </c>
      <c r="Q894" s="440"/>
      <c r="R894" s="440"/>
      <c r="S894" s="64"/>
      <c r="T894" s="103"/>
      <c r="U894" s="101">
        <f t="shared" si="541"/>
        <v>0.35</v>
      </c>
      <c r="V894" s="102">
        <f t="shared" si="542"/>
        <v>0.35</v>
      </c>
      <c r="W894" s="101">
        <f t="shared" si="543"/>
        <v>0</v>
      </c>
      <c r="X894" s="100" t="str">
        <f t="shared" si="544"/>
        <v>% of grazing land</v>
      </c>
      <c r="Y894" s="89"/>
      <c r="Z894" s="89"/>
      <c r="AB894" s="63"/>
      <c r="AR894" s="63"/>
      <c r="AS894" s="89"/>
      <c r="AT894" s="89"/>
      <c r="AU894" s="99"/>
      <c r="AV894" s="89"/>
      <c r="AW894" s="98" t="e">
        <f t="shared" si="545"/>
        <v>#REF!</v>
      </c>
      <c r="AX894" s="98" t="e">
        <f t="shared" si="546"/>
        <v>#REF!</v>
      </c>
      <c r="AY894" s="89"/>
      <c r="AZ894" s="98" t="e">
        <f t="shared" si="547"/>
        <v>#REF!</v>
      </c>
      <c r="BA894" s="98" t="e">
        <f t="shared" si="548"/>
        <v>#REF!</v>
      </c>
      <c r="BB894" s="89"/>
      <c r="BC894" s="98" t="e">
        <f t="shared" si="549"/>
        <v>#REF!</v>
      </c>
      <c r="BD894" s="98" t="e">
        <f t="shared" si="550"/>
        <v>#REF!</v>
      </c>
      <c r="BE894" s="89"/>
      <c r="BF894" s="98" t="e">
        <f t="shared" si="551"/>
        <v>#REF!</v>
      </c>
      <c r="BG894" s="98" t="e">
        <f t="shared" si="552"/>
        <v>#REF!</v>
      </c>
      <c r="BH894" s="89"/>
      <c r="BI894" s="98" t="e">
        <f t="shared" si="553"/>
        <v>#REF!</v>
      </c>
      <c r="BJ894" s="98" t="e">
        <f t="shared" si="554"/>
        <v>#REF!</v>
      </c>
      <c r="BK894" s="89"/>
      <c r="BL894" s="98" t="str">
        <f t="shared" si="555"/>
        <v/>
      </c>
      <c r="BM894" s="98" t="str">
        <f t="shared" si="556"/>
        <v/>
      </c>
      <c r="BN894" s="89"/>
      <c r="BO894" s="98" t="str">
        <f t="shared" si="557"/>
        <v/>
      </c>
      <c r="BP894" s="98" t="str">
        <f t="shared" si="558"/>
        <v/>
      </c>
      <c r="BQ894" s="89"/>
      <c r="BR894" s="98" t="str">
        <f t="shared" si="559"/>
        <v/>
      </c>
      <c r="BS894" s="98" t="str">
        <f t="shared" si="560"/>
        <v/>
      </c>
      <c r="BT894" s="89"/>
      <c r="BU894" s="98" t="str">
        <f t="shared" si="561"/>
        <v/>
      </c>
      <c r="BV894" s="98" t="str">
        <f t="shared" si="562"/>
        <v/>
      </c>
      <c r="BW894" s="89"/>
      <c r="BX894" s="63"/>
    </row>
    <row r="895" spans="1:76" s="59" customFormat="1" x14ac:dyDescent="0.25">
      <c r="A895" s="83">
        <v>3</v>
      </c>
      <c r="B895" s="109" t="str">
        <f t="shared" si="540"/>
        <v>Eastern Europe: den Herder 2017</v>
      </c>
      <c r="C895" s="106" t="s">
        <v>128</v>
      </c>
      <c r="D895" s="106" t="s">
        <v>127</v>
      </c>
      <c r="E895" s="108" t="s">
        <v>126</v>
      </c>
      <c r="F895" s="106" t="s">
        <v>125</v>
      </c>
      <c r="G895" s="108"/>
      <c r="H895" s="107" t="s">
        <v>108</v>
      </c>
      <c r="I895" s="106">
        <v>2017</v>
      </c>
      <c r="J895" s="106"/>
      <c r="K895" s="145">
        <v>0.15</v>
      </c>
      <c r="L895" s="110" t="s">
        <v>106</v>
      </c>
      <c r="M895" s="111">
        <f t="shared" si="563"/>
        <v>0.15</v>
      </c>
      <c r="N895" s="105" t="s">
        <v>105</v>
      </c>
      <c r="O895" s="105"/>
      <c r="P895" s="104" t="s">
        <v>124</v>
      </c>
      <c r="Q895" s="440"/>
      <c r="R895" s="440"/>
      <c r="S895" s="64"/>
      <c r="T895" s="103"/>
      <c r="U895" s="101">
        <f t="shared" si="541"/>
        <v>0.15</v>
      </c>
      <c r="V895" s="102">
        <f t="shared" si="542"/>
        <v>0.15</v>
      </c>
      <c r="W895" s="101">
        <f t="shared" si="543"/>
        <v>0</v>
      </c>
      <c r="X895" s="100" t="str">
        <f t="shared" si="544"/>
        <v>% of grazing land</v>
      </c>
      <c r="Y895" s="89"/>
      <c r="Z895" s="89"/>
      <c r="AB895" s="63"/>
      <c r="AR895" s="63"/>
      <c r="AS895" s="89"/>
      <c r="AT895" s="89"/>
      <c r="AU895" s="64"/>
      <c r="AV895" s="89"/>
      <c r="AW895" s="98" t="e">
        <f t="shared" si="545"/>
        <v>#REF!</v>
      </c>
      <c r="AX895" s="98" t="e">
        <f t="shared" si="546"/>
        <v>#REF!</v>
      </c>
      <c r="AY895" s="89"/>
      <c r="AZ895" s="98" t="e">
        <f t="shared" si="547"/>
        <v>#REF!</v>
      </c>
      <c r="BA895" s="98" t="e">
        <f t="shared" si="548"/>
        <v>#REF!</v>
      </c>
      <c r="BB895" s="89"/>
      <c r="BC895" s="98" t="e">
        <f t="shared" si="549"/>
        <v>#REF!</v>
      </c>
      <c r="BD895" s="98" t="e">
        <f t="shared" si="550"/>
        <v>#REF!</v>
      </c>
      <c r="BE895" s="89"/>
      <c r="BF895" s="98" t="e">
        <f t="shared" si="551"/>
        <v>#REF!</v>
      </c>
      <c r="BG895" s="98" t="e">
        <f t="shared" si="552"/>
        <v>#REF!</v>
      </c>
      <c r="BH895" s="89"/>
      <c r="BI895" s="98" t="e">
        <f t="shared" si="553"/>
        <v>#REF!</v>
      </c>
      <c r="BJ895" s="98" t="e">
        <f t="shared" si="554"/>
        <v>#REF!</v>
      </c>
      <c r="BK895" s="89"/>
      <c r="BL895" s="98" t="str">
        <f t="shared" si="555"/>
        <v/>
      </c>
      <c r="BM895" s="98" t="str">
        <f t="shared" si="556"/>
        <v/>
      </c>
      <c r="BN895" s="89"/>
      <c r="BO895" s="98" t="str">
        <f t="shared" si="557"/>
        <v/>
      </c>
      <c r="BP895" s="98" t="str">
        <f t="shared" si="558"/>
        <v/>
      </c>
      <c r="BQ895" s="89"/>
      <c r="BR895" s="98" t="str">
        <f t="shared" si="559"/>
        <v/>
      </c>
      <c r="BS895" s="98" t="str">
        <f t="shared" si="560"/>
        <v/>
      </c>
      <c r="BT895" s="89"/>
      <c r="BU895" s="98" t="str">
        <f t="shared" si="561"/>
        <v/>
      </c>
      <c r="BV895" s="98" t="str">
        <f t="shared" si="562"/>
        <v/>
      </c>
      <c r="BW895" s="89"/>
      <c r="BX895" s="63"/>
    </row>
    <row r="896" spans="1:76" s="59" customFormat="1" x14ac:dyDescent="0.25">
      <c r="A896" s="83">
        <v>4</v>
      </c>
      <c r="B896" s="109" t="str">
        <f t="shared" si="540"/>
        <v>World: Nair 2009</v>
      </c>
      <c r="C896" s="106" t="s">
        <v>123</v>
      </c>
      <c r="D896" s="106" t="s">
        <v>122</v>
      </c>
      <c r="E896" s="108" t="s">
        <v>121</v>
      </c>
      <c r="F896" s="106" t="s">
        <v>120</v>
      </c>
      <c r="G896" s="108"/>
      <c r="H896" s="107" t="s">
        <v>108</v>
      </c>
      <c r="I896" s="106">
        <v>2009</v>
      </c>
      <c r="J896" s="106"/>
      <c r="K896" s="145">
        <v>0.15</v>
      </c>
      <c r="L896" s="110" t="s">
        <v>106</v>
      </c>
      <c r="M896" s="111">
        <f t="shared" si="563"/>
        <v>0.15</v>
      </c>
      <c r="N896" s="105" t="s">
        <v>105</v>
      </c>
      <c r="O896" s="105"/>
      <c r="P896" s="104" t="s">
        <v>119</v>
      </c>
      <c r="Q896" s="440"/>
      <c r="R896" s="440"/>
      <c r="S896" s="64"/>
      <c r="T896" s="103"/>
      <c r="U896" s="101">
        <f t="shared" si="541"/>
        <v>0.15</v>
      </c>
      <c r="V896" s="102">
        <f t="shared" si="542"/>
        <v>0.15</v>
      </c>
      <c r="W896" s="101">
        <f t="shared" si="543"/>
        <v>0</v>
      </c>
      <c r="X896" s="100" t="str">
        <f t="shared" si="544"/>
        <v>% of grazing land</v>
      </c>
      <c r="Y896" s="89"/>
      <c r="Z896" s="89"/>
      <c r="AB896" s="63"/>
      <c r="AR896" s="63"/>
      <c r="AS896" s="89"/>
      <c r="AT896" s="89"/>
      <c r="AU896" s="99"/>
      <c r="AV896" s="89"/>
      <c r="AW896" s="98" t="e">
        <f t="shared" si="545"/>
        <v>#REF!</v>
      </c>
      <c r="AX896" s="98" t="e">
        <f t="shared" si="546"/>
        <v>#REF!</v>
      </c>
      <c r="AY896" s="89"/>
      <c r="AZ896" s="98" t="e">
        <f t="shared" si="547"/>
        <v>#REF!</v>
      </c>
      <c r="BA896" s="98" t="e">
        <f t="shared" si="548"/>
        <v>#REF!</v>
      </c>
      <c r="BB896" s="89"/>
      <c r="BC896" s="98" t="e">
        <f t="shared" si="549"/>
        <v>#REF!</v>
      </c>
      <c r="BD896" s="98" t="e">
        <f t="shared" si="550"/>
        <v>#REF!</v>
      </c>
      <c r="BE896" s="89"/>
      <c r="BF896" s="98" t="e">
        <f t="shared" si="551"/>
        <v>#REF!</v>
      </c>
      <c r="BG896" s="98" t="e">
        <f t="shared" si="552"/>
        <v>#REF!</v>
      </c>
      <c r="BH896" s="89"/>
      <c r="BI896" s="98" t="e">
        <f t="shared" si="553"/>
        <v>#REF!</v>
      </c>
      <c r="BJ896" s="98" t="e">
        <f t="shared" si="554"/>
        <v>#REF!</v>
      </c>
      <c r="BK896" s="89"/>
      <c r="BL896" s="98" t="str">
        <f t="shared" si="555"/>
        <v/>
      </c>
      <c r="BM896" s="98" t="str">
        <f t="shared" si="556"/>
        <v/>
      </c>
      <c r="BN896" s="89"/>
      <c r="BO896" s="98" t="str">
        <f t="shared" si="557"/>
        <v/>
      </c>
      <c r="BP896" s="98" t="str">
        <f t="shared" si="558"/>
        <v/>
      </c>
      <c r="BQ896" s="89"/>
      <c r="BR896" s="98" t="str">
        <f t="shared" si="559"/>
        <v/>
      </c>
      <c r="BS896" s="98" t="str">
        <f t="shared" si="560"/>
        <v/>
      </c>
      <c r="BT896" s="89"/>
      <c r="BU896" s="98" t="str">
        <f t="shared" si="561"/>
        <v/>
      </c>
      <c r="BV896" s="98" t="str">
        <f t="shared" si="562"/>
        <v/>
      </c>
      <c r="BW896" s="89"/>
      <c r="BX896" s="63"/>
    </row>
    <row r="897" spans="1:76" s="59" customFormat="1" x14ac:dyDescent="0.25">
      <c r="A897" s="83">
        <v>5</v>
      </c>
      <c r="B897" s="109" t="str">
        <f t="shared" si="540"/>
        <v>Latin America: Somarriba 2012</v>
      </c>
      <c r="C897" s="106" t="s">
        <v>114</v>
      </c>
      <c r="D897" s="106" t="s">
        <v>113</v>
      </c>
      <c r="E897" s="108" t="s">
        <v>112</v>
      </c>
      <c r="F897" s="106" t="s">
        <v>118</v>
      </c>
      <c r="G897" s="108"/>
      <c r="H897" s="107" t="s">
        <v>108</v>
      </c>
      <c r="I897" s="106">
        <v>2012</v>
      </c>
      <c r="J897" s="106"/>
      <c r="K897" s="145">
        <v>0.43</v>
      </c>
      <c r="L897" s="110" t="s">
        <v>106</v>
      </c>
      <c r="M897" s="111">
        <f t="shared" si="563"/>
        <v>0.43</v>
      </c>
      <c r="N897" s="105" t="s">
        <v>105</v>
      </c>
      <c r="O897" s="105"/>
      <c r="P897" s="104" t="s">
        <v>117</v>
      </c>
      <c r="Q897" s="440"/>
      <c r="R897" s="440"/>
      <c r="S897" s="64"/>
      <c r="T897" s="103"/>
      <c r="U897" s="101">
        <f t="shared" si="541"/>
        <v>0.43</v>
      </c>
      <c r="V897" s="102">
        <f t="shared" si="542"/>
        <v>0.43</v>
      </c>
      <c r="W897" s="101">
        <f t="shared" si="543"/>
        <v>0</v>
      </c>
      <c r="X897" s="100" t="str">
        <f t="shared" si="544"/>
        <v>% of grazing land</v>
      </c>
      <c r="Y897" s="89"/>
      <c r="Z897" s="89"/>
      <c r="AB897" s="63"/>
      <c r="AR897" s="63"/>
      <c r="AS897" s="89"/>
      <c r="AT897" s="89"/>
      <c r="AU897" s="99"/>
      <c r="AV897" s="89"/>
      <c r="AW897" s="98" t="e">
        <f t="shared" si="545"/>
        <v>#REF!</v>
      </c>
      <c r="AX897" s="98" t="e">
        <f t="shared" si="546"/>
        <v>#REF!</v>
      </c>
      <c r="AY897" s="89"/>
      <c r="AZ897" s="98" t="e">
        <f t="shared" si="547"/>
        <v>#REF!</v>
      </c>
      <c r="BA897" s="98" t="e">
        <f t="shared" si="548"/>
        <v>#REF!</v>
      </c>
      <c r="BB897" s="89"/>
      <c r="BC897" s="98" t="e">
        <f t="shared" si="549"/>
        <v>#REF!</v>
      </c>
      <c r="BD897" s="98" t="e">
        <f t="shared" si="550"/>
        <v>#REF!</v>
      </c>
      <c r="BE897" s="89"/>
      <c r="BF897" s="98" t="e">
        <f t="shared" si="551"/>
        <v>#REF!</v>
      </c>
      <c r="BG897" s="98" t="e">
        <f t="shared" si="552"/>
        <v>#REF!</v>
      </c>
      <c r="BH897" s="89"/>
      <c r="BI897" s="98" t="e">
        <f t="shared" si="553"/>
        <v>#REF!</v>
      </c>
      <c r="BJ897" s="98" t="e">
        <f t="shared" si="554"/>
        <v>#REF!</v>
      </c>
      <c r="BK897" s="89"/>
      <c r="BL897" s="98" t="str">
        <f t="shared" si="555"/>
        <v/>
      </c>
      <c r="BM897" s="98" t="str">
        <f t="shared" si="556"/>
        <v/>
      </c>
      <c r="BN897" s="89"/>
      <c r="BO897" s="98" t="str">
        <f t="shared" si="557"/>
        <v/>
      </c>
      <c r="BP897" s="98" t="str">
        <f t="shared" si="558"/>
        <v/>
      </c>
      <c r="BQ897" s="89"/>
      <c r="BR897" s="98" t="str">
        <f t="shared" si="559"/>
        <v/>
      </c>
      <c r="BS897" s="98" t="str">
        <f t="shared" si="560"/>
        <v/>
      </c>
      <c r="BT897" s="89"/>
      <c r="BU897" s="98" t="str">
        <f t="shared" si="561"/>
        <v/>
      </c>
      <c r="BV897" s="98" t="str">
        <f t="shared" si="562"/>
        <v/>
      </c>
      <c r="BW897" s="89"/>
      <c r="BX897" s="63"/>
    </row>
    <row r="898" spans="1:76" s="59" customFormat="1" x14ac:dyDescent="0.25">
      <c r="A898" s="83">
        <v>6</v>
      </c>
      <c r="B898" s="109" t="str">
        <f t="shared" si="540"/>
        <v>Latin America: Somarriba 2012</v>
      </c>
      <c r="C898" s="106" t="s">
        <v>114</v>
      </c>
      <c r="D898" s="106" t="s">
        <v>113</v>
      </c>
      <c r="E898" s="108" t="s">
        <v>112</v>
      </c>
      <c r="F898" s="106" t="s">
        <v>116</v>
      </c>
      <c r="G898" s="108"/>
      <c r="H898" s="107" t="s">
        <v>108</v>
      </c>
      <c r="I898" s="106">
        <v>2012</v>
      </c>
      <c r="J898" s="106"/>
      <c r="K898" s="145">
        <v>0.40200000000000002</v>
      </c>
      <c r="L898" s="110" t="s">
        <v>106</v>
      </c>
      <c r="M898" s="111">
        <f t="shared" si="563"/>
        <v>0.40200000000000002</v>
      </c>
      <c r="N898" s="105" t="s">
        <v>105</v>
      </c>
      <c r="O898" s="105"/>
      <c r="P898" s="104" t="s">
        <v>115</v>
      </c>
      <c r="Q898" s="440"/>
      <c r="R898" s="440"/>
      <c r="S898" s="64"/>
      <c r="T898" s="103"/>
      <c r="U898" s="101">
        <f t="shared" si="541"/>
        <v>0.40200000000000002</v>
      </c>
      <c r="V898" s="102">
        <f t="shared" si="542"/>
        <v>0.40200000000000002</v>
      </c>
      <c r="W898" s="101">
        <f t="shared" si="543"/>
        <v>0</v>
      </c>
      <c r="X898" s="100" t="str">
        <f t="shared" si="544"/>
        <v>% of grazing land</v>
      </c>
      <c r="Y898" s="89"/>
      <c r="Z898" s="89"/>
      <c r="AB898" s="63"/>
      <c r="AR898" s="63"/>
      <c r="AS898" s="89"/>
      <c r="AT898" s="89"/>
      <c r="AU898" s="99"/>
      <c r="AV898" s="89"/>
      <c r="AW898" s="98" t="e">
        <f t="shared" si="545"/>
        <v>#REF!</v>
      </c>
      <c r="AX898" s="98" t="e">
        <f t="shared" si="546"/>
        <v>#REF!</v>
      </c>
      <c r="AY898" s="89"/>
      <c r="AZ898" s="98" t="e">
        <f t="shared" si="547"/>
        <v>#REF!</v>
      </c>
      <c r="BA898" s="98" t="e">
        <f t="shared" si="548"/>
        <v>#REF!</v>
      </c>
      <c r="BB898" s="89"/>
      <c r="BC898" s="98" t="e">
        <f t="shared" si="549"/>
        <v>#REF!</v>
      </c>
      <c r="BD898" s="98" t="e">
        <f t="shared" si="550"/>
        <v>#REF!</v>
      </c>
      <c r="BE898" s="89"/>
      <c r="BF898" s="98" t="e">
        <f t="shared" si="551"/>
        <v>#REF!</v>
      </c>
      <c r="BG898" s="98" t="e">
        <f t="shared" si="552"/>
        <v>#REF!</v>
      </c>
      <c r="BH898" s="89"/>
      <c r="BI898" s="98" t="e">
        <f t="shared" si="553"/>
        <v>#REF!</v>
      </c>
      <c r="BJ898" s="98" t="e">
        <f t="shared" si="554"/>
        <v>#REF!</v>
      </c>
      <c r="BK898" s="89"/>
      <c r="BL898" s="98" t="str">
        <f t="shared" si="555"/>
        <v/>
      </c>
      <c r="BM898" s="98" t="str">
        <f t="shared" si="556"/>
        <v/>
      </c>
      <c r="BN898" s="89"/>
      <c r="BO898" s="98" t="str">
        <f t="shared" si="557"/>
        <v/>
      </c>
      <c r="BP898" s="98" t="str">
        <f t="shared" si="558"/>
        <v/>
      </c>
      <c r="BQ898" s="89"/>
      <c r="BR898" s="98" t="str">
        <f t="shared" si="559"/>
        <v/>
      </c>
      <c r="BS898" s="98" t="str">
        <f t="shared" si="560"/>
        <v/>
      </c>
      <c r="BT898" s="89"/>
      <c r="BU898" s="98" t="str">
        <f t="shared" si="561"/>
        <v/>
      </c>
      <c r="BV898" s="98" t="str">
        <f t="shared" si="562"/>
        <v/>
      </c>
      <c r="BW898" s="89"/>
      <c r="BX898" s="63"/>
    </row>
    <row r="899" spans="1:76" s="59" customFormat="1" x14ac:dyDescent="0.25">
      <c r="A899" s="83">
        <v>7</v>
      </c>
      <c r="B899" s="109" t="str">
        <f t="shared" si="540"/>
        <v>Latin America: Somarriba 2012</v>
      </c>
      <c r="C899" s="106" t="s">
        <v>114</v>
      </c>
      <c r="D899" s="106" t="s">
        <v>113</v>
      </c>
      <c r="E899" s="108" t="s">
        <v>112</v>
      </c>
      <c r="F899" s="106" t="s">
        <v>112</v>
      </c>
      <c r="G899" s="108"/>
      <c r="H899" s="107" t="s">
        <v>108</v>
      </c>
      <c r="I899" s="106">
        <v>2012</v>
      </c>
      <c r="J899" s="106"/>
      <c r="K899" s="145">
        <f>85/533</f>
        <v>0.15947467166979362</v>
      </c>
      <c r="L899" s="110" t="s">
        <v>106</v>
      </c>
      <c r="M899" s="111">
        <f t="shared" si="563"/>
        <v>0.15947467166979362</v>
      </c>
      <c r="N899" s="105" t="s">
        <v>105</v>
      </c>
      <c r="O899" s="105"/>
      <c r="P899" s="104" t="s">
        <v>111</v>
      </c>
      <c r="Q899" s="440"/>
      <c r="R899" s="440"/>
      <c r="S899" s="64"/>
      <c r="T899" s="103"/>
      <c r="U899" s="101">
        <f t="shared" si="541"/>
        <v>0.15947467166979362</v>
      </c>
      <c r="V899" s="102">
        <f t="shared" si="542"/>
        <v>0.15947467166979362</v>
      </c>
      <c r="W899" s="101">
        <f t="shared" si="543"/>
        <v>0</v>
      </c>
      <c r="X899" s="100" t="str">
        <f t="shared" si="544"/>
        <v>% of grazing land</v>
      </c>
      <c r="Y899" s="89"/>
      <c r="Z899" s="89"/>
      <c r="AB899" s="63"/>
      <c r="AR899" s="63"/>
      <c r="AS899" s="89"/>
      <c r="AT899" s="89"/>
      <c r="AU899" s="99"/>
      <c r="AV899" s="89"/>
      <c r="AW899" s="98" t="e">
        <f t="shared" si="545"/>
        <v>#REF!</v>
      </c>
      <c r="AX899" s="98" t="e">
        <f t="shared" si="546"/>
        <v>#REF!</v>
      </c>
      <c r="AY899" s="89"/>
      <c r="AZ899" s="98" t="e">
        <f t="shared" si="547"/>
        <v>#REF!</v>
      </c>
      <c r="BA899" s="98" t="e">
        <f t="shared" si="548"/>
        <v>#REF!</v>
      </c>
      <c r="BB899" s="89"/>
      <c r="BC899" s="98" t="e">
        <f t="shared" si="549"/>
        <v>#REF!</v>
      </c>
      <c r="BD899" s="98" t="e">
        <f t="shared" si="550"/>
        <v>#REF!</v>
      </c>
      <c r="BE899" s="89"/>
      <c r="BF899" s="98" t="e">
        <f t="shared" si="551"/>
        <v>#REF!</v>
      </c>
      <c r="BG899" s="98" t="e">
        <f t="shared" si="552"/>
        <v>#REF!</v>
      </c>
      <c r="BH899" s="89"/>
      <c r="BI899" s="98" t="e">
        <f t="shared" si="553"/>
        <v>#REF!</v>
      </c>
      <c r="BJ899" s="98" t="e">
        <f t="shared" si="554"/>
        <v>#REF!</v>
      </c>
      <c r="BK899" s="89"/>
      <c r="BL899" s="98" t="str">
        <f t="shared" si="555"/>
        <v/>
      </c>
      <c r="BM899" s="98" t="str">
        <f t="shared" si="556"/>
        <v/>
      </c>
      <c r="BN899" s="89"/>
      <c r="BO899" s="98" t="str">
        <f t="shared" si="557"/>
        <v/>
      </c>
      <c r="BP899" s="98" t="str">
        <f t="shared" si="558"/>
        <v/>
      </c>
      <c r="BQ899" s="89"/>
      <c r="BR899" s="98" t="str">
        <f t="shared" si="559"/>
        <v/>
      </c>
      <c r="BS899" s="98" t="str">
        <f t="shared" si="560"/>
        <v/>
      </c>
      <c r="BT899" s="89"/>
      <c r="BU899" s="98" t="str">
        <f t="shared" si="561"/>
        <v/>
      </c>
      <c r="BV899" s="98" t="str">
        <f t="shared" si="562"/>
        <v/>
      </c>
      <c r="BW899" s="89"/>
      <c r="BX899" s="63"/>
    </row>
    <row r="900" spans="1:76" s="59" customFormat="1" x14ac:dyDescent="0.25">
      <c r="A900" s="83">
        <v>8</v>
      </c>
      <c r="B900" s="109" t="str">
        <f t="shared" si="540"/>
        <v>USA: Bigelow 2012</v>
      </c>
      <c r="C900" s="106" t="s">
        <v>110</v>
      </c>
      <c r="D900" s="106" t="s">
        <v>109</v>
      </c>
      <c r="E900" s="108" t="s">
        <v>87</v>
      </c>
      <c r="F900" s="106" t="s">
        <v>87</v>
      </c>
      <c r="G900" s="108" t="s">
        <v>107</v>
      </c>
      <c r="H900" s="107" t="s">
        <v>108</v>
      </c>
      <c r="I900" s="106">
        <v>2012</v>
      </c>
      <c r="J900" s="106" t="s">
        <v>107</v>
      </c>
      <c r="K900" s="145">
        <v>0.16200000000000001</v>
      </c>
      <c r="L900" s="110" t="s">
        <v>106</v>
      </c>
      <c r="M900" s="111">
        <f t="shared" si="563"/>
        <v>0.16200000000000001</v>
      </c>
      <c r="N900" s="105" t="s">
        <v>105</v>
      </c>
      <c r="O900" s="105"/>
      <c r="P900" s="104" t="s">
        <v>104</v>
      </c>
      <c r="Q900" s="440"/>
      <c r="R900" s="440"/>
      <c r="S900" s="64"/>
      <c r="T900" s="103"/>
      <c r="U900" s="101">
        <f t="shared" si="541"/>
        <v>0.16200000000000001</v>
      </c>
      <c r="V900" s="102">
        <f t="shared" si="542"/>
        <v>0.16200000000000001</v>
      </c>
      <c r="W900" s="101">
        <f t="shared" si="543"/>
        <v>0</v>
      </c>
      <c r="X900" s="100" t="str">
        <f t="shared" si="544"/>
        <v>% of grazing land</v>
      </c>
      <c r="Y900" s="89"/>
      <c r="Z900" s="89"/>
      <c r="AB900" s="63"/>
      <c r="AR900" s="63"/>
      <c r="AS900" s="89"/>
      <c r="AT900" s="89"/>
      <c r="AU900" s="99"/>
      <c r="AV900" s="89"/>
      <c r="AW900" s="98" t="e">
        <f t="shared" si="545"/>
        <v>#REF!</v>
      </c>
      <c r="AX900" s="98" t="e">
        <f t="shared" si="546"/>
        <v>#REF!</v>
      </c>
      <c r="AY900" s="89"/>
      <c r="AZ900" s="98" t="e">
        <f t="shared" si="547"/>
        <v>#REF!</v>
      </c>
      <c r="BA900" s="98" t="e">
        <f t="shared" si="548"/>
        <v>#REF!</v>
      </c>
      <c r="BB900" s="89"/>
      <c r="BC900" s="98" t="e">
        <f t="shared" si="549"/>
        <v>#REF!</v>
      </c>
      <c r="BD900" s="98" t="e">
        <f t="shared" si="550"/>
        <v>#REF!</v>
      </c>
      <c r="BE900" s="89"/>
      <c r="BF900" s="98" t="e">
        <f t="shared" si="551"/>
        <v>#REF!</v>
      </c>
      <c r="BG900" s="98" t="e">
        <f t="shared" si="552"/>
        <v>#REF!</v>
      </c>
      <c r="BH900" s="89"/>
      <c r="BI900" s="98" t="e">
        <f t="shared" si="553"/>
        <v>#REF!</v>
      </c>
      <c r="BJ900" s="98" t="e">
        <f t="shared" si="554"/>
        <v>#REF!</v>
      </c>
      <c r="BK900" s="89"/>
      <c r="BL900" s="98" t="str">
        <f t="shared" si="555"/>
        <v/>
      </c>
      <c r="BM900" s="98" t="str">
        <f t="shared" si="556"/>
        <v/>
      </c>
      <c r="BN900" s="89"/>
      <c r="BO900" s="98" t="str">
        <f t="shared" si="557"/>
        <v/>
      </c>
      <c r="BP900" s="98" t="str">
        <f t="shared" si="558"/>
        <v/>
      </c>
      <c r="BQ900" s="89"/>
      <c r="BR900" s="98" t="str">
        <f t="shared" si="559"/>
        <v/>
      </c>
      <c r="BS900" s="98" t="str">
        <f t="shared" si="560"/>
        <v/>
      </c>
      <c r="BT900" s="89"/>
      <c r="BU900" s="98">
        <f t="shared" si="561"/>
        <v>0.16200000000000001</v>
      </c>
      <c r="BV900" s="98">
        <f t="shared" si="562"/>
        <v>0.16200000000000001</v>
      </c>
      <c r="BW900" s="89"/>
      <c r="BX900" s="63"/>
    </row>
    <row r="901" spans="1:76" s="59" customFormat="1" x14ac:dyDescent="0.25">
      <c r="A901" s="83">
        <v>9</v>
      </c>
      <c r="B901" s="109" t="str">
        <f t="shared" si="540"/>
        <v xml:space="preserve">: </v>
      </c>
      <c r="C901" s="106"/>
      <c r="D901" s="106"/>
      <c r="E901" s="108"/>
      <c r="F901" s="106"/>
      <c r="G901" s="108"/>
      <c r="H901" s="107"/>
      <c r="I901" s="106"/>
      <c r="J901" s="106"/>
      <c r="K901" s="145"/>
      <c r="L901" s="110"/>
      <c r="M901" s="111"/>
      <c r="N901" s="105"/>
      <c r="O901" s="105"/>
      <c r="P901" s="104"/>
      <c r="Q901" s="440"/>
      <c r="R901" s="440"/>
      <c r="S901" s="64"/>
      <c r="T901" s="103"/>
      <c r="U901" s="101" t="str">
        <f t="shared" si="541"/>
        <v/>
      </c>
      <c r="V901" s="102" t="str">
        <f t="shared" si="542"/>
        <v/>
      </c>
      <c r="W901" s="101" t="str">
        <f t="shared" si="543"/>
        <v/>
      </c>
      <c r="X901" s="100" t="str">
        <f t="shared" si="544"/>
        <v/>
      </c>
      <c r="Y901" s="89"/>
      <c r="Z901" s="89"/>
      <c r="AB901" s="63"/>
      <c r="AR901" s="63"/>
      <c r="AS901" s="89"/>
      <c r="AT901" s="89"/>
      <c r="AU901" s="99"/>
      <c r="AV901" s="89"/>
      <c r="AW901" s="98" t="e">
        <f t="shared" si="545"/>
        <v>#REF!</v>
      </c>
      <c r="AX901" s="98" t="e">
        <f t="shared" si="546"/>
        <v>#REF!</v>
      </c>
      <c r="AY901" s="89"/>
      <c r="AZ901" s="98" t="e">
        <f t="shared" si="547"/>
        <v>#REF!</v>
      </c>
      <c r="BA901" s="98" t="e">
        <f t="shared" si="548"/>
        <v>#REF!</v>
      </c>
      <c r="BB901" s="89"/>
      <c r="BC901" s="98" t="e">
        <f t="shared" si="549"/>
        <v>#REF!</v>
      </c>
      <c r="BD901" s="98" t="e">
        <f t="shared" si="550"/>
        <v>#REF!</v>
      </c>
      <c r="BE901" s="89"/>
      <c r="BF901" s="98" t="e">
        <f t="shared" si="551"/>
        <v>#REF!</v>
      </c>
      <c r="BG901" s="98" t="e">
        <f t="shared" si="552"/>
        <v>#REF!</v>
      </c>
      <c r="BH901" s="89"/>
      <c r="BI901" s="98" t="e">
        <f t="shared" si="553"/>
        <v>#REF!</v>
      </c>
      <c r="BJ901" s="98" t="e">
        <f t="shared" si="554"/>
        <v>#REF!</v>
      </c>
      <c r="BK901" s="89"/>
      <c r="BL901" s="98" t="str">
        <f t="shared" si="555"/>
        <v/>
      </c>
      <c r="BM901" s="98" t="str">
        <f t="shared" si="556"/>
        <v/>
      </c>
      <c r="BN901" s="89"/>
      <c r="BO901" s="98" t="str">
        <f t="shared" si="557"/>
        <v/>
      </c>
      <c r="BP901" s="98" t="str">
        <f t="shared" si="558"/>
        <v/>
      </c>
      <c r="BQ901" s="89"/>
      <c r="BR901" s="98" t="str">
        <f t="shared" si="559"/>
        <v/>
      </c>
      <c r="BS901" s="98" t="str">
        <f t="shared" si="560"/>
        <v/>
      </c>
      <c r="BT901" s="89"/>
      <c r="BU901" s="98" t="str">
        <f t="shared" si="561"/>
        <v/>
      </c>
      <c r="BV901" s="98" t="str">
        <f t="shared" si="562"/>
        <v/>
      </c>
      <c r="BW901" s="89"/>
      <c r="BX901" s="63"/>
    </row>
    <row r="902" spans="1:76" s="59" customFormat="1" x14ac:dyDescent="0.25">
      <c r="A902" s="83">
        <v>10</v>
      </c>
      <c r="B902" s="109" t="str">
        <f t="shared" si="540"/>
        <v xml:space="preserve">: </v>
      </c>
      <c r="C902" s="106"/>
      <c r="D902" s="106"/>
      <c r="E902" s="108"/>
      <c r="F902" s="106"/>
      <c r="G902" s="108"/>
      <c r="H902" s="107"/>
      <c r="I902" s="106"/>
      <c r="J902" s="106"/>
      <c r="K902" s="104"/>
      <c r="L902" s="110"/>
      <c r="M902" s="111"/>
      <c r="N902" s="105"/>
      <c r="O902" s="105"/>
      <c r="P902" s="104"/>
      <c r="Q902" s="440"/>
      <c r="R902" s="440"/>
      <c r="S902" s="64"/>
      <c r="T902" s="103"/>
      <c r="U902" s="101" t="str">
        <f t="shared" si="541"/>
        <v/>
      </c>
      <c r="V902" s="102" t="str">
        <f t="shared" si="542"/>
        <v/>
      </c>
      <c r="W902" s="101" t="str">
        <f t="shared" si="543"/>
        <v/>
      </c>
      <c r="X902" s="100" t="str">
        <f t="shared" si="544"/>
        <v/>
      </c>
      <c r="Y902" s="89"/>
      <c r="Z902" s="89"/>
      <c r="AB902" s="63"/>
      <c r="AR902" s="63"/>
      <c r="AS902" s="89"/>
      <c r="AT902" s="89"/>
      <c r="AU902" s="99"/>
      <c r="AV902" s="89"/>
      <c r="AW902" s="98" t="e">
        <f t="shared" si="545"/>
        <v>#REF!</v>
      </c>
      <c r="AX902" s="98" t="e">
        <f t="shared" si="546"/>
        <v>#REF!</v>
      </c>
      <c r="AY902" s="89"/>
      <c r="AZ902" s="98" t="e">
        <f t="shared" si="547"/>
        <v>#REF!</v>
      </c>
      <c r="BA902" s="98" t="e">
        <f t="shared" si="548"/>
        <v>#REF!</v>
      </c>
      <c r="BB902" s="89"/>
      <c r="BC902" s="98" t="e">
        <f t="shared" si="549"/>
        <v>#REF!</v>
      </c>
      <c r="BD902" s="98" t="e">
        <f t="shared" si="550"/>
        <v>#REF!</v>
      </c>
      <c r="BE902" s="89"/>
      <c r="BF902" s="98" t="e">
        <f t="shared" si="551"/>
        <v>#REF!</v>
      </c>
      <c r="BG902" s="98" t="e">
        <f t="shared" si="552"/>
        <v>#REF!</v>
      </c>
      <c r="BH902" s="89"/>
      <c r="BI902" s="98" t="e">
        <f t="shared" si="553"/>
        <v>#REF!</v>
      </c>
      <c r="BJ902" s="98" t="e">
        <f t="shared" si="554"/>
        <v>#REF!</v>
      </c>
      <c r="BK902" s="89"/>
      <c r="BL902" s="98" t="str">
        <f t="shared" si="555"/>
        <v/>
      </c>
      <c r="BM902" s="98" t="str">
        <f t="shared" si="556"/>
        <v/>
      </c>
      <c r="BN902" s="89"/>
      <c r="BO902" s="98" t="str">
        <f t="shared" si="557"/>
        <v/>
      </c>
      <c r="BP902" s="98" t="str">
        <f t="shared" si="558"/>
        <v/>
      </c>
      <c r="BQ902" s="89"/>
      <c r="BR902" s="98" t="str">
        <f t="shared" si="559"/>
        <v/>
      </c>
      <c r="BS902" s="98" t="str">
        <f t="shared" si="560"/>
        <v/>
      </c>
      <c r="BT902" s="89"/>
      <c r="BU902" s="98" t="str">
        <f t="shared" si="561"/>
        <v/>
      </c>
      <c r="BV902" s="98" t="str">
        <f t="shared" si="562"/>
        <v/>
      </c>
      <c r="BW902" s="89"/>
      <c r="BX902" s="63"/>
    </row>
    <row r="903" spans="1:76" s="59" customFormat="1" x14ac:dyDescent="0.25">
      <c r="A903" s="83">
        <v>11</v>
      </c>
      <c r="B903" s="109" t="str">
        <f t="shared" si="540"/>
        <v xml:space="preserve">: </v>
      </c>
      <c r="C903" s="106"/>
      <c r="D903" s="106"/>
      <c r="E903" s="108"/>
      <c r="F903" s="106"/>
      <c r="G903" s="108"/>
      <c r="H903" s="107"/>
      <c r="I903" s="106"/>
      <c r="J903" s="106"/>
      <c r="K903" s="104"/>
      <c r="L903" s="110"/>
      <c r="M903" s="111"/>
      <c r="N903" s="105"/>
      <c r="O903" s="105"/>
      <c r="P903" s="104"/>
      <c r="Q903" s="440"/>
      <c r="R903" s="440"/>
      <c r="S903" s="64"/>
      <c r="T903" s="103"/>
      <c r="U903" s="101" t="str">
        <f t="shared" si="541"/>
        <v/>
      </c>
      <c r="V903" s="102" t="str">
        <f t="shared" si="542"/>
        <v/>
      </c>
      <c r="W903" s="101" t="str">
        <f t="shared" si="543"/>
        <v/>
      </c>
      <c r="X903" s="100" t="str">
        <f t="shared" si="544"/>
        <v/>
      </c>
      <c r="Y903" s="89"/>
      <c r="Z903" s="89"/>
      <c r="AB903" s="63"/>
      <c r="AR903" s="63"/>
      <c r="AS903" s="89"/>
      <c r="AT903" s="89"/>
      <c r="AU903" s="99"/>
      <c r="AV903" s="89"/>
      <c r="AW903" s="98" t="e">
        <f t="shared" si="545"/>
        <v>#REF!</v>
      </c>
      <c r="AX903" s="98" t="e">
        <f t="shared" si="546"/>
        <v>#REF!</v>
      </c>
      <c r="AY903" s="89"/>
      <c r="AZ903" s="98" t="e">
        <f t="shared" si="547"/>
        <v>#REF!</v>
      </c>
      <c r="BA903" s="98" t="e">
        <f t="shared" si="548"/>
        <v>#REF!</v>
      </c>
      <c r="BB903" s="89"/>
      <c r="BC903" s="98" t="e">
        <f t="shared" si="549"/>
        <v>#REF!</v>
      </c>
      <c r="BD903" s="98" t="e">
        <f t="shared" si="550"/>
        <v>#REF!</v>
      </c>
      <c r="BE903" s="89"/>
      <c r="BF903" s="98" t="e">
        <f t="shared" si="551"/>
        <v>#REF!</v>
      </c>
      <c r="BG903" s="98" t="e">
        <f t="shared" si="552"/>
        <v>#REF!</v>
      </c>
      <c r="BH903" s="89"/>
      <c r="BI903" s="98" t="e">
        <f t="shared" si="553"/>
        <v>#REF!</v>
      </c>
      <c r="BJ903" s="98" t="e">
        <f t="shared" si="554"/>
        <v>#REF!</v>
      </c>
      <c r="BK903" s="89"/>
      <c r="BL903" s="98" t="str">
        <f t="shared" si="555"/>
        <v/>
      </c>
      <c r="BM903" s="98" t="str">
        <f t="shared" si="556"/>
        <v/>
      </c>
      <c r="BN903" s="89"/>
      <c r="BO903" s="98" t="str">
        <f t="shared" si="557"/>
        <v/>
      </c>
      <c r="BP903" s="98" t="str">
        <f t="shared" si="558"/>
        <v/>
      </c>
      <c r="BQ903" s="89"/>
      <c r="BR903" s="98" t="str">
        <f t="shared" si="559"/>
        <v/>
      </c>
      <c r="BS903" s="98" t="str">
        <f t="shared" si="560"/>
        <v/>
      </c>
      <c r="BT903" s="89"/>
      <c r="BU903" s="98" t="str">
        <f t="shared" si="561"/>
        <v/>
      </c>
      <c r="BV903" s="98" t="str">
        <f t="shared" si="562"/>
        <v/>
      </c>
      <c r="BW903" s="89"/>
      <c r="BX903" s="63"/>
    </row>
    <row r="904" spans="1:76" s="59" customFormat="1" x14ac:dyDescent="0.25">
      <c r="A904" s="83">
        <v>12</v>
      </c>
      <c r="B904" s="109" t="str">
        <f t="shared" si="540"/>
        <v xml:space="preserve">: </v>
      </c>
      <c r="C904" s="106"/>
      <c r="D904" s="106"/>
      <c r="E904" s="108"/>
      <c r="F904" s="106"/>
      <c r="G904" s="108"/>
      <c r="H904" s="107"/>
      <c r="I904" s="106"/>
      <c r="J904" s="106"/>
      <c r="K904" s="104"/>
      <c r="L904" s="110"/>
      <c r="M904" s="111"/>
      <c r="N904" s="105"/>
      <c r="O904" s="105"/>
      <c r="P904" s="104"/>
      <c r="Q904" s="440"/>
      <c r="R904" s="440"/>
      <c r="S904" s="64"/>
      <c r="T904" s="103"/>
      <c r="U904" s="101" t="str">
        <f t="shared" si="541"/>
        <v/>
      </c>
      <c r="V904" s="102" t="str">
        <f t="shared" si="542"/>
        <v/>
      </c>
      <c r="W904" s="101" t="str">
        <f t="shared" si="543"/>
        <v/>
      </c>
      <c r="X904" s="100" t="str">
        <f t="shared" si="544"/>
        <v/>
      </c>
      <c r="Y904" s="89"/>
      <c r="Z904" s="89"/>
      <c r="AB904" s="63"/>
      <c r="AR904" s="63"/>
      <c r="AS904" s="89"/>
      <c r="AT904" s="89"/>
      <c r="AU904" s="99"/>
      <c r="AV904" s="89"/>
      <c r="AW904" s="98" t="e">
        <f t="shared" si="545"/>
        <v>#REF!</v>
      </c>
      <c r="AX904" s="98" t="e">
        <f t="shared" si="546"/>
        <v>#REF!</v>
      </c>
      <c r="AY904" s="89"/>
      <c r="AZ904" s="98" t="e">
        <f t="shared" si="547"/>
        <v>#REF!</v>
      </c>
      <c r="BA904" s="98" t="e">
        <f t="shared" si="548"/>
        <v>#REF!</v>
      </c>
      <c r="BB904" s="89"/>
      <c r="BC904" s="98" t="e">
        <f t="shared" si="549"/>
        <v>#REF!</v>
      </c>
      <c r="BD904" s="98" t="e">
        <f t="shared" si="550"/>
        <v>#REF!</v>
      </c>
      <c r="BE904" s="89"/>
      <c r="BF904" s="98" t="e">
        <f t="shared" si="551"/>
        <v>#REF!</v>
      </c>
      <c r="BG904" s="98" t="e">
        <f t="shared" si="552"/>
        <v>#REF!</v>
      </c>
      <c r="BH904" s="89"/>
      <c r="BI904" s="98" t="e">
        <f t="shared" si="553"/>
        <v>#REF!</v>
      </c>
      <c r="BJ904" s="98" t="e">
        <f t="shared" si="554"/>
        <v>#REF!</v>
      </c>
      <c r="BK904" s="89"/>
      <c r="BL904" s="98" t="str">
        <f t="shared" si="555"/>
        <v/>
      </c>
      <c r="BM904" s="98" t="str">
        <f t="shared" si="556"/>
        <v/>
      </c>
      <c r="BN904" s="89"/>
      <c r="BO904" s="98" t="str">
        <f t="shared" si="557"/>
        <v/>
      </c>
      <c r="BP904" s="98" t="str">
        <f t="shared" si="558"/>
        <v/>
      </c>
      <c r="BQ904" s="89"/>
      <c r="BR904" s="98" t="str">
        <f t="shared" si="559"/>
        <v/>
      </c>
      <c r="BS904" s="98" t="str">
        <f t="shared" si="560"/>
        <v/>
      </c>
      <c r="BT904" s="89"/>
      <c r="BU904" s="98" t="str">
        <f t="shared" si="561"/>
        <v/>
      </c>
      <c r="BV904" s="98" t="str">
        <f t="shared" si="562"/>
        <v/>
      </c>
      <c r="BW904" s="89"/>
      <c r="BX904" s="63"/>
    </row>
    <row r="905" spans="1:76" s="59" customFormat="1" x14ac:dyDescent="0.25">
      <c r="A905" s="83">
        <v>13</v>
      </c>
      <c r="B905" s="109" t="str">
        <f t="shared" si="540"/>
        <v xml:space="preserve">: </v>
      </c>
      <c r="C905" s="106"/>
      <c r="D905" s="106"/>
      <c r="E905" s="108"/>
      <c r="F905" s="106"/>
      <c r="G905" s="108"/>
      <c r="H905" s="107"/>
      <c r="I905" s="106"/>
      <c r="J905" s="106"/>
      <c r="K905" s="104"/>
      <c r="L905" s="110"/>
      <c r="M905" s="104"/>
      <c r="N905" s="105"/>
      <c r="O905" s="105"/>
      <c r="P905" s="104"/>
      <c r="Q905" s="440"/>
      <c r="R905" s="440"/>
      <c r="S905" s="64"/>
      <c r="T905" s="103"/>
      <c r="U905" s="101" t="str">
        <f t="shared" si="541"/>
        <v/>
      </c>
      <c r="V905" s="102" t="str">
        <f t="shared" si="542"/>
        <v/>
      </c>
      <c r="W905" s="101" t="str">
        <f t="shared" si="543"/>
        <v/>
      </c>
      <c r="X905" s="100" t="str">
        <f t="shared" si="544"/>
        <v/>
      </c>
      <c r="Y905" s="89"/>
      <c r="Z905" s="89"/>
      <c r="AB905" s="63"/>
      <c r="AR905" s="63"/>
      <c r="AS905" s="89"/>
      <c r="AT905" s="89"/>
      <c r="AU905" s="99"/>
      <c r="AV905" s="89"/>
      <c r="AW905" s="98" t="e">
        <f t="shared" si="545"/>
        <v>#REF!</v>
      </c>
      <c r="AX905" s="98" t="e">
        <f t="shared" si="546"/>
        <v>#REF!</v>
      </c>
      <c r="AY905" s="89"/>
      <c r="AZ905" s="98" t="e">
        <f t="shared" si="547"/>
        <v>#REF!</v>
      </c>
      <c r="BA905" s="98" t="e">
        <f t="shared" si="548"/>
        <v>#REF!</v>
      </c>
      <c r="BB905" s="89"/>
      <c r="BC905" s="98" t="e">
        <f t="shared" si="549"/>
        <v>#REF!</v>
      </c>
      <c r="BD905" s="98" t="e">
        <f t="shared" si="550"/>
        <v>#REF!</v>
      </c>
      <c r="BE905" s="89"/>
      <c r="BF905" s="98" t="e">
        <f t="shared" si="551"/>
        <v>#REF!</v>
      </c>
      <c r="BG905" s="98" t="e">
        <f t="shared" si="552"/>
        <v>#REF!</v>
      </c>
      <c r="BH905" s="89"/>
      <c r="BI905" s="98" t="e">
        <f t="shared" si="553"/>
        <v>#REF!</v>
      </c>
      <c r="BJ905" s="98" t="e">
        <f t="shared" si="554"/>
        <v>#REF!</v>
      </c>
      <c r="BK905" s="89"/>
      <c r="BL905" s="98" t="str">
        <f t="shared" si="555"/>
        <v/>
      </c>
      <c r="BM905" s="98" t="str">
        <f t="shared" si="556"/>
        <v/>
      </c>
      <c r="BN905" s="89"/>
      <c r="BO905" s="98" t="str">
        <f t="shared" si="557"/>
        <v/>
      </c>
      <c r="BP905" s="98" t="str">
        <f t="shared" si="558"/>
        <v/>
      </c>
      <c r="BQ905" s="89"/>
      <c r="BR905" s="98" t="str">
        <f t="shared" si="559"/>
        <v/>
      </c>
      <c r="BS905" s="98" t="str">
        <f t="shared" si="560"/>
        <v/>
      </c>
      <c r="BT905" s="89"/>
      <c r="BU905" s="98" t="str">
        <f t="shared" si="561"/>
        <v/>
      </c>
      <c r="BV905" s="98" t="str">
        <f t="shared" si="562"/>
        <v/>
      </c>
      <c r="BW905" s="89"/>
      <c r="BX905" s="63"/>
    </row>
    <row r="906" spans="1:76" s="59" customFormat="1" x14ac:dyDescent="0.25">
      <c r="A906" s="83">
        <v>14</v>
      </c>
      <c r="B906" s="109" t="str">
        <f t="shared" si="540"/>
        <v xml:space="preserve">: </v>
      </c>
      <c r="C906" s="106"/>
      <c r="D906" s="106"/>
      <c r="E906" s="108"/>
      <c r="F906" s="106"/>
      <c r="G906" s="108"/>
      <c r="H906" s="107"/>
      <c r="I906" s="106"/>
      <c r="J906" s="106"/>
      <c r="K906" s="104"/>
      <c r="L906" s="110"/>
      <c r="M906" s="104"/>
      <c r="N906" s="105"/>
      <c r="O906" s="105"/>
      <c r="P906" s="104"/>
      <c r="Q906" s="440"/>
      <c r="R906" s="440"/>
      <c r="S906" s="64"/>
      <c r="T906" s="103"/>
      <c r="U906" s="101" t="str">
        <f t="shared" si="541"/>
        <v/>
      </c>
      <c r="V906" s="102" t="str">
        <f t="shared" si="542"/>
        <v/>
      </c>
      <c r="W906" s="101" t="str">
        <f t="shared" si="543"/>
        <v/>
      </c>
      <c r="X906" s="100" t="str">
        <f t="shared" si="544"/>
        <v/>
      </c>
      <c r="Y906" s="89"/>
      <c r="Z906" s="89"/>
      <c r="AB906" s="63"/>
      <c r="AR906" s="63"/>
      <c r="AS906" s="89"/>
      <c r="AT906" s="89"/>
      <c r="AU906" s="99"/>
      <c r="AV906" s="89"/>
      <c r="AW906" s="98" t="e">
        <f t="shared" si="545"/>
        <v>#REF!</v>
      </c>
      <c r="AX906" s="98" t="e">
        <f t="shared" si="546"/>
        <v>#REF!</v>
      </c>
      <c r="AY906" s="89"/>
      <c r="AZ906" s="98" t="e">
        <f t="shared" si="547"/>
        <v>#REF!</v>
      </c>
      <c r="BA906" s="98" t="e">
        <f t="shared" si="548"/>
        <v>#REF!</v>
      </c>
      <c r="BB906" s="89"/>
      <c r="BC906" s="98" t="e">
        <f t="shared" si="549"/>
        <v>#REF!</v>
      </c>
      <c r="BD906" s="98" t="e">
        <f t="shared" si="550"/>
        <v>#REF!</v>
      </c>
      <c r="BE906" s="89"/>
      <c r="BF906" s="98" t="e">
        <f t="shared" si="551"/>
        <v>#REF!</v>
      </c>
      <c r="BG906" s="98" t="e">
        <f t="shared" si="552"/>
        <v>#REF!</v>
      </c>
      <c r="BH906" s="89"/>
      <c r="BI906" s="98" t="e">
        <f t="shared" si="553"/>
        <v>#REF!</v>
      </c>
      <c r="BJ906" s="98" t="e">
        <f t="shared" si="554"/>
        <v>#REF!</v>
      </c>
      <c r="BK906" s="89"/>
      <c r="BL906" s="98" t="str">
        <f t="shared" si="555"/>
        <v/>
      </c>
      <c r="BM906" s="98" t="str">
        <f t="shared" si="556"/>
        <v/>
      </c>
      <c r="BN906" s="89"/>
      <c r="BO906" s="98" t="str">
        <f t="shared" si="557"/>
        <v/>
      </c>
      <c r="BP906" s="98" t="str">
        <f t="shared" si="558"/>
        <v/>
      </c>
      <c r="BQ906" s="89"/>
      <c r="BR906" s="98" t="str">
        <f t="shared" si="559"/>
        <v/>
      </c>
      <c r="BS906" s="98" t="str">
        <f t="shared" si="560"/>
        <v/>
      </c>
      <c r="BT906" s="89"/>
      <c r="BU906" s="98" t="str">
        <f t="shared" si="561"/>
        <v/>
      </c>
      <c r="BV906" s="98" t="str">
        <f t="shared" si="562"/>
        <v/>
      </c>
      <c r="BW906" s="89"/>
      <c r="BX906" s="63"/>
    </row>
    <row r="907" spans="1:76" s="59" customFormat="1" x14ac:dyDescent="0.25">
      <c r="A907" s="83">
        <v>15</v>
      </c>
      <c r="B907" s="109" t="str">
        <f t="shared" si="540"/>
        <v xml:space="preserve">: </v>
      </c>
      <c r="C907" s="106"/>
      <c r="D907" s="106"/>
      <c r="E907" s="108"/>
      <c r="F907" s="106"/>
      <c r="G907" s="108"/>
      <c r="H907" s="107"/>
      <c r="I907" s="106"/>
      <c r="J907" s="106"/>
      <c r="K907" s="104"/>
      <c r="L907" s="110"/>
      <c r="M907" s="104"/>
      <c r="N907" s="105"/>
      <c r="O907" s="105"/>
      <c r="P907" s="104"/>
      <c r="Q907" s="440"/>
      <c r="R907" s="440"/>
      <c r="S907" s="64"/>
      <c r="T907" s="103"/>
      <c r="U907" s="101" t="str">
        <f t="shared" si="541"/>
        <v/>
      </c>
      <c r="V907" s="102" t="str">
        <f t="shared" si="542"/>
        <v/>
      </c>
      <c r="W907" s="101" t="str">
        <f t="shared" si="543"/>
        <v/>
      </c>
      <c r="X907" s="100" t="str">
        <f t="shared" si="544"/>
        <v/>
      </c>
      <c r="Y907" s="89"/>
      <c r="Z907" s="89"/>
      <c r="AB907" s="63"/>
      <c r="AR907" s="63"/>
      <c r="AS907" s="89"/>
      <c r="AT907" s="89"/>
      <c r="AU907" s="99"/>
      <c r="AV907" s="89"/>
      <c r="AW907" s="98" t="e">
        <f t="shared" si="545"/>
        <v>#REF!</v>
      </c>
      <c r="AX907" s="98" t="e">
        <f t="shared" si="546"/>
        <v>#REF!</v>
      </c>
      <c r="AY907" s="89"/>
      <c r="AZ907" s="98" t="e">
        <f t="shared" si="547"/>
        <v>#REF!</v>
      </c>
      <c r="BA907" s="98" t="e">
        <f t="shared" si="548"/>
        <v>#REF!</v>
      </c>
      <c r="BB907" s="89"/>
      <c r="BC907" s="98" t="e">
        <f t="shared" si="549"/>
        <v>#REF!</v>
      </c>
      <c r="BD907" s="98" t="e">
        <f t="shared" si="550"/>
        <v>#REF!</v>
      </c>
      <c r="BE907" s="89"/>
      <c r="BF907" s="98" t="e">
        <f t="shared" si="551"/>
        <v>#REF!</v>
      </c>
      <c r="BG907" s="98" t="e">
        <f t="shared" si="552"/>
        <v>#REF!</v>
      </c>
      <c r="BH907" s="89"/>
      <c r="BI907" s="98" t="e">
        <f t="shared" si="553"/>
        <v>#REF!</v>
      </c>
      <c r="BJ907" s="98" t="e">
        <f t="shared" si="554"/>
        <v>#REF!</v>
      </c>
      <c r="BK907" s="89"/>
      <c r="BL907" s="98" t="str">
        <f t="shared" si="555"/>
        <v/>
      </c>
      <c r="BM907" s="98" t="str">
        <f t="shared" si="556"/>
        <v/>
      </c>
      <c r="BN907" s="89"/>
      <c r="BO907" s="98" t="str">
        <f t="shared" si="557"/>
        <v/>
      </c>
      <c r="BP907" s="98" t="str">
        <f t="shared" si="558"/>
        <v/>
      </c>
      <c r="BQ907" s="89"/>
      <c r="BR907" s="98" t="str">
        <f t="shared" si="559"/>
        <v/>
      </c>
      <c r="BS907" s="98" t="str">
        <f t="shared" si="560"/>
        <v/>
      </c>
      <c r="BT907" s="89"/>
      <c r="BU907" s="98" t="str">
        <f t="shared" si="561"/>
        <v/>
      </c>
      <c r="BV907" s="98" t="str">
        <f t="shared" si="562"/>
        <v/>
      </c>
      <c r="BW907" s="89"/>
      <c r="BX907" s="63"/>
    </row>
    <row r="908" spans="1:76" s="59" customFormat="1" x14ac:dyDescent="0.25">
      <c r="A908" s="83">
        <v>16</v>
      </c>
      <c r="B908" s="109" t="str">
        <f t="shared" si="540"/>
        <v xml:space="preserve">: </v>
      </c>
      <c r="C908" s="106"/>
      <c r="D908" s="106"/>
      <c r="E908" s="108"/>
      <c r="F908" s="106"/>
      <c r="G908" s="108"/>
      <c r="H908" s="107"/>
      <c r="I908" s="106"/>
      <c r="J908" s="106"/>
      <c r="K908" s="104"/>
      <c r="L908" s="110"/>
      <c r="M908" s="104"/>
      <c r="N908" s="105"/>
      <c r="O908" s="105"/>
      <c r="P908" s="104"/>
      <c r="Q908" s="440"/>
      <c r="R908" s="440"/>
      <c r="S908" s="64"/>
      <c r="T908" s="103"/>
      <c r="U908" s="101" t="str">
        <f t="shared" si="541"/>
        <v/>
      </c>
      <c r="V908" s="102" t="str">
        <f t="shared" si="542"/>
        <v/>
      </c>
      <c r="W908" s="101" t="str">
        <f t="shared" si="543"/>
        <v/>
      </c>
      <c r="X908" s="100" t="str">
        <f t="shared" si="544"/>
        <v/>
      </c>
      <c r="Y908" s="89"/>
      <c r="Z908" s="89"/>
      <c r="AB908" s="63"/>
      <c r="AR908" s="63"/>
      <c r="AS908" s="89"/>
      <c r="AT908" s="89"/>
      <c r="AU908" s="99"/>
      <c r="AV908" s="89"/>
      <c r="AW908" s="98" t="e">
        <f t="shared" si="545"/>
        <v>#REF!</v>
      </c>
      <c r="AX908" s="98" t="e">
        <f t="shared" si="546"/>
        <v>#REF!</v>
      </c>
      <c r="AY908" s="89"/>
      <c r="AZ908" s="98" t="e">
        <f t="shared" si="547"/>
        <v>#REF!</v>
      </c>
      <c r="BA908" s="98" t="e">
        <f t="shared" si="548"/>
        <v>#REF!</v>
      </c>
      <c r="BB908" s="89"/>
      <c r="BC908" s="98" t="e">
        <f t="shared" si="549"/>
        <v>#REF!</v>
      </c>
      <c r="BD908" s="98" t="e">
        <f t="shared" si="550"/>
        <v>#REF!</v>
      </c>
      <c r="BE908" s="89"/>
      <c r="BF908" s="98" t="e">
        <f t="shared" si="551"/>
        <v>#REF!</v>
      </c>
      <c r="BG908" s="98" t="e">
        <f t="shared" si="552"/>
        <v>#REF!</v>
      </c>
      <c r="BH908" s="89"/>
      <c r="BI908" s="98" t="e">
        <f t="shared" si="553"/>
        <v>#REF!</v>
      </c>
      <c r="BJ908" s="98" t="e">
        <f t="shared" si="554"/>
        <v>#REF!</v>
      </c>
      <c r="BK908" s="89"/>
      <c r="BL908" s="98" t="str">
        <f t="shared" si="555"/>
        <v/>
      </c>
      <c r="BM908" s="98" t="str">
        <f t="shared" si="556"/>
        <v/>
      </c>
      <c r="BN908" s="89"/>
      <c r="BO908" s="98" t="str">
        <f t="shared" si="557"/>
        <v/>
      </c>
      <c r="BP908" s="98" t="str">
        <f t="shared" si="558"/>
        <v/>
      </c>
      <c r="BQ908" s="89"/>
      <c r="BR908" s="98" t="str">
        <f t="shared" si="559"/>
        <v/>
      </c>
      <c r="BS908" s="98" t="str">
        <f t="shared" si="560"/>
        <v/>
      </c>
      <c r="BT908" s="89"/>
      <c r="BU908" s="98" t="str">
        <f t="shared" si="561"/>
        <v/>
      </c>
      <c r="BV908" s="98" t="str">
        <f t="shared" si="562"/>
        <v/>
      </c>
      <c r="BW908" s="89"/>
      <c r="BX908" s="63"/>
    </row>
    <row r="909" spans="1:76" s="59" customFormat="1" x14ac:dyDescent="0.25">
      <c r="A909" s="83">
        <v>17</v>
      </c>
      <c r="B909" s="109" t="str">
        <f t="shared" si="540"/>
        <v xml:space="preserve">: </v>
      </c>
      <c r="C909" s="106"/>
      <c r="D909" s="106"/>
      <c r="E909" s="108"/>
      <c r="F909" s="106"/>
      <c r="G909" s="108"/>
      <c r="H909" s="107"/>
      <c r="I909" s="106"/>
      <c r="J909" s="106"/>
      <c r="K909" s="104"/>
      <c r="L909" s="110"/>
      <c r="M909" s="104"/>
      <c r="N909" s="105"/>
      <c r="O909" s="105"/>
      <c r="P909" s="104"/>
      <c r="Q909" s="440"/>
      <c r="R909" s="440"/>
      <c r="S909" s="64"/>
      <c r="T909" s="103"/>
      <c r="U909" s="101" t="str">
        <f t="shared" si="541"/>
        <v/>
      </c>
      <c r="V909" s="102" t="str">
        <f t="shared" si="542"/>
        <v/>
      </c>
      <c r="W909" s="101" t="str">
        <f t="shared" si="543"/>
        <v/>
      </c>
      <c r="X909" s="100" t="str">
        <f t="shared" si="544"/>
        <v/>
      </c>
      <c r="Y909" s="89"/>
      <c r="Z909" s="89"/>
      <c r="AB909" s="63"/>
      <c r="AR909" s="63"/>
      <c r="AS909" s="89"/>
      <c r="AT909" s="89"/>
      <c r="AU909" s="99"/>
      <c r="AV909" s="89"/>
      <c r="AW909" s="98" t="e">
        <f t="shared" si="545"/>
        <v>#REF!</v>
      </c>
      <c r="AX909" s="98" t="e">
        <f t="shared" si="546"/>
        <v>#REF!</v>
      </c>
      <c r="AY909" s="89"/>
      <c r="AZ909" s="98" t="e">
        <f t="shared" si="547"/>
        <v>#REF!</v>
      </c>
      <c r="BA909" s="98" t="e">
        <f t="shared" si="548"/>
        <v>#REF!</v>
      </c>
      <c r="BB909" s="89"/>
      <c r="BC909" s="98" t="e">
        <f t="shared" si="549"/>
        <v>#REF!</v>
      </c>
      <c r="BD909" s="98" t="e">
        <f t="shared" si="550"/>
        <v>#REF!</v>
      </c>
      <c r="BE909" s="89"/>
      <c r="BF909" s="98" t="e">
        <f t="shared" si="551"/>
        <v>#REF!</v>
      </c>
      <c r="BG909" s="98" t="e">
        <f t="shared" si="552"/>
        <v>#REF!</v>
      </c>
      <c r="BH909" s="89"/>
      <c r="BI909" s="98" t="e">
        <f t="shared" si="553"/>
        <v>#REF!</v>
      </c>
      <c r="BJ909" s="98" t="e">
        <f t="shared" si="554"/>
        <v>#REF!</v>
      </c>
      <c r="BK909" s="89"/>
      <c r="BL909" s="98" t="str">
        <f t="shared" si="555"/>
        <v/>
      </c>
      <c r="BM909" s="98" t="str">
        <f t="shared" si="556"/>
        <v/>
      </c>
      <c r="BN909" s="89"/>
      <c r="BO909" s="98" t="str">
        <f t="shared" si="557"/>
        <v/>
      </c>
      <c r="BP909" s="98" t="str">
        <f t="shared" si="558"/>
        <v/>
      </c>
      <c r="BQ909" s="89"/>
      <c r="BR909" s="98" t="str">
        <f t="shared" si="559"/>
        <v/>
      </c>
      <c r="BS909" s="98" t="str">
        <f t="shared" si="560"/>
        <v/>
      </c>
      <c r="BT909" s="89"/>
      <c r="BU909" s="98" t="str">
        <f t="shared" si="561"/>
        <v/>
      </c>
      <c r="BV909" s="98" t="str">
        <f t="shared" si="562"/>
        <v/>
      </c>
      <c r="BW909" s="89"/>
      <c r="BX909" s="63"/>
    </row>
    <row r="910" spans="1:76" s="59" customFormat="1" x14ac:dyDescent="0.25">
      <c r="A910" s="83">
        <v>18</v>
      </c>
      <c r="B910" s="109" t="str">
        <f t="shared" si="540"/>
        <v xml:space="preserve">: </v>
      </c>
      <c r="C910" s="106"/>
      <c r="D910" s="106"/>
      <c r="E910" s="108"/>
      <c r="F910" s="106"/>
      <c r="G910" s="108"/>
      <c r="H910" s="107"/>
      <c r="I910" s="106"/>
      <c r="J910" s="106"/>
      <c r="K910" s="104"/>
      <c r="L910" s="104"/>
      <c r="M910" s="104"/>
      <c r="N910" s="105"/>
      <c r="O910" s="105"/>
      <c r="P910" s="104"/>
      <c r="Q910" s="440"/>
      <c r="R910" s="440"/>
      <c r="S910" s="64"/>
      <c r="T910" s="103"/>
      <c r="U910" s="101" t="str">
        <f t="shared" si="541"/>
        <v/>
      </c>
      <c r="V910" s="102" t="str">
        <f t="shared" si="542"/>
        <v/>
      </c>
      <c r="W910" s="101" t="str">
        <f t="shared" si="543"/>
        <v/>
      </c>
      <c r="X910" s="100" t="str">
        <f t="shared" si="544"/>
        <v/>
      </c>
      <c r="Y910" s="89"/>
      <c r="Z910" s="89"/>
      <c r="AB910" s="63"/>
      <c r="AR910" s="63"/>
      <c r="AS910" s="89"/>
      <c r="AT910" s="89"/>
      <c r="AU910" s="99"/>
      <c r="AV910" s="89"/>
      <c r="AW910" s="98" t="e">
        <f t="shared" si="545"/>
        <v>#REF!</v>
      </c>
      <c r="AX910" s="98" t="e">
        <f t="shared" si="546"/>
        <v>#REF!</v>
      </c>
      <c r="AY910" s="89"/>
      <c r="AZ910" s="98" t="e">
        <f t="shared" si="547"/>
        <v>#REF!</v>
      </c>
      <c r="BA910" s="98" t="e">
        <f t="shared" si="548"/>
        <v>#REF!</v>
      </c>
      <c r="BB910" s="89"/>
      <c r="BC910" s="98" t="e">
        <f t="shared" si="549"/>
        <v>#REF!</v>
      </c>
      <c r="BD910" s="98" t="e">
        <f t="shared" si="550"/>
        <v>#REF!</v>
      </c>
      <c r="BE910" s="89"/>
      <c r="BF910" s="98" t="e">
        <f t="shared" si="551"/>
        <v>#REF!</v>
      </c>
      <c r="BG910" s="98" t="e">
        <f t="shared" si="552"/>
        <v>#REF!</v>
      </c>
      <c r="BH910" s="89"/>
      <c r="BI910" s="98" t="e">
        <f t="shared" si="553"/>
        <v>#REF!</v>
      </c>
      <c r="BJ910" s="98" t="e">
        <f t="shared" si="554"/>
        <v>#REF!</v>
      </c>
      <c r="BK910" s="89"/>
      <c r="BL910" s="98" t="str">
        <f t="shared" si="555"/>
        <v/>
      </c>
      <c r="BM910" s="98" t="str">
        <f t="shared" si="556"/>
        <v/>
      </c>
      <c r="BN910" s="89"/>
      <c r="BO910" s="98" t="str">
        <f t="shared" si="557"/>
        <v/>
      </c>
      <c r="BP910" s="98" t="str">
        <f t="shared" si="558"/>
        <v/>
      </c>
      <c r="BQ910" s="89"/>
      <c r="BR910" s="98" t="str">
        <f t="shared" si="559"/>
        <v/>
      </c>
      <c r="BS910" s="98" t="str">
        <f t="shared" si="560"/>
        <v/>
      </c>
      <c r="BT910" s="89"/>
      <c r="BU910" s="98" t="str">
        <f t="shared" si="561"/>
        <v/>
      </c>
      <c r="BV910" s="98" t="str">
        <f t="shared" si="562"/>
        <v/>
      </c>
      <c r="BW910" s="89"/>
      <c r="BX910" s="63"/>
    </row>
    <row r="911" spans="1:76" s="59" customFormat="1" x14ac:dyDescent="0.25">
      <c r="A911" s="83">
        <v>19</v>
      </c>
      <c r="B911" s="109" t="str">
        <f t="shared" si="540"/>
        <v xml:space="preserve">: </v>
      </c>
      <c r="C911" s="106"/>
      <c r="D911" s="106"/>
      <c r="E911" s="108"/>
      <c r="F911" s="106"/>
      <c r="G911" s="108"/>
      <c r="H911" s="107"/>
      <c r="I911" s="106"/>
      <c r="J911" s="106"/>
      <c r="K911" s="104"/>
      <c r="L911" s="104"/>
      <c r="M911" s="104"/>
      <c r="N911" s="105"/>
      <c r="O911" s="105"/>
      <c r="P911" s="104"/>
      <c r="Q911" s="440"/>
      <c r="R911" s="440"/>
      <c r="S911" s="64"/>
      <c r="T911" s="103"/>
      <c r="U911" s="101" t="str">
        <f t="shared" si="541"/>
        <v/>
      </c>
      <c r="V911" s="102" t="str">
        <f t="shared" si="542"/>
        <v/>
      </c>
      <c r="W911" s="101" t="str">
        <f t="shared" si="543"/>
        <v/>
      </c>
      <c r="X911" s="100" t="str">
        <f t="shared" si="544"/>
        <v/>
      </c>
      <c r="Y911" s="89"/>
      <c r="Z911" s="89"/>
      <c r="AB911" s="63"/>
      <c r="AR911" s="63"/>
      <c r="AS911" s="89"/>
      <c r="AT911" s="89"/>
      <c r="AU911" s="99"/>
      <c r="AV911" s="89"/>
      <c r="AW911" s="98" t="e">
        <f t="shared" si="545"/>
        <v>#REF!</v>
      </c>
      <c r="AX911" s="98" t="e">
        <f t="shared" si="546"/>
        <v>#REF!</v>
      </c>
      <c r="AY911" s="89"/>
      <c r="AZ911" s="98" t="e">
        <f t="shared" si="547"/>
        <v>#REF!</v>
      </c>
      <c r="BA911" s="98" t="e">
        <f t="shared" si="548"/>
        <v>#REF!</v>
      </c>
      <c r="BB911" s="89"/>
      <c r="BC911" s="98" t="e">
        <f t="shared" si="549"/>
        <v>#REF!</v>
      </c>
      <c r="BD911" s="98" t="e">
        <f t="shared" si="550"/>
        <v>#REF!</v>
      </c>
      <c r="BE911" s="89"/>
      <c r="BF911" s="98" t="e">
        <f t="shared" si="551"/>
        <v>#REF!</v>
      </c>
      <c r="BG911" s="98" t="e">
        <f t="shared" si="552"/>
        <v>#REF!</v>
      </c>
      <c r="BH911" s="89"/>
      <c r="BI911" s="98" t="e">
        <f t="shared" si="553"/>
        <v>#REF!</v>
      </c>
      <c r="BJ911" s="98" t="e">
        <f t="shared" si="554"/>
        <v>#REF!</v>
      </c>
      <c r="BK911" s="89"/>
      <c r="BL911" s="98" t="str">
        <f t="shared" si="555"/>
        <v/>
      </c>
      <c r="BM911" s="98" t="str">
        <f t="shared" si="556"/>
        <v/>
      </c>
      <c r="BN911" s="89"/>
      <c r="BO911" s="98" t="str">
        <f t="shared" si="557"/>
        <v/>
      </c>
      <c r="BP911" s="98" t="str">
        <f t="shared" si="558"/>
        <v/>
      </c>
      <c r="BQ911" s="89"/>
      <c r="BR911" s="98" t="str">
        <f t="shared" si="559"/>
        <v/>
      </c>
      <c r="BS911" s="98" t="str">
        <f t="shared" si="560"/>
        <v/>
      </c>
      <c r="BT911" s="89"/>
      <c r="BU911" s="98" t="str">
        <f t="shared" si="561"/>
        <v/>
      </c>
      <c r="BV911" s="98" t="str">
        <f t="shared" si="562"/>
        <v/>
      </c>
      <c r="BW911" s="89"/>
      <c r="BX911" s="63"/>
    </row>
    <row r="912" spans="1:76" s="59" customFormat="1" x14ac:dyDescent="0.25">
      <c r="A912" s="83">
        <v>20</v>
      </c>
      <c r="B912" s="109" t="str">
        <f t="shared" si="540"/>
        <v xml:space="preserve">: </v>
      </c>
      <c r="C912" s="106"/>
      <c r="D912" s="106"/>
      <c r="E912" s="108"/>
      <c r="F912" s="106"/>
      <c r="G912" s="108"/>
      <c r="H912" s="107"/>
      <c r="I912" s="106"/>
      <c r="J912" s="106"/>
      <c r="K912" s="104"/>
      <c r="L912" s="104"/>
      <c r="M912" s="104"/>
      <c r="N912" s="105"/>
      <c r="O912" s="105"/>
      <c r="P912" s="104"/>
      <c r="Q912" s="440"/>
      <c r="R912" s="440"/>
      <c r="S912" s="64"/>
      <c r="T912" s="103"/>
      <c r="U912" s="101" t="str">
        <f t="shared" si="541"/>
        <v/>
      </c>
      <c r="V912" s="102" t="str">
        <f t="shared" si="542"/>
        <v/>
      </c>
      <c r="W912" s="101" t="str">
        <f t="shared" si="543"/>
        <v/>
      </c>
      <c r="X912" s="100" t="str">
        <f t="shared" si="544"/>
        <v/>
      </c>
      <c r="Y912" s="89"/>
      <c r="Z912" s="89"/>
      <c r="AB912" s="63"/>
      <c r="AR912" s="63"/>
      <c r="AS912" s="89"/>
      <c r="AT912" s="89"/>
      <c r="AU912" s="99"/>
      <c r="AV912" s="89"/>
      <c r="AW912" s="98" t="e">
        <f t="shared" si="545"/>
        <v>#REF!</v>
      </c>
      <c r="AX912" s="98" t="e">
        <f t="shared" si="546"/>
        <v>#REF!</v>
      </c>
      <c r="AY912" s="89"/>
      <c r="AZ912" s="98" t="e">
        <f t="shared" si="547"/>
        <v>#REF!</v>
      </c>
      <c r="BA912" s="98" t="e">
        <f t="shared" si="548"/>
        <v>#REF!</v>
      </c>
      <c r="BB912" s="89"/>
      <c r="BC912" s="98" t="e">
        <f t="shared" si="549"/>
        <v>#REF!</v>
      </c>
      <c r="BD912" s="98" t="e">
        <f t="shared" si="550"/>
        <v>#REF!</v>
      </c>
      <c r="BE912" s="89"/>
      <c r="BF912" s="98" t="e">
        <f t="shared" si="551"/>
        <v>#REF!</v>
      </c>
      <c r="BG912" s="98" t="e">
        <f t="shared" si="552"/>
        <v>#REF!</v>
      </c>
      <c r="BH912" s="89"/>
      <c r="BI912" s="98" t="e">
        <f t="shared" si="553"/>
        <v>#REF!</v>
      </c>
      <c r="BJ912" s="98" t="e">
        <f t="shared" si="554"/>
        <v>#REF!</v>
      </c>
      <c r="BK912" s="89"/>
      <c r="BL912" s="98" t="str">
        <f t="shared" si="555"/>
        <v/>
      </c>
      <c r="BM912" s="98" t="str">
        <f t="shared" si="556"/>
        <v/>
      </c>
      <c r="BN912" s="89"/>
      <c r="BO912" s="98" t="str">
        <f t="shared" si="557"/>
        <v/>
      </c>
      <c r="BP912" s="98" t="str">
        <f t="shared" si="558"/>
        <v/>
      </c>
      <c r="BQ912" s="89"/>
      <c r="BR912" s="98" t="str">
        <f t="shared" si="559"/>
        <v/>
      </c>
      <c r="BS912" s="98" t="str">
        <f t="shared" si="560"/>
        <v/>
      </c>
      <c r="BT912" s="89"/>
      <c r="BU912" s="98" t="str">
        <f t="shared" si="561"/>
        <v/>
      </c>
      <c r="BV912" s="98" t="str">
        <f t="shared" si="562"/>
        <v/>
      </c>
      <c r="BW912" s="89"/>
      <c r="BX912" s="63"/>
    </row>
    <row r="913" spans="1:76" s="59" customFormat="1" x14ac:dyDescent="0.25">
      <c r="A913" s="83"/>
      <c r="B913" s="91" t="s">
        <v>64</v>
      </c>
      <c r="C913" s="92"/>
      <c r="D913" s="92"/>
      <c r="E913" s="92"/>
      <c r="F913" s="92"/>
      <c r="G913" s="92"/>
      <c r="H913" s="64"/>
      <c r="I913" s="89"/>
      <c r="J913" s="94"/>
      <c r="K913" s="64"/>
      <c r="L913" s="64"/>
      <c r="M913" s="64" t="s">
        <v>63</v>
      </c>
      <c r="N913" s="64"/>
      <c r="O913" s="64"/>
      <c r="P913" s="64"/>
      <c r="Q913" s="64"/>
      <c r="R913" s="64"/>
      <c r="S913" s="64"/>
      <c r="T913" s="94" t="s">
        <v>62</v>
      </c>
      <c r="U913" s="97">
        <f>AVERAGE(U893:U912)</f>
        <v>0.2415057625301528</v>
      </c>
      <c r="V913" s="97">
        <f>IF(U921="Y",SUM(V893:V912)/SUM(O893:O912),AVERAGE(V893:V912))</f>
        <v>0.2415057625301528</v>
      </c>
      <c r="W913" s="96" t="e">
        <f>SUM(W893:W912)/SUM(O893:O912)</f>
        <v>#DIV/0!</v>
      </c>
      <c r="X913" s="89"/>
      <c r="Y913" s="89"/>
      <c r="Z913" s="89"/>
      <c r="AB913" s="95"/>
      <c r="AR913" s="63"/>
      <c r="AS913" s="89"/>
      <c r="AT913" s="89"/>
      <c r="AU913" s="89"/>
      <c r="AV913" s="94" t="s">
        <v>62</v>
      </c>
      <c r="AW913" s="93" t="e">
        <f>AVERAGE(AW893:AW912)</f>
        <v>#REF!</v>
      </c>
      <c r="AX913" s="93" t="e">
        <f>SUM(AX893:AX912)/COUNTIF(AX893:AX912,"&gt;0")</f>
        <v>#REF!</v>
      </c>
      <c r="AY913" s="89"/>
      <c r="AZ913" s="93" t="e">
        <f>AVERAGE(AZ893:AZ912)</f>
        <v>#REF!</v>
      </c>
      <c r="BA913" s="93" t="e">
        <f>SUM(BA893:BA912)/COUNTIF(BA893:BA912,"&gt;0")</f>
        <v>#REF!</v>
      </c>
      <c r="BB913" s="89"/>
      <c r="BC913" s="93" t="e">
        <f>AVERAGE(BC893:BC912)</f>
        <v>#REF!</v>
      </c>
      <c r="BD913" s="93" t="e">
        <f>SUM(BD893:BD912)/COUNTIF(BD893:BD912,"&gt;0")</f>
        <v>#REF!</v>
      </c>
      <c r="BE913" s="89"/>
      <c r="BF913" s="93" t="e">
        <f>AVERAGE(BF893:BF912)</f>
        <v>#REF!</v>
      </c>
      <c r="BG913" s="93" t="e">
        <f>SUM(BG893:BG912)/COUNTIF(BG893:BG912,"&gt;0")</f>
        <v>#REF!</v>
      </c>
      <c r="BH913" s="89"/>
      <c r="BI913" s="93" t="e">
        <f>AVERAGE(BI893:BI912)</f>
        <v>#REF!</v>
      </c>
      <c r="BJ913" s="93" t="e">
        <f>SUM(BJ893:BJ912)/COUNTIF(BJ893:BJ912,"&gt;0")</f>
        <v>#REF!</v>
      </c>
      <c r="BK913" s="94"/>
      <c r="BL913" s="93" t="e">
        <f>AVERAGE(BL893:BL912)</f>
        <v>#DIV/0!</v>
      </c>
      <c r="BM913" s="93" t="e">
        <f>SUM(BM893:BM912)/COUNTIF(BM893:BM912,"&gt;0")</f>
        <v>#DIV/0!</v>
      </c>
      <c r="BN913" s="89"/>
      <c r="BO913" s="93" t="e">
        <f>AVERAGE(BO893:BO912)</f>
        <v>#DIV/0!</v>
      </c>
      <c r="BP913" s="93" t="e">
        <f>SUM(BP893:BP912)/COUNTIF(BP893:BP912,"&gt;0")</f>
        <v>#DIV/0!</v>
      </c>
      <c r="BQ913" s="89"/>
      <c r="BR913" s="93" t="e">
        <f>AVERAGE(BR893:BR912)</f>
        <v>#DIV/0!</v>
      </c>
      <c r="BS913" s="93" t="e">
        <f>SUM(BS893:BS912)/COUNTIF(BS893:BS912,"&gt;0")</f>
        <v>#DIV/0!</v>
      </c>
      <c r="BT913" s="89"/>
      <c r="BU913" s="93">
        <f>AVERAGE(BU893:BU912)</f>
        <v>0.16200000000000001</v>
      </c>
      <c r="BV913" s="93">
        <f>SUM(BV893:BV912)/COUNTIF(BV893:BV912,"&gt;0")</f>
        <v>0.16200000000000001</v>
      </c>
      <c r="BW913" s="89"/>
      <c r="BX913" s="63"/>
    </row>
    <row r="914" spans="1:76" s="59" customFormat="1" x14ac:dyDescent="0.25">
      <c r="A914" s="83"/>
      <c r="B914" s="91" t="s">
        <v>61</v>
      </c>
      <c r="C914" s="92" t="s">
        <v>60</v>
      </c>
      <c r="D914" s="372"/>
      <c r="E914" s="373"/>
      <c r="F914" s="373"/>
      <c r="G914" s="373"/>
      <c r="H914" s="373"/>
      <c r="I914" s="373"/>
      <c r="J914" s="373"/>
      <c r="K914" s="374"/>
      <c r="L914" s="64"/>
      <c r="M914" s="64"/>
      <c r="N914" s="64"/>
      <c r="O914" s="64"/>
      <c r="P914" s="64"/>
      <c r="Q914" s="64"/>
      <c r="R914" s="64"/>
      <c r="S914" s="64"/>
      <c r="T914" s="77" t="s">
        <v>57</v>
      </c>
      <c r="U914" s="88">
        <f>U913+X914*U917</f>
        <v>0.36171938304948187</v>
      </c>
      <c r="V914" s="88">
        <f>V913+X914*V917</f>
        <v>0.36171938304948187</v>
      </c>
      <c r="W914" s="88" t="e">
        <f>W913+X914*W917</f>
        <v>#DIV/0!</v>
      </c>
      <c r="X914" s="86">
        <v>1</v>
      </c>
      <c r="Y914" s="64" t="s">
        <v>59</v>
      </c>
      <c r="Z914" s="89"/>
      <c r="AA914" s="89" t="s">
        <v>58</v>
      </c>
      <c r="AB914" s="87"/>
      <c r="AR914" s="63"/>
      <c r="AS914" s="89"/>
      <c r="AT914" s="89"/>
      <c r="AU914" s="89"/>
      <c r="AV914" s="77" t="s">
        <v>57</v>
      </c>
      <c r="AW914" s="76" t="e">
        <f>AW913+(AW919*AW916)</f>
        <v>#REF!</v>
      </c>
      <c r="AX914" s="76" t="e">
        <f>AX913+(AX919*AW916)</f>
        <v>#REF!</v>
      </c>
      <c r="AY914" s="89"/>
      <c r="AZ914" s="76" t="e">
        <f>AZ913+(AZ919*AZ916)</f>
        <v>#REF!</v>
      </c>
      <c r="BA914" s="76" t="e">
        <f>BA913+(BA919*AZ916)</f>
        <v>#REF!</v>
      </c>
      <c r="BB914" s="89"/>
      <c r="BC914" s="76" t="e">
        <f>BC913+(BC919*BC916)</f>
        <v>#REF!</v>
      </c>
      <c r="BD914" s="76" t="e">
        <f>BD913+(BD919*BC916)</f>
        <v>#REF!</v>
      </c>
      <c r="BE914" s="89"/>
      <c r="BF914" s="76" t="e">
        <f>BF913+(BF919*BF916)</f>
        <v>#REF!</v>
      </c>
      <c r="BG914" s="76" t="e">
        <f>BG913+(BG919*BF916)</f>
        <v>#REF!</v>
      </c>
      <c r="BH914" s="89"/>
      <c r="BI914" s="76" t="e">
        <f>BI913+(BI919*BI916)</f>
        <v>#REF!</v>
      </c>
      <c r="BJ914" s="76" t="e">
        <f>BJ913+(BJ919*BI916)</f>
        <v>#REF!</v>
      </c>
      <c r="BK914" s="77"/>
      <c r="BL914" s="76" t="e">
        <f>BL913+(BL919*BL916)</f>
        <v>#DIV/0!</v>
      </c>
      <c r="BM914" s="76" t="e">
        <f>BM913+(BM919*BL916)</f>
        <v>#DIV/0!</v>
      </c>
      <c r="BN914" s="89"/>
      <c r="BO914" s="76" t="e">
        <f>BO913+(BO919*BO916)</f>
        <v>#DIV/0!</v>
      </c>
      <c r="BP914" s="76" t="e">
        <f>BP913+(BP919*BO916)</f>
        <v>#DIV/0!</v>
      </c>
      <c r="BQ914" s="89"/>
      <c r="BR914" s="76" t="e">
        <f>BR913+(BR919*BR916)</f>
        <v>#DIV/0!</v>
      </c>
      <c r="BS914" s="76" t="e">
        <f>BS913+(BS919*BR916)</f>
        <v>#DIV/0!</v>
      </c>
      <c r="BT914" s="89"/>
      <c r="BU914" s="76">
        <f>BU913+(BU919*BU916)</f>
        <v>0.16200000000000001</v>
      </c>
      <c r="BV914" s="76">
        <f>BV913+(BV919*BU916)</f>
        <v>0.16200000000000001</v>
      </c>
      <c r="BW914" s="89"/>
      <c r="BX914" s="63"/>
    </row>
    <row r="915" spans="1:76" s="59" customFormat="1" x14ac:dyDescent="0.25">
      <c r="A915" s="83"/>
      <c r="B915" s="91" t="s">
        <v>56</v>
      </c>
      <c r="C915" s="83"/>
      <c r="D915" s="375"/>
      <c r="E915" s="376"/>
      <c r="F915" s="376"/>
      <c r="G915" s="376"/>
      <c r="H915" s="376"/>
      <c r="I915" s="376"/>
      <c r="J915" s="376"/>
      <c r="K915" s="377"/>
      <c r="L915" s="89"/>
      <c r="M915" s="89"/>
      <c r="N915" s="64"/>
      <c r="O915" s="64"/>
      <c r="P915" s="64"/>
      <c r="Q915" s="64"/>
      <c r="R915" s="64"/>
      <c r="S915" s="64"/>
      <c r="T915" s="77" t="s">
        <v>54</v>
      </c>
      <c r="U915" s="88">
        <f>IF($AA915="Y",MIN(U893:U912),U913-$X915*U917)</f>
        <v>0.12129214201082372</v>
      </c>
      <c r="V915" s="88">
        <f>IF($AA915="Y",MIN(V893:V912),V913-$X915*V917)</f>
        <v>0.12129214201082372</v>
      </c>
      <c r="W915" s="88" t="e">
        <f>IF($AA915="Y",MIN(W893:W912),W913-$X915*W917)</f>
        <v>#DIV/0!</v>
      </c>
      <c r="X915" s="86">
        <v>1</v>
      </c>
      <c r="Y915" s="64" t="s">
        <v>55</v>
      </c>
      <c r="Z915" s="89"/>
      <c r="AA915" s="90" t="s">
        <v>47</v>
      </c>
      <c r="AB915" s="87"/>
      <c r="AR915" s="63"/>
      <c r="AS915" s="89"/>
      <c r="AT915" s="89"/>
      <c r="AU915" s="89"/>
      <c r="AV915" s="77" t="s">
        <v>54</v>
      </c>
      <c r="AW915" s="76" t="e">
        <f>AW913-(AW919*AW917)</f>
        <v>#REF!</v>
      </c>
      <c r="AX915" s="76" t="e">
        <f>AX913-(AX919*AW917)</f>
        <v>#REF!</v>
      </c>
      <c r="AY915" s="89"/>
      <c r="AZ915" s="76" t="e">
        <f>AZ913-(AZ919*AZ917)</f>
        <v>#REF!</v>
      </c>
      <c r="BA915" s="76" t="e">
        <f>BA913-(BA919*AZ917)</f>
        <v>#REF!</v>
      </c>
      <c r="BB915" s="89"/>
      <c r="BC915" s="76" t="e">
        <f>BC913-(BC919*BC917)</f>
        <v>#REF!</v>
      </c>
      <c r="BD915" s="76" t="e">
        <f>BD913-(BD919*BC917)</f>
        <v>#REF!</v>
      </c>
      <c r="BE915" s="89"/>
      <c r="BF915" s="76" t="e">
        <f>BF913-(BF919*BF917)</f>
        <v>#REF!</v>
      </c>
      <c r="BG915" s="76" t="e">
        <f>BG913-(BG919*BF917)</f>
        <v>#REF!</v>
      </c>
      <c r="BH915" s="89"/>
      <c r="BI915" s="76" t="e">
        <f>BI913-(BI919*BI917)</f>
        <v>#REF!</v>
      </c>
      <c r="BJ915" s="76" t="e">
        <f>BJ913-(BJ919*BI917)</f>
        <v>#REF!</v>
      </c>
      <c r="BK915" s="77"/>
      <c r="BL915" s="76" t="e">
        <f>BL913-(BL919*BL917)</f>
        <v>#DIV/0!</v>
      </c>
      <c r="BM915" s="76" t="e">
        <f>BM913-(BM919*BL917)</f>
        <v>#DIV/0!</v>
      </c>
      <c r="BN915" s="89"/>
      <c r="BO915" s="76" t="e">
        <f>BO913-(BO919*BO917)</f>
        <v>#DIV/0!</v>
      </c>
      <c r="BP915" s="76" t="e">
        <f>BP913-(BP919*BO917)</f>
        <v>#DIV/0!</v>
      </c>
      <c r="BQ915" s="89"/>
      <c r="BR915" s="76" t="e">
        <f>BR913-(BR919*BR917)</f>
        <v>#DIV/0!</v>
      </c>
      <c r="BS915" s="76" t="e">
        <f>BS913-(BS919*BR917)</f>
        <v>#DIV/0!</v>
      </c>
      <c r="BT915" s="89"/>
      <c r="BU915" s="76">
        <f>BU913-(BU919*BU917)</f>
        <v>0.16200000000000001</v>
      </c>
      <c r="BV915" s="76">
        <f>BV913-(BV919*BU917)</f>
        <v>0.16200000000000001</v>
      </c>
      <c r="BW915" s="89"/>
      <c r="BX915" s="63"/>
    </row>
    <row r="916" spans="1:76" s="59" customFormat="1" ht="14.25" x14ac:dyDescent="0.2">
      <c r="A916" s="83"/>
      <c r="B916" s="83"/>
      <c r="C916" s="83"/>
      <c r="D916" s="375"/>
      <c r="E916" s="376"/>
      <c r="F916" s="376"/>
      <c r="G916" s="376"/>
      <c r="H916" s="376"/>
      <c r="I916" s="376"/>
      <c r="J916" s="376"/>
      <c r="K916" s="377"/>
      <c r="L916" s="64"/>
      <c r="M916" s="64"/>
      <c r="N916" s="64"/>
      <c r="O916" s="64"/>
      <c r="P916" s="64"/>
      <c r="Q916" s="64"/>
      <c r="R916" s="64"/>
      <c r="S916" s="64"/>
      <c r="T916" s="77" t="s">
        <v>51</v>
      </c>
      <c r="U916" s="88" t="str">
        <f>IF((0.67*U917)&gt;U913,"no","yes")</f>
        <v>yes</v>
      </c>
      <c r="V916" s="88" t="str">
        <f>IF((0.67*V917)&gt;V913,"no","yes")</f>
        <v>yes</v>
      </c>
      <c r="W916" s="88" t="e">
        <f>IF((0.67*W917)&gt;W913,"no","yes")</f>
        <v>#DIV/0!</v>
      </c>
      <c r="X916" s="64"/>
      <c r="Y916" s="64"/>
      <c r="Z916" s="64"/>
      <c r="AB916" s="87"/>
      <c r="AR916" s="63"/>
      <c r="AS916" s="64"/>
      <c r="AT916" s="64"/>
      <c r="AU916" s="360" t="s">
        <v>53</v>
      </c>
      <c r="AV916" s="361"/>
      <c r="AW916" s="86">
        <v>1</v>
      </c>
      <c r="AX916" s="64"/>
      <c r="AY916" s="64"/>
      <c r="AZ916" s="86">
        <v>1</v>
      </c>
      <c r="BA916" s="64"/>
      <c r="BB916" s="64"/>
      <c r="BC916" s="86">
        <v>1</v>
      </c>
      <c r="BD916" s="64"/>
      <c r="BE916" s="64"/>
      <c r="BF916" s="86">
        <v>1</v>
      </c>
      <c r="BG916" s="64"/>
      <c r="BH916" s="64"/>
      <c r="BI916" s="86">
        <v>1</v>
      </c>
      <c r="BJ916" s="64"/>
      <c r="BK916" s="77"/>
      <c r="BL916" s="86">
        <v>1</v>
      </c>
      <c r="BM916" s="64"/>
      <c r="BN916" s="64"/>
      <c r="BO916" s="86">
        <v>1</v>
      </c>
      <c r="BP916" s="64"/>
      <c r="BQ916" s="64"/>
      <c r="BR916" s="86">
        <v>1</v>
      </c>
      <c r="BS916" s="64"/>
      <c r="BT916" s="64"/>
      <c r="BU916" s="86">
        <v>1</v>
      </c>
      <c r="BV916" s="64"/>
      <c r="BW916" s="64"/>
      <c r="BX916" s="63"/>
    </row>
    <row r="917" spans="1:76" s="59" customFormat="1" ht="14.25" x14ac:dyDescent="0.2">
      <c r="A917" s="83"/>
      <c r="B917" s="83"/>
      <c r="C917" s="83"/>
      <c r="D917" s="375"/>
      <c r="E917" s="376"/>
      <c r="F917" s="376"/>
      <c r="G917" s="376"/>
      <c r="H917" s="376"/>
      <c r="I917" s="376"/>
      <c r="J917" s="376"/>
      <c r="K917" s="377"/>
      <c r="L917" s="64"/>
      <c r="M917" s="64"/>
      <c r="N917" s="64"/>
      <c r="O917" s="64"/>
      <c r="P917" s="64"/>
      <c r="Q917" s="64"/>
      <c r="R917" s="64"/>
      <c r="S917" s="64"/>
      <c r="T917" s="77" t="s">
        <v>50</v>
      </c>
      <c r="U917" s="88">
        <f>_xlfn.STDEV.P(U893:U912)</f>
        <v>0.12021362051932907</v>
      </c>
      <c r="V917" s="88">
        <f t="array" ref="V917">IF(U921="Y",SQRT(SUM(IFERROR(O893:O912*(U893:U912-(V913))^2,0))/((COUNTIFS(O893:O912,"&lt;&gt;"&amp;"")-1)/COUNTIFS(O893:O912,"&lt;&gt;"&amp;"")*SUM(O893:O912))),_xlfn.STDEV.P(V893:V912))</f>
        <v>0.12021362051932907</v>
      </c>
      <c r="W917" s="88" t="e">
        <f t="array" ref="W917">SQRT(SUM(IFERROR(O893:O912*(U893:U912-(W913))^2,0))/((COUNTIFS(O893:O912,"&lt;&gt;"&amp;"")-1)/COUNTIFS(O893:O912,"&lt;&gt;"&amp;"")*SUM(O893:O912)))</f>
        <v>#DIV/0!</v>
      </c>
      <c r="X917" s="64"/>
      <c r="Y917" s="64"/>
      <c r="Z917" s="64"/>
      <c r="AB917" s="87"/>
      <c r="AR917" s="63"/>
      <c r="AS917" s="64"/>
      <c r="AT917" s="64"/>
      <c r="AU917" s="360"/>
      <c r="AV917" s="361"/>
      <c r="AW917" s="86">
        <v>1</v>
      </c>
      <c r="AX917" s="64"/>
      <c r="AY917" s="64"/>
      <c r="AZ917" s="86">
        <v>1</v>
      </c>
      <c r="BA917" s="64"/>
      <c r="BB917" s="64"/>
      <c r="BC917" s="86">
        <v>1</v>
      </c>
      <c r="BD917" s="64"/>
      <c r="BE917" s="64"/>
      <c r="BF917" s="86">
        <v>1</v>
      </c>
      <c r="BG917" s="64"/>
      <c r="BH917" s="64"/>
      <c r="BI917" s="86">
        <v>1</v>
      </c>
      <c r="BJ917" s="64"/>
      <c r="BK917" s="77"/>
      <c r="BL917" s="86">
        <v>1</v>
      </c>
      <c r="BM917" s="64"/>
      <c r="BN917" s="64"/>
      <c r="BO917" s="86">
        <v>1</v>
      </c>
      <c r="BP917" s="64"/>
      <c r="BQ917" s="64"/>
      <c r="BR917" s="86">
        <v>1</v>
      </c>
      <c r="BS917" s="64"/>
      <c r="BT917" s="64"/>
      <c r="BU917" s="86">
        <v>1</v>
      </c>
      <c r="BV917" s="64"/>
      <c r="BW917" s="64"/>
      <c r="BX917" s="63"/>
    </row>
    <row r="918" spans="1:76" s="59" customFormat="1" x14ac:dyDescent="0.25">
      <c r="A918" s="64"/>
      <c r="B918" s="64"/>
      <c r="C918" s="83"/>
      <c r="D918" s="375"/>
      <c r="E918" s="376"/>
      <c r="F918" s="376"/>
      <c r="G918" s="376"/>
      <c r="H918" s="376"/>
      <c r="I918" s="376"/>
      <c r="J918" s="376"/>
      <c r="K918" s="377"/>
      <c r="L918" s="64"/>
      <c r="M918" s="64"/>
      <c r="N918" s="64"/>
      <c r="O918" s="64"/>
      <c r="P918" s="64"/>
      <c r="Q918" s="64"/>
      <c r="R918" s="64"/>
      <c r="S918" s="64"/>
      <c r="T918" s="73" t="s">
        <v>48</v>
      </c>
      <c r="U918" s="85">
        <f>COUNTIF(U893:U912,"&gt;0")</f>
        <v>8</v>
      </c>
      <c r="V918" s="85">
        <f>COUNTIF(V893:V912,"&gt;0")</f>
        <v>8</v>
      </c>
      <c r="W918" s="81"/>
      <c r="X918" s="84" t="s">
        <v>52</v>
      </c>
      <c r="Y918" s="64"/>
      <c r="Z918" s="64"/>
      <c r="AB918" s="63"/>
      <c r="AR918" s="63"/>
      <c r="AS918" s="64"/>
      <c r="AT918" s="64"/>
      <c r="AU918" s="64"/>
      <c r="AV918" s="77" t="s">
        <v>51</v>
      </c>
      <c r="AW918" s="76" t="e">
        <f>IF((0.67*AW919)&gt;AW913,"no","yes")</f>
        <v>#REF!</v>
      </c>
      <c r="AX918" s="76" t="e">
        <f>IF((0.67*AX919)&gt;AX913,"no","yes")</f>
        <v>#REF!</v>
      </c>
      <c r="AY918" s="64"/>
      <c r="AZ918" s="76" t="e">
        <f>IF((0.67*AZ919)&gt;AZ913,"no","yes")</f>
        <v>#REF!</v>
      </c>
      <c r="BA918" s="76" t="e">
        <f>IF((0.67*BA919)&gt;BA913,"no","yes")</f>
        <v>#REF!</v>
      </c>
      <c r="BB918" s="64"/>
      <c r="BC918" s="76" t="e">
        <f>IF((0.67*BC919)&gt;BC913,"no","yes")</f>
        <v>#REF!</v>
      </c>
      <c r="BD918" s="76" t="e">
        <f>IF((0.67*BD919)&gt;BD913,"no","yes")</f>
        <v>#REF!</v>
      </c>
      <c r="BE918" s="64"/>
      <c r="BF918" s="76" t="e">
        <f>IF((0.67*BF919)&gt;BF913,"no","yes")</f>
        <v>#REF!</v>
      </c>
      <c r="BG918" s="76" t="e">
        <f>IF((0.67*BG919)&gt;BG913,"no","yes")</f>
        <v>#REF!</v>
      </c>
      <c r="BH918" s="64"/>
      <c r="BI918" s="76" t="e">
        <f>IF((0.67*BI919)&gt;BI913,"no","yes")</f>
        <v>#REF!</v>
      </c>
      <c r="BJ918" s="76" t="e">
        <f>IF((0.67*BJ919)&gt;BJ913,"no","yes")</f>
        <v>#REF!</v>
      </c>
      <c r="BK918" s="73"/>
      <c r="BL918" s="76" t="e">
        <f>IF((0.67*BL919)&gt;BL913,"no","yes")</f>
        <v>#DIV/0!</v>
      </c>
      <c r="BM918" s="76" t="e">
        <f>IF((0.67*BM919)&gt;BM913,"no","yes")</f>
        <v>#DIV/0!</v>
      </c>
      <c r="BN918" s="64"/>
      <c r="BO918" s="76" t="e">
        <f>IF((0.67*BO919)&gt;BO913,"no","yes")</f>
        <v>#DIV/0!</v>
      </c>
      <c r="BP918" s="76" t="e">
        <f>IF((0.67*BP919)&gt;BP913,"no","yes")</f>
        <v>#DIV/0!</v>
      </c>
      <c r="BQ918" s="64"/>
      <c r="BR918" s="76" t="e">
        <f>IF((0.67*BR919)&gt;BR913,"no","yes")</f>
        <v>#DIV/0!</v>
      </c>
      <c r="BS918" s="76" t="e">
        <f>IF((0.67*BS919)&gt;BS913,"no","yes")</f>
        <v>#DIV/0!</v>
      </c>
      <c r="BT918" s="64"/>
      <c r="BU918" s="76" t="str">
        <f>IF((0.67*BU919)&gt;BU913,"no","yes")</f>
        <v>yes</v>
      </c>
      <c r="BV918" s="76" t="str">
        <f>IF((0.67*BV919)&gt;BV913,"no","yes")</f>
        <v>yes</v>
      </c>
      <c r="BW918" s="64"/>
      <c r="BX918" s="63"/>
    </row>
    <row r="919" spans="1:76" s="59" customFormat="1" ht="14.25" x14ac:dyDescent="0.2">
      <c r="C919" s="83"/>
      <c r="D919" s="375"/>
      <c r="E919" s="376"/>
      <c r="F919" s="376"/>
      <c r="G919" s="376"/>
      <c r="H919" s="376"/>
      <c r="I919" s="376"/>
      <c r="J919" s="376"/>
      <c r="K919" s="377"/>
      <c r="L919" s="64"/>
      <c r="M919" s="64"/>
      <c r="N919" s="64"/>
      <c r="O919" s="64"/>
      <c r="P919" s="64"/>
      <c r="Q919" s="64"/>
      <c r="R919" s="64"/>
      <c r="S919" s="64"/>
      <c r="T919" s="64"/>
      <c r="U919" s="82"/>
      <c r="V919" s="81"/>
      <c r="W919" s="81"/>
      <c r="X919" s="80"/>
      <c r="Y919" s="79"/>
      <c r="Z919" s="78"/>
      <c r="AB919" s="63"/>
      <c r="AR919" s="63"/>
      <c r="AS919" s="64"/>
      <c r="AT919" s="64"/>
      <c r="AU919" s="64"/>
      <c r="AV919" s="77" t="s">
        <v>50</v>
      </c>
      <c r="AW919" s="76" t="e">
        <f>_xlfn.STDEV.P(AW893:AW912)</f>
        <v>#REF!</v>
      </c>
      <c r="AX919" s="76" t="e">
        <f>_xlfn.STDEV.P(AX893:AX912)</f>
        <v>#REF!</v>
      </c>
      <c r="AY919" s="64"/>
      <c r="AZ919" s="76" t="e">
        <f>_xlfn.STDEV.P(AZ893:AZ912)</f>
        <v>#REF!</v>
      </c>
      <c r="BA919" s="76" t="e">
        <f>_xlfn.STDEV.P(BA893:BA912)</f>
        <v>#REF!</v>
      </c>
      <c r="BB919" s="64"/>
      <c r="BC919" s="76" t="e">
        <f>_xlfn.STDEV.P(BC893:BC912)</f>
        <v>#REF!</v>
      </c>
      <c r="BD919" s="76" t="e">
        <f>_xlfn.STDEV.P(BD893:BD912)</f>
        <v>#REF!</v>
      </c>
      <c r="BE919" s="64"/>
      <c r="BF919" s="76" t="e">
        <f>_xlfn.STDEV.P(BF893:BF912)</f>
        <v>#REF!</v>
      </c>
      <c r="BG919" s="76" t="e">
        <f>_xlfn.STDEV.P(BG893:BG912)</f>
        <v>#REF!</v>
      </c>
      <c r="BH919" s="64"/>
      <c r="BI919" s="76" t="e">
        <f>_xlfn.STDEV.P(BI893:BI912)</f>
        <v>#REF!</v>
      </c>
      <c r="BJ919" s="76" t="e">
        <f>_xlfn.STDEV.P(BJ893:BJ912)</f>
        <v>#REF!</v>
      </c>
      <c r="BK919" s="64"/>
      <c r="BL919" s="76" t="e">
        <f>_xlfn.STDEV.P(BL893:BL912)</f>
        <v>#DIV/0!</v>
      </c>
      <c r="BM919" s="76" t="e">
        <f>_xlfn.STDEV.P(BM893:BM912)</f>
        <v>#DIV/0!</v>
      </c>
      <c r="BN919" s="64"/>
      <c r="BO919" s="76" t="e">
        <f>_xlfn.STDEV.P(BO893:BO912)</f>
        <v>#DIV/0!</v>
      </c>
      <c r="BP919" s="76" t="e">
        <f>_xlfn.STDEV.P(BP893:BP912)</f>
        <v>#DIV/0!</v>
      </c>
      <c r="BQ919" s="64"/>
      <c r="BR919" s="76" t="e">
        <f>_xlfn.STDEV.P(BR893:BR912)</f>
        <v>#DIV/0!</v>
      </c>
      <c r="BS919" s="76" t="e">
        <f>_xlfn.STDEV.P(BS893:BS912)</f>
        <v>#DIV/0!</v>
      </c>
      <c r="BT919" s="64"/>
      <c r="BU919" s="76">
        <f>_xlfn.STDEV.P(BU893:BU912)</f>
        <v>0</v>
      </c>
      <c r="BV919" s="76">
        <f>_xlfn.STDEV.P(BV893:BV912)</f>
        <v>0</v>
      </c>
      <c r="BX919" s="63"/>
    </row>
    <row r="920" spans="1:76" s="59" customFormat="1" x14ac:dyDescent="0.2">
      <c r="C920" s="83"/>
      <c r="D920" s="375"/>
      <c r="E920" s="376"/>
      <c r="F920" s="376"/>
      <c r="G920" s="376"/>
      <c r="H920" s="376"/>
      <c r="I920" s="376"/>
      <c r="J920" s="376"/>
      <c r="K920" s="377"/>
      <c r="L920" s="64"/>
      <c r="M920" s="64"/>
      <c r="N920" s="64"/>
      <c r="O920" s="64"/>
      <c r="P920" s="64"/>
      <c r="Q920" s="64"/>
      <c r="R920" s="64"/>
      <c r="S920" s="64"/>
      <c r="T920" s="64"/>
      <c r="U920" s="74" t="s">
        <v>49</v>
      </c>
      <c r="V920" s="64"/>
      <c r="W920" s="64"/>
      <c r="X920" s="70"/>
      <c r="Y920" s="69"/>
      <c r="Z920" s="68"/>
      <c r="AB920" s="63"/>
      <c r="AR920" s="63"/>
      <c r="AS920" s="64"/>
      <c r="AT920" s="64"/>
      <c r="AU920" s="64"/>
      <c r="AV920" s="73" t="s">
        <v>48</v>
      </c>
      <c r="AW920" s="72">
        <f>COUNTIF(AW893:AW912,"&gt;0")</f>
        <v>0</v>
      </c>
      <c r="AX920" s="72">
        <f>COUNTIF(AX893:AX912,"&gt;0")</f>
        <v>0</v>
      </c>
      <c r="AY920" s="64"/>
      <c r="AZ920" s="72">
        <f>COUNTIF(AZ893:AZ912,"&gt;0")</f>
        <v>0</v>
      </c>
      <c r="BA920" s="72">
        <f>COUNTIF(BA893:BA912,"&gt;0")</f>
        <v>0</v>
      </c>
      <c r="BB920" s="64"/>
      <c r="BC920" s="72">
        <f>COUNTIF(BC893:BC912,"&gt;0")</f>
        <v>0</v>
      </c>
      <c r="BD920" s="72">
        <f>COUNTIF(BD893:BD912,"&gt;0")</f>
        <v>0</v>
      </c>
      <c r="BE920" s="64"/>
      <c r="BF920" s="72">
        <f>COUNTIF(BF893:BF912,"&gt;0")</f>
        <v>0</v>
      </c>
      <c r="BG920" s="72">
        <f>COUNTIF(BG893:BG912,"&gt;0")</f>
        <v>0</v>
      </c>
      <c r="BH920" s="64"/>
      <c r="BI920" s="72">
        <f>COUNTIF(BI893:BI912,"&gt;0")</f>
        <v>0</v>
      </c>
      <c r="BJ920" s="72">
        <f>COUNTIF(BJ893:BJ912,"&gt;0")</f>
        <v>0</v>
      </c>
      <c r="BK920" s="64"/>
      <c r="BL920" s="72">
        <f>COUNTIF(BL893:BL912,"&gt;0")</f>
        <v>0</v>
      </c>
      <c r="BM920" s="72">
        <f>COUNTIF(BM893:BM912,"&gt;0")</f>
        <v>0</v>
      </c>
      <c r="BN920" s="64"/>
      <c r="BO920" s="72">
        <f>COUNTIF(BO893:BO912,"&gt;0")</f>
        <v>0</v>
      </c>
      <c r="BP920" s="72">
        <f>COUNTIF(BP893:BP912,"&gt;0")</f>
        <v>0</v>
      </c>
      <c r="BQ920" s="64"/>
      <c r="BR920" s="72">
        <f>COUNTIF(BR893:BR912,"&gt;0")</f>
        <v>0</v>
      </c>
      <c r="BS920" s="72">
        <f>COUNTIF(BS893:BS912,"&gt;0")</f>
        <v>0</v>
      </c>
      <c r="BT920" s="64"/>
      <c r="BU920" s="72">
        <f>COUNTIF(BU893:BU912,"&gt;0")</f>
        <v>1</v>
      </c>
      <c r="BV920" s="72">
        <f>COUNTIF(BV893:BV912,"&gt;0")</f>
        <v>1</v>
      </c>
      <c r="BX920" s="63"/>
    </row>
    <row r="921" spans="1:76" s="59" customFormat="1" ht="14.25" x14ac:dyDescent="0.2">
      <c r="C921" s="83"/>
      <c r="D921" s="375"/>
      <c r="E921" s="376"/>
      <c r="F921" s="376"/>
      <c r="G921" s="376"/>
      <c r="H921" s="376"/>
      <c r="I921" s="376"/>
      <c r="J921" s="376"/>
      <c r="K921" s="377"/>
      <c r="L921" s="64"/>
      <c r="M921" s="64"/>
      <c r="N921" s="64"/>
      <c r="O921" s="64"/>
      <c r="P921" s="64"/>
      <c r="Q921" s="64"/>
      <c r="R921" s="64"/>
      <c r="S921" s="64"/>
      <c r="T921" s="64"/>
      <c r="U921" s="71" t="s">
        <v>47</v>
      </c>
      <c r="V921" s="64"/>
      <c r="W921" s="64"/>
      <c r="X921" s="70"/>
      <c r="Y921" s="69"/>
      <c r="Z921" s="68"/>
      <c r="AB921" s="63"/>
      <c r="AR921" s="63"/>
      <c r="BX921" s="63"/>
    </row>
    <row r="922" spans="1:76" s="59" customFormat="1" ht="14.25" x14ac:dyDescent="0.2">
      <c r="C922" s="83"/>
      <c r="D922" s="375"/>
      <c r="E922" s="376"/>
      <c r="F922" s="376"/>
      <c r="G922" s="376"/>
      <c r="H922" s="376"/>
      <c r="I922" s="376"/>
      <c r="J922" s="376"/>
      <c r="K922" s="377"/>
      <c r="L922" s="64"/>
      <c r="M922" s="64"/>
      <c r="N922" s="64"/>
      <c r="O922" s="64"/>
      <c r="P922" s="64"/>
      <c r="Q922" s="64"/>
      <c r="R922" s="64"/>
      <c r="S922" s="64"/>
      <c r="T922" s="64"/>
      <c r="U922" s="64"/>
      <c r="V922" s="64"/>
      <c r="W922" s="64"/>
      <c r="X922" s="67"/>
      <c r="Y922" s="66"/>
      <c r="Z922" s="65"/>
      <c r="AB922" s="63"/>
      <c r="AR922" s="63"/>
      <c r="BX922" s="63"/>
    </row>
    <row r="923" spans="1:76" s="59" customFormat="1" ht="18" x14ac:dyDescent="0.25">
      <c r="C923" s="64"/>
      <c r="D923" s="378"/>
      <c r="E923" s="379"/>
      <c r="F923" s="379"/>
      <c r="G923" s="379"/>
      <c r="H923" s="379"/>
      <c r="I923" s="379"/>
      <c r="J923" s="379"/>
      <c r="K923" s="380"/>
      <c r="W923" s="64"/>
      <c r="X923" s="64"/>
      <c r="Y923" s="64"/>
      <c r="Z923" s="64"/>
      <c r="AB923" s="63"/>
      <c r="AR923" s="60"/>
      <c r="AS923" s="62"/>
      <c r="AT923" s="62"/>
      <c r="AU923" s="61"/>
      <c r="AV923" s="61"/>
      <c r="AW923" s="61"/>
      <c r="AX923" s="61"/>
      <c r="AY923" s="61"/>
      <c r="AZ923" s="61"/>
      <c r="BA923" s="61"/>
      <c r="BB923" s="61"/>
      <c r="BC923" s="61"/>
      <c r="BD923" s="61"/>
      <c r="BE923" s="61"/>
      <c r="BF923" s="61"/>
      <c r="BG923" s="61"/>
      <c r="BH923" s="61"/>
      <c r="BI923" s="61"/>
      <c r="BJ923" s="61"/>
      <c r="BK923" s="61"/>
      <c r="BL923" s="61"/>
      <c r="BM923" s="61"/>
      <c r="BN923" s="61"/>
      <c r="BO923" s="61"/>
      <c r="BP923" s="61"/>
      <c r="BQ923" s="61"/>
      <c r="BR923" s="61"/>
      <c r="BS923" s="61"/>
      <c r="BT923" s="61"/>
      <c r="BU923" s="61"/>
      <c r="BV923" s="61"/>
      <c r="BW923" s="61"/>
      <c r="BX923" s="60"/>
    </row>
    <row r="924" spans="1:76" s="59" customFormat="1" ht="14.25" x14ac:dyDescent="0.2">
      <c r="A924" s="75" t="str">
        <f ca="1">HYPERLINK("#"&amp;"'"&amp;A$2&amp;"'!a1","Back to top")</f>
        <v>Back to top</v>
      </c>
      <c r="B924" s="75"/>
      <c r="AB924" s="63"/>
      <c r="AR924" s="63"/>
      <c r="BX924" s="63"/>
    </row>
    <row r="925" spans="1:76" s="59" customFormat="1" ht="14.25" x14ac:dyDescent="0.2">
      <c r="A925" s="75"/>
      <c r="B925" s="75"/>
      <c r="AB925" s="63"/>
      <c r="AR925" s="63"/>
      <c r="BX925" s="63"/>
    </row>
    <row r="926" spans="1:76" x14ac:dyDescent="0.2">
      <c r="AB926" s="63"/>
    </row>
    <row r="927" spans="1:76" s="63" customFormat="1" ht="18" x14ac:dyDescent="0.25">
      <c r="A927" s="134">
        <f>1+A890</f>
        <v>25</v>
      </c>
      <c r="B927" s="134"/>
      <c r="C927" s="133" t="s">
        <v>103</v>
      </c>
      <c r="D927" s="132"/>
      <c r="E927" s="144"/>
      <c r="F927" s="144"/>
      <c r="G927" s="144"/>
      <c r="H927" s="2"/>
      <c r="I927" s="2"/>
      <c r="J927" s="2"/>
      <c r="K927" s="132"/>
      <c r="L927" s="132"/>
      <c r="M927" s="131"/>
      <c r="N927" s="144"/>
      <c r="O927" s="144"/>
      <c r="P927" s="2"/>
      <c r="Q927" s="2"/>
      <c r="R927" s="2"/>
      <c r="S927" s="2"/>
      <c r="T927" s="2"/>
      <c r="U927" s="2"/>
      <c r="V927" s="2"/>
      <c r="W927" s="2"/>
      <c r="X927" s="2"/>
      <c r="Y927" s="2"/>
      <c r="Z927" s="2"/>
      <c r="AS927" s="143">
        <f>A927</f>
        <v>25</v>
      </c>
      <c r="AT927" s="143" t="str">
        <f>C927</f>
        <v>VARIABLE25</v>
      </c>
      <c r="AU927" s="60"/>
      <c r="AV927" s="60"/>
      <c r="AW927" s="60"/>
      <c r="AX927" s="60"/>
      <c r="AY927" s="60"/>
      <c r="AZ927" s="60"/>
      <c r="BA927" s="60"/>
      <c r="BB927" s="60"/>
      <c r="BC927" s="60"/>
      <c r="BD927" s="60"/>
      <c r="BE927" s="60"/>
      <c r="BF927" s="60"/>
      <c r="BG927" s="60"/>
      <c r="BH927" s="60"/>
      <c r="BI927" s="60"/>
      <c r="BJ927" s="60"/>
      <c r="BK927" s="60"/>
      <c r="BL927" s="60"/>
      <c r="BM927" s="60"/>
      <c r="BN927" s="60"/>
      <c r="BO927" s="60"/>
      <c r="BP927" s="60"/>
      <c r="BQ927" s="60"/>
      <c r="BR927" s="60"/>
      <c r="BS927" s="60"/>
      <c r="BT927" s="60"/>
      <c r="BU927" s="60"/>
      <c r="BV927" s="60"/>
      <c r="BW927" s="60"/>
    </row>
    <row r="928" spans="1:76" s="59" customFormat="1" x14ac:dyDescent="0.25">
      <c r="A928" s="83"/>
      <c r="B928" s="83"/>
      <c r="C928" s="83"/>
      <c r="D928" s="129"/>
      <c r="E928" s="129"/>
      <c r="F928" s="129"/>
      <c r="G928" s="129"/>
      <c r="H928" s="129"/>
      <c r="K928" s="129"/>
      <c r="L928" s="129"/>
      <c r="M928" s="64"/>
      <c r="N928" s="64"/>
      <c r="O928" s="64"/>
      <c r="AB928" s="63"/>
      <c r="AR928" s="63"/>
      <c r="AS928" s="89"/>
      <c r="AT928" s="89"/>
      <c r="AU928" s="89"/>
      <c r="AV928" s="89"/>
      <c r="AW928" s="128" t="e">
        <f>IF($AV$45="Region",'[1]Advanced Controls'!$A$59,'[1]AEZ Data'!$A$78)</f>
        <v>#REF!</v>
      </c>
      <c r="AX928" s="128"/>
      <c r="AY928" s="89"/>
      <c r="AZ928" s="128" t="e">
        <f>IF($AV$45="Region",'[1]Advanced Controls'!$A$60,'[1]AEZ Data'!$A$80)</f>
        <v>#REF!</v>
      </c>
      <c r="BA928" s="128"/>
      <c r="BB928" s="89"/>
      <c r="BC928" s="128" t="e">
        <f>IF($AV$45="Region",'[1]Advanced Controls'!$A$61,'[1]AEZ Data'!$A$79)</f>
        <v>#REF!</v>
      </c>
      <c r="BD928" s="128"/>
      <c r="BE928" s="89"/>
      <c r="BF928" s="128" t="e">
        <f>IF($AV$45="Region",'[1]Advanced Controls'!$A$62,'[1]AEZ Data'!$A$81)</f>
        <v>#REF!</v>
      </c>
      <c r="BG928" s="128"/>
      <c r="BH928" s="89"/>
      <c r="BI928" s="128" t="e">
        <f>IF($AV$45="Region",'[1]Advanced Controls'!$A$63,'[1]AEZ Data'!$A$82)</f>
        <v>#REF!</v>
      </c>
      <c r="BJ928" s="128"/>
      <c r="BK928" s="89"/>
      <c r="BL928" s="128" t="s">
        <v>90</v>
      </c>
      <c r="BM928" s="128"/>
      <c r="BN928" s="89"/>
      <c r="BO928" s="128" t="s">
        <v>89</v>
      </c>
      <c r="BP928" s="128"/>
      <c r="BQ928" s="89"/>
      <c r="BR928" s="128" t="s">
        <v>88</v>
      </c>
      <c r="BS928" s="128"/>
      <c r="BT928" s="89"/>
      <c r="BU928" s="128" t="s">
        <v>87</v>
      </c>
      <c r="BV928" s="128"/>
      <c r="BW928" s="89"/>
      <c r="BX928" s="63"/>
    </row>
    <row r="929" spans="1:76" s="59" customFormat="1" ht="45.75" thickBot="1" x14ac:dyDescent="0.3">
      <c r="A929" s="92" t="s">
        <v>86</v>
      </c>
      <c r="B929" s="127" t="s">
        <v>85</v>
      </c>
      <c r="C929" s="124" t="s">
        <v>84</v>
      </c>
      <c r="D929" s="126" t="s">
        <v>83</v>
      </c>
      <c r="E929" s="126" t="s">
        <v>82</v>
      </c>
      <c r="F929" s="124" t="s">
        <v>81</v>
      </c>
      <c r="G929" s="125" t="s">
        <v>80</v>
      </c>
      <c r="H929" s="124" t="s">
        <v>79</v>
      </c>
      <c r="I929" s="124" t="s">
        <v>78</v>
      </c>
      <c r="J929" s="124" t="s">
        <v>77</v>
      </c>
      <c r="K929" s="123" t="s">
        <v>76</v>
      </c>
      <c r="L929" s="122" t="s">
        <v>75</v>
      </c>
      <c r="M929" s="142" t="s">
        <v>74</v>
      </c>
      <c r="N929" s="119" t="s">
        <v>73</v>
      </c>
      <c r="O929" s="120" t="s">
        <v>72</v>
      </c>
      <c r="P929" s="120" t="s">
        <v>71</v>
      </c>
      <c r="Q929" s="439"/>
      <c r="R929" s="439"/>
      <c r="S929" s="114"/>
      <c r="T929" s="118" t="s">
        <v>70</v>
      </c>
      <c r="U929" s="117" t="s">
        <v>66</v>
      </c>
      <c r="V929" s="117" t="s">
        <v>65</v>
      </c>
      <c r="W929" s="117" t="s">
        <v>69</v>
      </c>
      <c r="X929" s="116" t="s">
        <v>68</v>
      </c>
      <c r="Y929" s="114"/>
      <c r="Z929" s="114"/>
      <c r="AB929" s="63"/>
      <c r="AR929" s="63"/>
      <c r="AS929" s="114"/>
      <c r="AT929" s="114"/>
      <c r="AU929" s="116" t="s">
        <v>67</v>
      </c>
      <c r="AV929" s="114"/>
      <c r="AW929" s="115" t="s">
        <v>66</v>
      </c>
      <c r="AX929" s="115" t="s">
        <v>65</v>
      </c>
      <c r="AY929" s="114"/>
      <c r="AZ929" s="115" t="s">
        <v>66</v>
      </c>
      <c r="BA929" s="115" t="s">
        <v>65</v>
      </c>
      <c r="BB929" s="114"/>
      <c r="BC929" s="115" t="s">
        <v>66</v>
      </c>
      <c r="BD929" s="115" t="s">
        <v>65</v>
      </c>
      <c r="BE929" s="114"/>
      <c r="BF929" s="115" t="s">
        <v>66</v>
      </c>
      <c r="BG929" s="115" t="s">
        <v>65</v>
      </c>
      <c r="BH929" s="114"/>
      <c r="BI929" s="115" t="s">
        <v>66</v>
      </c>
      <c r="BJ929" s="115" t="s">
        <v>65</v>
      </c>
      <c r="BK929" s="114"/>
      <c r="BL929" s="115" t="s">
        <v>66</v>
      </c>
      <c r="BM929" s="115" t="s">
        <v>65</v>
      </c>
      <c r="BN929" s="114"/>
      <c r="BO929" s="115" t="s">
        <v>66</v>
      </c>
      <c r="BP929" s="115" t="s">
        <v>65</v>
      </c>
      <c r="BQ929" s="114"/>
      <c r="BR929" s="115" t="s">
        <v>66</v>
      </c>
      <c r="BS929" s="115" t="s">
        <v>65</v>
      </c>
      <c r="BT929" s="114"/>
      <c r="BU929" s="115" t="s">
        <v>66</v>
      </c>
      <c r="BV929" s="115" t="s">
        <v>65</v>
      </c>
      <c r="BW929" s="114"/>
      <c r="BX929" s="63"/>
    </row>
    <row r="930" spans="1:76" s="59" customFormat="1" x14ac:dyDescent="0.25">
      <c r="A930" s="83">
        <v>1</v>
      </c>
      <c r="B930" s="109" t="str">
        <f t="shared" ref="B930:B949" si="564">CONCATENATE(E930,": ",C930)</f>
        <v xml:space="preserve">: </v>
      </c>
      <c r="C930" s="108"/>
      <c r="D930" s="108"/>
      <c r="E930" s="108"/>
      <c r="F930" s="113"/>
      <c r="G930" s="108"/>
      <c r="H930" s="107"/>
      <c r="I930" s="106"/>
      <c r="J930" s="106"/>
      <c r="K930" s="141"/>
      <c r="L930" s="110"/>
      <c r="M930" s="111"/>
      <c r="N930" s="110"/>
      <c r="O930" s="105"/>
      <c r="P930" s="104"/>
      <c r="Q930" s="440"/>
      <c r="R930" s="440"/>
      <c r="S930" s="64"/>
      <c r="T930" s="103"/>
      <c r="U930" s="101" t="str">
        <f t="shared" ref="U930:U949" si="565">IF(T930="Y","",IF(AND(M930="",K930=""),"",IF(M930="",K930,M930)))</f>
        <v/>
      </c>
      <c r="V930" s="102" t="str">
        <f t="shared" ref="V930:V949" si="566">IF(U930="","",IF($U$958="Y",W930,IF(U930&gt;=$U$950-$AD$36*$U$954,IF(U930&lt;=$U$950+$AD$36*$U$954,U930,""),"")))</f>
        <v/>
      </c>
      <c r="W930" s="101" t="str">
        <f t="shared" ref="W930:W949" si="567">IF(T930="Y","",IF(AND(M930="",K930=""),"",IF(M930="",K930*O930,M930*O930)))</f>
        <v/>
      </c>
      <c r="X930" s="100" t="str">
        <f t="shared" ref="X930:X949" si="568">IF(AND(N930="",L930=""),"",IF(N930="",L930,N930))</f>
        <v/>
      </c>
      <c r="Y930" s="89"/>
      <c r="Z930" s="89"/>
      <c r="AB930" s="63"/>
      <c r="AR930" s="63"/>
      <c r="AS930" s="89"/>
      <c r="AT930" s="89"/>
      <c r="AU930" s="112" t="str">
        <f>$W930</f>
        <v/>
      </c>
      <c r="AV930" s="89"/>
      <c r="AW930" s="98" t="e">
        <f t="shared" ref="AW930:AW949" si="569">IF($AV$45="region",IF($E930=AW$763,$U930,""),IF($G930=AW$763,$U930,""))</f>
        <v>#REF!</v>
      </c>
      <c r="AX930" s="98" t="e">
        <f t="shared" ref="AX930:AX949" si="570">IF($AV$45="Region",IF($E930=AW$763,$V930,""),IF($G930=AW$763,$V930,""))</f>
        <v>#REF!</v>
      </c>
      <c r="AY930" s="89"/>
      <c r="AZ930" s="98" t="e">
        <f t="shared" ref="AZ930:AZ949" si="571">IF($AV$45="region",IF($E930=AZ$763,$U930,""),IF($G930=AZ$763,$U930,""))</f>
        <v>#REF!</v>
      </c>
      <c r="BA930" s="98" t="e">
        <f t="shared" ref="BA930:BA949" si="572">IF($AV$45="Region",IF($E930=AZ$763,$V930,""),IF($G930=AZ$763,$V930,""))</f>
        <v>#REF!</v>
      </c>
      <c r="BB930" s="89"/>
      <c r="BC930" s="98" t="e">
        <f t="shared" ref="BC930:BC949" si="573">IF($AV$45="region",IF($E930=BC$763,$U930,""),IF($G930=BC$763,$U930,""))</f>
        <v>#REF!</v>
      </c>
      <c r="BD930" s="98" t="e">
        <f t="shared" ref="BD930:BD949" si="574">IF($AV$45="Region",IF($E930=BC$763,$V930,""),IF($G930=BC$763,$V930,""))</f>
        <v>#REF!</v>
      </c>
      <c r="BE930" s="89"/>
      <c r="BF930" s="98" t="e">
        <f t="shared" ref="BF930:BF949" si="575">IF($AV$45="region",IF($E930=BF$763,$U930,""),IF($G930=BF$763,$U930,""))</f>
        <v>#REF!</v>
      </c>
      <c r="BG930" s="98" t="e">
        <f t="shared" ref="BG930:BG949" si="576">IF($AV$45="Region",IF($E930=BF$763,$V930,""),IF($G930=BF$763,$V930,""))</f>
        <v>#REF!</v>
      </c>
      <c r="BH930" s="89"/>
      <c r="BI930" s="98" t="e">
        <f t="shared" ref="BI930:BI949" si="577">IF($AV$45="region",IF($E930=BI$763,$U930,""),IF($G930=BI$763,$U930,""))</f>
        <v>#REF!</v>
      </c>
      <c r="BJ930" s="98" t="e">
        <f t="shared" ref="BJ930:BJ949" si="578">IF($AV$45="Region",IF($E930=BI$763,$V930,""),IF($G930=BI$763,$V930,""))</f>
        <v>#REF!</v>
      </c>
      <c r="BK930" s="89"/>
      <c r="BL930" s="98" t="str">
        <f t="shared" ref="BL930:BL949" si="579">IF($E930=$BL$48,U930,"")</f>
        <v/>
      </c>
      <c r="BM930" s="98" t="str">
        <f t="shared" ref="BM930:BM949" si="580">IF($E930=$BL$48,V930,"")</f>
        <v/>
      </c>
      <c r="BN930" s="89"/>
      <c r="BO930" s="98" t="str">
        <f t="shared" ref="BO930:BO949" si="581">IF($E930=$BO$48,U930,"")</f>
        <v/>
      </c>
      <c r="BP930" s="98" t="str">
        <f t="shared" ref="BP930:BP949" si="582">IF($E930=$BO$48,V930,"")</f>
        <v/>
      </c>
      <c r="BQ930" s="89"/>
      <c r="BR930" s="98" t="str">
        <f t="shared" ref="BR930:BR949" si="583">IF($E930=$BR$48,U930,"")</f>
        <v/>
      </c>
      <c r="BS930" s="98" t="str">
        <f t="shared" ref="BS930:BS949" si="584">IF($E930=$BR$48,V930,"")</f>
        <v/>
      </c>
      <c r="BT930" s="89"/>
      <c r="BU930" s="98" t="str">
        <f t="shared" ref="BU930:BU949" si="585">IF($E930=$BU$48,U930,"")</f>
        <v/>
      </c>
      <c r="BV930" s="98" t="str">
        <f t="shared" ref="BV930:BV949" si="586">IF($E930=$BU$48,V930,"")</f>
        <v/>
      </c>
      <c r="BW930" s="89"/>
      <c r="BX930" s="63"/>
    </row>
    <row r="931" spans="1:76" s="59" customFormat="1" x14ac:dyDescent="0.25">
      <c r="A931" s="83">
        <v>2</v>
      </c>
      <c r="B931" s="109" t="str">
        <f t="shared" si="564"/>
        <v xml:space="preserve">: </v>
      </c>
      <c r="C931" s="108"/>
      <c r="D931" s="108"/>
      <c r="E931" s="108"/>
      <c r="F931" s="108"/>
      <c r="G931" s="108"/>
      <c r="H931" s="107"/>
      <c r="I931" s="106"/>
      <c r="J931" s="106"/>
      <c r="K931" s="140"/>
      <c r="L931" s="110"/>
      <c r="M931" s="111"/>
      <c r="N931" s="110"/>
      <c r="O931" s="105"/>
      <c r="P931" s="104"/>
      <c r="Q931" s="440"/>
      <c r="R931" s="440"/>
      <c r="S931" s="64"/>
      <c r="T931" s="103"/>
      <c r="U931" s="101" t="str">
        <f t="shared" si="565"/>
        <v/>
      </c>
      <c r="V931" s="102" t="str">
        <f t="shared" si="566"/>
        <v/>
      </c>
      <c r="W931" s="101" t="str">
        <f t="shared" si="567"/>
        <v/>
      </c>
      <c r="X931" s="100" t="str">
        <f t="shared" si="568"/>
        <v/>
      </c>
      <c r="Y931" s="89"/>
      <c r="Z931" s="89"/>
      <c r="AB931" s="63"/>
      <c r="AR931" s="63"/>
      <c r="AS931" s="89"/>
      <c r="AT931" s="89"/>
      <c r="AU931" s="99"/>
      <c r="AV931" s="89"/>
      <c r="AW931" s="98" t="e">
        <f t="shared" si="569"/>
        <v>#REF!</v>
      </c>
      <c r="AX931" s="98" t="e">
        <f t="shared" si="570"/>
        <v>#REF!</v>
      </c>
      <c r="AY931" s="89"/>
      <c r="AZ931" s="98" t="e">
        <f t="shared" si="571"/>
        <v>#REF!</v>
      </c>
      <c r="BA931" s="98" t="e">
        <f t="shared" si="572"/>
        <v>#REF!</v>
      </c>
      <c r="BB931" s="89"/>
      <c r="BC931" s="98" t="e">
        <f t="shared" si="573"/>
        <v>#REF!</v>
      </c>
      <c r="BD931" s="98" t="e">
        <f t="shared" si="574"/>
        <v>#REF!</v>
      </c>
      <c r="BE931" s="89"/>
      <c r="BF931" s="98" t="e">
        <f t="shared" si="575"/>
        <v>#REF!</v>
      </c>
      <c r="BG931" s="98" t="e">
        <f t="shared" si="576"/>
        <v>#REF!</v>
      </c>
      <c r="BH931" s="89"/>
      <c r="BI931" s="98" t="e">
        <f t="shared" si="577"/>
        <v>#REF!</v>
      </c>
      <c r="BJ931" s="98" t="e">
        <f t="shared" si="578"/>
        <v>#REF!</v>
      </c>
      <c r="BK931" s="89"/>
      <c r="BL931" s="98" t="str">
        <f t="shared" si="579"/>
        <v/>
      </c>
      <c r="BM931" s="98" t="str">
        <f t="shared" si="580"/>
        <v/>
      </c>
      <c r="BN931" s="89"/>
      <c r="BO931" s="98" t="str">
        <f t="shared" si="581"/>
        <v/>
      </c>
      <c r="BP931" s="98" t="str">
        <f t="shared" si="582"/>
        <v/>
      </c>
      <c r="BQ931" s="89"/>
      <c r="BR931" s="98" t="str">
        <f t="shared" si="583"/>
        <v/>
      </c>
      <c r="BS931" s="98" t="str">
        <f t="shared" si="584"/>
        <v/>
      </c>
      <c r="BT931" s="89"/>
      <c r="BU931" s="98" t="str">
        <f t="shared" si="585"/>
        <v/>
      </c>
      <c r="BV931" s="98" t="str">
        <f t="shared" si="586"/>
        <v/>
      </c>
      <c r="BW931" s="89"/>
      <c r="BX931" s="63"/>
    </row>
    <row r="932" spans="1:76" s="59" customFormat="1" ht="12" customHeight="1" x14ac:dyDescent="0.25">
      <c r="A932" s="83">
        <v>3</v>
      </c>
      <c r="B932" s="109" t="str">
        <f t="shared" si="564"/>
        <v xml:space="preserve">: </v>
      </c>
      <c r="C932" s="106"/>
      <c r="D932" s="106"/>
      <c r="E932" s="108"/>
      <c r="F932" s="106"/>
      <c r="G932" s="108"/>
      <c r="H932" s="107"/>
      <c r="I932" s="106"/>
      <c r="J932" s="106"/>
      <c r="K932" s="139"/>
      <c r="L932" s="110"/>
      <c r="M932" s="111"/>
      <c r="N932" s="110"/>
      <c r="O932" s="105"/>
      <c r="P932" s="104"/>
      <c r="Q932" s="440"/>
      <c r="R932" s="440"/>
      <c r="S932" s="64"/>
      <c r="T932" s="103"/>
      <c r="U932" s="101" t="str">
        <f t="shared" si="565"/>
        <v/>
      </c>
      <c r="V932" s="102" t="str">
        <f t="shared" si="566"/>
        <v/>
      </c>
      <c r="W932" s="101" t="str">
        <f t="shared" si="567"/>
        <v/>
      </c>
      <c r="X932" s="100" t="str">
        <f t="shared" si="568"/>
        <v/>
      </c>
      <c r="Y932" s="89"/>
      <c r="Z932" s="89"/>
      <c r="AB932" s="63"/>
      <c r="AR932" s="63"/>
      <c r="AS932" s="89"/>
      <c r="AT932" s="89"/>
      <c r="AU932" s="64"/>
      <c r="AV932" s="89"/>
      <c r="AW932" s="98" t="e">
        <f t="shared" si="569"/>
        <v>#REF!</v>
      </c>
      <c r="AX932" s="98" t="e">
        <f t="shared" si="570"/>
        <v>#REF!</v>
      </c>
      <c r="AY932" s="89"/>
      <c r="AZ932" s="98" t="e">
        <f t="shared" si="571"/>
        <v>#REF!</v>
      </c>
      <c r="BA932" s="98" t="e">
        <f t="shared" si="572"/>
        <v>#REF!</v>
      </c>
      <c r="BB932" s="89"/>
      <c r="BC932" s="98" t="e">
        <f t="shared" si="573"/>
        <v>#REF!</v>
      </c>
      <c r="BD932" s="98" t="e">
        <f t="shared" si="574"/>
        <v>#REF!</v>
      </c>
      <c r="BE932" s="89"/>
      <c r="BF932" s="98" t="e">
        <f t="shared" si="575"/>
        <v>#REF!</v>
      </c>
      <c r="BG932" s="98" t="e">
        <f t="shared" si="576"/>
        <v>#REF!</v>
      </c>
      <c r="BH932" s="89"/>
      <c r="BI932" s="98" t="e">
        <f t="shared" si="577"/>
        <v>#REF!</v>
      </c>
      <c r="BJ932" s="98" t="e">
        <f t="shared" si="578"/>
        <v>#REF!</v>
      </c>
      <c r="BK932" s="89"/>
      <c r="BL932" s="98" t="str">
        <f t="shared" si="579"/>
        <v/>
      </c>
      <c r="BM932" s="98" t="str">
        <f t="shared" si="580"/>
        <v/>
      </c>
      <c r="BN932" s="89"/>
      <c r="BO932" s="98" t="str">
        <f t="shared" si="581"/>
        <v/>
      </c>
      <c r="BP932" s="98" t="str">
        <f t="shared" si="582"/>
        <v/>
      </c>
      <c r="BQ932" s="89"/>
      <c r="BR932" s="98" t="str">
        <f t="shared" si="583"/>
        <v/>
      </c>
      <c r="BS932" s="98" t="str">
        <f t="shared" si="584"/>
        <v/>
      </c>
      <c r="BT932" s="89"/>
      <c r="BU932" s="98" t="str">
        <f t="shared" si="585"/>
        <v/>
      </c>
      <c r="BV932" s="98" t="str">
        <f t="shared" si="586"/>
        <v/>
      </c>
      <c r="BW932" s="89"/>
      <c r="BX932" s="63"/>
    </row>
    <row r="933" spans="1:76" s="59" customFormat="1" x14ac:dyDescent="0.25">
      <c r="A933" s="83">
        <v>4</v>
      </c>
      <c r="B933" s="109" t="str">
        <f t="shared" si="564"/>
        <v xml:space="preserve">: </v>
      </c>
      <c r="C933" s="106"/>
      <c r="D933" s="106"/>
      <c r="E933" s="108"/>
      <c r="F933" s="106"/>
      <c r="G933" s="108"/>
      <c r="H933" s="107"/>
      <c r="I933" s="106"/>
      <c r="J933" s="106"/>
      <c r="K933" s="139"/>
      <c r="L933" s="110"/>
      <c r="M933" s="111"/>
      <c r="N933" s="110"/>
      <c r="O933" s="105"/>
      <c r="P933" s="104"/>
      <c r="Q933" s="440"/>
      <c r="R933" s="440"/>
      <c r="S933" s="64"/>
      <c r="T933" s="103"/>
      <c r="U933" s="101" t="str">
        <f t="shared" si="565"/>
        <v/>
      </c>
      <c r="V933" s="102" t="str">
        <f t="shared" si="566"/>
        <v/>
      </c>
      <c r="W933" s="101" t="str">
        <f t="shared" si="567"/>
        <v/>
      </c>
      <c r="X933" s="100" t="str">
        <f t="shared" si="568"/>
        <v/>
      </c>
      <c r="Y933" s="89"/>
      <c r="Z933" s="89"/>
      <c r="AB933" s="63"/>
      <c r="AR933" s="63"/>
      <c r="AS933" s="89"/>
      <c r="AT933" s="89"/>
      <c r="AU933" s="99"/>
      <c r="AV933" s="89"/>
      <c r="AW933" s="98" t="e">
        <f t="shared" si="569"/>
        <v>#REF!</v>
      </c>
      <c r="AX933" s="98" t="e">
        <f t="shared" si="570"/>
        <v>#REF!</v>
      </c>
      <c r="AY933" s="89"/>
      <c r="AZ933" s="98" t="e">
        <f t="shared" si="571"/>
        <v>#REF!</v>
      </c>
      <c r="BA933" s="98" t="e">
        <f t="shared" si="572"/>
        <v>#REF!</v>
      </c>
      <c r="BB933" s="89"/>
      <c r="BC933" s="98" t="e">
        <f t="shared" si="573"/>
        <v>#REF!</v>
      </c>
      <c r="BD933" s="98" t="e">
        <f t="shared" si="574"/>
        <v>#REF!</v>
      </c>
      <c r="BE933" s="89"/>
      <c r="BF933" s="98" t="e">
        <f t="shared" si="575"/>
        <v>#REF!</v>
      </c>
      <c r="BG933" s="98" t="e">
        <f t="shared" si="576"/>
        <v>#REF!</v>
      </c>
      <c r="BH933" s="89"/>
      <c r="BI933" s="98" t="e">
        <f t="shared" si="577"/>
        <v>#REF!</v>
      </c>
      <c r="BJ933" s="98" t="e">
        <f t="shared" si="578"/>
        <v>#REF!</v>
      </c>
      <c r="BK933" s="89"/>
      <c r="BL933" s="98" t="str">
        <f t="shared" si="579"/>
        <v/>
      </c>
      <c r="BM933" s="98" t="str">
        <f t="shared" si="580"/>
        <v/>
      </c>
      <c r="BN933" s="89"/>
      <c r="BO933" s="98" t="str">
        <f t="shared" si="581"/>
        <v/>
      </c>
      <c r="BP933" s="98" t="str">
        <f t="shared" si="582"/>
        <v/>
      </c>
      <c r="BQ933" s="89"/>
      <c r="BR933" s="98" t="str">
        <f t="shared" si="583"/>
        <v/>
      </c>
      <c r="BS933" s="98" t="str">
        <f t="shared" si="584"/>
        <v/>
      </c>
      <c r="BT933" s="89"/>
      <c r="BU933" s="98" t="str">
        <f t="shared" si="585"/>
        <v/>
      </c>
      <c r="BV933" s="98" t="str">
        <f t="shared" si="586"/>
        <v/>
      </c>
      <c r="BW933" s="89"/>
      <c r="BX933" s="63"/>
    </row>
    <row r="934" spans="1:76" s="59" customFormat="1" x14ac:dyDescent="0.25">
      <c r="A934" s="83">
        <v>5</v>
      </c>
      <c r="B934" s="109" t="str">
        <f t="shared" si="564"/>
        <v xml:space="preserve">: </v>
      </c>
      <c r="C934" s="106"/>
      <c r="D934" s="106"/>
      <c r="E934" s="108"/>
      <c r="F934" s="106"/>
      <c r="G934" s="108"/>
      <c r="H934" s="107"/>
      <c r="I934" s="106"/>
      <c r="J934" s="106"/>
      <c r="K934" s="139"/>
      <c r="L934" s="110"/>
      <c r="M934" s="111"/>
      <c r="N934" s="110"/>
      <c r="O934" s="105"/>
      <c r="P934" s="104"/>
      <c r="Q934" s="440"/>
      <c r="R934" s="440"/>
      <c r="S934" s="64"/>
      <c r="T934" s="103"/>
      <c r="U934" s="101" t="str">
        <f t="shared" si="565"/>
        <v/>
      </c>
      <c r="V934" s="102" t="str">
        <f t="shared" si="566"/>
        <v/>
      </c>
      <c r="W934" s="101" t="str">
        <f t="shared" si="567"/>
        <v/>
      </c>
      <c r="X934" s="100" t="str">
        <f t="shared" si="568"/>
        <v/>
      </c>
      <c r="Y934" s="89"/>
      <c r="Z934" s="89"/>
      <c r="AB934" s="63"/>
      <c r="AR934" s="63"/>
      <c r="AS934" s="89"/>
      <c r="AT934" s="89"/>
      <c r="AU934" s="99"/>
      <c r="AV934" s="89"/>
      <c r="AW934" s="98" t="e">
        <f t="shared" si="569"/>
        <v>#REF!</v>
      </c>
      <c r="AX934" s="98" t="e">
        <f t="shared" si="570"/>
        <v>#REF!</v>
      </c>
      <c r="AY934" s="89"/>
      <c r="AZ934" s="98" t="e">
        <f t="shared" si="571"/>
        <v>#REF!</v>
      </c>
      <c r="BA934" s="98" t="e">
        <f t="shared" si="572"/>
        <v>#REF!</v>
      </c>
      <c r="BB934" s="89"/>
      <c r="BC934" s="98" t="e">
        <f t="shared" si="573"/>
        <v>#REF!</v>
      </c>
      <c r="BD934" s="98" t="e">
        <f t="shared" si="574"/>
        <v>#REF!</v>
      </c>
      <c r="BE934" s="89"/>
      <c r="BF934" s="98" t="e">
        <f t="shared" si="575"/>
        <v>#REF!</v>
      </c>
      <c r="BG934" s="98" t="e">
        <f t="shared" si="576"/>
        <v>#REF!</v>
      </c>
      <c r="BH934" s="89"/>
      <c r="BI934" s="98" t="e">
        <f t="shared" si="577"/>
        <v>#REF!</v>
      </c>
      <c r="BJ934" s="98" t="e">
        <f t="shared" si="578"/>
        <v>#REF!</v>
      </c>
      <c r="BK934" s="89"/>
      <c r="BL934" s="98" t="str">
        <f t="shared" si="579"/>
        <v/>
      </c>
      <c r="BM934" s="98" t="str">
        <f t="shared" si="580"/>
        <v/>
      </c>
      <c r="BN934" s="89"/>
      <c r="BO934" s="98" t="str">
        <f t="shared" si="581"/>
        <v/>
      </c>
      <c r="BP934" s="98" t="str">
        <f t="shared" si="582"/>
        <v/>
      </c>
      <c r="BQ934" s="89"/>
      <c r="BR934" s="98" t="str">
        <f t="shared" si="583"/>
        <v/>
      </c>
      <c r="BS934" s="98" t="str">
        <f t="shared" si="584"/>
        <v/>
      </c>
      <c r="BT934" s="89"/>
      <c r="BU934" s="98" t="str">
        <f t="shared" si="585"/>
        <v/>
      </c>
      <c r="BV934" s="98" t="str">
        <f t="shared" si="586"/>
        <v/>
      </c>
      <c r="BW934" s="89"/>
      <c r="BX934" s="63"/>
    </row>
    <row r="935" spans="1:76" s="59" customFormat="1" x14ac:dyDescent="0.25">
      <c r="A935" s="83">
        <v>6</v>
      </c>
      <c r="B935" s="109" t="str">
        <f t="shared" si="564"/>
        <v xml:space="preserve">: </v>
      </c>
      <c r="C935" s="106"/>
      <c r="D935" s="106"/>
      <c r="E935" s="108"/>
      <c r="F935" s="106"/>
      <c r="G935" s="108"/>
      <c r="H935" s="107"/>
      <c r="I935" s="106"/>
      <c r="J935" s="106"/>
      <c r="K935" s="139"/>
      <c r="L935" s="110"/>
      <c r="M935" s="111"/>
      <c r="N935" s="110"/>
      <c r="O935" s="105"/>
      <c r="P935" s="104"/>
      <c r="Q935" s="440"/>
      <c r="R935" s="440"/>
      <c r="S935" s="64"/>
      <c r="T935" s="103"/>
      <c r="U935" s="101" t="str">
        <f t="shared" si="565"/>
        <v/>
      </c>
      <c r="V935" s="102" t="str">
        <f t="shared" si="566"/>
        <v/>
      </c>
      <c r="W935" s="101" t="str">
        <f t="shared" si="567"/>
        <v/>
      </c>
      <c r="X935" s="100" t="str">
        <f t="shared" si="568"/>
        <v/>
      </c>
      <c r="Y935" s="89"/>
      <c r="Z935" s="89"/>
      <c r="AB935" s="63"/>
      <c r="AR935" s="63"/>
      <c r="AS935" s="89"/>
      <c r="AT935" s="89"/>
      <c r="AU935" s="99"/>
      <c r="AV935" s="89"/>
      <c r="AW935" s="98" t="e">
        <f t="shared" si="569"/>
        <v>#REF!</v>
      </c>
      <c r="AX935" s="98" t="e">
        <f t="shared" si="570"/>
        <v>#REF!</v>
      </c>
      <c r="AY935" s="89"/>
      <c r="AZ935" s="98" t="e">
        <f t="shared" si="571"/>
        <v>#REF!</v>
      </c>
      <c r="BA935" s="98" t="e">
        <f t="shared" si="572"/>
        <v>#REF!</v>
      </c>
      <c r="BB935" s="89"/>
      <c r="BC935" s="98" t="e">
        <f t="shared" si="573"/>
        <v>#REF!</v>
      </c>
      <c r="BD935" s="98" t="e">
        <f t="shared" si="574"/>
        <v>#REF!</v>
      </c>
      <c r="BE935" s="89"/>
      <c r="BF935" s="98" t="e">
        <f t="shared" si="575"/>
        <v>#REF!</v>
      </c>
      <c r="BG935" s="98" t="e">
        <f t="shared" si="576"/>
        <v>#REF!</v>
      </c>
      <c r="BH935" s="89"/>
      <c r="BI935" s="98" t="e">
        <f t="shared" si="577"/>
        <v>#REF!</v>
      </c>
      <c r="BJ935" s="98" t="e">
        <f t="shared" si="578"/>
        <v>#REF!</v>
      </c>
      <c r="BK935" s="89"/>
      <c r="BL935" s="98" t="str">
        <f t="shared" si="579"/>
        <v/>
      </c>
      <c r="BM935" s="98" t="str">
        <f t="shared" si="580"/>
        <v/>
      </c>
      <c r="BN935" s="89"/>
      <c r="BO935" s="98" t="str">
        <f t="shared" si="581"/>
        <v/>
      </c>
      <c r="BP935" s="98" t="str">
        <f t="shared" si="582"/>
        <v/>
      </c>
      <c r="BQ935" s="89"/>
      <c r="BR935" s="98" t="str">
        <f t="shared" si="583"/>
        <v/>
      </c>
      <c r="BS935" s="98" t="str">
        <f t="shared" si="584"/>
        <v/>
      </c>
      <c r="BT935" s="89"/>
      <c r="BU935" s="98" t="str">
        <f t="shared" si="585"/>
        <v/>
      </c>
      <c r="BV935" s="98" t="str">
        <f t="shared" si="586"/>
        <v/>
      </c>
      <c r="BW935" s="89"/>
      <c r="BX935" s="63"/>
    </row>
    <row r="936" spans="1:76" s="59" customFormat="1" x14ac:dyDescent="0.25">
      <c r="A936" s="83">
        <v>7</v>
      </c>
      <c r="B936" s="109" t="str">
        <f t="shared" si="564"/>
        <v xml:space="preserve">: </v>
      </c>
      <c r="C936" s="106"/>
      <c r="D936" s="106"/>
      <c r="E936" s="108"/>
      <c r="F936" s="106"/>
      <c r="G936" s="108"/>
      <c r="H936" s="107"/>
      <c r="I936" s="106"/>
      <c r="J936" s="106"/>
      <c r="K936" s="104"/>
      <c r="L936" s="110"/>
      <c r="M936" s="111"/>
      <c r="N936" s="105"/>
      <c r="O936" s="105"/>
      <c r="P936" s="104"/>
      <c r="Q936" s="440"/>
      <c r="R936" s="440"/>
      <c r="S936" s="64"/>
      <c r="T936" s="103"/>
      <c r="U936" s="101" t="str">
        <f t="shared" si="565"/>
        <v/>
      </c>
      <c r="V936" s="102" t="str">
        <f t="shared" si="566"/>
        <v/>
      </c>
      <c r="W936" s="101" t="str">
        <f t="shared" si="567"/>
        <v/>
      </c>
      <c r="X936" s="100" t="str">
        <f t="shared" si="568"/>
        <v/>
      </c>
      <c r="Y936" s="89"/>
      <c r="Z936" s="89"/>
      <c r="AB936" s="63"/>
      <c r="AR936" s="63"/>
      <c r="AS936" s="89"/>
      <c r="AT936" s="89"/>
      <c r="AU936" s="99"/>
      <c r="AV936" s="89"/>
      <c r="AW936" s="98" t="e">
        <f t="shared" si="569"/>
        <v>#REF!</v>
      </c>
      <c r="AX936" s="98" t="e">
        <f t="shared" si="570"/>
        <v>#REF!</v>
      </c>
      <c r="AY936" s="89"/>
      <c r="AZ936" s="98" t="e">
        <f t="shared" si="571"/>
        <v>#REF!</v>
      </c>
      <c r="BA936" s="98" t="e">
        <f t="shared" si="572"/>
        <v>#REF!</v>
      </c>
      <c r="BB936" s="89"/>
      <c r="BC936" s="98" t="e">
        <f t="shared" si="573"/>
        <v>#REF!</v>
      </c>
      <c r="BD936" s="98" t="e">
        <f t="shared" si="574"/>
        <v>#REF!</v>
      </c>
      <c r="BE936" s="89"/>
      <c r="BF936" s="98" t="e">
        <f t="shared" si="575"/>
        <v>#REF!</v>
      </c>
      <c r="BG936" s="98" t="e">
        <f t="shared" si="576"/>
        <v>#REF!</v>
      </c>
      <c r="BH936" s="89"/>
      <c r="BI936" s="98" t="e">
        <f t="shared" si="577"/>
        <v>#REF!</v>
      </c>
      <c r="BJ936" s="98" t="e">
        <f t="shared" si="578"/>
        <v>#REF!</v>
      </c>
      <c r="BK936" s="89"/>
      <c r="BL936" s="98" t="str">
        <f t="shared" si="579"/>
        <v/>
      </c>
      <c r="BM936" s="98" t="str">
        <f t="shared" si="580"/>
        <v/>
      </c>
      <c r="BN936" s="89"/>
      <c r="BO936" s="98" t="str">
        <f t="shared" si="581"/>
        <v/>
      </c>
      <c r="BP936" s="98" t="str">
        <f t="shared" si="582"/>
        <v/>
      </c>
      <c r="BQ936" s="89"/>
      <c r="BR936" s="98" t="str">
        <f t="shared" si="583"/>
        <v/>
      </c>
      <c r="BS936" s="98" t="str">
        <f t="shared" si="584"/>
        <v/>
      </c>
      <c r="BT936" s="89"/>
      <c r="BU936" s="98" t="str">
        <f t="shared" si="585"/>
        <v/>
      </c>
      <c r="BV936" s="98" t="str">
        <f t="shared" si="586"/>
        <v/>
      </c>
      <c r="BW936" s="89"/>
      <c r="BX936" s="63"/>
    </row>
    <row r="937" spans="1:76" s="59" customFormat="1" x14ac:dyDescent="0.25">
      <c r="A937" s="83">
        <v>8</v>
      </c>
      <c r="B937" s="109" t="str">
        <f t="shared" si="564"/>
        <v xml:space="preserve">: </v>
      </c>
      <c r="C937" s="106"/>
      <c r="D937" s="106"/>
      <c r="E937" s="108"/>
      <c r="F937" s="106"/>
      <c r="G937" s="108"/>
      <c r="H937" s="107"/>
      <c r="I937" s="106"/>
      <c r="J937" s="106"/>
      <c r="K937" s="104"/>
      <c r="L937" s="110"/>
      <c r="M937" s="111"/>
      <c r="N937" s="105"/>
      <c r="O937" s="105"/>
      <c r="P937" s="104"/>
      <c r="Q937" s="440"/>
      <c r="R937" s="440"/>
      <c r="S937" s="64"/>
      <c r="T937" s="103"/>
      <c r="U937" s="101" t="str">
        <f t="shared" si="565"/>
        <v/>
      </c>
      <c r="V937" s="102" t="str">
        <f t="shared" si="566"/>
        <v/>
      </c>
      <c r="W937" s="101" t="str">
        <f t="shared" si="567"/>
        <v/>
      </c>
      <c r="X937" s="100" t="str">
        <f t="shared" si="568"/>
        <v/>
      </c>
      <c r="Y937" s="89"/>
      <c r="Z937" s="89"/>
      <c r="AB937" s="63"/>
      <c r="AR937" s="63"/>
      <c r="AS937" s="89"/>
      <c r="AT937" s="89"/>
      <c r="AU937" s="99"/>
      <c r="AV937" s="89"/>
      <c r="AW937" s="98" t="e">
        <f t="shared" si="569"/>
        <v>#REF!</v>
      </c>
      <c r="AX937" s="98" t="e">
        <f t="shared" si="570"/>
        <v>#REF!</v>
      </c>
      <c r="AY937" s="89"/>
      <c r="AZ937" s="98" t="e">
        <f t="shared" si="571"/>
        <v>#REF!</v>
      </c>
      <c r="BA937" s="98" t="e">
        <f t="shared" si="572"/>
        <v>#REF!</v>
      </c>
      <c r="BB937" s="89"/>
      <c r="BC937" s="98" t="e">
        <f t="shared" si="573"/>
        <v>#REF!</v>
      </c>
      <c r="BD937" s="98" t="e">
        <f t="shared" si="574"/>
        <v>#REF!</v>
      </c>
      <c r="BE937" s="89"/>
      <c r="BF937" s="98" t="e">
        <f t="shared" si="575"/>
        <v>#REF!</v>
      </c>
      <c r="BG937" s="98" t="e">
        <f t="shared" si="576"/>
        <v>#REF!</v>
      </c>
      <c r="BH937" s="89"/>
      <c r="BI937" s="98" t="e">
        <f t="shared" si="577"/>
        <v>#REF!</v>
      </c>
      <c r="BJ937" s="98" t="e">
        <f t="shared" si="578"/>
        <v>#REF!</v>
      </c>
      <c r="BK937" s="89"/>
      <c r="BL937" s="98" t="str">
        <f t="shared" si="579"/>
        <v/>
      </c>
      <c r="BM937" s="98" t="str">
        <f t="shared" si="580"/>
        <v/>
      </c>
      <c r="BN937" s="89"/>
      <c r="BO937" s="98" t="str">
        <f t="shared" si="581"/>
        <v/>
      </c>
      <c r="BP937" s="98" t="str">
        <f t="shared" si="582"/>
        <v/>
      </c>
      <c r="BQ937" s="89"/>
      <c r="BR937" s="98" t="str">
        <f t="shared" si="583"/>
        <v/>
      </c>
      <c r="BS937" s="98" t="str">
        <f t="shared" si="584"/>
        <v/>
      </c>
      <c r="BT937" s="89"/>
      <c r="BU937" s="98" t="str">
        <f t="shared" si="585"/>
        <v/>
      </c>
      <c r="BV937" s="98" t="str">
        <f t="shared" si="586"/>
        <v/>
      </c>
      <c r="BW937" s="89"/>
      <c r="BX937" s="63"/>
    </row>
    <row r="938" spans="1:76" s="59" customFormat="1" x14ac:dyDescent="0.25">
      <c r="A938" s="83">
        <v>9</v>
      </c>
      <c r="B938" s="109" t="str">
        <f t="shared" si="564"/>
        <v xml:space="preserve">: </v>
      </c>
      <c r="C938" s="106"/>
      <c r="D938" s="106"/>
      <c r="E938" s="108"/>
      <c r="F938" s="106"/>
      <c r="G938" s="108"/>
      <c r="H938" s="107"/>
      <c r="I938" s="106"/>
      <c r="J938" s="106"/>
      <c r="K938" s="104"/>
      <c r="L938" s="110"/>
      <c r="M938" s="111"/>
      <c r="N938" s="105"/>
      <c r="O938" s="105"/>
      <c r="P938" s="104"/>
      <c r="Q938" s="440"/>
      <c r="R938" s="440"/>
      <c r="S938" s="64"/>
      <c r="T938" s="103"/>
      <c r="U938" s="101" t="str">
        <f t="shared" si="565"/>
        <v/>
      </c>
      <c r="V938" s="102" t="str">
        <f t="shared" si="566"/>
        <v/>
      </c>
      <c r="W938" s="101" t="str">
        <f t="shared" si="567"/>
        <v/>
      </c>
      <c r="X938" s="100" t="str">
        <f t="shared" si="568"/>
        <v/>
      </c>
      <c r="Y938" s="89"/>
      <c r="Z938" s="89"/>
      <c r="AB938" s="63"/>
      <c r="AR938" s="63"/>
      <c r="AS938" s="89"/>
      <c r="AT938" s="89"/>
      <c r="AU938" s="99"/>
      <c r="AV938" s="89"/>
      <c r="AW938" s="98" t="e">
        <f t="shared" si="569"/>
        <v>#REF!</v>
      </c>
      <c r="AX938" s="98" t="e">
        <f t="shared" si="570"/>
        <v>#REF!</v>
      </c>
      <c r="AY938" s="89"/>
      <c r="AZ938" s="98" t="e">
        <f t="shared" si="571"/>
        <v>#REF!</v>
      </c>
      <c r="BA938" s="98" t="e">
        <f t="shared" si="572"/>
        <v>#REF!</v>
      </c>
      <c r="BB938" s="89"/>
      <c r="BC938" s="98" t="e">
        <f t="shared" si="573"/>
        <v>#REF!</v>
      </c>
      <c r="BD938" s="98" t="e">
        <f t="shared" si="574"/>
        <v>#REF!</v>
      </c>
      <c r="BE938" s="89"/>
      <c r="BF938" s="98" t="e">
        <f t="shared" si="575"/>
        <v>#REF!</v>
      </c>
      <c r="BG938" s="98" t="e">
        <f t="shared" si="576"/>
        <v>#REF!</v>
      </c>
      <c r="BH938" s="89"/>
      <c r="BI938" s="98" t="e">
        <f t="shared" si="577"/>
        <v>#REF!</v>
      </c>
      <c r="BJ938" s="98" t="e">
        <f t="shared" si="578"/>
        <v>#REF!</v>
      </c>
      <c r="BK938" s="89"/>
      <c r="BL938" s="98" t="str">
        <f t="shared" si="579"/>
        <v/>
      </c>
      <c r="BM938" s="98" t="str">
        <f t="shared" si="580"/>
        <v/>
      </c>
      <c r="BN938" s="89"/>
      <c r="BO938" s="98" t="str">
        <f t="shared" si="581"/>
        <v/>
      </c>
      <c r="BP938" s="98" t="str">
        <f t="shared" si="582"/>
        <v/>
      </c>
      <c r="BQ938" s="89"/>
      <c r="BR938" s="98" t="str">
        <f t="shared" si="583"/>
        <v/>
      </c>
      <c r="BS938" s="98" t="str">
        <f t="shared" si="584"/>
        <v/>
      </c>
      <c r="BT938" s="89"/>
      <c r="BU938" s="98" t="str">
        <f t="shared" si="585"/>
        <v/>
      </c>
      <c r="BV938" s="98" t="str">
        <f t="shared" si="586"/>
        <v/>
      </c>
      <c r="BW938" s="89"/>
      <c r="BX938" s="63"/>
    </row>
    <row r="939" spans="1:76" s="59" customFormat="1" x14ac:dyDescent="0.25">
      <c r="A939" s="83">
        <v>10</v>
      </c>
      <c r="B939" s="109" t="str">
        <f t="shared" si="564"/>
        <v xml:space="preserve">: </v>
      </c>
      <c r="C939" s="106"/>
      <c r="D939" s="106"/>
      <c r="E939" s="108"/>
      <c r="F939" s="106"/>
      <c r="G939" s="108"/>
      <c r="H939" s="107"/>
      <c r="I939" s="106"/>
      <c r="J939" s="106"/>
      <c r="K939" s="104"/>
      <c r="L939" s="110"/>
      <c r="M939" s="111"/>
      <c r="N939" s="105"/>
      <c r="O939" s="105"/>
      <c r="P939" s="104"/>
      <c r="Q939" s="440"/>
      <c r="R939" s="440"/>
      <c r="S939" s="64"/>
      <c r="T939" s="103"/>
      <c r="U939" s="101" t="str">
        <f t="shared" si="565"/>
        <v/>
      </c>
      <c r="V939" s="102" t="str">
        <f t="shared" si="566"/>
        <v/>
      </c>
      <c r="W939" s="101" t="str">
        <f t="shared" si="567"/>
        <v/>
      </c>
      <c r="X939" s="100" t="str">
        <f t="shared" si="568"/>
        <v/>
      </c>
      <c r="Y939" s="89"/>
      <c r="Z939" s="89"/>
      <c r="AB939" s="63"/>
      <c r="AR939" s="63"/>
      <c r="AS939" s="89"/>
      <c r="AT939" s="89"/>
      <c r="AU939" s="99"/>
      <c r="AV939" s="89"/>
      <c r="AW939" s="98" t="e">
        <f t="shared" si="569"/>
        <v>#REF!</v>
      </c>
      <c r="AX939" s="98" t="e">
        <f t="shared" si="570"/>
        <v>#REF!</v>
      </c>
      <c r="AY939" s="89"/>
      <c r="AZ939" s="98" t="e">
        <f t="shared" si="571"/>
        <v>#REF!</v>
      </c>
      <c r="BA939" s="98" t="e">
        <f t="shared" si="572"/>
        <v>#REF!</v>
      </c>
      <c r="BB939" s="89"/>
      <c r="BC939" s="98" t="e">
        <f t="shared" si="573"/>
        <v>#REF!</v>
      </c>
      <c r="BD939" s="98" t="e">
        <f t="shared" si="574"/>
        <v>#REF!</v>
      </c>
      <c r="BE939" s="89"/>
      <c r="BF939" s="98" t="e">
        <f t="shared" si="575"/>
        <v>#REF!</v>
      </c>
      <c r="BG939" s="98" t="e">
        <f t="shared" si="576"/>
        <v>#REF!</v>
      </c>
      <c r="BH939" s="89"/>
      <c r="BI939" s="98" t="e">
        <f t="shared" si="577"/>
        <v>#REF!</v>
      </c>
      <c r="BJ939" s="98" t="e">
        <f t="shared" si="578"/>
        <v>#REF!</v>
      </c>
      <c r="BK939" s="89"/>
      <c r="BL939" s="98" t="str">
        <f t="shared" si="579"/>
        <v/>
      </c>
      <c r="BM939" s="98" t="str">
        <f t="shared" si="580"/>
        <v/>
      </c>
      <c r="BN939" s="89"/>
      <c r="BO939" s="98" t="str">
        <f t="shared" si="581"/>
        <v/>
      </c>
      <c r="BP939" s="98" t="str">
        <f t="shared" si="582"/>
        <v/>
      </c>
      <c r="BQ939" s="89"/>
      <c r="BR939" s="98" t="str">
        <f t="shared" si="583"/>
        <v/>
      </c>
      <c r="BS939" s="98" t="str">
        <f t="shared" si="584"/>
        <v/>
      </c>
      <c r="BT939" s="89"/>
      <c r="BU939" s="98" t="str">
        <f t="shared" si="585"/>
        <v/>
      </c>
      <c r="BV939" s="98" t="str">
        <f t="shared" si="586"/>
        <v/>
      </c>
      <c r="BW939" s="89"/>
      <c r="BX939" s="63"/>
    </row>
    <row r="940" spans="1:76" s="59" customFormat="1" x14ac:dyDescent="0.25">
      <c r="A940" s="83">
        <v>11</v>
      </c>
      <c r="B940" s="109" t="str">
        <f t="shared" si="564"/>
        <v xml:space="preserve">: </v>
      </c>
      <c r="C940" s="106"/>
      <c r="D940" s="106"/>
      <c r="E940" s="108"/>
      <c r="F940" s="106"/>
      <c r="G940" s="108"/>
      <c r="H940" s="107"/>
      <c r="I940" s="106"/>
      <c r="J940" s="106"/>
      <c r="K940" s="104"/>
      <c r="L940" s="110"/>
      <c r="M940" s="111"/>
      <c r="N940" s="105"/>
      <c r="O940" s="105"/>
      <c r="P940" s="104"/>
      <c r="Q940" s="440"/>
      <c r="R940" s="440"/>
      <c r="S940" s="64"/>
      <c r="T940" s="103"/>
      <c r="U940" s="101" t="str">
        <f t="shared" si="565"/>
        <v/>
      </c>
      <c r="V940" s="102" t="str">
        <f t="shared" si="566"/>
        <v/>
      </c>
      <c r="W940" s="101" t="str">
        <f t="shared" si="567"/>
        <v/>
      </c>
      <c r="X940" s="100" t="str">
        <f t="shared" si="568"/>
        <v/>
      </c>
      <c r="Y940" s="89"/>
      <c r="Z940" s="89"/>
      <c r="AB940" s="63"/>
      <c r="AR940" s="63"/>
      <c r="AS940" s="89"/>
      <c r="AT940" s="89"/>
      <c r="AU940" s="99"/>
      <c r="AV940" s="89"/>
      <c r="AW940" s="98" t="e">
        <f t="shared" si="569"/>
        <v>#REF!</v>
      </c>
      <c r="AX940" s="98" t="e">
        <f t="shared" si="570"/>
        <v>#REF!</v>
      </c>
      <c r="AY940" s="89"/>
      <c r="AZ940" s="98" t="e">
        <f t="shared" si="571"/>
        <v>#REF!</v>
      </c>
      <c r="BA940" s="98" t="e">
        <f t="shared" si="572"/>
        <v>#REF!</v>
      </c>
      <c r="BB940" s="89"/>
      <c r="BC940" s="98" t="e">
        <f t="shared" si="573"/>
        <v>#REF!</v>
      </c>
      <c r="BD940" s="98" t="e">
        <f t="shared" si="574"/>
        <v>#REF!</v>
      </c>
      <c r="BE940" s="89"/>
      <c r="BF940" s="98" t="e">
        <f t="shared" si="575"/>
        <v>#REF!</v>
      </c>
      <c r="BG940" s="98" t="e">
        <f t="shared" si="576"/>
        <v>#REF!</v>
      </c>
      <c r="BH940" s="89"/>
      <c r="BI940" s="98" t="e">
        <f t="shared" si="577"/>
        <v>#REF!</v>
      </c>
      <c r="BJ940" s="98" t="e">
        <f t="shared" si="578"/>
        <v>#REF!</v>
      </c>
      <c r="BK940" s="89"/>
      <c r="BL940" s="98" t="str">
        <f t="shared" si="579"/>
        <v/>
      </c>
      <c r="BM940" s="98" t="str">
        <f t="shared" si="580"/>
        <v/>
      </c>
      <c r="BN940" s="89"/>
      <c r="BO940" s="98" t="str">
        <f t="shared" si="581"/>
        <v/>
      </c>
      <c r="BP940" s="98" t="str">
        <f t="shared" si="582"/>
        <v/>
      </c>
      <c r="BQ940" s="89"/>
      <c r="BR940" s="98" t="str">
        <f t="shared" si="583"/>
        <v/>
      </c>
      <c r="BS940" s="98" t="str">
        <f t="shared" si="584"/>
        <v/>
      </c>
      <c r="BT940" s="89"/>
      <c r="BU940" s="98" t="str">
        <f t="shared" si="585"/>
        <v/>
      </c>
      <c r="BV940" s="98" t="str">
        <f t="shared" si="586"/>
        <v/>
      </c>
      <c r="BW940" s="89"/>
      <c r="BX940" s="63"/>
    </row>
    <row r="941" spans="1:76" s="59" customFormat="1" x14ac:dyDescent="0.25">
      <c r="A941" s="83">
        <v>12</v>
      </c>
      <c r="B941" s="109" t="str">
        <f t="shared" si="564"/>
        <v xml:space="preserve">: </v>
      </c>
      <c r="C941" s="106"/>
      <c r="D941" s="106"/>
      <c r="E941" s="108"/>
      <c r="F941" s="106"/>
      <c r="G941" s="108"/>
      <c r="H941" s="107"/>
      <c r="I941" s="106"/>
      <c r="J941" s="106"/>
      <c r="K941" s="104"/>
      <c r="L941" s="110"/>
      <c r="M941" s="111"/>
      <c r="N941" s="105"/>
      <c r="O941" s="105"/>
      <c r="P941" s="104"/>
      <c r="Q941" s="440"/>
      <c r="R941" s="440"/>
      <c r="S941" s="64"/>
      <c r="T941" s="103"/>
      <c r="U941" s="101" t="str">
        <f t="shared" si="565"/>
        <v/>
      </c>
      <c r="V941" s="102" t="str">
        <f t="shared" si="566"/>
        <v/>
      </c>
      <c r="W941" s="101" t="str">
        <f t="shared" si="567"/>
        <v/>
      </c>
      <c r="X941" s="100" t="str">
        <f t="shared" si="568"/>
        <v/>
      </c>
      <c r="Y941" s="89"/>
      <c r="Z941" s="89"/>
      <c r="AB941" s="63"/>
      <c r="AR941" s="63"/>
      <c r="AS941" s="89"/>
      <c r="AT941" s="89"/>
      <c r="AU941" s="99"/>
      <c r="AV941" s="89"/>
      <c r="AW941" s="98" t="e">
        <f t="shared" si="569"/>
        <v>#REF!</v>
      </c>
      <c r="AX941" s="98" t="e">
        <f t="shared" si="570"/>
        <v>#REF!</v>
      </c>
      <c r="AY941" s="89"/>
      <c r="AZ941" s="98" t="e">
        <f t="shared" si="571"/>
        <v>#REF!</v>
      </c>
      <c r="BA941" s="98" t="e">
        <f t="shared" si="572"/>
        <v>#REF!</v>
      </c>
      <c r="BB941" s="89"/>
      <c r="BC941" s="98" t="e">
        <f t="shared" si="573"/>
        <v>#REF!</v>
      </c>
      <c r="BD941" s="98" t="e">
        <f t="shared" si="574"/>
        <v>#REF!</v>
      </c>
      <c r="BE941" s="89"/>
      <c r="BF941" s="98" t="e">
        <f t="shared" si="575"/>
        <v>#REF!</v>
      </c>
      <c r="BG941" s="98" t="e">
        <f t="shared" si="576"/>
        <v>#REF!</v>
      </c>
      <c r="BH941" s="89"/>
      <c r="BI941" s="98" t="e">
        <f t="shared" si="577"/>
        <v>#REF!</v>
      </c>
      <c r="BJ941" s="98" t="e">
        <f t="shared" si="578"/>
        <v>#REF!</v>
      </c>
      <c r="BK941" s="89"/>
      <c r="BL941" s="98" t="str">
        <f t="shared" si="579"/>
        <v/>
      </c>
      <c r="BM941" s="98" t="str">
        <f t="shared" si="580"/>
        <v/>
      </c>
      <c r="BN941" s="89"/>
      <c r="BO941" s="98" t="str">
        <f t="shared" si="581"/>
        <v/>
      </c>
      <c r="BP941" s="98" t="str">
        <f t="shared" si="582"/>
        <v/>
      </c>
      <c r="BQ941" s="89"/>
      <c r="BR941" s="98" t="str">
        <f t="shared" si="583"/>
        <v/>
      </c>
      <c r="BS941" s="98" t="str">
        <f t="shared" si="584"/>
        <v/>
      </c>
      <c r="BT941" s="89"/>
      <c r="BU941" s="98" t="str">
        <f t="shared" si="585"/>
        <v/>
      </c>
      <c r="BV941" s="98" t="str">
        <f t="shared" si="586"/>
        <v/>
      </c>
      <c r="BW941" s="89"/>
      <c r="BX941" s="63"/>
    </row>
    <row r="942" spans="1:76" s="59" customFormat="1" x14ac:dyDescent="0.25">
      <c r="A942" s="83">
        <v>13</v>
      </c>
      <c r="B942" s="109" t="str">
        <f t="shared" si="564"/>
        <v xml:space="preserve">: </v>
      </c>
      <c r="C942" s="106"/>
      <c r="D942" s="106"/>
      <c r="E942" s="108"/>
      <c r="F942" s="106"/>
      <c r="G942" s="108"/>
      <c r="H942" s="107"/>
      <c r="I942" s="106"/>
      <c r="J942" s="106"/>
      <c r="K942" s="104"/>
      <c r="L942" s="110"/>
      <c r="M942" s="104"/>
      <c r="N942" s="105"/>
      <c r="O942" s="105"/>
      <c r="P942" s="104"/>
      <c r="Q942" s="440"/>
      <c r="R942" s="440"/>
      <c r="S942" s="64"/>
      <c r="T942" s="103"/>
      <c r="U942" s="101" t="str">
        <f t="shared" si="565"/>
        <v/>
      </c>
      <c r="V942" s="102" t="str">
        <f t="shared" si="566"/>
        <v/>
      </c>
      <c r="W942" s="101" t="str">
        <f t="shared" si="567"/>
        <v/>
      </c>
      <c r="X942" s="100" t="str">
        <f t="shared" si="568"/>
        <v/>
      </c>
      <c r="Y942" s="89"/>
      <c r="Z942" s="89"/>
      <c r="AB942" s="63"/>
      <c r="AR942" s="63"/>
      <c r="AS942" s="89"/>
      <c r="AT942" s="89"/>
      <c r="AU942" s="99"/>
      <c r="AV942" s="89"/>
      <c r="AW942" s="98" t="e">
        <f t="shared" si="569"/>
        <v>#REF!</v>
      </c>
      <c r="AX942" s="98" t="e">
        <f t="shared" si="570"/>
        <v>#REF!</v>
      </c>
      <c r="AY942" s="89"/>
      <c r="AZ942" s="98" t="e">
        <f t="shared" si="571"/>
        <v>#REF!</v>
      </c>
      <c r="BA942" s="98" t="e">
        <f t="shared" si="572"/>
        <v>#REF!</v>
      </c>
      <c r="BB942" s="89"/>
      <c r="BC942" s="98" t="e">
        <f t="shared" si="573"/>
        <v>#REF!</v>
      </c>
      <c r="BD942" s="98" t="e">
        <f t="shared" si="574"/>
        <v>#REF!</v>
      </c>
      <c r="BE942" s="89"/>
      <c r="BF942" s="98" t="e">
        <f t="shared" si="575"/>
        <v>#REF!</v>
      </c>
      <c r="BG942" s="98" t="e">
        <f t="shared" si="576"/>
        <v>#REF!</v>
      </c>
      <c r="BH942" s="89"/>
      <c r="BI942" s="98" t="e">
        <f t="shared" si="577"/>
        <v>#REF!</v>
      </c>
      <c r="BJ942" s="98" t="e">
        <f t="shared" si="578"/>
        <v>#REF!</v>
      </c>
      <c r="BK942" s="89"/>
      <c r="BL942" s="98" t="str">
        <f t="shared" si="579"/>
        <v/>
      </c>
      <c r="BM942" s="98" t="str">
        <f t="shared" si="580"/>
        <v/>
      </c>
      <c r="BN942" s="89"/>
      <c r="BO942" s="98" t="str">
        <f t="shared" si="581"/>
        <v/>
      </c>
      <c r="BP942" s="98" t="str">
        <f t="shared" si="582"/>
        <v/>
      </c>
      <c r="BQ942" s="89"/>
      <c r="BR942" s="98" t="str">
        <f t="shared" si="583"/>
        <v/>
      </c>
      <c r="BS942" s="98" t="str">
        <f t="shared" si="584"/>
        <v/>
      </c>
      <c r="BT942" s="89"/>
      <c r="BU942" s="98" t="str">
        <f t="shared" si="585"/>
        <v/>
      </c>
      <c r="BV942" s="98" t="str">
        <f t="shared" si="586"/>
        <v/>
      </c>
      <c r="BW942" s="89"/>
      <c r="BX942" s="63"/>
    </row>
    <row r="943" spans="1:76" s="59" customFormat="1" x14ac:dyDescent="0.25">
      <c r="A943" s="83">
        <v>14</v>
      </c>
      <c r="B943" s="109" t="str">
        <f t="shared" si="564"/>
        <v xml:space="preserve">: </v>
      </c>
      <c r="C943" s="106"/>
      <c r="D943" s="106"/>
      <c r="E943" s="108"/>
      <c r="F943" s="106"/>
      <c r="G943" s="108"/>
      <c r="H943" s="107"/>
      <c r="I943" s="106"/>
      <c r="J943" s="106"/>
      <c r="K943" s="104"/>
      <c r="L943" s="110"/>
      <c r="M943" s="104"/>
      <c r="N943" s="105"/>
      <c r="O943" s="105"/>
      <c r="P943" s="104"/>
      <c r="Q943" s="440"/>
      <c r="R943" s="440"/>
      <c r="S943" s="64"/>
      <c r="T943" s="103"/>
      <c r="U943" s="101" t="str">
        <f t="shared" si="565"/>
        <v/>
      </c>
      <c r="V943" s="102" t="str">
        <f t="shared" si="566"/>
        <v/>
      </c>
      <c r="W943" s="101" t="str">
        <f t="shared" si="567"/>
        <v/>
      </c>
      <c r="X943" s="100" t="str">
        <f t="shared" si="568"/>
        <v/>
      </c>
      <c r="Y943" s="89"/>
      <c r="Z943" s="89"/>
      <c r="AB943" s="63"/>
      <c r="AR943" s="63"/>
      <c r="AS943" s="89"/>
      <c r="AT943" s="89"/>
      <c r="AU943" s="99"/>
      <c r="AV943" s="89"/>
      <c r="AW943" s="98" t="e">
        <f t="shared" si="569"/>
        <v>#REF!</v>
      </c>
      <c r="AX943" s="98" t="e">
        <f t="shared" si="570"/>
        <v>#REF!</v>
      </c>
      <c r="AY943" s="89"/>
      <c r="AZ943" s="98" t="e">
        <f t="shared" si="571"/>
        <v>#REF!</v>
      </c>
      <c r="BA943" s="98" t="e">
        <f t="shared" si="572"/>
        <v>#REF!</v>
      </c>
      <c r="BB943" s="89"/>
      <c r="BC943" s="98" t="e">
        <f t="shared" si="573"/>
        <v>#REF!</v>
      </c>
      <c r="BD943" s="98" t="e">
        <f t="shared" si="574"/>
        <v>#REF!</v>
      </c>
      <c r="BE943" s="89"/>
      <c r="BF943" s="98" t="e">
        <f t="shared" si="575"/>
        <v>#REF!</v>
      </c>
      <c r="BG943" s="98" t="e">
        <f t="shared" si="576"/>
        <v>#REF!</v>
      </c>
      <c r="BH943" s="89"/>
      <c r="BI943" s="98" t="e">
        <f t="shared" si="577"/>
        <v>#REF!</v>
      </c>
      <c r="BJ943" s="98" t="e">
        <f t="shared" si="578"/>
        <v>#REF!</v>
      </c>
      <c r="BK943" s="89"/>
      <c r="BL943" s="98" t="str">
        <f t="shared" si="579"/>
        <v/>
      </c>
      <c r="BM943" s="98" t="str">
        <f t="shared" si="580"/>
        <v/>
      </c>
      <c r="BN943" s="89"/>
      <c r="BO943" s="98" t="str">
        <f t="shared" si="581"/>
        <v/>
      </c>
      <c r="BP943" s="98" t="str">
        <f t="shared" si="582"/>
        <v/>
      </c>
      <c r="BQ943" s="89"/>
      <c r="BR943" s="98" t="str">
        <f t="shared" si="583"/>
        <v/>
      </c>
      <c r="BS943" s="98" t="str">
        <f t="shared" si="584"/>
        <v/>
      </c>
      <c r="BT943" s="89"/>
      <c r="BU943" s="98" t="str">
        <f t="shared" si="585"/>
        <v/>
      </c>
      <c r="BV943" s="98" t="str">
        <f t="shared" si="586"/>
        <v/>
      </c>
      <c r="BW943" s="89"/>
      <c r="BX943" s="63"/>
    </row>
    <row r="944" spans="1:76" s="59" customFormat="1" x14ac:dyDescent="0.25">
      <c r="A944" s="83">
        <v>15</v>
      </c>
      <c r="B944" s="109" t="str">
        <f t="shared" si="564"/>
        <v xml:space="preserve">: </v>
      </c>
      <c r="C944" s="106"/>
      <c r="D944" s="106"/>
      <c r="E944" s="108"/>
      <c r="F944" s="106"/>
      <c r="G944" s="108"/>
      <c r="H944" s="107"/>
      <c r="I944" s="106"/>
      <c r="J944" s="106"/>
      <c r="K944" s="104"/>
      <c r="L944" s="110"/>
      <c r="M944" s="104"/>
      <c r="N944" s="105"/>
      <c r="O944" s="105"/>
      <c r="P944" s="104"/>
      <c r="Q944" s="440"/>
      <c r="R944" s="440"/>
      <c r="S944" s="64"/>
      <c r="T944" s="103"/>
      <c r="U944" s="101" t="str">
        <f t="shared" si="565"/>
        <v/>
      </c>
      <c r="V944" s="102" t="str">
        <f t="shared" si="566"/>
        <v/>
      </c>
      <c r="W944" s="101" t="str">
        <f t="shared" si="567"/>
        <v/>
      </c>
      <c r="X944" s="100" t="str">
        <f t="shared" si="568"/>
        <v/>
      </c>
      <c r="Y944" s="89"/>
      <c r="Z944" s="89"/>
      <c r="AB944" s="63"/>
      <c r="AR944" s="63"/>
      <c r="AS944" s="89"/>
      <c r="AT944" s="89"/>
      <c r="AU944" s="99"/>
      <c r="AV944" s="89"/>
      <c r="AW944" s="98" t="e">
        <f t="shared" si="569"/>
        <v>#REF!</v>
      </c>
      <c r="AX944" s="98" t="e">
        <f t="shared" si="570"/>
        <v>#REF!</v>
      </c>
      <c r="AY944" s="89"/>
      <c r="AZ944" s="98" t="e">
        <f t="shared" si="571"/>
        <v>#REF!</v>
      </c>
      <c r="BA944" s="98" t="e">
        <f t="shared" si="572"/>
        <v>#REF!</v>
      </c>
      <c r="BB944" s="89"/>
      <c r="BC944" s="98" t="e">
        <f t="shared" si="573"/>
        <v>#REF!</v>
      </c>
      <c r="BD944" s="98" t="e">
        <f t="shared" si="574"/>
        <v>#REF!</v>
      </c>
      <c r="BE944" s="89"/>
      <c r="BF944" s="98" t="e">
        <f t="shared" si="575"/>
        <v>#REF!</v>
      </c>
      <c r="BG944" s="98" t="e">
        <f t="shared" si="576"/>
        <v>#REF!</v>
      </c>
      <c r="BH944" s="89"/>
      <c r="BI944" s="98" t="e">
        <f t="shared" si="577"/>
        <v>#REF!</v>
      </c>
      <c r="BJ944" s="98" t="e">
        <f t="shared" si="578"/>
        <v>#REF!</v>
      </c>
      <c r="BK944" s="89"/>
      <c r="BL944" s="98" t="str">
        <f t="shared" si="579"/>
        <v/>
      </c>
      <c r="BM944" s="98" t="str">
        <f t="shared" si="580"/>
        <v/>
      </c>
      <c r="BN944" s="89"/>
      <c r="BO944" s="98" t="str">
        <f t="shared" si="581"/>
        <v/>
      </c>
      <c r="BP944" s="98" t="str">
        <f t="shared" si="582"/>
        <v/>
      </c>
      <c r="BQ944" s="89"/>
      <c r="BR944" s="98" t="str">
        <f t="shared" si="583"/>
        <v/>
      </c>
      <c r="BS944" s="98" t="str">
        <f t="shared" si="584"/>
        <v/>
      </c>
      <c r="BT944" s="89"/>
      <c r="BU944" s="98" t="str">
        <f t="shared" si="585"/>
        <v/>
      </c>
      <c r="BV944" s="98" t="str">
        <f t="shared" si="586"/>
        <v/>
      </c>
      <c r="BW944" s="89"/>
      <c r="BX944" s="63"/>
    </row>
    <row r="945" spans="1:76" s="59" customFormat="1" x14ac:dyDescent="0.25">
      <c r="A945" s="83">
        <v>16</v>
      </c>
      <c r="B945" s="109" t="str">
        <f t="shared" si="564"/>
        <v xml:space="preserve">: </v>
      </c>
      <c r="C945" s="106"/>
      <c r="D945" s="106"/>
      <c r="E945" s="108"/>
      <c r="F945" s="106"/>
      <c r="G945" s="108"/>
      <c r="H945" s="107"/>
      <c r="I945" s="106"/>
      <c r="J945" s="106"/>
      <c r="K945" s="104"/>
      <c r="L945" s="110"/>
      <c r="M945" s="104"/>
      <c r="N945" s="105"/>
      <c r="O945" s="105"/>
      <c r="P945" s="104"/>
      <c r="Q945" s="440"/>
      <c r="R945" s="440"/>
      <c r="S945" s="64"/>
      <c r="T945" s="103"/>
      <c r="U945" s="101" t="str">
        <f t="shared" si="565"/>
        <v/>
      </c>
      <c r="V945" s="102" t="str">
        <f t="shared" si="566"/>
        <v/>
      </c>
      <c r="W945" s="101" t="str">
        <f t="shared" si="567"/>
        <v/>
      </c>
      <c r="X945" s="100" t="str">
        <f t="shared" si="568"/>
        <v/>
      </c>
      <c r="Y945" s="89"/>
      <c r="Z945" s="89"/>
      <c r="AB945" s="63"/>
      <c r="AR945" s="63"/>
      <c r="AS945" s="89"/>
      <c r="AT945" s="89"/>
      <c r="AU945" s="99"/>
      <c r="AV945" s="89"/>
      <c r="AW945" s="98" t="e">
        <f t="shared" si="569"/>
        <v>#REF!</v>
      </c>
      <c r="AX945" s="98" t="e">
        <f t="shared" si="570"/>
        <v>#REF!</v>
      </c>
      <c r="AY945" s="89"/>
      <c r="AZ945" s="98" t="e">
        <f t="shared" si="571"/>
        <v>#REF!</v>
      </c>
      <c r="BA945" s="98" t="e">
        <f t="shared" si="572"/>
        <v>#REF!</v>
      </c>
      <c r="BB945" s="89"/>
      <c r="BC945" s="98" t="e">
        <f t="shared" si="573"/>
        <v>#REF!</v>
      </c>
      <c r="BD945" s="98" t="e">
        <f t="shared" si="574"/>
        <v>#REF!</v>
      </c>
      <c r="BE945" s="89"/>
      <c r="BF945" s="98" t="e">
        <f t="shared" si="575"/>
        <v>#REF!</v>
      </c>
      <c r="BG945" s="98" t="e">
        <f t="shared" si="576"/>
        <v>#REF!</v>
      </c>
      <c r="BH945" s="89"/>
      <c r="BI945" s="98" t="e">
        <f t="shared" si="577"/>
        <v>#REF!</v>
      </c>
      <c r="BJ945" s="98" t="e">
        <f t="shared" si="578"/>
        <v>#REF!</v>
      </c>
      <c r="BK945" s="89"/>
      <c r="BL945" s="98" t="str">
        <f t="shared" si="579"/>
        <v/>
      </c>
      <c r="BM945" s="98" t="str">
        <f t="shared" si="580"/>
        <v/>
      </c>
      <c r="BN945" s="89"/>
      <c r="BO945" s="98" t="str">
        <f t="shared" si="581"/>
        <v/>
      </c>
      <c r="BP945" s="98" t="str">
        <f t="shared" si="582"/>
        <v/>
      </c>
      <c r="BQ945" s="89"/>
      <c r="BR945" s="98" t="str">
        <f t="shared" si="583"/>
        <v/>
      </c>
      <c r="BS945" s="98" t="str">
        <f t="shared" si="584"/>
        <v/>
      </c>
      <c r="BT945" s="89"/>
      <c r="BU945" s="98" t="str">
        <f t="shared" si="585"/>
        <v/>
      </c>
      <c r="BV945" s="98" t="str">
        <f t="shared" si="586"/>
        <v/>
      </c>
      <c r="BW945" s="89"/>
      <c r="BX945" s="63"/>
    </row>
    <row r="946" spans="1:76" s="59" customFormat="1" x14ac:dyDescent="0.25">
      <c r="A946" s="83">
        <v>17</v>
      </c>
      <c r="B946" s="109" t="str">
        <f t="shared" si="564"/>
        <v xml:space="preserve">: </v>
      </c>
      <c r="C946" s="106"/>
      <c r="D946" s="106"/>
      <c r="E946" s="108"/>
      <c r="F946" s="106"/>
      <c r="G946" s="108"/>
      <c r="H946" s="107"/>
      <c r="I946" s="106"/>
      <c r="J946" s="106"/>
      <c r="K946" s="104"/>
      <c r="L946" s="110"/>
      <c r="M946" s="104"/>
      <c r="N946" s="105"/>
      <c r="O946" s="105"/>
      <c r="P946" s="104"/>
      <c r="Q946" s="440"/>
      <c r="R946" s="440"/>
      <c r="S946" s="64"/>
      <c r="T946" s="103"/>
      <c r="U946" s="101" t="str">
        <f t="shared" si="565"/>
        <v/>
      </c>
      <c r="V946" s="102" t="str">
        <f t="shared" si="566"/>
        <v/>
      </c>
      <c r="W946" s="101" t="str">
        <f t="shared" si="567"/>
        <v/>
      </c>
      <c r="X946" s="100" t="str">
        <f t="shared" si="568"/>
        <v/>
      </c>
      <c r="Y946" s="89"/>
      <c r="Z946" s="89"/>
      <c r="AB946" s="63"/>
      <c r="AR946" s="63"/>
      <c r="AS946" s="89"/>
      <c r="AT946" s="89"/>
      <c r="AU946" s="99"/>
      <c r="AV946" s="89"/>
      <c r="AW946" s="98" t="e">
        <f t="shared" si="569"/>
        <v>#REF!</v>
      </c>
      <c r="AX946" s="98" t="e">
        <f t="shared" si="570"/>
        <v>#REF!</v>
      </c>
      <c r="AY946" s="89"/>
      <c r="AZ946" s="98" t="e">
        <f t="shared" si="571"/>
        <v>#REF!</v>
      </c>
      <c r="BA946" s="98" t="e">
        <f t="shared" si="572"/>
        <v>#REF!</v>
      </c>
      <c r="BB946" s="89"/>
      <c r="BC946" s="98" t="e">
        <f t="shared" si="573"/>
        <v>#REF!</v>
      </c>
      <c r="BD946" s="98" t="e">
        <f t="shared" si="574"/>
        <v>#REF!</v>
      </c>
      <c r="BE946" s="89"/>
      <c r="BF946" s="98" t="e">
        <f t="shared" si="575"/>
        <v>#REF!</v>
      </c>
      <c r="BG946" s="98" t="e">
        <f t="shared" si="576"/>
        <v>#REF!</v>
      </c>
      <c r="BH946" s="89"/>
      <c r="BI946" s="98" t="e">
        <f t="shared" si="577"/>
        <v>#REF!</v>
      </c>
      <c r="BJ946" s="98" t="e">
        <f t="shared" si="578"/>
        <v>#REF!</v>
      </c>
      <c r="BK946" s="89"/>
      <c r="BL946" s="98" t="str">
        <f t="shared" si="579"/>
        <v/>
      </c>
      <c r="BM946" s="98" t="str">
        <f t="shared" si="580"/>
        <v/>
      </c>
      <c r="BN946" s="89"/>
      <c r="BO946" s="98" t="str">
        <f t="shared" si="581"/>
        <v/>
      </c>
      <c r="BP946" s="98" t="str">
        <f t="shared" si="582"/>
        <v/>
      </c>
      <c r="BQ946" s="89"/>
      <c r="BR946" s="98" t="str">
        <f t="shared" si="583"/>
        <v/>
      </c>
      <c r="BS946" s="98" t="str">
        <f t="shared" si="584"/>
        <v/>
      </c>
      <c r="BT946" s="89"/>
      <c r="BU946" s="98" t="str">
        <f t="shared" si="585"/>
        <v/>
      </c>
      <c r="BV946" s="98" t="str">
        <f t="shared" si="586"/>
        <v/>
      </c>
      <c r="BW946" s="89"/>
      <c r="BX946" s="63"/>
    </row>
    <row r="947" spans="1:76" s="59" customFormat="1" x14ac:dyDescent="0.25">
      <c r="A947" s="83">
        <v>18</v>
      </c>
      <c r="B947" s="109" t="str">
        <f t="shared" si="564"/>
        <v xml:space="preserve">: </v>
      </c>
      <c r="C947" s="106"/>
      <c r="D947" s="106"/>
      <c r="E947" s="108"/>
      <c r="F947" s="106"/>
      <c r="G947" s="108"/>
      <c r="H947" s="107"/>
      <c r="I947" s="106"/>
      <c r="J947" s="106"/>
      <c r="K947" s="104"/>
      <c r="L947" s="104"/>
      <c r="M947" s="104"/>
      <c r="N947" s="105"/>
      <c r="O947" s="105"/>
      <c r="P947" s="104"/>
      <c r="Q947" s="440"/>
      <c r="R947" s="440"/>
      <c r="S947" s="64"/>
      <c r="T947" s="103"/>
      <c r="U947" s="101" t="str">
        <f t="shared" si="565"/>
        <v/>
      </c>
      <c r="V947" s="102" t="str">
        <f t="shared" si="566"/>
        <v/>
      </c>
      <c r="W947" s="101" t="str">
        <f t="shared" si="567"/>
        <v/>
      </c>
      <c r="X947" s="100" t="str">
        <f t="shared" si="568"/>
        <v/>
      </c>
      <c r="Y947" s="89"/>
      <c r="Z947" s="89"/>
      <c r="AB947" s="63"/>
      <c r="AR947" s="63"/>
      <c r="AS947" s="89"/>
      <c r="AT947" s="89"/>
      <c r="AU947" s="99"/>
      <c r="AV947" s="89"/>
      <c r="AW947" s="98" t="e">
        <f t="shared" si="569"/>
        <v>#REF!</v>
      </c>
      <c r="AX947" s="98" t="e">
        <f t="shared" si="570"/>
        <v>#REF!</v>
      </c>
      <c r="AY947" s="89"/>
      <c r="AZ947" s="98" t="e">
        <f t="shared" si="571"/>
        <v>#REF!</v>
      </c>
      <c r="BA947" s="98" t="e">
        <f t="shared" si="572"/>
        <v>#REF!</v>
      </c>
      <c r="BB947" s="89"/>
      <c r="BC947" s="98" t="e">
        <f t="shared" si="573"/>
        <v>#REF!</v>
      </c>
      <c r="BD947" s="98" t="e">
        <f t="shared" si="574"/>
        <v>#REF!</v>
      </c>
      <c r="BE947" s="89"/>
      <c r="BF947" s="98" t="e">
        <f t="shared" si="575"/>
        <v>#REF!</v>
      </c>
      <c r="BG947" s="98" t="e">
        <f t="shared" si="576"/>
        <v>#REF!</v>
      </c>
      <c r="BH947" s="89"/>
      <c r="BI947" s="98" t="e">
        <f t="shared" si="577"/>
        <v>#REF!</v>
      </c>
      <c r="BJ947" s="98" t="e">
        <f t="shared" si="578"/>
        <v>#REF!</v>
      </c>
      <c r="BK947" s="89"/>
      <c r="BL947" s="98" t="str">
        <f t="shared" si="579"/>
        <v/>
      </c>
      <c r="BM947" s="98" t="str">
        <f t="shared" si="580"/>
        <v/>
      </c>
      <c r="BN947" s="89"/>
      <c r="BO947" s="98" t="str">
        <f t="shared" si="581"/>
        <v/>
      </c>
      <c r="BP947" s="98" t="str">
        <f t="shared" si="582"/>
        <v/>
      </c>
      <c r="BQ947" s="89"/>
      <c r="BR947" s="98" t="str">
        <f t="shared" si="583"/>
        <v/>
      </c>
      <c r="BS947" s="98" t="str">
        <f t="shared" si="584"/>
        <v/>
      </c>
      <c r="BT947" s="89"/>
      <c r="BU947" s="98" t="str">
        <f t="shared" si="585"/>
        <v/>
      </c>
      <c r="BV947" s="98" t="str">
        <f t="shared" si="586"/>
        <v/>
      </c>
      <c r="BW947" s="89"/>
      <c r="BX947" s="63"/>
    </row>
    <row r="948" spans="1:76" s="59" customFormat="1" x14ac:dyDescent="0.25">
      <c r="A948" s="83">
        <v>19</v>
      </c>
      <c r="B948" s="109" t="str">
        <f t="shared" si="564"/>
        <v xml:space="preserve">: </v>
      </c>
      <c r="C948" s="106"/>
      <c r="D948" s="106"/>
      <c r="E948" s="108"/>
      <c r="F948" s="106"/>
      <c r="G948" s="108"/>
      <c r="H948" s="107"/>
      <c r="I948" s="106"/>
      <c r="J948" s="106"/>
      <c r="K948" s="104"/>
      <c r="L948" s="104"/>
      <c r="M948" s="104"/>
      <c r="N948" s="105"/>
      <c r="O948" s="105"/>
      <c r="P948" s="104"/>
      <c r="Q948" s="440"/>
      <c r="R948" s="440"/>
      <c r="S948" s="64"/>
      <c r="T948" s="103"/>
      <c r="U948" s="101" t="str">
        <f t="shared" si="565"/>
        <v/>
      </c>
      <c r="V948" s="102" t="str">
        <f t="shared" si="566"/>
        <v/>
      </c>
      <c r="W948" s="101" t="str">
        <f t="shared" si="567"/>
        <v/>
      </c>
      <c r="X948" s="100" t="str">
        <f t="shared" si="568"/>
        <v/>
      </c>
      <c r="Y948" s="89"/>
      <c r="Z948" s="89"/>
      <c r="AB948" s="63"/>
      <c r="AR948" s="63"/>
      <c r="AS948" s="89"/>
      <c r="AT948" s="89"/>
      <c r="AU948" s="99"/>
      <c r="AV948" s="89"/>
      <c r="AW948" s="98" t="e">
        <f t="shared" si="569"/>
        <v>#REF!</v>
      </c>
      <c r="AX948" s="98" t="e">
        <f t="shared" si="570"/>
        <v>#REF!</v>
      </c>
      <c r="AY948" s="89"/>
      <c r="AZ948" s="98" t="e">
        <f t="shared" si="571"/>
        <v>#REF!</v>
      </c>
      <c r="BA948" s="98" t="e">
        <f t="shared" si="572"/>
        <v>#REF!</v>
      </c>
      <c r="BB948" s="89"/>
      <c r="BC948" s="98" t="e">
        <f t="shared" si="573"/>
        <v>#REF!</v>
      </c>
      <c r="BD948" s="98" t="e">
        <f t="shared" si="574"/>
        <v>#REF!</v>
      </c>
      <c r="BE948" s="89"/>
      <c r="BF948" s="98" t="e">
        <f t="shared" si="575"/>
        <v>#REF!</v>
      </c>
      <c r="BG948" s="98" t="e">
        <f t="shared" si="576"/>
        <v>#REF!</v>
      </c>
      <c r="BH948" s="89"/>
      <c r="BI948" s="98" t="e">
        <f t="shared" si="577"/>
        <v>#REF!</v>
      </c>
      <c r="BJ948" s="98" t="e">
        <f t="shared" si="578"/>
        <v>#REF!</v>
      </c>
      <c r="BK948" s="89"/>
      <c r="BL948" s="98" t="str">
        <f t="shared" si="579"/>
        <v/>
      </c>
      <c r="BM948" s="98" t="str">
        <f t="shared" si="580"/>
        <v/>
      </c>
      <c r="BN948" s="89"/>
      <c r="BO948" s="98" t="str">
        <f t="shared" si="581"/>
        <v/>
      </c>
      <c r="BP948" s="98" t="str">
        <f t="shared" si="582"/>
        <v/>
      </c>
      <c r="BQ948" s="89"/>
      <c r="BR948" s="98" t="str">
        <f t="shared" si="583"/>
        <v/>
      </c>
      <c r="BS948" s="98" t="str">
        <f t="shared" si="584"/>
        <v/>
      </c>
      <c r="BT948" s="89"/>
      <c r="BU948" s="98" t="str">
        <f t="shared" si="585"/>
        <v/>
      </c>
      <c r="BV948" s="98" t="str">
        <f t="shared" si="586"/>
        <v/>
      </c>
      <c r="BW948" s="89"/>
      <c r="BX948" s="63"/>
    </row>
    <row r="949" spans="1:76" s="59" customFormat="1" x14ac:dyDescent="0.25">
      <c r="A949" s="83">
        <v>20</v>
      </c>
      <c r="B949" s="109" t="str">
        <f t="shared" si="564"/>
        <v xml:space="preserve">: </v>
      </c>
      <c r="C949" s="106"/>
      <c r="D949" s="106"/>
      <c r="E949" s="108"/>
      <c r="F949" s="106"/>
      <c r="G949" s="108"/>
      <c r="H949" s="107"/>
      <c r="I949" s="106"/>
      <c r="J949" s="106"/>
      <c r="K949" s="104"/>
      <c r="L949" s="104"/>
      <c r="M949" s="104"/>
      <c r="N949" s="105"/>
      <c r="O949" s="105"/>
      <c r="P949" s="104"/>
      <c r="Q949" s="440"/>
      <c r="R949" s="440"/>
      <c r="S949" s="64"/>
      <c r="T949" s="103"/>
      <c r="U949" s="101" t="str">
        <f t="shared" si="565"/>
        <v/>
      </c>
      <c r="V949" s="102" t="str">
        <f t="shared" si="566"/>
        <v/>
      </c>
      <c r="W949" s="101" t="str">
        <f t="shared" si="567"/>
        <v/>
      </c>
      <c r="X949" s="100" t="str">
        <f t="shared" si="568"/>
        <v/>
      </c>
      <c r="Y949" s="89"/>
      <c r="Z949" s="89"/>
      <c r="AB949" s="63"/>
      <c r="AR949" s="63"/>
      <c r="AS949" s="89"/>
      <c r="AT949" s="89"/>
      <c r="AU949" s="99"/>
      <c r="AV949" s="89"/>
      <c r="AW949" s="98" t="e">
        <f t="shared" si="569"/>
        <v>#REF!</v>
      </c>
      <c r="AX949" s="98" t="e">
        <f t="shared" si="570"/>
        <v>#REF!</v>
      </c>
      <c r="AY949" s="89"/>
      <c r="AZ949" s="98" t="e">
        <f t="shared" si="571"/>
        <v>#REF!</v>
      </c>
      <c r="BA949" s="98" t="e">
        <f t="shared" si="572"/>
        <v>#REF!</v>
      </c>
      <c r="BB949" s="89"/>
      <c r="BC949" s="98" t="e">
        <f t="shared" si="573"/>
        <v>#REF!</v>
      </c>
      <c r="BD949" s="98" t="e">
        <f t="shared" si="574"/>
        <v>#REF!</v>
      </c>
      <c r="BE949" s="89"/>
      <c r="BF949" s="98" t="e">
        <f t="shared" si="575"/>
        <v>#REF!</v>
      </c>
      <c r="BG949" s="98" t="e">
        <f t="shared" si="576"/>
        <v>#REF!</v>
      </c>
      <c r="BH949" s="89"/>
      <c r="BI949" s="98" t="e">
        <f t="shared" si="577"/>
        <v>#REF!</v>
      </c>
      <c r="BJ949" s="98" t="e">
        <f t="shared" si="578"/>
        <v>#REF!</v>
      </c>
      <c r="BK949" s="89"/>
      <c r="BL949" s="98" t="str">
        <f t="shared" si="579"/>
        <v/>
      </c>
      <c r="BM949" s="98" t="str">
        <f t="shared" si="580"/>
        <v/>
      </c>
      <c r="BN949" s="89"/>
      <c r="BO949" s="98" t="str">
        <f t="shared" si="581"/>
        <v/>
      </c>
      <c r="BP949" s="98" t="str">
        <f t="shared" si="582"/>
        <v/>
      </c>
      <c r="BQ949" s="89"/>
      <c r="BR949" s="98" t="str">
        <f t="shared" si="583"/>
        <v/>
      </c>
      <c r="BS949" s="98" t="str">
        <f t="shared" si="584"/>
        <v/>
      </c>
      <c r="BT949" s="89"/>
      <c r="BU949" s="98" t="str">
        <f t="shared" si="585"/>
        <v/>
      </c>
      <c r="BV949" s="98" t="str">
        <f t="shared" si="586"/>
        <v/>
      </c>
      <c r="BW949" s="89"/>
      <c r="BX949" s="63"/>
    </row>
    <row r="950" spans="1:76" s="59" customFormat="1" x14ac:dyDescent="0.25">
      <c r="A950" s="83"/>
      <c r="B950" s="91" t="s">
        <v>64</v>
      </c>
      <c r="C950" s="92"/>
      <c r="D950" s="92"/>
      <c r="E950" s="92"/>
      <c r="F950" s="92"/>
      <c r="G950" s="92"/>
      <c r="H950" s="64"/>
      <c r="I950" s="89"/>
      <c r="J950" s="94"/>
      <c r="K950" s="64"/>
      <c r="L950" s="64"/>
      <c r="M950" s="64" t="s">
        <v>63</v>
      </c>
      <c r="N950" s="64"/>
      <c r="O950" s="64"/>
      <c r="P950" s="64"/>
      <c r="Q950" s="64"/>
      <c r="R950" s="64"/>
      <c r="S950" s="64"/>
      <c r="T950" s="94" t="s">
        <v>62</v>
      </c>
      <c r="U950" s="97" t="e">
        <f>AVERAGE(U930:U949)</f>
        <v>#DIV/0!</v>
      </c>
      <c r="V950" s="97" t="e">
        <f>IF(U958="Y",SUM(V930:V949)/SUM(O930:O949),AVERAGE(V930:V949))</f>
        <v>#DIV/0!</v>
      </c>
      <c r="W950" s="96" t="e">
        <f>SUM(W930:W949)/SUM(O930:O949)</f>
        <v>#DIV/0!</v>
      </c>
      <c r="X950" s="89"/>
      <c r="Y950" s="89"/>
      <c r="Z950" s="89"/>
      <c r="AB950" s="63"/>
      <c r="AR950" s="63"/>
      <c r="AS950" s="89"/>
      <c r="AT950" s="89"/>
      <c r="AU950" s="89"/>
      <c r="AV950" s="94" t="s">
        <v>62</v>
      </c>
      <c r="AW950" s="93" t="e">
        <f>AVERAGE(AW930:AW949)</f>
        <v>#REF!</v>
      </c>
      <c r="AX950" s="93" t="e">
        <f>SUM(AX930:AX949)/COUNTIF(AX930:AX949,"&gt;0")</f>
        <v>#REF!</v>
      </c>
      <c r="AY950" s="89"/>
      <c r="AZ950" s="93" t="e">
        <f>AVERAGE(AZ930:AZ949)</f>
        <v>#REF!</v>
      </c>
      <c r="BA950" s="93" t="e">
        <f>SUM(BA930:BA949)/COUNTIF(BA930:BA949,"&gt;0")</f>
        <v>#REF!</v>
      </c>
      <c r="BB950" s="89"/>
      <c r="BC950" s="93" t="e">
        <f>AVERAGE(BC930:BC949)</f>
        <v>#REF!</v>
      </c>
      <c r="BD950" s="93" t="e">
        <f>SUM(BD930:BD949)/COUNTIF(BD930:BD949,"&gt;0")</f>
        <v>#REF!</v>
      </c>
      <c r="BE950" s="89"/>
      <c r="BF950" s="93" t="e">
        <f>AVERAGE(BF930:BF949)</f>
        <v>#REF!</v>
      </c>
      <c r="BG950" s="93" t="e">
        <f>SUM(BG930:BG949)/COUNTIF(BG930:BG949,"&gt;0")</f>
        <v>#REF!</v>
      </c>
      <c r="BH950" s="89"/>
      <c r="BI950" s="93" t="e">
        <f>AVERAGE(BI930:BI949)</f>
        <v>#REF!</v>
      </c>
      <c r="BJ950" s="93" t="e">
        <f>SUM(BJ930:BJ949)/COUNTIF(BJ930:BJ949,"&gt;0")</f>
        <v>#REF!</v>
      </c>
      <c r="BK950" s="94"/>
      <c r="BL950" s="93" t="e">
        <f>AVERAGE(BL930:BL949)</f>
        <v>#DIV/0!</v>
      </c>
      <c r="BM950" s="93" t="e">
        <f>SUM(BM930:BM949)/COUNTIF(BM930:BM949,"&gt;0")</f>
        <v>#DIV/0!</v>
      </c>
      <c r="BN950" s="89"/>
      <c r="BO950" s="93" t="e">
        <f>AVERAGE(BO930:BO949)</f>
        <v>#DIV/0!</v>
      </c>
      <c r="BP950" s="93" t="e">
        <f>SUM(BP930:BP949)/COUNTIF(BP930:BP949,"&gt;0")</f>
        <v>#DIV/0!</v>
      </c>
      <c r="BQ950" s="89"/>
      <c r="BR950" s="93" t="e">
        <f>AVERAGE(BR930:BR949)</f>
        <v>#DIV/0!</v>
      </c>
      <c r="BS950" s="93" t="e">
        <f>SUM(BS930:BS949)/COUNTIF(BS930:BS949,"&gt;0")</f>
        <v>#DIV/0!</v>
      </c>
      <c r="BT950" s="89"/>
      <c r="BU950" s="93" t="e">
        <f>AVERAGE(BU930:BU949)</f>
        <v>#DIV/0!</v>
      </c>
      <c r="BV950" s="93" t="e">
        <f>SUM(BV930:BV949)/COUNTIF(BV930:BV949,"&gt;0")</f>
        <v>#DIV/0!</v>
      </c>
      <c r="BW950" s="89"/>
      <c r="BX950" s="63"/>
    </row>
    <row r="951" spans="1:76" s="59" customFormat="1" x14ac:dyDescent="0.25">
      <c r="A951" s="83"/>
      <c r="B951" s="91" t="s">
        <v>61</v>
      </c>
      <c r="C951" s="92" t="s">
        <v>60</v>
      </c>
      <c r="D951" s="372"/>
      <c r="E951" s="373"/>
      <c r="F951" s="373"/>
      <c r="G951" s="373"/>
      <c r="H951" s="373"/>
      <c r="I951" s="373"/>
      <c r="J951" s="373"/>
      <c r="K951" s="374"/>
      <c r="L951" s="64"/>
      <c r="M951" s="64"/>
      <c r="N951" s="64"/>
      <c r="O951" s="64"/>
      <c r="P951" s="64"/>
      <c r="Q951" s="64"/>
      <c r="R951" s="64"/>
      <c r="S951" s="64"/>
      <c r="T951" s="77" t="s">
        <v>57</v>
      </c>
      <c r="U951" s="88" t="e">
        <f>U950+X951*U954</f>
        <v>#DIV/0!</v>
      </c>
      <c r="V951" s="88" t="e">
        <f>V950+X951*V954</f>
        <v>#DIV/0!</v>
      </c>
      <c r="W951" s="88" t="e">
        <f>W950+X951*W954</f>
        <v>#DIV/0!</v>
      </c>
      <c r="X951" s="86">
        <v>1</v>
      </c>
      <c r="Y951" s="64" t="s">
        <v>59</v>
      </c>
      <c r="Z951" s="89"/>
      <c r="AA951" s="89" t="s">
        <v>58</v>
      </c>
      <c r="AB951" s="63"/>
      <c r="AR951" s="63"/>
      <c r="AS951" s="89"/>
      <c r="AT951" s="89"/>
      <c r="AU951" s="89"/>
      <c r="AV951" s="77" t="s">
        <v>57</v>
      </c>
      <c r="AW951" s="76" t="e">
        <f>AW950+(AW956*AW953)</f>
        <v>#REF!</v>
      </c>
      <c r="AX951" s="76" t="e">
        <f>AX950+(AX956*AW953)</f>
        <v>#REF!</v>
      </c>
      <c r="AY951" s="89"/>
      <c r="AZ951" s="76" t="e">
        <f>AZ950+(AZ956*AZ953)</f>
        <v>#REF!</v>
      </c>
      <c r="BA951" s="76" t="e">
        <f>BA950+(BA956*AZ953)</f>
        <v>#REF!</v>
      </c>
      <c r="BB951" s="89"/>
      <c r="BC951" s="76" t="e">
        <f>BC950+(BC956*BC953)</f>
        <v>#REF!</v>
      </c>
      <c r="BD951" s="76" t="e">
        <f>BD950+(BD956*BC953)</f>
        <v>#REF!</v>
      </c>
      <c r="BE951" s="89"/>
      <c r="BF951" s="76" t="e">
        <f>BF950+(BF956*BF953)</f>
        <v>#REF!</v>
      </c>
      <c r="BG951" s="76" t="e">
        <f>BG950+(BG956*BF953)</f>
        <v>#REF!</v>
      </c>
      <c r="BH951" s="89"/>
      <c r="BI951" s="76" t="e">
        <f>BI950+(BI956*BI953)</f>
        <v>#REF!</v>
      </c>
      <c r="BJ951" s="76" t="e">
        <f>BJ950+(BJ956*BI953)</f>
        <v>#REF!</v>
      </c>
      <c r="BK951" s="77"/>
      <c r="BL951" s="76" t="e">
        <f>BL950+(BL956*BL953)</f>
        <v>#DIV/0!</v>
      </c>
      <c r="BM951" s="76" t="e">
        <f>BM950+(BM956*BL953)</f>
        <v>#DIV/0!</v>
      </c>
      <c r="BN951" s="89"/>
      <c r="BO951" s="76" t="e">
        <f>BO950+(BO956*BO953)</f>
        <v>#DIV/0!</v>
      </c>
      <c r="BP951" s="76" t="e">
        <f>BP950+(BP956*BO953)</f>
        <v>#DIV/0!</v>
      </c>
      <c r="BQ951" s="89"/>
      <c r="BR951" s="76" t="e">
        <f>BR950+(BR956*BR953)</f>
        <v>#DIV/0!</v>
      </c>
      <c r="BS951" s="76" t="e">
        <f>BS950+(BS956*BR953)</f>
        <v>#DIV/0!</v>
      </c>
      <c r="BT951" s="89"/>
      <c r="BU951" s="76" t="e">
        <f>BU950+(BU956*BU953)</f>
        <v>#DIV/0!</v>
      </c>
      <c r="BV951" s="76" t="e">
        <f>BV950+(BV956*BU953)</f>
        <v>#DIV/0!</v>
      </c>
      <c r="BW951" s="89"/>
      <c r="BX951" s="63"/>
    </row>
    <row r="952" spans="1:76" s="59" customFormat="1" x14ac:dyDescent="0.25">
      <c r="A952" s="83"/>
      <c r="B952" s="91" t="s">
        <v>56</v>
      </c>
      <c r="C952" s="83"/>
      <c r="D952" s="375"/>
      <c r="E952" s="376"/>
      <c r="F952" s="376"/>
      <c r="G952" s="376"/>
      <c r="H952" s="376"/>
      <c r="I952" s="376"/>
      <c r="J952" s="376"/>
      <c r="K952" s="377"/>
      <c r="L952" s="89"/>
      <c r="M952" s="89"/>
      <c r="N952" s="64"/>
      <c r="O952" s="64"/>
      <c r="P952" s="64"/>
      <c r="Q952" s="64"/>
      <c r="R952" s="64"/>
      <c r="S952" s="64"/>
      <c r="T952" s="77" t="s">
        <v>54</v>
      </c>
      <c r="U952" s="88" t="e">
        <f>IF($AA952="Y",MIN(U930:U949),U950-$X952*U954)</f>
        <v>#DIV/0!</v>
      </c>
      <c r="V952" s="88" t="e">
        <f>IF($AA952="Y",MIN(V930:V949),V950-$X952*V954)</f>
        <v>#DIV/0!</v>
      </c>
      <c r="W952" s="88" t="e">
        <f>IF($AA952="Y",MIN(W930:W949),W950-$X952*W954)</f>
        <v>#DIV/0!</v>
      </c>
      <c r="X952" s="86">
        <v>1</v>
      </c>
      <c r="Y952" s="64" t="s">
        <v>55</v>
      </c>
      <c r="Z952" s="89"/>
      <c r="AA952" s="90" t="s">
        <v>47</v>
      </c>
      <c r="AB952" s="63"/>
      <c r="AR952" s="63"/>
      <c r="AS952" s="89"/>
      <c r="AT952" s="89"/>
      <c r="AU952" s="89"/>
      <c r="AV952" s="77" t="s">
        <v>54</v>
      </c>
      <c r="AW952" s="76" t="e">
        <f>AW950-(AW956*AW954)</f>
        <v>#REF!</v>
      </c>
      <c r="AX952" s="76" t="e">
        <f>AX950-(AX956*AW954)</f>
        <v>#REF!</v>
      </c>
      <c r="AY952" s="89"/>
      <c r="AZ952" s="76" t="e">
        <f>AZ950-(AZ956*AZ954)</f>
        <v>#REF!</v>
      </c>
      <c r="BA952" s="76" t="e">
        <f>BA950-(BA956*AZ954)</f>
        <v>#REF!</v>
      </c>
      <c r="BB952" s="89"/>
      <c r="BC952" s="76" t="e">
        <f>BC950-(BC956*BC954)</f>
        <v>#REF!</v>
      </c>
      <c r="BD952" s="76" t="e">
        <f>BD950-(BD956*BC954)</f>
        <v>#REF!</v>
      </c>
      <c r="BE952" s="89"/>
      <c r="BF952" s="76" t="e">
        <f>BF950-(BF956*BF954)</f>
        <v>#REF!</v>
      </c>
      <c r="BG952" s="76" t="e">
        <f>BG950-(BG956*BF954)</f>
        <v>#REF!</v>
      </c>
      <c r="BH952" s="89"/>
      <c r="BI952" s="76" t="e">
        <f>BI950-(BI956*BI954)</f>
        <v>#REF!</v>
      </c>
      <c r="BJ952" s="76" t="e">
        <f>BJ950-(BJ956*BI954)</f>
        <v>#REF!</v>
      </c>
      <c r="BK952" s="77"/>
      <c r="BL952" s="76" t="e">
        <f>BL950-(BL956*BL954)</f>
        <v>#DIV/0!</v>
      </c>
      <c r="BM952" s="76" t="e">
        <f>BM950-(BM956*BL954)</f>
        <v>#DIV/0!</v>
      </c>
      <c r="BN952" s="89"/>
      <c r="BO952" s="76" t="e">
        <f>BO950-(BO956*BO954)</f>
        <v>#DIV/0!</v>
      </c>
      <c r="BP952" s="76" t="e">
        <f>BP950-(BP956*BO954)</f>
        <v>#DIV/0!</v>
      </c>
      <c r="BQ952" s="89"/>
      <c r="BR952" s="76" t="e">
        <f>BR950-(BR956*BR954)</f>
        <v>#DIV/0!</v>
      </c>
      <c r="BS952" s="76" t="e">
        <f>BS950-(BS956*BR954)</f>
        <v>#DIV/0!</v>
      </c>
      <c r="BT952" s="89"/>
      <c r="BU952" s="76" t="e">
        <f>BU950-(BU956*BU954)</f>
        <v>#DIV/0!</v>
      </c>
      <c r="BV952" s="76" t="e">
        <f>BV950-(BV956*BU954)</f>
        <v>#DIV/0!</v>
      </c>
      <c r="BW952" s="89"/>
      <c r="BX952" s="63"/>
    </row>
    <row r="953" spans="1:76" s="59" customFormat="1" ht="14.25" x14ac:dyDescent="0.2">
      <c r="A953" s="83"/>
      <c r="B953" s="83"/>
      <c r="C953" s="83"/>
      <c r="D953" s="375"/>
      <c r="E953" s="376"/>
      <c r="F953" s="376"/>
      <c r="G953" s="376"/>
      <c r="H953" s="376"/>
      <c r="I953" s="376"/>
      <c r="J953" s="376"/>
      <c r="K953" s="377"/>
      <c r="L953" s="64"/>
      <c r="M953" s="64"/>
      <c r="N953" s="64"/>
      <c r="O953" s="64"/>
      <c r="P953" s="64"/>
      <c r="Q953" s="64"/>
      <c r="R953" s="64"/>
      <c r="S953" s="64"/>
      <c r="T953" s="77" t="s">
        <v>51</v>
      </c>
      <c r="U953" s="88" t="e">
        <f>IF((0.67*U954)&gt;U950,"no","yes")</f>
        <v>#DIV/0!</v>
      </c>
      <c r="V953" s="88" t="e">
        <f>IF((0.67*V954)&gt;V950,"no","yes")</f>
        <v>#DIV/0!</v>
      </c>
      <c r="W953" s="88" t="e">
        <f>IF((0.67*W954)&gt;W950,"no","yes")</f>
        <v>#DIV/0!</v>
      </c>
      <c r="X953" s="64"/>
      <c r="Y953" s="64"/>
      <c r="Z953" s="64"/>
      <c r="AB953" s="63"/>
      <c r="AR953" s="63"/>
      <c r="AS953" s="64"/>
      <c r="AT953" s="64"/>
      <c r="AU953" s="360" t="s">
        <v>53</v>
      </c>
      <c r="AV953" s="361"/>
      <c r="AW953" s="86">
        <v>1</v>
      </c>
      <c r="AX953" s="64"/>
      <c r="AY953" s="64"/>
      <c r="AZ953" s="86">
        <v>1</v>
      </c>
      <c r="BA953" s="64"/>
      <c r="BB953" s="64"/>
      <c r="BC953" s="86">
        <v>1</v>
      </c>
      <c r="BD953" s="64"/>
      <c r="BE953" s="64"/>
      <c r="BF953" s="86">
        <v>1</v>
      </c>
      <c r="BG953" s="64"/>
      <c r="BH953" s="64"/>
      <c r="BI953" s="86">
        <v>1</v>
      </c>
      <c r="BJ953" s="64"/>
      <c r="BK953" s="77"/>
      <c r="BL953" s="86">
        <v>1</v>
      </c>
      <c r="BM953" s="64"/>
      <c r="BN953" s="64"/>
      <c r="BO953" s="86">
        <v>1</v>
      </c>
      <c r="BP953" s="64"/>
      <c r="BQ953" s="64"/>
      <c r="BR953" s="86">
        <v>1</v>
      </c>
      <c r="BS953" s="64"/>
      <c r="BT953" s="64"/>
      <c r="BU953" s="86">
        <v>1</v>
      </c>
      <c r="BV953" s="64"/>
      <c r="BW953" s="64"/>
      <c r="BX953" s="63"/>
    </row>
    <row r="954" spans="1:76" s="59" customFormat="1" ht="14.25" x14ac:dyDescent="0.2">
      <c r="A954" s="75" t="str">
        <f ca="1">HYPERLINK("#"&amp;"'"&amp;A$2&amp;"'!a1","Back to top")</f>
        <v>Back to top</v>
      </c>
      <c r="B954" s="75"/>
      <c r="C954" s="83"/>
      <c r="D954" s="375"/>
      <c r="E954" s="376"/>
      <c r="F954" s="376"/>
      <c r="G954" s="376"/>
      <c r="H954" s="376"/>
      <c r="I954" s="376"/>
      <c r="J954" s="376"/>
      <c r="K954" s="377"/>
      <c r="L954" s="64"/>
      <c r="M954" s="64"/>
      <c r="N954" s="64"/>
      <c r="O954" s="64"/>
      <c r="P954" s="64"/>
      <c r="Q954" s="64"/>
      <c r="R954" s="64"/>
      <c r="S954" s="64"/>
      <c r="T954" s="77" t="s">
        <v>50</v>
      </c>
      <c r="U954" s="88" t="e">
        <f>_xlfn.STDEV.P(U930:U949)</f>
        <v>#DIV/0!</v>
      </c>
      <c r="V954" s="88" t="e">
        <f t="array" ref="V954">IF(U958="Y",SQRT(SUM(IFERROR(O930:O949*(U930:U949-(V950))^2,0))/((COUNTIFS(O930:O949,"&lt;&gt;"&amp;"")-1)/COUNTIFS(O930:O949,"&lt;&gt;"&amp;"")*SUM(O930:O949))),_xlfn.STDEV.P(V930:V949))</f>
        <v>#DIV/0!</v>
      </c>
      <c r="W954" s="88" t="e">
        <f t="array" ref="W954">SQRT(SUM(IFERROR(O930:O949*(U930:U949-(W950))^2,0))/((COUNTIFS(O930:O949,"&lt;&gt;"&amp;"")-1)/COUNTIFS(O930:O949,"&lt;&gt;"&amp;"")*SUM(O930:O949)))</f>
        <v>#DIV/0!</v>
      </c>
      <c r="X954" s="64"/>
      <c r="Y954" s="64"/>
      <c r="Z954" s="64"/>
      <c r="AB954" s="63"/>
      <c r="AR954" s="63"/>
      <c r="AS954" s="64"/>
      <c r="AT954" s="64"/>
      <c r="AU954" s="360"/>
      <c r="AV954" s="361"/>
      <c r="AW954" s="86">
        <v>1</v>
      </c>
      <c r="AX954" s="64"/>
      <c r="AY954" s="64"/>
      <c r="AZ954" s="86">
        <v>1</v>
      </c>
      <c r="BA954" s="64"/>
      <c r="BB954" s="64"/>
      <c r="BC954" s="86">
        <v>1</v>
      </c>
      <c r="BD954" s="64"/>
      <c r="BE954" s="64"/>
      <c r="BF954" s="86">
        <v>1</v>
      </c>
      <c r="BG954" s="64"/>
      <c r="BH954" s="64"/>
      <c r="BI954" s="86">
        <v>1</v>
      </c>
      <c r="BJ954" s="64"/>
      <c r="BK954" s="77"/>
      <c r="BL954" s="86">
        <v>1</v>
      </c>
      <c r="BM954" s="64"/>
      <c r="BN954" s="64"/>
      <c r="BO954" s="86">
        <v>1</v>
      </c>
      <c r="BP954" s="64"/>
      <c r="BQ954" s="64"/>
      <c r="BR954" s="86">
        <v>1</v>
      </c>
      <c r="BS954" s="64"/>
      <c r="BT954" s="64"/>
      <c r="BU954" s="86">
        <v>1</v>
      </c>
      <c r="BV954" s="64"/>
      <c r="BW954" s="64"/>
      <c r="BX954" s="63"/>
    </row>
    <row r="955" spans="1:76" s="59" customFormat="1" x14ac:dyDescent="0.25">
      <c r="A955" s="83"/>
      <c r="B955" s="83"/>
      <c r="C955" s="83"/>
      <c r="D955" s="375"/>
      <c r="E955" s="376"/>
      <c r="F955" s="376"/>
      <c r="G955" s="376"/>
      <c r="H955" s="376"/>
      <c r="I955" s="376"/>
      <c r="J955" s="376"/>
      <c r="K955" s="377"/>
      <c r="L955" s="64"/>
      <c r="M955" s="64"/>
      <c r="N955" s="64"/>
      <c r="O955" s="64"/>
      <c r="P955" s="64"/>
      <c r="Q955" s="64"/>
      <c r="R955" s="64"/>
      <c r="S955" s="64"/>
      <c r="T955" s="73" t="s">
        <v>48</v>
      </c>
      <c r="U955" s="85">
        <f>COUNTIF(U930:U949,"&gt;0")</f>
        <v>0</v>
      </c>
      <c r="V955" s="85">
        <f>COUNTIF(V930:V949,"&gt;0")</f>
        <v>0</v>
      </c>
      <c r="W955" s="81"/>
      <c r="X955" s="84" t="s">
        <v>52</v>
      </c>
      <c r="Y955" s="64"/>
      <c r="Z955" s="64"/>
      <c r="AB955" s="63"/>
      <c r="AR955" s="63"/>
      <c r="AS955" s="64"/>
      <c r="AT955" s="64"/>
      <c r="AU955" s="64"/>
      <c r="AV955" s="77" t="s">
        <v>51</v>
      </c>
      <c r="AW955" s="76" t="e">
        <f>IF((0.67*AW956)&gt;AW950,"no","yes")</f>
        <v>#REF!</v>
      </c>
      <c r="AX955" s="76" t="e">
        <f>IF((0.67*AX956)&gt;AX950,"no","yes")</f>
        <v>#REF!</v>
      </c>
      <c r="AY955" s="64"/>
      <c r="AZ955" s="76" t="e">
        <f>IF((0.67*AZ956)&gt;AZ950,"no","yes")</f>
        <v>#REF!</v>
      </c>
      <c r="BA955" s="76" t="e">
        <f>IF((0.67*BA956)&gt;BA950,"no","yes")</f>
        <v>#REF!</v>
      </c>
      <c r="BB955" s="64"/>
      <c r="BC955" s="76" t="e">
        <f>IF((0.67*BC956)&gt;BC950,"no","yes")</f>
        <v>#REF!</v>
      </c>
      <c r="BD955" s="76" t="e">
        <f>IF((0.67*BD956)&gt;BD950,"no","yes")</f>
        <v>#REF!</v>
      </c>
      <c r="BE955" s="64"/>
      <c r="BF955" s="76" t="e">
        <f>IF((0.67*BF956)&gt;BF950,"no","yes")</f>
        <v>#REF!</v>
      </c>
      <c r="BG955" s="76" t="e">
        <f>IF((0.67*BG956)&gt;BG950,"no","yes")</f>
        <v>#REF!</v>
      </c>
      <c r="BH955" s="64"/>
      <c r="BI955" s="76" t="e">
        <f>IF((0.67*BI956)&gt;BI950,"no","yes")</f>
        <v>#REF!</v>
      </c>
      <c r="BJ955" s="76" t="e">
        <f>IF((0.67*BJ956)&gt;BJ950,"no","yes")</f>
        <v>#REF!</v>
      </c>
      <c r="BK955" s="73"/>
      <c r="BL955" s="76" t="e">
        <f>IF((0.67*BL956)&gt;BL950,"no","yes")</f>
        <v>#DIV/0!</v>
      </c>
      <c r="BM955" s="76" t="e">
        <f>IF((0.67*BM956)&gt;BM950,"no","yes")</f>
        <v>#DIV/0!</v>
      </c>
      <c r="BN955" s="64"/>
      <c r="BO955" s="76" t="e">
        <f>IF((0.67*BO956)&gt;BO950,"no","yes")</f>
        <v>#DIV/0!</v>
      </c>
      <c r="BP955" s="76" t="e">
        <f>IF((0.67*BP956)&gt;BP950,"no","yes")</f>
        <v>#DIV/0!</v>
      </c>
      <c r="BQ955" s="64"/>
      <c r="BR955" s="76" t="e">
        <f>IF((0.67*BR956)&gt;BR950,"no","yes")</f>
        <v>#DIV/0!</v>
      </c>
      <c r="BS955" s="76" t="e">
        <f>IF((0.67*BS956)&gt;BS950,"no","yes")</f>
        <v>#DIV/0!</v>
      </c>
      <c r="BT955" s="64"/>
      <c r="BU955" s="76" t="e">
        <f>IF((0.67*BU956)&gt;BU950,"no","yes")</f>
        <v>#DIV/0!</v>
      </c>
      <c r="BV955" s="76" t="e">
        <f>IF((0.67*BV956)&gt;BV950,"no","yes")</f>
        <v>#DIV/0!</v>
      </c>
      <c r="BW955" s="64"/>
      <c r="BX955" s="63"/>
    </row>
    <row r="956" spans="1:76" s="59" customFormat="1" ht="14.25" x14ac:dyDescent="0.2">
      <c r="C956" s="83"/>
      <c r="D956" s="375"/>
      <c r="E956" s="376"/>
      <c r="F956" s="376"/>
      <c r="G956" s="376"/>
      <c r="H956" s="376"/>
      <c r="I956" s="376"/>
      <c r="J956" s="376"/>
      <c r="K956" s="377"/>
      <c r="L956" s="64"/>
      <c r="M956" s="64"/>
      <c r="N956" s="64"/>
      <c r="O956" s="64"/>
      <c r="P956" s="64"/>
      <c r="Q956" s="64"/>
      <c r="R956" s="64"/>
      <c r="S956" s="64"/>
      <c r="T956" s="64"/>
      <c r="U956" s="64"/>
      <c r="V956" s="64"/>
      <c r="W956" s="64"/>
      <c r="X956" s="80"/>
      <c r="Y956" s="79"/>
      <c r="Z956" s="78"/>
      <c r="AB956" s="63"/>
      <c r="AR956" s="63"/>
      <c r="AS956" s="64"/>
      <c r="AT956" s="64"/>
      <c r="AU956" s="64"/>
      <c r="AV956" s="77" t="s">
        <v>50</v>
      </c>
      <c r="AW956" s="76" t="e">
        <f>_xlfn.STDEV.P(AW930:AW949)</f>
        <v>#REF!</v>
      </c>
      <c r="AX956" s="76" t="e">
        <f>_xlfn.STDEV.P(AX930:AX949)</f>
        <v>#REF!</v>
      </c>
      <c r="AY956" s="64"/>
      <c r="AZ956" s="76" t="e">
        <f>_xlfn.STDEV.P(AZ930:AZ949)</f>
        <v>#REF!</v>
      </c>
      <c r="BA956" s="76" t="e">
        <f>_xlfn.STDEV.P(BA930:BA949)</f>
        <v>#REF!</v>
      </c>
      <c r="BB956" s="64"/>
      <c r="BC956" s="76" t="e">
        <f>_xlfn.STDEV.P(BC930:BC949)</f>
        <v>#REF!</v>
      </c>
      <c r="BD956" s="76" t="e">
        <f>_xlfn.STDEV.P(BD930:BD949)</f>
        <v>#REF!</v>
      </c>
      <c r="BE956" s="64"/>
      <c r="BF956" s="76" t="e">
        <f>_xlfn.STDEV.P(BF930:BF949)</f>
        <v>#REF!</v>
      </c>
      <c r="BG956" s="76" t="e">
        <f>_xlfn.STDEV.P(BG930:BG949)</f>
        <v>#REF!</v>
      </c>
      <c r="BH956" s="64"/>
      <c r="BI956" s="76" t="e">
        <f>_xlfn.STDEV.P(BI930:BI949)</f>
        <v>#REF!</v>
      </c>
      <c r="BJ956" s="76" t="e">
        <f>_xlfn.STDEV.P(BJ930:BJ949)</f>
        <v>#REF!</v>
      </c>
      <c r="BK956" s="64"/>
      <c r="BL956" s="76" t="e">
        <f>_xlfn.STDEV.P(BL930:BL949)</f>
        <v>#DIV/0!</v>
      </c>
      <c r="BM956" s="76" t="e">
        <f>_xlfn.STDEV.P(BM930:BM949)</f>
        <v>#DIV/0!</v>
      </c>
      <c r="BN956" s="64"/>
      <c r="BO956" s="76" t="e">
        <f>_xlfn.STDEV.P(BO930:BO949)</f>
        <v>#DIV/0!</v>
      </c>
      <c r="BP956" s="76" t="e">
        <f>_xlfn.STDEV.P(BP930:BP949)</f>
        <v>#DIV/0!</v>
      </c>
      <c r="BQ956" s="64"/>
      <c r="BR956" s="76" t="e">
        <f>_xlfn.STDEV.P(BR930:BR949)</f>
        <v>#DIV/0!</v>
      </c>
      <c r="BS956" s="76" t="e">
        <f>_xlfn.STDEV.P(BS930:BS949)</f>
        <v>#DIV/0!</v>
      </c>
      <c r="BT956" s="64"/>
      <c r="BU956" s="76" t="e">
        <f>_xlfn.STDEV.P(BU930:BU949)</f>
        <v>#DIV/0!</v>
      </c>
      <c r="BV956" s="76" t="e">
        <f>_xlfn.STDEV.P(BV930:BV949)</f>
        <v>#DIV/0!</v>
      </c>
      <c r="BX956" s="63"/>
    </row>
    <row r="957" spans="1:76" s="59" customFormat="1" x14ac:dyDescent="0.2">
      <c r="C957" s="64"/>
      <c r="D957" s="378"/>
      <c r="E957" s="379"/>
      <c r="F957" s="379"/>
      <c r="G957" s="379"/>
      <c r="H957" s="379"/>
      <c r="I957" s="379"/>
      <c r="J957" s="379"/>
      <c r="K957" s="380"/>
      <c r="U957" s="138" t="s">
        <v>49</v>
      </c>
      <c r="W957" s="64"/>
      <c r="X957" s="70"/>
      <c r="Y957" s="69"/>
      <c r="Z957" s="68"/>
      <c r="AB957" s="63"/>
      <c r="AR957" s="63"/>
      <c r="AS957" s="64"/>
      <c r="AT957" s="64"/>
      <c r="AU957" s="64"/>
      <c r="AV957" s="73" t="s">
        <v>48</v>
      </c>
      <c r="AW957" s="72">
        <f>COUNTIF(AW930:AW949,"&gt;0")</f>
        <v>0</v>
      </c>
      <c r="AX957" s="72">
        <f>COUNTIF(AX930:AX949,"&gt;0")</f>
        <v>0</v>
      </c>
      <c r="AY957" s="64"/>
      <c r="AZ957" s="72">
        <f>COUNTIF(AZ930:AZ949,"&gt;0")</f>
        <v>0</v>
      </c>
      <c r="BA957" s="72">
        <f>COUNTIF(BA930:BA949,"&gt;0")</f>
        <v>0</v>
      </c>
      <c r="BB957" s="64"/>
      <c r="BC957" s="72">
        <f>COUNTIF(BC930:BC949,"&gt;0")</f>
        <v>0</v>
      </c>
      <c r="BD957" s="72">
        <f>COUNTIF(BD930:BD949,"&gt;0")</f>
        <v>0</v>
      </c>
      <c r="BE957" s="64"/>
      <c r="BF957" s="72">
        <f>COUNTIF(BF930:BF949,"&gt;0")</f>
        <v>0</v>
      </c>
      <c r="BG957" s="72">
        <f>COUNTIF(BG930:BG949,"&gt;0")</f>
        <v>0</v>
      </c>
      <c r="BH957" s="64"/>
      <c r="BI957" s="72">
        <f>COUNTIF(BI930:BI949,"&gt;0")</f>
        <v>0</v>
      </c>
      <c r="BJ957" s="72">
        <f>COUNTIF(BJ930:BJ949,"&gt;0")</f>
        <v>0</v>
      </c>
      <c r="BK957" s="64"/>
      <c r="BL957" s="72">
        <f>COUNTIF(BL930:BL949,"&gt;0")</f>
        <v>0</v>
      </c>
      <c r="BM957" s="72">
        <f>COUNTIF(BM930:BM949,"&gt;0")</f>
        <v>0</v>
      </c>
      <c r="BN957" s="64"/>
      <c r="BO957" s="72">
        <f>COUNTIF(BO930:BO949,"&gt;0")</f>
        <v>0</v>
      </c>
      <c r="BP957" s="72">
        <f>COUNTIF(BP930:BP949,"&gt;0")</f>
        <v>0</v>
      </c>
      <c r="BQ957" s="64"/>
      <c r="BR957" s="72">
        <f>COUNTIF(BR930:BR949,"&gt;0")</f>
        <v>0</v>
      </c>
      <c r="BS957" s="72">
        <f>COUNTIF(BS930:BS949,"&gt;0")</f>
        <v>0</v>
      </c>
      <c r="BT957" s="64"/>
      <c r="BU957" s="72">
        <f>COUNTIF(BU930:BU949,"&gt;0")</f>
        <v>0</v>
      </c>
      <c r="BV957" s="72">
        <f>COUNTIF(BV930:BV949,"&gt;0")</f>
        <v>0</v>
      </c>
      <c r="BX957" s="63"/>
    </row>
    <row r="958" spans="1:76" s="59" customFormat="1" ht="14.25" x14ac:dyDescent="0.2">
      <c r="C958" s="64"/>
      <c r="D958" s="135"/>
      <c r="E958" s="135"/>
      <c r="F958" s="135"/>
      <c r="G958" s="135"/>
      <c r="H958" s="135"/>
      <c r="I958" s="135"/>
      <c r="J958" s="135"/>
      <c r="K958" s="135"/>
      <c r="U958" s="137" t="s">
        <v>47</v>
      </c>
      <c r="W958" s="64"/>
      <c r="X958" s="70"/>
      <c r="Y958" s="69"/>
      <c r="Z958" s="68"/>
      <c r="AB958" s="63"/>
      <c r="AR958" s="63"/>
      <c r="AS958" s="64"/>
      <c r="AT958" s="64"/>
      <c r="AU958" s="64"/>
      <c r="AV958" s="73"/>
      <c r="AW958" s="83"/>
      <c r="AX958" s="83"/>
      <c r="AY958" s="64"/>
      <c r="AZ958" s="83"/>
      <c r="BA958" s="83"/>
      <c r="BB958" s="64"/>
      <c r="BC958" s="83"/>
      <c r="BD958" s="83"/>
      <c r="BE958" s="64"/>
      <c r="BF958" s="83"/>
      <c r="BG958" s="83"/>
      <c r="BH958" s="64"/>
      <c r="BI958" s="83"/>
      <c r="BJ958" s="83"/>
      <c r="BK958" s="64"/>
      <c r="BL958" s="83"/>
      <c r="BM958" s="83"/>
      <c r="BN958" s="64"/>
      <c r="BO958" s="83"/>
      <c r="BP958" s="83"/>
      <c r="BQ958" s="64"/>
      <c r="BR958" s="83"/>
      <c r="BS958" s="83"/>
      <c r="BT958" s="64"/>
      <c r="BU958" s="83"/>
      <c r="BV958" s="83"/>
      <c r="BX958" s="63"/>
    </row>
    <row r="959" spans="1:76" s="59" customFormat="1" ht="14.25" x14ac:dyDescent="0.2">
      <c r="C959" s="64"/>
      <c r="D959" s="135"/>
      <c r="E959" s="135"/>
      <c r="F959" s="135"/>
      <c r="G959" s="135"/>
      <c r="H959" s="135"/>
      <c r="I959" s="135"/>
      <c r="J959" s="135"/>
      <c r="K959" s="135"/>
      <c r="W959" s="64"/>
      <c r="X959" s="67"/>
      <c r="Y959" s="66"/>
      <c r="Z959" s="65"/>
      <c r="AB959" s="63"/>
      <c r="AR959" s="63"/>
      <c r="AS959" s="64"/>
      <c r="AT959" s="64"/>
      <c r="AU959" s="64"/>
      <c r="AV959" s="73"/>
      <c r="AW959" s="83"/>
      <c r="AX959" s="83"/>
      <c r="AY959" s="64"/>
      <c r="AZ959" s="83"/>
      <c r="BA959" s="83"/>
      <c r="BB959" s="64"/>
      <c r="BC959" s="83"/>
      <c r="BD959" s="83"/>
      <c r="BE959" s="64"/>
      <c r="BF959" s="83"/>
      <c r="BG959" s="83"/>
      <c r="BH959" s="64"/>
      <c r="BI959" s="83"/>
      <c r="BJ959" s="83"/>
      <c r="BK959" s="64"/>
      <c r="BL959" s="83"/>
      <c r="BM959" s="83"/>
      <c r="BN959" s="64"/>
      <c r="BO959" s="83"/>
      <c r="BP959" s="83"/>
      <c r="BQ959" s="64"/>
      <c r="BR959" s="83"/>
      <c r="BS959" s="83"/>
      <c r="BT959" s="64"/>
      <c r="BU959" s="83"/>
      <c r="BV959" s="83"/>
      <c r="BX959" s="63"/>
    </row>
    <row r="960" spans="1:76" s="59" customFormat="1" ht="18" x14ac:dyDescent="0.25">
      <c r="W960" s="64"/>
      <c r="X960" s="64"/>
      <c r="Y960" s="64"/>
      <c r="Z960" s="64"/>
      <c r="AB960" s="63"/>
      <c r="AR960" s="60"/>
      <c r="BX960" s="60"/>
    </row>
    <row r="961" spans="1:76" x14ac:dyDescent="0.2">
      <c r="AB961" s="63"/>
    </row>
    <row r="962" spans="1:76" s="2" customFormat="1" ht="15.75" x14ac:dyDescent="0.25">
      <c r="A962" s="134">
        <f>1+A927</f>
        <v>26</v>
      </c>
      <c r="B962" s="134"/>
      <c r="C962" s="133" t="s">
        <v>102</v>
      </c>
      <c r="D962" s="132"/>
      <c r="E962" s="132"/>
      <c r="F962" s="132"/>
      <c r="G962" s="132"/>
      <c r="H962" s="132"/>
      <c r="K962" s="132"/>
      <c r="L962" s="132"/>
      <c r="M962" s="131"/>
      <c r="N962" s="131"/>
      <c r="O962" s="131"/>
      <c r="AB962" s="63"/>
      <c r="AS962" s="130">
        <f>A962</f>
        <v>26</v>
      </c>
      <c r="AT962" s="130" t="str">
        <f>C962</f>
        <v>VARIABLE26</v>
      </c>
    </row>
    <row r="963" spans="1:76" s="59" customFormat="1" x14ac:dyDescent="0.25">
      <c r="A963" s="83"/>
      <c r="B963" s="83"/>
      <c r="C963" s="83"/>
      <c r="D963" s="129"/>
      <c r="E963" s="129"/>
      <c r="F963" s="129"/>
      <c r="G963" s="129"/>
      <c r="H963" s="129"/>
      <c r="K963" s="129"/>
      <c r="L963" s="129"/>
      <c r="M963" s="64"/>
      <c r="N963" s="64"/>
      <c r="O963" s="64"/>
      <c r="AB963" s="63"/>
      <c r="AR963" s="63"/>
      <c r="AS963" s="89"/>
      <c r="AT963" s="89"/>
      <c r="AU963" s="89"/>
      <c r="AV963" s="89"/>
      <c r="AW963" s="128" t="e">
        <f>IF($AV$45="Region",'[1]Advanced Controls'!$A$59,'[1]AEZ Data'!$A$78)</f>
        <v>#REF!</v>
      </c>
      <c r="AX963" s="128"/>
      <c r="AY963" s="89"/>
      <c r="AZ963" s="128" t="e">
        <f>IF($AV$45="Region",'[1]Advanced Controls'!$A$60,'[1]AEZ Data'!$A$80)</f>
        <v>#REF!</v>
      </c>
      <c r="BA963" s="128"/>
      <c r="BB963" s="89"/>
      <c r="BC963" s="128" t="e">
        <f>IF($AV$45="Region",'[1]Advanced Controls'!$A$61,'[1]AEZ Data'!$A$79)</f>
        <v>#REF!</v>
      </c>
      <c r="BD963" s="128"/>
      <c r="BE963" s="89"/>
      <c r="BF963" s="128" t="e">
        <f>IF($AV$45="Region",'[1]Advanced Controls'!$A$62,'[1]AEZ Data'!$A$81)</f>
        <v>#REF!</v>
      </c>
      <c r="BG963" s="128"/>
      <c r="BH963" s="89"/>
      <c r="BI963" s="128" t="e">
        <f>IF($AV$45="Region",'[1]Advanced Controls'!$A$63,'[1]AEZ Data'!$A$82)</f>
        <v>#REF!</v>
      </c>
      <c r="BJ963" s="128"/>
      <c r="BK963" s="89"/>
      <c r="BL963" s="128" t="s">
        <v>90</v>
      </c>
      <c r="BM963" s="128"/>
      <c r="BN963" s="89"/>
      <c r="BO963" s="128" t="s">
        <v>89</v>
      </c>
      <c r="BP963" s="128"/>
      <c r="BQ963" s="89"/>
      <c r="BR963" s="128" t="s">
        <v>88</v>
      </c>
      <c r="BS963" s="128"/>
      <c r="BT963" s="89"/>
      <c r="BU963" s="128" t="s">
        <v>87</v>
      </c>
      <c r="BV963" s="128"/>
      <c r="BW963" s="89"/>
      <c r="BX963" s="63"/>
    </row>
    <row r="964" spans="1:76" s="59" customFormat="1" ht="45.75" thickBot="1" x14ac:dyDescent="0.3">
      <c r="A964" s="92" t="s">
        <v>86</v>
      </c>
      <c r="B964" s="127" t="s">
        <v>85</v>
      </c>
      <c r="C964" s="124" t="s">
        <v>84</v>
      </c>
      <c r="D964" s="126" t="s">
        <v>83</v>
      </c>
      <c r="E964" s="126" t="s">
        <v>82</v>
      </c>
      <c r="F964" s="124" t="s">
        <v>81</v>
      </c>
      <c r="G964" s="125" t="s">
        <v>80</v>
      </c>
      <c r="H964" s="124" t="s">
        <v>79</v>
      </c>
      <c r="I964" s="124" t="s">
        <v>78</v>
      </c>
      <c r="J964" s="124" t="s">
        <v>77</v>
      </c>
      <c r="K964" s="123" t="s">
        <v>76</v>
      </c>
      <c r="L964" s="122" t="s">
        <v>75</v>
      </c>
      <c r="M964" s="121" t="s">
        <v>74</v>
      </c>
      <c r="N964" s="119" t="s">
        <v>73</v>
      </c>
      <c r="O964" s="120" t="s">
        <v>72</v>
      </c>
      <c r="P964" s="119" t="s">
        <v>71</v>
      </c>
      <c r="Q964" s="441"/>
      <c r="R964" s="441"/>
      <c r="S964" s="114"/>
      <c r="T964" s="118" t="s">
        <v>70</v>
      </c>
      <c r="U964" s="117" t="s">
        <v>66</v>
      </c>
      <c r="V964" s="117" t="s">
        <v>65</v>
      </c>
      <c r="W964" s="117" t="s">
        <v>69</v>
      </c>
      <c r="X964" s="116" t="s">
        <v>68</v>
      </c>
      <c r="Y964" s="114"/>
      <c r="Z964" s="114"/>
      <c r="AB964" s="63"/>
      <c r="AR964" s="63"/>
      <c r="AS964" s="114"/>
      <c r="AT964" s="114"/>
      <c r="AU964" s="116" t="s">
        <v>67</v>
      </c>
      <c r="AV964" s="114"/>
      <c r="AW964" s="115" t="s">
        <v>66</v>
      </c>
      <c r="AX964" s="115" t="s">
        <v>65</v>
      </c>
      <c r="AY964" s="114"/>
      <c r="AZ964" s="115" t="s">
        <v>66</v>
      </c>
      <c r="BA964" s="115" t="s">
        <v>65</v>
      </c>
      <c r="BB964" s="114"/>
      <c r="BC964" s="115" t="s">
        <v>66</v>
      </c>
      <c r="BD964" s="115" t="s">
        <v>65</v>
      </c>
      <c r="BE964" s="114"/>
      <c r="BF964" s="115" t="s">
        <v>66</v>
      </c>
      <c r="BG964" s="115" t="s">
        <v>65</v>
      </c>
      <c r="BH964" s="114"/>
      <c r="BI964" s="115" t="s">
        <v>66</v>
      </c>
      <c r="BJ964" s="115" t="s">
        <v>65</v>
      </c>
      <c r="BK964" s="114"/>
      <c r="BL964" s="115" t="s">
        <v>66</v>
      </c>
      <c r="BM964" s="115" t="s">
        <v>65</v>
      </c>
      <c r="BN964" s="114"/>
      <c r="BO964" s="115" t="s">
        <v>66</v>
      </c>
      <c r="BP964" s="115" t="s">
        <v>65</v>
      </c>
      <c r="BQ964" s="114"/>
      <c r="BR964" s="115" t="s">
        <v>66</v>
      </c>
      <c r="BS964" s="115" t="s">
        <v>65</v>
      </c>
      <c r="BT964" s="114"/>
      <c r="BU964" s="115" t="s">
        <v>66</v>
      </c>
      <c r="BV964" s="115" t="s">
        <v>65</v>
      </c>
      <c r="BW964" s="114"/>
      <c r="BX964" s="63"/>
    </row>
    <row r="965" spans="1:76" s="59" customFormat="1" x14ac:dyDescent="0.25">
      <c r="A965" s="83">
        <v>1</v>
      </c>
      <c r="B965" s="109" t="str">
        <f t="shared" ref="B965:B984" si="587">CONCATENATE(E965,": ",C965)</f>
        <v xml:space="preserve">: </v>
      </c>
      <c r="C965" s="108"/>
      <c r="D965" s="108"/>
      <c r="E965" s="108"/>
      <c r="F965" s="113"/>
      <c r="G965" s="108"/>
      <c r="H965" s="107"/>
      <c r="I965" s="106"/>
      <c r="J965" s="106"/>
      <c r="K965" s="110"/>
      <c r="L965" s="110"/>
      <c r="M965" s="111"/>
      <c r="N965" s="105"/>
      <c r="O965" s="105"/>
      <c r="P965" s="104"/>
      <c r="Q965" s="440"/>
      <c r="R965" s="440"/>
      <c r="S965" s="64"/>
      <c r="T965" s="103"/>
      <c r="U965" s="101" t="str">
        <f t="shared" ref="U965:U984" si="588">IF(T965="Y","",IF(AND(M965="",K965=""),"",IF(M965="",K965,M965)))</f>
        <v/>
      </c>
      <c r="V965" s="102" t="str">
        <f t="shared" ref="V965:V984" si="589">IF(U965="","",IF($U$993="Y",W965,IF(U965&gt;=$U$985-$AD$36*$U$989,IF(U965&lt;=$U$985+$AD$36*$U$989,U965,""),"")))</f>
        <v/>
      </c>
      <c r="W965" s="101" t="str">
        <f t="shared" ref="W965:W984" si="590">IF(T965="Y","",IF(AND(M965="",K965=""),"",IF(M965="",K965*O965,M965*O965)))</f>
        <v/>
      </c>
      <c r="X965" s="100" t="str">
        <f t="shared" ref="X965:X984" si="591">IF(AND(N965="",L965=""),"",IF(N965="",L965,N965))</f>
        <v/>
      </c>
      <c r="Y965" s="89"/>
      <c r="Z965" s="89"/>
      <c r="AB965" s="63"/>
      <c r="AR965" s="63"/>
      <c r="AS965" s="89"/>
      <c r="AT965" s="89"/>
      <c r="AU965" s="112" t="str">
        <f>$W965</f>
        <v/>
      </c>
      <c r="AV965" s="89"/>
      <c r="AW965" s="98" t="e">
        <f t="shared" ref="AW965:AW984" si="592">IF($AV$45="region",IF($E965=AW$763,$U965,""),IF($G965=AW$763,$U965,""))</f>
        <v>#REF!</v>
      </c>
      <c r="AX965" s="98" t="e">
        <f t="shared" ref="AX965:AX984" si="593">IF($AV$45="Region",IF($E965=AW$763,$V965,""),IF($G965=AW$763,$V965,""))</f>
        <v>#REF!</v>
      </c>
      <c r="AY965" s="89"/>
      <c r="AZ965" s="98" t="e">
        <f t="shared" ref="AZ965:AZ984" si="594">IF($AV$45="region",IF($E965=AZ$763,$U965,""),IF($G965=AZ$763,$U965,""))</f>
        <v>#REF!</v>
      </c>
      <c r="BA965" s="98" t="e">
        <f t="shared" ref="BA965:BA984" si="595">IF($AV$45="Region",IF($E965=AZ$763,$V965,""),IF($G965=AZ$763,$V965,""))</f>
        <v>#REF!</v>
      </c>
      <c r="BB965" s="89"/>
      <c r="BC965" s="98" t="e">
        <f t="shared" ref="BC965:BC984" si="596">IF($AV$45="region",IF($E965=BC$763,$U965,""),IF($G965=BC$763,$U965,""))</f>
        <v>#REF!</v>
      </c>
      <c r="BD965" s="98" t="e">
        <f t="shared" ref="BD965:BD984" si="597">IF($AV$45="Region",IF($E965=BC$763,$V965,""),IF($G965=BC$763,$V965,""))</f>
        <v>#REF!</v>
      </c>
      <c r="BE965" s="89"/>
      <c r="BF965" s="98" t="e">
        <f t="shared" ref="BF965:BF984" si="598">IF($AV$45="region",IF($E965=BF$763,$U965,""),IF($G965=BF$763,$U965,""))</f>
        <v>#REF!</v>
      </c>
      <c r="BG965" s="98" t="e">
        <f t="shared" ref="BG965:BG984" si="599">IF($AV$45="Region",IF($E965=BF$763,$V965,""),IF($G965=BF$763,$V965,""))</f>
        <v>#REF!</v>
      </c>
      <c r="BH965" s="89"/>
      <c r="BI965" s="98" t="e">
        <f t="shared" ref="BI965:BI984" si="600">IF($AV$45="region",IF($E965=BI$763,$U965,""),IF($G965=BI$763,$U965,""))</f>
        <v>#REF!</v>
      </c>
      <c r="BJ965" s="98" t="e">
        <f t="shared" ref="BJ965:BJ984" si="601">IF($AV$45="Region",IF($E965=BI$763,$V965,""),IF($G965=BI$763,$V965,""))</f>
        <v>#REF!</v>
      </c>
      <c r="BK965" s="89"/>
      <c r="BL965" s="98" t="str">
        <f t="shared" ref="BL965:BL984" si="602">IF($E965=$BL$48,U965,"")</f>
        <v/>
      </c>
      <c r="BM965" s="98" t="str">
        <f t="shared" ref="BM965:BM984" si="603">IF($E965=$BL$48,V965,"")</f>
        <v/>
      </c>
      <c r="BN965" s="89"/>
      <c r="BO965" s="98" t="str">
        <f t="shared" ref="BO965:BO984" si="604">IF($E965=$BO$48,U965,"")</f>
        <v/>
      </c>
      <c r="BP965" s="98" t="str">
        <f t="shared" ref="BP965:BP984" si="605">IF($E965=$BO$48,V965,"")</f>
        <v/>
      </c>
      <c r="BQ965" s="89"/>
      <c r="BR965" s="98" t="str">
        <f t="shared" ref="BR965:BR984" si="606">IF($E965=$BR$48,U965,"")</f>
        <v/>
      </c>
      <c r="BS965" s="98" t="str">
        <f t="shared" ref="BS965:BS984" si="607">IF($E965=$BR$48,V965,"")</f>
        <v/>
      </c>
      <c r="BT965" s="89"/>
      <c r="BU965" s="98" t="str">
        <f t="shared" ref="BU965:BU984" si="608">IF($E965=$BU$48,U965,"")</f>
        <v/>
      </c>
      <c r="BV965" s="98" t="str">
        <f t="shared" ref="BV965:BV984" si="609">IF($E965=$BU$48,V965,"")</f>
        <v/>
      </c>
      <c r="BW965" s="89"/>
      <c r="BX965" s="63"/>
    </row>
    <row r="966" spans="1:76" s="59" customFormat="1" x14ac:dyDescent="0.25">
      <c r="A966" s="83">
        <v>2</v>
      </c>
      <c r="B966" s="109" t="str">
        <f t="shared" si="587"/>
        <v xml:space="preserve">: </v>
      </c>
      <c r="C966" s="108"/>
      <c r="D966" s="108"/>
      <c r="E966" s="108"/>
      <c r="F966" s="108"/>
      <c r="G966" s="108"/>
      <c r="H966" s="107"/>
      <c r="I966" s="106"/>
      <c r="J966" s="106"/>
      <c r="K966" s="105"/>
      <c r="L966" s="110"/>
      <c r="M966" s="111"/>
      <c r="N966" s="105"/>
      <c r="O966" s="105"/>
      <c r="P966" s="104"/>
      <c r="Q966" s="440"/>
      <c r="R966" s="440"/>
      <c r="S966" s="64"/>
      <c r="T966" s="103"/>
      <c r="U966" s="101" t="str">
        <f t="shared" si="588"/>
        <v/>
      </c>
      <c r="V966" s="102" t="str">
        <f t="shared" si="589"/>
        <v/>
      </c>
      <c r="W966" s="101" t="str">
        <f t="shared" si="590"/>
        <v/>
      </c>
      <c r="X966" s="100" t="str">
        <f t="shared" si="591"/>
        <v/>
      </c>
      <c r="Y966" s="89"/>
      <c r="Z966" s="89"/>
      <c r="AB966" s="63"/>
      <c r="AR966" s="63"/>
      <c r="AS966" s="89"/>
      <c r="AT966" s="89"/>
      <c r="AU966" s="99"/>
      <c r="AV966" s="89"/>
      <c r="AW966" s="98" t="e">
        <f t="shared" si="592"/>
        <v>#REF!</v>
      </c>
      <c r="AX966" s="98" t="e">
        <f t="shared" si="593"/>
        <v>#REF!</v>
      </c>
      <c r="AY966" s="89"/>
      <c r="AZ966" s="98" t="e">
        <f t="shared" si="594"/>
        <v>#REF!</v>
      </c>
      <c r="BA966" s="98" t="e">
        <f t="shared" si="595"/>
        <v>#REF!</v>
      </c>
      <c r="BB966" s="89"/>
      <c r="BC966" s="98" t="e">
        <f t="shared" si="596"/>
        <v>#REF!</v>
      </c>
      <c r="BD966" s="98" t="e">
        <f t="shared" si="597"/>
        <v>#REF!</v>
      </c>
      <c r="BE966" s="89"/>
      <c r="BF966" s="98" t="e">
        <f t="shared" si="598"/>
        <v>#REF!</v>
      </c>
      <c r="BG966" s="98" t="e">
        <f t="shared" si="599"/>
        <v>#REF!</v>
      </c>
      <c r="BH966" s="89"/>
      <c r="BI966" s="98" t="e">
        <f t="shared" si="600"/>
        <v>#REF!</v>
      </c>
      <c r="BJ966" s="98" t="e">
        <f t="shared" si="601"/>
        <v>#REF!</v>
      </c>
      <c r="BK966" s="89"/>
      <c r="BL966" s="98" t="str">
        <f t="shared" si="602"/>
        <v/>
      </c>
      <c r="BM966" s="98" t="str">
        <f t="shared" si="603"/>
        <v/>
      </c>
      <c r="BN966" s="89"/>
      <c r="BO966" s="98" t="str">
        <f t="shared" si="604"/>
        <v/>
      </c>
      <c r="BP966" s="98" t="str">
        <f t="shared" si="605"/>
        <v/>
      </c>
      <c r="BQ966" s="89"/>
      <c r="BR966" s="98" t="str">
        <f t="shared" si="606"/>
        <v/>
      </c>
      <c r="BS966" s="98" t="str">
        <f t="shared" si="607"/>
        <v/>
      </c>
      <c r="BT966" s="89"/>
      <c r="BU966" s="98" t="str">
        <f t="shared" si="608"/>
        <v/>
      </c>
      <c r="BV966" s="98" t="str">
        <f t="shared" si="609"/>
        <v/>
      </c>
      <c r="BW966" s="89"/>
      <c r="BX966" s="63"/>
    </row>
    <row r="967" spans="1:76" s="59" customFormat="1" x14ac:dyDescent="0.25">
      <c r="A967" s="83">
        <v>3</v>
      </c>
      <c r="B967" s="109" t="str">
        <f t="shared" si="587"/>
        <v xml:space="preserve">: </v>
      </c>
      <c r="C967" s="106"/>
      <c r="D967" s="106"/>
      <c r="E967" s="108"/>
      <c r="F967" s="106"/>
      <c r="G967" s="108"/>
      <c r="H967" s="107"/>
      <c r="I967" s="106"/>
      <c r="J967" s="106"/>
      <c r="K967" s="104"/>
      <c r="L967" s="110"/>
      <c r="M967" s="111"/>
      <c r="N967" s="105"/>
      <c r="O967" s="105"/>
      <c r="P967" s="104"/>
      <c r="Q967" s="440"/>
      <c r="R967" s="440"/>
      <c r="S967" s="64"/>
      <c r="T967" s="103"/>
      <c r="U967" s="101" t="str">
        <f t="shared" si="588"/>
        <v/>
      </c>
      <c r="V967" s="102" t="str">
        <f t="shared" si="589"/>
        <v/>
      </c>
      <c r="W967" s="101" t="str">
        <f t="shared" si="590"/>
        <v/>
      </c>
      <c r="X967" s="100" t="str">
        <f t="shared" si="591"/>
        <v/>
      </c>
      <c r="Y967" s="89"/>
      <c r="Z967" s="89"/>
      <c r="AB967" s="63"/>
      <c r="AR967" s="63"/>
      <c r="AS967" s="89"/>
      <c r="AT967" s="89"/>
      <c r="AU967" s="64"/>
      <c r="AV967" s="89"/>
      <c r="AW967" s="98" t="e">
        <f t="shared" si="592"/>
        <v>#REF!</v>
      </c>
      <c r="AX967" s="98" t="e">
        <f t="shared" si="593"/>
        <v>#REF!</v>
      </c>
      <c r="AY967" s="89"/>
      <c r="AZ967" s="98" t="e">
        <f t="shared" si="594"/>
        <v>#REF!</v>
      </c>
      <c r="BA967" s="98" t="e">
        <f t="shared" si="595"/>
        <v>#REF!</v>
      </c>
      <c r="BB967" s="89"/>
      <c r="BC967" s="98" t="e">
        <f t="shared" si="596"/>
        <v>#REF!</v>
      </c>
      <c r="BD967" s="98" t="e">
        <f t="shared" si="597"/>
        <v>#REF!</v>
      </c>
      <c r="BE967" s="89"/>
      <c r="BF967" s="98" t="e">
        <f t="shared" si="598"/>
        <v>#REF!</v>
      </c>
      <c r="BG967" s="98" t="e">
        <f t="shared" si="599"/>
        <v>#REF!</v>
      </c>
      <c r="BH967" s="89"/>
      <c r="BI967" s="98" t="e">
        <f t="shared" si="600"/>
        <v>#REF!</v>
      </c>
      <c r="BJ967" s="98" t="e">
        <f t="shared" si="601"/>
        <v>#REF!</v>
      </c>
      <c r="BK967" s="89"/>
      <c r="BL967" s="98" t="str">
        <f t="shared" si="602"/>
        <v/>
      </c>
      <c r="BM967" s="98" t="str">
        <f t="shared" si="603"/>
        <v/>
      </c>
      <c r="BN967" s="89"/>
      <c r="BO967" s="98" t="str">
        <f t="shared" si="604"/>
        <v/>
      </c>
      <c r="BP967" s="98" t="str">
        <f t="shared" si="605"/>
        <v/>
      </c>
      <c r="BQ967" s="89"/>
      <c r="BR967" s="98" t="str">
        <f t="shared" si="606"/>
        <v/>
      </c>
      <c r="BS967" s="98" t="str">
        <f t="shared" si="607"/>
        <v/>
      </c>
      <c r="BT967" s="89"/>
      <c r="BU967" s="98" t="str">
        <f t="shared" si="608"/>
        <v/>
      </c>
      <c r="BV967" s="98" t="str">
        <f t="shared" si="609"/>
        <v/>
      </c>
      <c r="BW967" s="89"/>
      <c r="BX967" s="63"/>
    </row>
    <row r="968" spans="1:76" s="59" customFormat="1" x14ac:dyDescent="0.25">
      <c r="A968" s="83">
        <v>4</v>
      </c>
      <c r="B968" s="109" t="str">
        <f t="shared" si="587"/>
        <v xml:space="preserve">: </v>
      </c>
      <c r="C968" s="106"/>
      <c r="D968" s="106"/>
      <c r="E968" s="108"/>
      <c r="F968" s="106"/>
      <c r="G968" s="108"/>
      <c r="H968" s="107"/>
      <c r="I968" s="106"/>
      <c r="J968" s="106"/>
      <c r="K968" s="104"/>
      <c r="L968" s="110"/>
      <c r="M968" s="111"/>
      <c r="N968" s="105"/>
      <c r="O968" s="105"/>
      <c r="P968" s="104"/>
      <c r="Q968" s="440"/>
      <c r="R968" s="440"/>
      <c r="S968" s="64"/>
      <c r="T968" s="103"/>
      <c r="U968" s="101" t="str">
        <f t="shared" si="588"/>
        <v/>
      </c>
      <c r="V968" s="102" t="str">
        <f t="shared" si="589"/>
        <v/>
      </c>
      <c r="W968" s="101" t="str">
        <f t="shared" si="590"/>
        <v/>
      </c>
      <c r="X968" s="100" t="str">
        <f t="shared" si="591"/>
        <v/>
      </c>
      <c r="Y968" s="89"/>
      <c r="Z968" s="89"/>
      <c r="AB968" s="63"/>
      <c r="AR968" s="63"/>
      <c r="AS968" s="89"/>
      <c r="AT968" s="89"/>
      <c r="AU968" s="99"/>
      <c r="AV968" s="89"/>
      <c r="AW968" s="98" t="e">
        <f t="shared" si="592"/>
        <v>#REF!</v>
      </c>
      <c r="AX968" s="98" t="e">
        <f t="shared" si="593"/>
        <v>#REF!</v>
      </c>
      <c r="AY968" s="89"/>
      <c r="AZ968" s="98" t="e">
        <f t="shared" si="594"/>
        <v>#REF!</v>
      </c>
      <c r="BA968" s="98" t="e">
        <f t="shared" si="595"/>
        <v>#REF!</v>
      </c>
      <c r="BB968" s="89"/>
      <c r="BC968" s="98" t="e">
        <f t="shared" si="596"/>
        <v>#REF!</v>
      </c>
      <c r="BD968" s="98" t="e">
        <f t="shared" si="597"/>
        <v>#REF!</v>
      </c>
      <c r="BE968" s="89"/>
      <c r="BF968" s="98" t="e">
        <f t="shared" si="598"/>
        <v>#REF!</v>
      </c>
      <c r="BG968" s="98" t="e">
        <f t="shared" si="599"/>
        <v>#REF!</v>
      </c>
      <c r="BH968" s="89"/>
      <c r="BI968" s="98" t="e">
        <f t="shared" si="600"/>
        <v>#REF!</v>
      </c>
      <c r="BJ968" s="98" t="e">
        <f t="shared" si="601"/>
        <v>#REF!</v>
      </c>
      <c r="BK968" s="89"/>
      <c r="BL968" s="98" t="str">
        <f t="shared" si="602"/>
        <v/>
      </c>
      <c r="BM968" s="98" t="str">
        <f t="shared" si="603"/>
        <v/>
      </c>
      <c r="BN968" s="89"/>
      <c r="BO968" s="98" t="str">
        <f t="shared" si="604"/>
        <v/>
      </c>
      <c r="BP968" s="98" t="str">
        <f t="shared" si="605"/>
        <v/>
      </c>
      <c r="BQ968" s="89"/>
      <c r="BR968" s="98" t="str">
        <f t="shared" si="606"/>
        <v/>
      </c>
      <c r="BS968" s="98" t="str">
        <f t="shared" si="607"/>
        <v/>
      </c>
      <c r="BT968" s="89"/>
      <c r="BU968" s="98" t="str">
        <f t="shared" si="608"/>
        <v/>
      </c>
      <c r="BV968" s="98" t="str">
        <f t="shared" si="609"/>
        <v/>
      </c>
      <c r="BW968" s="89"/>
      <c r="BX968" s="63"/>
    </row>
    <row r="969" spans="1:76" s="59" customFormat="1" x14ac:dyDescent="0.25">
      <c r="A969" s="83">
        <v>5</v>
      </c>
      <c r="B969" s="109" t="str">
        <f t="shared" si="587"/>
        <v xml:space="preserve">: </v>
      </c>
      <c r="C969" s="106"/>
      <c r="D969" s="106"/>
      <c r="E969" s="108"/>
      <c r="F969" s="106"/>
      <c r="G969" s="108"/>
      <c r="H969" s="107"/>
      <c r="I969" s="106"/>
      <c r="J969" s="106"/>
      <c r="K969" s="104"/>
      <c r="L969" s="110"/>
      <c r="M969" s="111"/>
      <c r="N969" s="105"/>
      <c r="O969" s="105"/>
      <c r="P969" s="104"/>
      <c r="Q969" s="440"/>
      <c r="R969" s="440"/>
      <c r="S969" s="64"/>
      <c r="T969" s="103"/>
      <c r="U969" s="101" t="str">
        <f t="shared" si="588"/>
        <v/>
      </c>
      <c r="V969" s="102" t="str">
        <f t="shared" si="589"/>
        <v/>
      </c>
      <c r="W969" s="101" t="str">
        <f t="shared" si="590"/>
        <v/>
      </c>
      <c r="X969" s="100" t="str">
        <f t="shared" si="591"/>
        <v/>
      </c>
      <c r="Y969" s="89"/>
      <c r="Z969" s="89"/>
      <c r="AB969" s="63"/>
      <c r="AR969" s="63"/>
      <c r="AS969" s="89"/>
      <c r="AT969" s="89"/>
      <c r="AU969" s="99"/>
      <c r="AV969" s="89"/>
      <c r="AW969" s="98" t="e">
        <f t="shared" si="592"/>
        <v>#REF!</v>
      </c>
      <c r="AX969" s="98" t="e">
        <f t="shared" si="593"/>
        <v>#REF!</v>
      </c>
      <c r="AY969" s="89"/>
      <c r="AZ969" s="98" t="e">
        <f t="shared" si="594"/>
        <v>#REF!</v>
      </c>
      <c r="BA969" s="98" t="e">
        <f t="shared" si="595"/>
        <v>#REF!</v>
      </c>
      <c r="BB969" s="89"/>
      <c r="BC969" s="98" t="e">
        <f t="shared" si="596"/>
        <v>#REF!</v>
      </c>
      <c r="BD969" s="98" t="e">
        <f t="shared" si="597"/>
        <v>#REF!</v>
      </c>
      <c r="BE969" s="89"/>
      <c r="BF969" s="98" t="e">
        <f t="shared" si="598"/>
        <v>#REF!</v>
      </c>
      <c r="BG969" s="98" t="e">
        <f t="shared" si="599"/>
        <v>#REF!</v>
      </c>
      <c r="BH969" s="89"/>
      <c r="BI969" s="98" t="e">
        <f t="shared" si="600"/>
        <v>#REF!</v>
      </c>
      <c r="BJ969" s="98" t="e">
        <f t="shared" si="601"/>
        <v>#REF!</v>
      </c>
      <c r="BK969" s="89"/>
      <c r="BL969" s="98" t="str">
        <f t="shared" si="602"/>
        <v/>
      </c>
      <c r="BM969" s="98" t="str">
        <f t="shared" si="603"/>
        <v/>
      </c>
      <c r="BN969" s="89"/>
      <c r="BO969" s="98" t="str">
        <f t="shared" si="604"/>
        <v/>
      </c>
      <c r="BP969" s="98" t="str">
        <f t="shared" si="605"/>
        <v/>
      </c>
      <c r="BQ969" s="89"/>
      <c r="BR969" s="98" t="str">
        <f t="shared" si="606"/>
        <v/>
      </c>
      <c r="BS969" s="98" t="str">
        <f t="shared" si="607"/>
        <v/>
      </c>
      <c r="BT969" s="89"/>
      <c r="BU969" s="98" t="str">
        <f t="shared" si="608"/>
        <v/>
      </c>
      <c r="BV969" s="98" t="str">
        <f t="shared" si="609"/>
        <v/>
      </c>
      <c r="BW969" s="89"/>
      <c r="BX969" s="63"/>
    </row>
    <row r="970" spans="1:76" s="59" customFormat="1" x14ac:dyDescent="0.25">
      <c r="A970" s="83">
        <v>6</v>
      </c>
      <c r="B970" s="109" t="str">
        <f t="shared" si="587"/>
        <v xml:space="preserve">: </v>
      </c>
      <c r="C970" s="106"/>
      <c r="D970" s="106"/>
      <c r="E970" s="108"/>
      <c r="F970" s="106"/>
      <c r="G970" s="108"/>
      <c r="H970" s="107"/>
      <c r="I970" s="106"/>
      <c r="J970" s="106"/>
      <c r="K970" s="104"/>
      <c r="L970" s="110"/>
      <c r="M970" s="111"/>
      <c r="N970" s="105"/>
      <c r="O970" s="105"/>
      <c r="P970" s="104"/>
      <c r="Q970" s="440"/>
      <c r="R970" s="440"/>
      <c r="S970" s="64"/>
      <c r="T970" s="103"/>
      <c r="U970" s="101" t="str">
        <f t="shared" si="588"/>
        <v/>
      </c>
      <c r="V970" s="102" t="str">
        <f t="shared" si="589"/>
        <v/>
      </c>
      <c r="W970" s="101" t="str">
        <f t="shared" si="590"/>
        <v/>
      </c>
      <c r="X970" s="100" t="str">
        <f t="shared" si="591"/>
        <v/>
      </c>
      <c r="Y970" s="89"/>
      <c r="Z970" s="89"/>
      <c r="AB970" s="63"/>
      <c r="AR970" s="63"/>
      <c r="AS970" s="89"/>
      <c r="AT970" s="89"/>
      <c r="AU970" s="99"/>
      <c r="AV970" s="89"/>
      <c r="AW970" s="98" t="e">
        <f t="shared" si="592"/>
        <v>#REF!</v>
      </c>
      <c r="AX970" s="98" t="e">
        <f t="shared" si="593"/>
        <v>#REF!</v>
      </c>
      <c r="AY970" s="89"/>
      <c r="AZ970" s="98" t="e">
        <f t="shared" si="594"/>
        <v>#REF!</v>
      </c>
      <c r="BA970" s="98" t="e">
        <f t="shared" si="595"/>
        <v>#REF!</v>
      </c>
      <c r="BB970" s="89"/>
      <c r="BC970" s="98" t="e">
        <f t="shared" si="596"/>
        <v>#REF!</v>
      </c>
      <c r="BD970" s="98" t="e">
        <f t="shared" si="597"/>
        <v>#REF!</v>
      </c>
      <c r="BE970" s="89"/>
      <c r="BF970" s="98" t="e">
        <f t="shared" si="598"/>
        <v>#REF!</v>
      </c>
      <c r="BG970" s="98" t="e">
        <f t="shared" si="599"/>
        <v>#REF!</v>
      </c>
      <c r="BH970" s="89"/>
      <c r="BI970" s="98" t="e">
        <f t="shared" si="600"/>
        <v>#REF!</v>
      </c>
      <c r="BJ970" s="98" t="e">
        <f t="shared" si="601"/>
        <v>#REF!</v>
      </c>
      <c r="BK970" s="89"/>
      <c r="BL970" s="98" t="str">
        <f t="shared" si="602"/>
        <v/>
      </c>
      <c r="BM970" s="98" t="str">
        <f t="shared" si="603"/>
        <v/>
      </c>
      <c r="BN970" s="89"/>
      <c r="BO970" s="98" t="str">
        <f t="shared" si="604"/>
        <v/>
      </c>
      <c r="BP970" s="98" t="str">
        <f t="shared" si="605"/>
        <v/>
      </c>
      <c r="BQ970" s="89"/>
      <c r="BR970" s="98" t="str">
        <f t="shared" si="606"/>
        <v/>
      </c>
      <c r="BS970" s="98" t="str">
        <f t="shared" si="607"/>
        <v/>
      </c>
      <c r="BT970" s="89"/>
      <c r="BU970" s="98" t="str">
        <f t="shared" si="608"/>
        <v/>
      </c>
      <c r="BV970" s="98" t="str">
        <f t="shared" si="609"/>
        <v/>
      </c>
      <c r="BW970" s="89"/>
      <c r="BX970" s="63"/>
    </row>
    <row r="971" spans="1:76" s="59" customFormat="1" x14ac:dyDescent="0.25">
      <c r="A971" s="83">
        <v>7</v>
      </c>
      <c r="B971" s="109" t="str">
        <f t="shared" si="587"/>
        <v xml:space="preserve">: </v>
      </c>
      <c r="C971" s="106"/>
      <c r="D971" s="106"/>
      <c r="E971" s="108"/>
      <c r="F971" s="106"/>
      <c r="G971" s="108"/>
      <c r="H971" s="107"/>
      <c r="I971" s="106"/>
      <c r="J971" s="106"/>
      <c r="K971" s="104"/>
      <c r="L971" s="110"/>
      <c r="M971" s="111"/>
      <c r="N971" s="105"/>
      <c r="O971" s="105"/>
      <c r="P971" s="104"/>
      <c r="Q971" s="440"/>
      <c r="R971" s="440"/>
      <c r="S971" s="64"/>
      <c r="T971" s="103"/>
      <c r="U971" s="101" t="str">
        <f t="shared" si="588"/>
        <v/>
      </c>
      <c r="V971" s="102" t="str">
        <f t="shared" si="589"/>
        <v/>
      </c>
      <c r="W971" s="101" t="str">
        <f t="shared" si="590"/>
        <v/>
      </c>
      <c r="X971" s="100" t="str">
        <f t="shared" si="591"/>
        <v/>
      </c>
      <c r="Y971" s="89"/>
      <c r="Z971" s="89"/>
      <c r="AB971" s="63"/>
      <c r="AR971" s="63"/>
      <c r="AS971" s="89"/>
      <c r="AT971" s="89"/>
      <c r="AU971" s="99"/>
      <c r="AV971" s="89"/>
      <c r="AW971" s="98" t="e">
        <f t="shared" si="592"/>
        <v>#REF!</v>
      </c>
      <c r="AX971" s="98" t="e">
        <f t="shared" si="593"/>
        <v>#REF!</v>
      </c>
      <c r="AY971" s="89"/>
      <c r="AZ971" s="98" t="e">
        <f t="shared" si="594"/>
        <v>#REF!</v>
      </c>
      <c r="BA971" s="98" t="e">
        <f t="shared" si="595"/>
        <v>#REF!</v>
      </c>
      <c r="BB971" s="89"/>
      <c r="BC971" s="98" t="e">
        <f t="shared" si="596"/>
        <v>#REF!</v>
      </c>
      <c r="BD971" s="98" t="e">
        <f t="shared" si="597"/>
        <v>#REF!</v>
      </c>
      <c r="BE971" s="89"/>
      <c r="BF971" s="98" t="e">
        <f t="shared" si="598"/>
        <v>#REF!</v>
      </c>
      <c r="BG971" s="98" t="e">
        <f t="shared" si="599"/>
        <v>#REF!</v>
      </c>
      <c r="BH971" s="89"/>
      <c r="BI971" s="98" t="e">
        <f t="shared" si="600"/>
        <v>#REF!</v>
      </c>
      <c r="BJ971" s="98" t="e">
        <f t="shared" si="601"/>
        <v>#REF!</v>
      </c>
      <c r="BK971" s="89"/>
      <c r="BL971" s="98" t="str">
        <f t="shared" si="602"/>
        <v/>
      </c>
      <c r="BM971" s="98" t="str">
        <f t="shared" si="603"/>
        <v/>
      </c>
      <c r="BN971" s="89"/>
      <c r="BO971" s="98" t="str">
        <f t="shared" si="604"/>
        <v/>
      </c>
      <c r="BP971" s="98" t="str">
        <f t="shared" si="605"/>
        <v/>
      </c>
      <c r="BQ971" s="89"/>
      <c r="BR971" s="98" t="str">
        <f t="shared" si="606"/>
        <v/>
      </c>
      <c r="BS971" s="98" t="str">
        <f t="shared" si="607"/>
        <v/>
      </c>
      <c r="BT971" s="89"/>
      <c r="BU971" s="98" t="str">
        <f t="shared" si="608"/>
        <v/>
      </c>
      <c r="BV971" s="98" t="str">
        <f t="shared" si="609"/>
        <v/>
      </c>
      <c r="BW971" s="89"/>
      <c r="BX971" s="63"/>
    </row>
    <row r="972" spans="1:76" s="59" customFormat="1" x14ac:dyDescent="0.25">
      <c r="A972" s="83">
        <v>8</v>
      </c>
      <c r="B972" s="109" t="str">
        <f t="shared" si="587"/>
        <v xml:space="preserve">: </v>
      </c>
      <c r="C972" s="106"/>
      <c r="D972" s="106"/>
      <c r="E972" s="108"/>
      <c r="F972" s="106"/>
      <c r="G972" s="108"/>
      <c r="H972" s="107"/>
      <c r="I972" s="106"/>
      <c r="J972" s="106"/>
      <c r="K972" s="104"/>
      <c r="L972" s="110"/>
      <c r="M972" s="111"/>
      <c r="N972" s="105"/>
      <c r="O972" s="105"/>
      <c r="P972" s="104"/>
      <c r="Q972" s="440"/>
      <c r="R972" s="440"/>
      <c r="S972" s="64"/>
      <c r="T972" s="103"/>
      <c r="U972" s="101" t="str">
        <f t="shared" si="588"/>
        <v/>
      </c>
      <c r="V972" s="102" t="str">
        <f t="shared" si="589"/>
        <v/>
      </c>
      <c r="W972" s="101" t="str">
        <f t="shared" si="590"/>
        <v/>
      </c>
      <c r="X972" s="100" t="str">
        <f t="shared" si="591"/>
        <v/>
      </c>
      <c r="Y972" s="89"/>
      <c r="Z972" s="89"/>
      <c r="AB972" s="63"/>
      <c r="AR972" s="63"/>
      <c r="AS972" s="89"/>
      <c r="AT972" s="89"/>
      <c r="AU972" s="99"/>
      <c r="AV972" s="89"/>
      <c r="AW972" s="98" t="e">
        <f t="shared" si="592"/>
        <v>#REF!</v>
      </c>
      <c r="AX972" s="98" t="e">
        <f t="shared" si="593"/>
        <v>#REF!</v>
      </c>
      <c r="AY972" s="89"/>
      <c r="AZ972" s="98" t="e">
        <f t="shared" si="594"/>
        <v>#REF!</v>
      </c>
      <c r="BA972" s="98" t="e">
        <f t="shared" si="595"/>
        <v>#REF!</v>
      </c>
      <c r="BB972" s="89"/>
      <c r="BC972" s="98" t="e">
        <f t="shared" si="596"/>
        <v>#REF!</v>
      </c>
      <c r="BD972" s="98" t="e">
        <f t="shared" si="597"/>
        <v>#REF!</v>
      </c>
      <c r="BE972" s="89"/>
      <c r="BF972" s="98" t="e">
        <f t="shared" si="598"/>
        <v>#REF!</v>
      </c>
      <c r="BG972" s="98" t="e">
        <f t="shared" si="599"/>
        <v>#REF!</v>
      </c>
      <c r="BH972" s="89"/>
      <c r="BI972" s="98" t="e">
        <f t="shared" si="600"/>
        <v>#REF!</v>
      </c>
      <c r="BJ972" s="98" t="e">
        <f t="shared" si="601"/>
        <v>#REF!</v>
      </c>
      <c r="BK972" s="89"/>
      <c r="BL972" s="98" t="str">
        <f t="shared" si="602"/>
        <v/>
      </c>
      <c r="BM972" s="98" t="str">
        <f t="shared" si="603"/>
        <v/>
      </c>
      <c r="BN972" s="89"/>
      <c r="BO972" s="98" t="str">
        <f t="shared" si="604"/>
        <v/>
      </c>
      <c r="BP972" s="98" t="str">
        <f t="shared" si="605"/>
        <v/>
      </c>
      <c r="BQ972" s="89"/>
      <c r="BR972" s="98" t="str">
        <f t="shared" si="606"/>
        <v/>
      </c>
      <c r="BS972" s="98" t="str">
        <f t="shared" si="607"/>
        <v/>
      </c>
      <c r="BT972" s="89"/>
      <c r="BU972" s="98" t="str">
        <f t="shared" si="608"/>
        <v/>
      </c>
      <c r="BV972" s="98" t="str">
        <f t="shared" si="609"/>
        <v/>
      </c>
      <c r="BW972" s="89"/>
      <c r="BX972" s="63"/>
    </row>
    <row r="973" spans="1:76" s="59" customFormat="1" x14ac:dyDescent="0.25">
      <c r="A973" s="83">
        <v>9</v>
      </c>
      <c r="B973" s="109" t="str">
        <f t="shared" si="587"/>
        <v xml:space="preserve">: </v>
      </c>
      <c r="C973" s="106"/>
      <c r="D973" s="106"/>
      <c r="E973" s="108"/>
      <c r="F973" s="106"/>
      <c r="G973" s="108"/>
      <c r="H973" s="107"/>
      <c r="I973" s="106"/>
      <c r="J973" s="106"/>
      <c r="K973" s="104"/>
      <c r="L973" s="110"/>
      <c r="M973" s="111"/>
      <c r="N973" s="105"/>
      <c r="O973" s="105"/>
      <c r="P973" s="104"/>
      <c r="Q973" s="440"/>
      <c r="R973" s="440"/>
      <c r="S973" s="64"/>
      <c r="T973" s="103"/>
      <c r="U973" s="101" t="str">
        <f t="shared" si="588"/>
        <v/>
      </c>
      <c r="V973" s="102" t="str">
        <f t="shared" si="589"/>
        <v/>
      </c>
      <c r="W973" s="101" t="str">
        <f t="shared" si="590"/>
        <v/>
      </c>
      <c r="X973" s="100" t="str">
        <f t="shared" si="591"/>
        <v/>
      </c>
      <c r="Y973" s="89"/>
      <c r="Z973" s="89"/>
      <c r="AB973" s="63"/>
      <c r="AR973" s="63"/>
      <c r="AS973" s="89"/>
      <c r="AT973" s="89"/>
      <c r="AU973" s="99"/>
      <c r="AV973" s="89"/>
      <c r="AW973" s="98" t="e">
        <f t="shared" si="592"/>
        <v>#REF!</v>
      </c>
      <c r="AX973" s="98" t="e">
        <f t="shared" si="593"/>
        <v>#REF!</v>
      </c>
      <c r="AY973" s="89"/>
      <c r="AZ973" s="98" t="e">
        <f t="shared" si="594"/>
        <v>#REF!</v>
      </c>
      <c r="BA973" s="98" t="e">
        <f t="shared" si="595"/>
        <v>#REF!</v>
      </c>
      <c r="BB973" s="89"/>
      <c r="BC973" s="98" t="e">
        <f t="shared" si="596"/>
        <v>#REF!</v>
      </c>
      <c r="BD973" s="98" t="e">
        <f t="shared" si="597"/>
        <v>#REF!</v>
      </c>
      <c r="BE973" s="89"/>
      <c r="BF973" s="98" t="e">
        <f t="shared" si="598"/>
        <v>#REF!</v>
      </c>
      <c r="BG973" s="98" t="e">
        <f t="shared" si="599"/>
        <v>#REF!</v>
      </c>
      <c r="BH973" s="89"/>
      <c r="BI973" s="98" t="e">
        <f t="shared" si="600"/>
        <v>#REF!</v>
      </c>
      <c r="BJ973" s="98" t="e">
        <f t="shared" si="601"/>
        <v>#REF!</v>
      </c>
      <c r="BK973" s="89"/>
      <c r="BL973" s="98" t="str">
        <f t="shared" si="602"/>
        <v/>
      </c>
      <c r="BM973" s="98" t="str">
        <f t="shared" si="603"/>
        <v/>
      </c>
      <c r="BN973" s="89"/>
      <c r="BO973" s="98" t="str">
        <f t="shared" si="604"/>
        <v/>
      </c>
      <c r="BP973" s="98" t="str">
        <f t="shared" si="605"/>
        <v/>
      </c>
      <c r="BQ973" s="89"/>
      <c r="BR973" s="98" t="str">
        <f t="shared" si="606"/>
        <v/>
      </c>
      <c r="BS973" s="98" t="str">
        <f t="shared" si="607"/>
        <v/>
      </c>
      <c r="BT973" s="89"/>
      <c r="BU973" s="98" t="str">
        <f t="shared" si="608"/>
        <v/>
      </c>
      <c r="BV973" s="98" t="str">
        <f t="shared" si="609"/>
        <v/>
      </c>
      <c r="BW973" s="89"/>
      <c r="BX973" s="63"/>
    </row>
    <row r="974" spans="1:76" s="59" customFormat="1" x14ac:dyDescent="0.25">
      <c r="A974" s="83">
        <v>10</v>
      </c>
      <c r="B974" s="109" t="str">
        <f t="shared" si="587"/>
        <v xml:space="preserve">: </v>
      </c>
      <c r="C974" s="106"/>
      <c r="D974" s="106"/>
      <c r="E974" s="108"/>
      <c r="F974" s="106"/>
      <c r="G974" s="108"/>
      <c r="H974" s="107"/>
      <c r="I974" s="106"/>
      <c r="J974" s="106"/>
      <c r="K974" s="104"/>
      <c r="L974" s="110"/>
      <c r="M974" s="111"/>
      <c r="N974" s="105"/>
      <c r="O974" s="105"/>
      <c r="P974" s="104"/>
      <c r="Q974" s="440"/>
      <c r="R974" s="440"/>
      <c r="S974" s="64"/>
      <c r="T974" s="103"/>
      <c r="U974" s="101" t="str">
        <f t="shared" si="588"/>
        <v/>
      </c>
      <c r="V974" s="102" t="str">
        <f t="shared" si="589"/>
        <v/>
      </c>
      <c r="W974" s="101" t="str">
        <f t="shared" si="590"/>
        <v/>
      </c>
      <c r="X974" s="100" t="str">
        <f t="shared" si="591"/>
        <v/>
      </c>
      <c r="Y974" s="89"/>
      <c r="Z974" s="89"/>
      <c r="AB974" s="63"/>
      <c r="AR974" s="63"/>
      <c r="AS974" s="89"/>
      <c r="AT974" s="89"/>
      <c r="AU974" s="99"/>
      <c r="AV974" s="89"/>
      <c r="AW974" s="98" t="e">
        <f t="shared" si="592"/>
        <v>#REF!</v>
      </c>
      <c r="AX974" s="98" t="e">
        <f t="shared" si="593"/>
        <v>#REF!</v>
      </c>
      <c r="AY974" s="89"/>
      <c r="AZ974" s="98" t="e">
        <f t="shared" si="594"/>
        <v>#REF!</v>
      </c>
      <c r="BA974" s="98" t="e">
        <f t="shared" si="595"/>
        <v>#REF!</v>
      </c>
      <c r="BB974" s="89"/>
      <c r="BC974" s="98" t="e">
        <f t="shared" si="596"/>
        <v>#REF!</v>
      </c>
      <c r="BD974" s="98" t="e">
        <f t="shared" si="597"/>
        <v>#REF!</v>
      </c>
      <c r="BE974" s="89"/>
      <c r="BF974" s="98" t="e">
        <f t="shared" si="598"/>
        <v>#REF!</v>
      </c>
      <c r="BG974" s="98" t="e">
        <f t="shared" si="599"/>
        <v>#REF!</v>
      </c>
      <c r="BH974" s="89"/>
      <c r="BI974" s="98" t="e">
        <f t="shared" si="600"/>
        <v>#REF!</v>
      </c>
      <c r="BJ974" s="98" t="e">
        <f t="shared" si="601"/>
        <v>#REF!</v>
      </c>
      <c r="BK974" s="89"/>
      <c r="BL974" s="98" t="str">
        <f t="shared" si="602"/>
        <v/>
      </c>
      <c r="BM974" s="98" t="str">
        <f t="shared" si="603"/>
        <v/>
      </c>
      <c r="BN974" s="89"/>
      <c r="BO974" s="98" t="str">
        <f t="shared" si="604"/>
        <v/>
      </c>
      <c r="BP974" s="98" t="str">
        <f t="shared" si="605"/>
        <v/>
      </c>
      <c r="BQ974" s="89"/>
      <c r="BR974" s="98" t="str">
        <f t="shared" si="606"/>
        <v/>
      </c>
      <c r="BS974" s="98" t="str">
        <f t="shared" si="607"/>
        <v/>
      </c>
      <c r="BT974" s="89"/>
      <c r="BU974" s="98" t="str">
        <f t="shared" si="608"/>
        <v/>
      </c>
      <c r="BV974" s="98" t="str">
        <f t="shared" si="609"/>
        <v/>
      </c>
      <c r="BW974" s="89"/>
      <c r="BX974" s="63"/>
    </row>
    <row r="975" spans="1:76" s="59" customFormat="1" x14ac:dyDescent="0.25">
      <c r="A975" s="83">
        <v>11</v>
      </c>
      <c r="B975" s="109" t="str">
        <f t="shared" si="587"/>
        <v xml:space="preserve">: </v>
      </c>
      <c r="C975" s="106"/>
      <c r="D975" s="106"/>
      <c r="E975" s="108"/>
      <c r="F975" s="106"/>
      <c r="G975" s="108"/>
      <c r="H975" s="107"/>
      <c r="I975" s="106"/>
      <c r="J975" s="106"/>
      <c r="K975" s="104"/>
      <c r="L975" s="110"/>
      <c r="M975" s="111"/>
      <c r="N975" s="105"/>
      <c r="O975" s="105"/>
      <c r="P975" s="104"/>
      <c r="Q975" s="440"/>
      <c r="R975" s="440"/>
      <c r="S975" s="64"/>
      <c r="T975" s="103"/>
      <c r="U975" s="101" t="str">
        <f t="shared" si="588"/>
        <v/>
      </c>
      <c r="V975" s="102" t="str">
        <f t="shared" si="589"/>
        <v/>
      </c>
      <c r="W975" s="101" t="str">
        <f t="shared" si="590"/>
        <v/>
      </c>
      <c r="X975" s="100" t="str">
        <f t="shared" si="591"/>
        <v/>
      </c>
      <c r="Y975" s="89"/>
      <c r="Z975" s="89"/>
      <c r="AB975" s="63"/>
      <c r="AR975" s="63"/>
      <c r="AS975" s="89"/>
      <c r="AT975" s="89"/>
      <c r="AU975" s="99"/>
      <c r="AV975" s="89"/>
      <c r="AW975" s="98" t="e">
        <f t="shared" si="592"/>
        <v>#REF!</v>
      </c>
      <c r="AX975" s="98" t="e">
        <f t="shared" si="593"/>
        <v>#REF!</v>
      </c>
      <c r="AY975" s="89"/>
      <c r="AZ975" s="98" t="e">
        <f t="shared" si="594"/>
        <v>#REF!</v>
      </c>
      <c r="BA975" s="98" t="e">
        <f t="shared" si="595"/>
        <v>#REF!</v>
      </c>
      <c r="BB975" s="89"/>
      <c r="BC975" s="98" t="e">
        <f t="shared" si="596"/>
        <v>#REF!</v>
      </c>
      <c r="BD975" s="98" t="e">
        <f t="shared" si="597"/>
        <v>#REF!</v>
      </c>
      <c r="BE975" s="89"/>
      <c r="BF975" s="98" t="e">
        <f t="shared" si="598"/>
        <v>#REF!</v>
      </c>
      <c r="BG975" s="98" t="e">
        <f t="shared" si="599"/>
        <v>#REF!</v>
      </c>
      <c r="BH975" s="89"/>
      <c r="BI975" s="98" t="e">
        <f t="shared" si="600"/>
        <v>#REF!</v>
      </c>
      <c r="BJ975" s="98" t="e">
        <f t="shared" si="601"/>
        <v>#REF!</v>
      </c>
      <c r="BK975" s="89"/>
      <c r="BL975" s="98" t="str">
        <f t="shared" si="602"/>
        <v/>
      </c>
      <c r="BM975" s="98" t="str">
        <f t="shared" si="603"/>
        <v/>
      </c>
      <c r="BN975" s="89"/>
      <c r="BO975" s="98" t="str">
        <f t="shared" si="604"/>
        <v/>
      </c>
      <c r="BP975" s="98" t="str">
        <f t="shared" si="605"/>
        <v/>
      </c>
      <c r="BQ975" s="89"/>
      <c r="BR975" s="98" t="str">
        <f t="shared" si="606"/>
        <v/>
      </c>
      <c r="BS975" s="98" t="str">
        <f t="shared" si="607"/>
        <v/>
      </c>
      <c r="BT975" s="89"/>
      <c r="BU975" s="98" t="str">
        <f t="shared" si="608"/>
        <v/>
      </c>
      <c r="BV975" s="98" t="str">
        <f t="shared" si="609"/>
        <v/>
      </c>
      <c r="BW975" s="89"/>
      <c r="BX975" s="63"/>
    </row>
    <row r="976" spans="1:76" s="59" customFormat="1" x14ac:dyDescent="0.25">
      <c r="A976" s="83">
        <v>12</v>
      </c>
      <c r="B976" s="109" t="str">
        <f t="shared" si="587"/>
        <v xml:space="preserve">: </v>
      </c>
      <c r="C976" s="106"/>
      <c r="D976" s="106"/>
      <c r="E976" s="108"/>
      <c r="F976" s="106"/>
      <c r="G976" s="108"/>
      <c r="H976" s="107"/>
      <c r="I976" s="106"/>
      <c r="J976" s="106"/>
      <c r="K976" s="104"/>
      <c r="L976" s="110"/>
      <c r="M976" s="111"/>
      <c r="N976" s="105"/>
      <c r="O976" s="105"/>
      <c r="P976" s="104"/>
      <c r="Q976" s="440"/>
      <c r="R976" s="440"/>
      <c r="S976" s="64"/>
      <c r="T976" s="103"/>
      <c r="U976" s="101" t="str">
        <f t="shared" si="588"/>
        <v/>
      </c>
      <c r="V976" s="102" t="str">
        <f t="shared" si="589"/>
        <v/>
      </c>
      <c r="W976" s="101" t="str">
        <f t="shared" si="590"/>
        <v/>
      </c>
      <c r="X976" s="100" t="str">
        <f t="shared" si="591"/>
        <v/>
      </c>
      <c r="Y976" s="89"/>
      <c r="Z976" s="89"/>
      <c r="AB976" s="63"/>
      <c r="AR976" s="63"/>
      <c r="AS976" s="89"/>
      <c r="AT976" s="89"/>
      <c r="AU976" s="99"/>
      <c r="AV976" s="89"/>
      <c r="AW976" s="98" t="e">
        <f t="shared" si="592"/>
        <v>#REF!</v>
      </c>
      <c r="AX976" s="98" t="e">
        <f t="shared" si="593"/>
        <v>#REF!</v>
      </c>
      <c r="AY976" s="89"/>
      <c r="AZ976" s="98" t="e">
        <f t="shared" si="594"/>
        <v>#REF!</v>
      </c>
      <c r="BA976" s="98" t="e">
        <f t="shared" si="595"/>
        <v>#REF!</v>
      </c>
      <c r="BB976" s="89"/>
      <c r="BC976" s="98" t="e">
        <f t="shared" si="596"/>
        <v>#REF!</v>
      </c>
      <c r="BD976" s="98" t="e">
        <f t="shared" si="597"/>
        <v>#REF!</v>
      </c>
      <c r="BE976" s="89"/>
      <c r="BF976" s="98" t="e">
        <f t="shared" si="598"/>
        <v>#REF!</v>
      </c>
      <c r="BG976" s="98" t="e">
        <f t="shared" si="599"/>
        <v>#REF!</v>
      </c>
      <c r="BH976" s="89"/>
      <c r="BI976" s="98" t="e">
        <f t="shared" si="600"/>
        <v>#REF!</v>
      </c>
      <c r="BJ976" s="98" t="e">
        <f t="shared" si="601"/>
        <v>#REF!</v>
      </c>
      <c r="BK976" s="89"/>
      <c r="BL976" s="98" t="str">
        <f t="shared" si="602"/>
        <v/>
      </c>
      <c r="BM976" s="98" t="str">
        <f t="shared" si="603"/>
        <v/>
      </c>
      <c r="BN976" s="89"/>
      <c r="BO976" s="98" t="str">
        <f t="shared" si="604"/>
        <v/>
      </c>
      <c r="BP976" s="98" t="str">
        <f t="shared" si="605"/>
        <v/>
      </c>
      <c r="BQ976" s="89"/>
      <c r="BR976" s="98" t="str">
        <f t="shared" si="606"/>
        <v/>
      </c>
      <c r="BS976" s="98" t="str">
        <f t="shared" si="607"/>
        <v/>
      </c>
      <c r="BT976" s="89"/>
      <c r="BU976" s="98" t="str">
        <f t="shared" si="608"/>
        <v/>
      </c>
      <c r="BV976" s="98" t="str">
        <f t="shared" si="609"/>
        <v/>
      </c>
      <c r="BW976" s="89"/>
      <c r="BX976" s="63"/>
    </row>
    <row r="977" spans="1:76" s="59" customFormat="1" x14ac:dyDescent="0.25">
      <c r="A977" s="83">
        <v>13</v>
      </c>
      <c r="B977" s="109" t="str">
        <f t="shared" si="587"/>
        <v xml:space="preserve">: </v>
      </c>
      <c r="C977" s="106"/>
      <c r="D977" s="106"/>
      <c r="E977" s="108"/>
      <c r="F977" s="106"/>
      <c r="G977" s="108"/>
      <c r="H977" s="107"/>
      <c r="I977" s="106"/>
      <c r="J977" s="106"/>
      <c r="K977" s="104"/>
      <c r="L977" s="110"/>
      <c r="M977" s="104"/>
      <c r="N977" s="105"/>
      <c r="O977" s="105"/>
      <c r="P977" s="104"/>
      <c r="Q977" s="440"/>
      <c r="R977" s="440"/>
      <c r="S977" s="64"/>
      <c r="T977" s="103"/>
      <c r="U977" s="101" t="str">
        <f t="shared" si="588"/>
        <v/>
      </c>
      <c r="V977" s="102" t="str">
        <f t="shared" si="589"/>
        <v/>
      </c>
      <c r="W977" s="101" t="str">
        <f t="shared" si="590"/>
        <v/>
      </c>
      <c r="X977" s="100" t="str">
        <f t="shared" si="591"/>
        <v/>
      </c>
      <c r="Y977" s="89"/>
      <c r="Z977" s="89"/>
      <c r="AB977" s="63"/>
      <c r="AR977" s="63"/>
      <c r="AS977" s="89"/>
      <c r="AT977" s="89"/>
      <c r="AU977" s="99"/>
      <c r="AV977" s="89"/>
      <c r="AW977" s="98" t="e">
        <f t="shared" si="592"/>
        <v>#REF!</v>
      </c>
      <c r="AX977" s="98" t="e">
        <f t="shared" si="593"/>
        <v>#REF!</v>
      </c>
      <c r="AY977" s="89"/>
      <c r="AZ977" s="98" t="e">
        <f t="shared" si="594"/>
        <v>#REF!</v>
      </c>
      <c r="BA977" s="98" t="e">
        <f t="shared" si="595"/>
        <v>#REF!</v>
      </c>
      <c r="BB977" s="89"/>
      <c r="BC977" s="98" t="e">
        <f t="shared" si="596"/>
        <v>#REF!</v>
      </c>
      <c r="BD977" s="98" t="e">
        <f t="shared" si="597"/>
        <v>#REF!</v>
      </c>
      <c r="BE977" s="89"/>
      <c r="BF977" s="98" t="e">
        <f t="shared" si="598"/>
        <v>#REF!</v>
      </c>
      <c r="BG977" s="98" t="e">
        <f t="shared" si="599"/>
        <v>#REF!</v>
      </c>
      <c r="BH977" s="89"/>
      <c r="BI977" s="98" t="e">
        <f t="shared" si="600"/>
        <v>#REF!</v>
      </c>
      <c r="BJ977" s="98" t="e">
        <f t="shared" si="601"/>
        <v>#REF!</v>
      </c>
      <c r="BK977" s="89"/>
      <c r="BL977" s="98" t="str">
        <f t="shared" si="602"/>
        <v/>
      </c>
      <c r="BM977" s="98" t="str">
        <f t="shared" si="603"/>
        <v/>
      </c>
      <c r="BN977" s="89"/>
      <c r="BO977" s="98" t="str">
        <f t="shared" si="604"/>
        <v/>
      </c>
      <c r="BP977" s="98" t="str">
        <f t="shared" si="605"/>
        <v/>
      </c>
      <c r="BQ977" s="89"/>
      <c r="BR977" s="98" t="str">
        <f t="shared" si="606"/>
        <v/>
      </c>
      <c r="BS977" s="98" t="str">
        <f t="shared" si="607"/>
        <v/>
      </c>
      <c r="BT977" s="89"/>
      <c r="BU977" s="98" t="str">
        <f t="shared" si="608"/>
        <v/>
      </c>
      <c r="BV977" s="98" t="str">
        <f t="shared" si="609"/>
        <v/>
      </c>
      <c r="BW977" s="89"/>
      <c r="BX977" s="63"/>
    </row>
    <row r="978" spans="1:76" s="59" customFormat="1" x14ac:dyDescent="0.25">
      <c r="A978" s="83">
        <v>14</v>
      </c>
      <c r="B978" s="109" t="str">
        <f t="shared" si="587"/>
        <v xml:space="preserve">: </v>
      </c>
      <c r="C978" s="106"/>
      <c r="D978" s="106"/>
      <c r="E978" s="108"/>
      <c r="F978" s="106"/>
      <c r="G978" s="108"/>
      <c r="H978" s="107"/>
      <c r="I978" s="106"/>
      <c r="J978" s="106"/>
      <c r="K978" s="104"/>
      <c r="L978" s="110"/>
      <c r="M978" s="104"/>
      <c r="N978" s="105"/>
      <c r="O978" s="105"/>
      <c r="P978" s="104"/>
      <c r="Q978" s="440"/>
      <c r="R978" s="440"/>
      <c r="S978" s="64"/>
      <c r="T978" s="103"/>
      <c r="U978" s="101" t="str">
        <f t="shared" si="588"/>
        <v/>
      </c>
      <c r="V978" s="102" t="str">
        <f t="shared" si="589"/>
        <v/>
      </c>
      <c r="W978" s="101" t="str">
        <f t="shared" si="590"/>
        <v/>
      </c>
      <c r="X978" s="100" t="str">
        <f t="shared" si="591"/>
        <v/>
      </c>
      <c r="Y978" s="89"/>
      <c r="Z978" s="89"/>
      <c r="AB978" s="63"/>
      <c r="AR978" s="63"/>
      <c r="AS978" s="89"/>
      <c r="AT978" s="89"/>
      <c r="AU978" s="99"/>
      <c r="AV978" s="89"/>
      <c r="AW978" s="98" t="e">
        <f t="shared" si="592"/>
        <v>#REF!</v>
      </c>
      <c r="AX978" s="98" t="e">
        <f t="shared" si="593"/>
        <v>#REF!</v>
      </c>
      <c r="AY978" s="89"/>
      <c r="AZ978" s="98" t="e">
        <f t="shared" si="594"/>
        <v>#REF!</v>
      </c>
      <c r="BA978" s="98" t="e">
        <f t="shared" si="595"/>
        <v>#REF!</v>
      </c>
      <c r="BB978" s="89"/>
      <c r="BC978" s="98" t="e">
        <f t="shared" si="596"/>
        <v>#REF!</v>
      </c>
      <c r="BD978" s="98" t="e">
        <f t="shared" si="597"/>
        <v>#REF!</v>
      </c>
      <c r="BE978" s="89"/>
      <c r="BF978" s="98" t="e">
        <f t="shared" si="598"/>
        <v>#REF!</v>
      </c>
      <c r="BG978" s="98" t="e">
        <f t="shared" si="599"/>
        <v>#REF!</v>
      </c>
      <c r="BH978" s="89"/>
      <c r="BI978" s="98" t="e">
        <f t="shared" si="600"/>
        <v>#REF!</v>
      </c>
      <c r="BJ978" s="98" t="e">
        <f t="shared" si="601"/>
        <v>#REF!</v>
      </c>
      <c r="BK978" s="89"/>
      <c r="BL978" s="98" t="str">
        <f t="shared" si="602"/>
        <v/>
      </c>
      <c r="BM978" s="98" t="str">
        <f t="shared" si="603"/>
        <v/>
      </c>
      <c r="BN978" s="89"/>
      <c r="BO978" s="98" t="str">
        <f t="shared" si="604"/>
        <v/>
      </c>
      <c r="BP978" s="98" t="str">
        <f t="shared" si="605"/>
        <v/>
      </c>
      <c r="BQ978" s="89"/>
      <c r="BR978" s="98" t="str">
        <f t="shared" si="606"/>
        <v/>
      </c>
      <c r="BS978" s="98" t="str">
        <f t="shared" si="607"/>
        <v/>
      </c>
      <c r="BT978" s="89"/>
      <c r="BU978" s="98" t="str">
        <f t="shared" si="608"/>
        <v/>
      </c>
      <c r="BV978" s="98" t="str">
        <f t="shared" si="609"/>
        <v/>
      </c>
      <c r="BW978" s="89"/>
      <c r="BX978" s="63"/>
    </row>
    <row r="979" spans="1:76" s="59" customFormat="1" x14ac:dyDescent="0.25">
      <c r="A979" s="83">
        <v>15</v>
      </c>
      <c r="B979" s="109" t="str">
        <f t="shared" si="587"/>
        <v xml:space="preserve">: </v>
      </c>
      <c r="C979" s="106"/>
      <c r="D979" s="106"/>
      <c r="E979" s="108"/>
      <c r="F979" s="106"/>
      <c r="G979" s="108"/>
      <c r="H979" s="107"/>
      <c r="I979" s="106"/>
      <c r="J979" s="106"/>
      <c r="K979" s="104"/>
      <c r="L979" s="110"/>
      <c r="M979" s="104"/>
      <c r="N979" s="105"/>
      <c r="O979" s="105"/>
      <c r="P979" s="104"/>
      <c r="Q979" s="440"/>
      <c r="R979" s="440"/>
      <c r="S979" s="64"/>
      <c r="T979" s="103"/>
      <c r="U979" s="101" t="str">
        <f t="shared" si="588"/>
        <v/>
      </c>
      <c r="V979" s="102" t="str">
        <f t="shared" si="589"/>
        <v/>
      </c>
      <c r="W979" s="101" t="str">
        <f t="shared" si="590"/>
        <v/>
      </c>
      <c r="X979" s="100" t="str">
        <f t="shared" si="591"/>
        <v/>
      </c>
      <c r="Y979" s="89"/>
      <c r="Z979" s="89"/>
      <c r="AB979" s="63"/>
      <c r="AR979" s="63"/>
      <c r="AS979" s="89"/>
      <c r="AT979" s="89"/>
      <c r="AU979" s="99"/>
      <c r="AV979" s="89"/>
      <c r="AW979" s="98" t="e">
        <f t="shared" si="592"/>
        <v>#REF!</v>
      </c>
      <c r="AX979" s="98" t="e">
        <f t="shared" si="593"/>
        <v>#REF!</v>
      </c>
      <c r="AY979" s="89"/>
      <c r="AZ979" s="98" t="e">
        <f t="shared" si="594"/>
        <v>#REF!</v>
      </c>
      <c r="BA979" s="98" t="e">
        <f t="shared" si="595"/>
        <v>#REF!</v>
      </c>
      <c r="BB979" s="89"/>
      <c r="BC979" s="98" t="e">
        <f t="shared" si="596"/>
        <v>#REF!</v>
      </c>
      <c r="BD979" s="98" t="e">
        <f t="shared" si="597"/>
        <v>#REF!</v>
      </c>
      <c r="BE979" s="89"/>
      <c r="BF979" s="98" t="e">
        <f t="shared" si="598"/>
        <v>#REF!</v>
      </c>
      <c r="BG979" s="98" t="e">
        <f t="shared" si="599"/>
        <v>#REF!</v>
      </c>
      <c r="BH979" s="89"/>
      <c r="BI979" s="98" t="e">
        <f t="shared" si="600"/>
        <v>#REF!</v>
      </c>
      <c r="BJ979" s="98" t="e">
        <f t="shared" si="601"/>
        <v>#REF!</v>
      </c>
      <c r="BK979" s="89"/>
      <c r="BL979" s="98" t="str">
        <f t="shared" si="602"/>
        <v/>
      </c>
      <c r="BM979" s="98" t="str">
        <f t="shared" si="603"/>
        <v/>
      </c>
      <c r="BN979" s="89"/>
      <c r="BO979" s="98" t="str">
        <f t="shared" si="604"/>
        <v/>
      </c>
      <c r="BP979" s="98" t="str">
        <f t="shared" si="605"/>
        <v/>
      </c>
      <c r="BQ979" s="89"/>
      <c r="BR979" s="98" t="str">
        <f t="shared" si="606"/>
        <v/>
      </c>
      <c r="BS979" s="98" t="str">
        <f t="shared" si="607"/>
        <v/>
      </c>
      <c r="BT979" s="89"/>
      <c r="BU979" s="98" t="str">
        <f t="shared" si="608"/>
        <v/>
      </c>
      <c r="BV979" s="98" t="str">
        <f t="shared" si="609"/>
        <v/>
      </c>
      <c r="BW979" s="89"/>
      <c r="BX979" s="63"/>
    </row>
    <row r="980" spans="1:76" s="59" customFormat="1" x14ac:dyDescent="0.25">
      <c r="A980" s="83">
        <v>16</v>
      </c>
      <c r="B980" s="109" t="str">
        <f t="shared" si="587"/>
        <v xml:space="preserve">: </v>
      </c>
      <c r="C980" s="106"/>
      <c r="D980" s="106"/>
      <c r="E980" s="108"/>
      <c r="F980" s="106"/>
      <c r="G980" s="108"/>
      <c r="H980" s="107"/>
      <c r="I980" s="106"/>
      <c r="J980" s="106"/>
      <c r="K980" s="104"/>
      <c r="L980" s="110"/>
      <c r="M980" s="104"/>
      <c r="N980" s="105"/>
      <c r="O980" s="105"/>
      <c r="P980" s="104"/>
      <c r="Q980" s="440"/>
      <c r="R980" s="440"/>
      <c r="S980" s="64"/>
      <c r="T980" s="103"/>
      <c r="U980" s="101" t="str">
        <f t="shared" si="588"/>
        <v/>
      </c>
      <c r="V980" s="102" t="str">
        <f t="shared" si="589"/>
        <v/>
      </c>
      <c r="W980" s="101" t="str">
        <f t="shared" si="590"/>
        <v/>
      </c>
      <c r="X980" s="100" t="str">
        <f t="shared" si="591"/>
        <v/>
      </c>
      <c r="Y980" s="89"/>
      <c r="Z980" s="89"/>
      <c r="AB980" s="63"/>
      <c r="AR980" s="63"/>
      <c r="AS980" s="89"/>
      <c r="AT980" s="89"/>
      <c r="AU980" s="99"/>
      <c r="AV980" s="89"/>
      <c r="AW980" s="98" t="e">
        <f t="shared" si="592"/>
        <v>#REF!</v>
      </c>
      <c r="AX980" s="98" t="e">
        <f t="shared" si="593"/>
        <v>#REF!</v>
      </c>
      <c r="AY980" s="89"/>
      <c r="AZ980" s="98" t="e">
        <f t="shared" si="594"/>
        <v>#REF!</v>
      </c>
      <c r="BA980" s="98" t="e">
        <f t="shared" si="595"/>
        <v>#REF!</v>
      </c>
      <c r="BB980" s="89"/>
      <c r="BC980" s="98" t="e">
        <f t="shared" si="596"/>
        <v>#REF!</v>
      </c>
      <c r="BD980" s="98" t="e">
        <f t="shared" si="597"/>
        <v>#REF!</v>
      </c>
      <c r="BE980" s="89"/>
      <c r="BF980" s="98" t="e">
        <f t="shared" si="598"/>
        <v>#REF!</v>
      </c>
      <c r="BG980" s="98" t="e">
        <f t="shared" si="599"/>
        <v>#REF!</v>
      </c>
      <c r="BH980" s="89"/>
      <c r="BI980" s="98" t="e">
        <f t="shared" si="600"/>
        <v>#REF!</v>
      </c>
      <c r="BJ980" s="98" t="e">
        <f t="shared" si="601"/>
        <v>#REF!</v>
      </c>
      <c r="BK980" s="89"/>
      <c r="BL980" s="98" t="str">
        <f t="shared" si="602"/>
        <v/>
      </c>
      <c r="BM980" s="98" t="str">
        <f t="shared" si="603"/>
        <v/>
      </c>
      <c r="BN980" s="89"/>
      <c r="BO980" s="98" t="str">
        <f t="shared" si="604"/>
        <v/>
      </c>
      <c r="BP980" s="98" t="str">
        <f t="shared" si="605"/>
        <v/>
      </c>
      <c r="BQ980" s="89"/>
      <c r="BR980" s="98" t="str">
        <f t="shared" si="606"/>
        <v/>
      </c>
      <c r="BS980" s="98" t="str">
        <f t="shared" si="607"/>
        <v/>
      </c>
      <c r="BT980" s="89"/>
      <c r="BU980" s="98" t="str">
        <f t="shared" si="608"/>
        <v/>
      </c>
      <c r="BV980" s="98" t="str">
        <f t="shared" si="609"/>
        <v/>
      </c>
      <c r="BW980" s="89"/>
      <c r="BX980" s="63"/>
    </row>
    <row r="981" spans="1:76" s="59" customFormat="1" x14ac:dyDescent="0.25">
      <c r="A981" s="83">
        <v>17</v>
      </c>
      <c r="B981" s="109" t="str">
        <f t="shared" si="587"/>
        <v xml:space="preserve">: </v>
      </c>
      <c r="C981" s="106"/>
      <c r="D981" s="106"/>
      <c r="E981" s="108"/>
      <c r="F981" s="106"/>
      <c r="G981" s="108"/>
      <c r="H981" s="107"/>
      <c r="I981" s="106"/>
      <c r="J981" s="106"/>
      <c r="K981" s="104"/>
      <c r="L981" s="110"/>
      <c r="M981" s="104"/>
      <c r="N981" s="105"/>
      <c r="O981" s="105"/>
      <c r="P981" s="104"/>
      <c r="Q981" s="440"/>
      <c r="R981" s="440"/>
      <c r="S981" s="64"/>
      <c r="T981" s="103"/>
      <c r="U981" s="101" t="str">
        <f t="shared" si="588"/>
        <v/>
      </c>
      <c r="V981" s="102" t="str">
        <f t="shared" si="589"/>
        <v/>
      </c>
      <c r="W981" s="101" t="str">
        <f t="shared" si="590"/>
        <v/>
      </c>
      <c r="X981" s="100" t="str">
        <f t="shared" si="591"/>
        <v/>
      </c>
      <c r="Y981" s="89"/>
      <c r="Z981" s="89"/>
      <c r="AB981" s="63"/>
      <c r="AR981" s="63"/>
      <c r="AS981" s="89"/>
      <c r="AT981" s="89"/>
      <c r="AU981" s="99"/>
      <c r="AV981" s="89"/>
      <c r="AW981" s="98" t="e">
        <f t="shared" si="592"/>
        <v>#REF!</v>
      </c>
      <c r="AX981" s="98" t="e">
        <f t="shared" si="593"/>
        <v>#REF!</v>
      </c>
      <c r="AY981" s="89"/>
      <c r="AZ981" s="98" t="e">
        <f t="shared" si="594"/>
        <v>#REF!</v>
      </c>
      <c r="BA981" s="98" t="e">
        <f t="shared" si="595"/>
        <v>#REF!</v>
      </c>
      <c r="BB981" s="89"/>
      <c r="BC981" s="98" t="e">
        <f t="shared" si="596"/>
        <v>#REF!</v>
      </c>
      <c r="BD981" s="98" t="e">
        <f t="shared" si="597"/>
        <v>#REF!</v>
      </c>
      <c r="BE981" s="89"/>
      <c r="BF981" s="98" t="e">
        <f t="shared" si="598"/>
        <v>#REF!</v>
      </c>
      <c r="BG981" s="98" t="e">
        <f t="shared" si="599"/>
        <v>#REF!</v>
      </c>
      <c r="BH981" s="89"/>
      <c r="BI981" s="98" t="e">
        <f t="shared" si="600"/>
        <v>#REF!</v>
      </c>
      <c r="BJ981" s="98" t="e">
        <f t="shared" si="601"/>
        <v>#REF!</v>
      </c>
      <c r="BK981" s="89"/>
      <c r="BL981" s="98" t="str">
        <f t="shared" si="602"/>
        <v/>
      </c>
      <c r="BM981" s="98" t="str">
        <f t="shared" si="603"/>
        <v/>
      </c>
      <c r="BN981" s="89"/>
      <c r="BO981" s="98" t="str">
        <f t="shared" si="604"/>
        <v/>
      </c>
      <c r="BP981" s="98" t="str">
        <f t="shared" si="605"/>
        <v/>
      </c>
      <c r="BQ981" s="89"/>
      <c r="BR981" s="98" t="str">
        <f t="shared" si="606"/>
        <v/>
      </c>
      <c r="BS981" s="98" t="str">
        <f t="shared" si="607"/>
        <v/>
      </c>
      <c r="BT981" s="89"/>
      <c r="BU981" s="98" t="str">
        <f t="shared" si="608"/>
        <v/>
      </c>
      <c r="BV981" s="98" t="str">
        <f t="shared" si="609"/>
        <v/>
      </c>
      <c r="BW981" s="89"/>
      <c r="BX981" s="63"/>
    </row>
    <row r="982" spans="1:76" s="59" customFormat="1" x14ac:dyDescent="0.25">
      <c r="A982" s="83">
        <v>18</v>
      </c>
      <c r="B982" s="109" t="str">
        <f t="shared" si="587"/>
        <v xml:space="preserve">: </v>
      </c>
      <c r="C982" s="106"/>
      <c r="D982" s="106"/>
      <c r="E982" s="108"/>
      <c r="F982" s="106"/>
      <c r="G982" s="108"/>
      <c r="H982" s="107"/>
      <c r="I982" s="106"/>
      <c r="J982" s="106"/>
      <c r="K982" s="104"/>
      <c r="L982" s="104"/>
      <c r="M982" s="104"/>
      <c r="N982" s="105"/>
      <c r="O982" s="105"/>
      <c r="P982" s="104"/>
      <c r="Q982" s="440"/>
      <c r="R982" s="440"/>
      <c r="S982" s="64"/>
      <c r="T982" s="103"/>
      <c r="U982" s="101" t="str">
        <f t="shared" si="588"/>
        <v/>
      </c>
      <c r="V982" s="102" t="str">
        <f t="shared" si="589"/>
        <v/>
      </c>
      <c r="W982" s="101" t="str">
        <f t="shared" si="590"/>
        <v/>
      </c>
      <c r="X982" s="100" t="str">
        <f t="shared" si="591"/>
        <v/>
      </c>
      <c r="Y982" s="89"/>
      <c r="Z982" s="89"/>
      <c r="AB982" s="63"/>
      <c r="AR982" s="63"/>
      <c r="AS982" s="89"/>
      <c r="AT982" s="89"/>
      <c r="AU982" s="99"/>
      <c r="AV982" s="89"/>
      <c r="AW982" s="98" t="e">
        <f t="shared" si="592"/>
        <v>#REF!</v>
      </c>
      <c r="AX982" s="98" t="e">
        <f t="shared" si="593"/>
        <v>#REF!</v>
      </c>
      <c r="AY982" s="89"/>
      <c r="AZ982" s="98" t="e">
        <f t="shared" si="594"/>
        <v>#REF!</v>
      </c>
      <c r="BA982" s="98" t="e">
        <f t="shared" si="595"/>
        <v>#REF!</v>
      </c>
      <c r="BB982" s="89"/>
      <c r="BC982" s="98" t="e">
        <f t="shared" si="596"/>
        <v>#REF!</v>
      </c>
      <c r="BD982" s="98" t="e">
        <f t="shared" si="597"/>
        <v>#REF!</v>
      </c>
      <c r="BE982" s="89"/>
      <c r="BF982" s="98" t="e">
        <f t="shared" si="598"/>
        <v>#REF!</v>
      </c>
      <c r="BG982" s="98" t="e">
        <f t="shared" si="599"/>
        <v>#REF!</v>
      </c>
      <c r="BH982" s="89"/>
      <c r="BI982" s="98" t="e">
        <f t="shared" si="600"/>
        <v>#REF!</v>
      </c>
      <c r="BJ982" s="98" t="e">
        <f t="shared" si="601"/>
        <v>#REF!</v>
      </c>
      <c r="BK982" s="89"/>
      <c r="BL982" s="98" t="str">
        <f t="shared" si="602"/>
        <v/>
      </c>
      <c r="BM982" s="98" t="str">
        <f t="shared" si="603"/>
        <v/>
      </c>
      <c r="BN982" s="89"/>
      <c r="BO982" s="98" t="str">
        <f t="shared" si="604"/>
        <v/>
      </c>
      <c r="BP982" s="98" t="str">
        <f t="shared" si="605"/>
        <v/>
      </c>
      <c r="BQ982" s="89"/>
      <c r="BR982" s="98" t="str">
        <f t="shared" si="606"/>
        <v/>
      </c>
      <c r="BS982" s="98" t="str">
        <f t="shared" si="607"/>
        <v/>
      </c>
      <c r="BT982" s="89"/>
      <c r="BU982" s="98" t="str">
        <f t="shared" si="608"/>
        <v/>
      </c>
      <c r="BV982" s="98" t="str">
        <f t="shared" si="609"/>
        <v/>
      </c>
      <c r="BW982" s="89"/>
      <c r="BX982" s="63"/>
    </row>
    <row r="983" spans="1:76" s="59" customFormat="1" x14ac:dyDescent="0.25">
      <c r="A983" s="83">
        <v>19</v>
      </c>
      <c r="B983" s="109" t="str">
        <f t="shared" si="587"/>
        <v xml:space="preserve">: </v>
      </c>
      <c r="C983" s="106"/>
      <c r="D983" s="106"/>
      <c r="E983" s="108"/>
      <c r="F983" s="106"/>
      <c r="G983" s="108"/>
      <c r="H983" s="107"/>
      <c r="I983" s="106"/>
      <c r="J983" s="106"/>
      <c r="K983" s="104"/>
      <c r="L983" s="104"/>
      <c r="M983" s="104"/>
      <c r="N983" s="105"/>
      <c r="O983" s="105"/>
      <c r="P983" s="104"/>
      <c r="Q983" s="440"/>
      <c r="R983" s="440"/>
      <c r="S983" s="64"/>
      <c r="T983" s="103"/>
      <c r="U983" s="101" t="str">
        <f t="shared" si="588"/>
        <v/>
      </c>
      <c r="V983" s="102" t="str">
        <f t="shared" si="589"/>
        <v/>
      </c>
      <c r="W983" s="101" t="str">
        <f t="shared" si="590"/>
        <v/>
      </c>
      <c r="X983" s="100" t="str">
        <f t="shared" si="591"/>
        <v/>
      </c>
      <c r="Y983" s="89"/>
      <c r="Z983" s="89"/>
      <c r="AB983" s="63"/>
      <c r="AR983" s="63"/>
      <c r="AS983" s="89"/>
      <c r="AT983" s="89"/>
      <c r="AU983" s="99"/>
      <c r="AV983" s="89"/>
      <c r="AW983" s="98" t="e">
        <f t="shared" si="592"/>
        <v>#REF!</v>
      </c>
      <c r="AX983" s="98" t="e">
        <f t="shared" si="593"/>
        <v>#REF!</v>
      </c>
      <c r="AY983" s="89"/>
      <c r="AZ983" s="98" t="e">
        <f t="shared" si="594"/>
        <v>#REF!</v>
      </c>
      <c r="BA983" s="98" t="e">
        <f t="shared" si="595"/>
        <v>#REF!</v>
      </c>
      <c r="BB983" s="89"/>
      <c r="BC983" s="98" t="e">
        <f t="shared" si="596"/>
        <v>#REF!</v>
      </c>
      <c r="BD983" s="98" t="e">
        <f t="shared" si="597"/>
        <v>#REF!</v>
      </c>
      <c r="BE983" s="89"/>
      <c r="BF983" s="98" t="e">
        <f t="shared" si="598"/>
        <v>#REF!</v>
      </c>
      <c r="BG983" s="98" t="e">
        <f t="shared" si="599"/>
        <v>#REF!</v>
      </c>
      <c r="BH983" s="89"/>
      <c r="BI983" s="98" t="e">
        <f t="shared" si="600"/>
        <v>#REF!</v>
      </c>
      <c r="BJ983" s="98" t="e">
        <f t="shared" si="601"/>
        <v>#REF!</v>
      </c>
      <c r="BK983" s="89"/>
      <c r="BL983" s="98" t="str">
        <f t="shared" si="602"/>
        <v/>
      </c>
      <c r="BM983" s="98" t="str">
        <f t="shared" si="603"/>
        <v/>
      </c>
      <c r="BN983" s="89"/>
      <c r="BO983" s="98" t="str">
        <f t="shared" si="604"/>
        <v/>
      </c>
      <c r="BP983" s="98" t="str">
        <f t="shared" si="605"/>
        <v/>
      </c>
      <c r="BQ983" s="89"/>
      <c r="BR983" s="98" t="str">
        <f t="shared" si="606"/>
        <v/>
      </c>
      <c r="BS983" s="98" t="str">
        <f t="shared" si="607"/>
        <v/>
      </c>
      <c r="BT983" s="89"/>
      <c r="BU983" s="98" t="str">
        <f t="shared" si="608"/>
        <v/>
      </c>
      <c r="BV983" s="98" t="str">
        <f t="shared" si="609"/>
        <v/>
      </c>
      <c r="BW983" s="89"/>
      <c r="BX983" s="63"/>
    </row>
    <row r="984" spans="1:76" s="59" customFormat="1" x14ac:dyDescent="0.25">
      <c r="A984" s="83">
        <v>20</v>
      </c>
      <c r="B984" s="109" t="str">
        <f t="shared" si="587"/>
        <v xml:space="preserve">: </v>
      </c>
      <c r="C984" s="106"/>
      <c r="D984" s="106"/>
      <c r="E984" s="108"/>
      <c r="F984" s="106"/>
      <c r="G984" s="108"/>
      <c r="H984" s="107"/>
      <c r="I984" s="106"/>
      <c r="J984" s="106"/>
      <c r="K984" s="104"/>
      <c r="L984" s="104"/>
      <c r="M984" s="104"/>
      <c r="N984" s="105"/>
      <c r="O984" s="105"/>
      <c r="P984" s="104"/>
      <c r="Q984" s="440"/>
      <c r="R984" s="440"/>
      <c r="S984" s="64"/>
      <c r="T984" s="103"/>
      <c r="U984" s="101" t="str">
        <f t="shared" si="588"/>
        <v/>
      </c>
      <c r="V984" s="102" t="str">
        <f t="shared" si="589"/>
        <v/>
      </c>
      <c r="W984" s="101" t="str">
        <f t="shared" si="590"/>
        <v/>
      </c>
      <c r="X984" s="100" t="str">
        <f t="shared" si="591"/>
        <v/>
      </c>
      <c r="Y984" s="89"/>
      <c r="Z984" s="89"/>
      <c r="AB984" s="63"/>
      <c r="AR984" s="63"/>
      <c r="AS984" s="89"/>
      <c r="AT984" s="89"/>
      <c r="AU984" s="99"/>
      <c r="AV984" s="89"/>
      <c r="AW984" s="98" t="e">
        <f t="shared" si="592"/>
        <v>#REF!</v>
      </c>
      <c r="AX984" s="98" t="e">
        <f t="shared" si="593"/>
        <v>#REF!</v>
      </c>
      <c r="AY984" s="89"/>
      <c r="AZ984" s="98" t="e">
        <f t="shared" si="594"/>
        <v>#REF!</v>
      </c>
      <c r="BA984" s="98" t="e">
        <f t="shared" si="595"/>
        <v>#REF!</v>
      </c>
      <c r="BB984" s="89"/>
      <c r="BC984" s="98" t="e">
        <f t="shared" si="596"/>
        <v>#REF!</v>
      </c>
      <c r="BD984" s="98" t="e">
        <f t="shared" si="597"/>
        <v>#REF!</v>
      </c>
      <c r="BE984" s="89"/>
      <c r="BF984" s="98" t="e">
        <f t="shared" si="598"/>
        <v>#REF!</v>
      </c>
      <c r="BG984" s="98" t="e">
        <f t="shared" si="599"/>
        <v>#REF!</v>
      </c>
      <c r="BH984" s="89"/>
      <c r="BI984" s="98" t="e">
        <f t="shared" si="600"/>
        <v>#REF!</v>
      </c>
      <c r="BJ984" s="98" t="e">
        <f t="shared" si="601"/>
        <v>#REF!</v>
      </c>
      <c r="BK984" s="89"/>
      <c r="BL984" s="98" t="str">
        <f t="shared" si="602"/>
        <v/>
      </c>
      <c r="BM984" s="98" t="str">
        <f t="shared" si="603"/>
        <v/>
      </c>
      <c r="BN984" s="89"/>
      <c r="BO984" s="98" t="str">
        <f t="shared" si="604"/>
        <v/>
      </c>
      <c r="BP984" s="98" t="str">
        <f t="shared" si="605"/>
        <v/>
      </c>
      <c r="BQ984" s="89"/>
      <c r="BR984" s="98" t="str">
        <f t="shared" si="606"/>
        <v/>
      </c>
      <c r="BS984" s="98" t="str">
        <f t="shared" si="607"/>
        <v/>
      </c>
      <c r="BT984" s="89"/>
      <c r="BU984" s="98" t="str">
        <f t="shared" si="608"/>
        <v/>
      </c>
      <c r="BV984" s="98" t="str">
        <f t="shared" si="609"/>
        <v/>
      </c>
      <c r="BW984" s="89"/>
      <c r="BX984" s="63"/>
    </row>
    <row r="985" spans="1:76" s="59" customFormat="1" x14ac:dyDescent="0.25">
      <c r="A985" s="83"/>
      <c r="B985" s="91" t="s">
        <v>64</v>
      </c>
      <c r="C985" s="92"/>
      <c r="D985" s="92"/>
      <c r="E985" s="92"/>
      <c r="F985" s="92"/>
      <c r="G985" s="92"/>
      <c r="I985" s="89"/>
      <c r="J985" s="94"/>
      <c r="K985" s="64"/>
      <c r="L985" s="64"/>
      <c r="M985" s="64" t="s">
        <v>63</v>
      </c>
      <c r="N985" s="64"/>
      <c r="O985" s="64"/>
      <c r="P985" s="64"/>
      <c r="Q985" s="64"/>
      <c r="R985" s="64"/>
      <c r="S985" s="64"/>
      <c r="T985" s="94" t="s">
        <v>62</v>
      </c>
      <c r="U985" s="97" t="e">
        <f>AVERAGE(U965:U984)</f>
        <v>#DIV/0!</v>
      </c>
      <c r="V985" s="97" t="e">
        <f>IF(U993="Y",SUM(V965:V984)/SUM(O965:O984),AVERAGE(V965:V984))</f>
        <v>#DIV/0!</v>
      </c>
      <c r="W985" s="96" t="e">
        <f>SUM(W965:W984)/SUM(O965:O984)</f>
        <v>#DIV/0!</v>
      </c>
      <c r="X985" s="89"/>
      <c r="Y985" s="89"/>
      <c r="Z985" s="89"/>
      <c r="AB985" s="63"/>
      <c r="AR985" s="63"/>
      <c r="AS985" s="89"/>
      <c r="AT985" s="89"/>
      <c r="AU985" s="89"/>
      <c r="AV985" s="94" t="s">
        <v>62</v>
      </c>
      <c r="AW985" s="93" t="e">
        <f>AVERAGE(AW965:AW984)</f>
        <v>#REF!</v>
      </c>
      <c r="AX985" s="93" t="e">
        <f>SUM(AX965:AX984)/COUNTIF(AX965:AX984,"&gt;0")</f>
        <v>#REF!</v>
      </c>
      <c r="AY985" s="89"/>
      <c r="AZ985" s="93" t="e">
        <f>AVERAGE(AZ965:AZ984)</f>
        <v>#REF!</v>
      </c>
      <c r="BA985" s="93" t="e">
        <f>SUM(BA965:BA984)/COUNTIF(BA965:BA984,"&gt;0")</f>
        <v>#REF!</v>
      </c>
      <c r="BB985" s="89"/>
      <c r="BC985" s="93" t="e">
        <f>AVERAGE(BC965:BC984)</f>
        <v>#REF!</v>
      </c>
      <c r="BD985" s="93" t="e">
        <f>SUM(BD965:BD984)/COUNTIF(BD965:BD984,"&gt;0")</f>
        <v>#REF!</v>
      </c>
      <c r="BE985" s="89"/>
      <c r="BF985" s="93" t="e">
        <f>AVERAGE(BF965:BF984)</f>
        <v>#REF!</v>
      </c>
      <c r="BG985" s="93" t="e">
        <f>SUM(BG965:BG984)/COUNTIF(BG965:BG984,"&gt;0")</f>
        <v>#REF!</v>
      </c>
      <c r="BH985" s="89"/>
      <c r="BI985" s="93" t="e">
        <f>AVERAGE(BI965:BI984)</f>
        <v>#REF!</v>
      </c>
      <c r="BJ985" s="93" t="e">
        <f>SUM(BJ965:BJ984)/COUNTIF(BJ965:BJ984,"&gt;0")</f>
        <v>#REF!</v>
      </c>
      <c r="BK985" s="94"/>
      <c r="BL985" s="93" t="e">
        <f>AVERAGE(BL965:BL984)</f>
        <v>#DIV/0!</v>
      </c>
      <c r="BM985" s="93" t="e">
        <f>SUM(BM965:BM984)/COUNTIF(BM965:BM984,"&gt;0")</f>
        <v>#DIV/0!</v>
      </c>
      <c r="BN985" s="89"/>
      <c r="BO985" s="93" t="e">
        <f>AVERAGE(BO965:BO984)</f>
        <v>#DIV/0!</v>
      </c>
      <c r="BP985" s="93" t="e">
        <f>SUM(BP965:BP984)/COUNTIF(BP965:BP984,"&gt;0")</f>
        <v>#DIV/0!</v>
      </c>
      <c r="BQ985" s="89"/>
      <c r="BR985" s="93" t="e">
        <f>AVERAGE(BR965:BR984)</f>
        <v>#DIV/0!</v>
      </c>
      <c r="BS985" s="93" t="e">
        <f>SUM(BS965:BS984)/COUNTIF(BS965:BS984,"&gt;0")</f>
        <v>#DIV/0!</v>
      </c>
      <c r="BT985" s="89"/>
      <c r="BU985" s="93" t="e">
        <f>AVERAGE(BU965:BU984)</f>
        <v>#DIV/0!</v>
      </c>
      <c r="BV985" s="93" t="e">
        <f>SUM(BV965:BV984)/COUNTIF(BV965:BV984,"&gt;0")</f>
        <v>#DIV/0!</v>
      </c>
      <c r="BW985" s="89"/>
      <c r="BX985" s="63"/>
    </row>
    <row r="986" spans="1:76" s="59" customFormat="1" x14ac:dyDescent="0.25">
      <c r="A986" s="83"/>
      <c r="B986" s="91" t="s">
        <v>61</v>
      </c>
      <c r="C986" s="92" t="s">
        <v>60</v>
      </c>
      <c r="D986" s="372"/>
      <c r="E986" s="373"/>
      <c r="F986" s="373"/>
      <c r="G986" s="373"/>
      <c r="H986" s="373"/>
      <c r="I986" s="373"/>
      <c r="J986" s="373"/>
      <c r="K986" s="374"/>
      <c r="L986" s="64"/>
      <c r="M986" s="64"/>
      <c r="N986" s="64"/>
      <c r="O986" s="64"/>
      <c r="P986" s="64"/>
      <c r="Q986" s="64"/>
      <c r="R986" s="64"/>
      <c r="S986" s="64"/>
      <c r="T986" s="77" t="s">
        <v>57</v>
      </c>
      <c r="U986" s="88" t="e">
        <f>U985+X986*U989</f>
        <v>#DIV/0!</v>
      </c>
      <c r="V986" s="88" t="e">
        <f>V985+X986*V989</f>
        <v>#DIV/0!</v>
      </c>
      <c r="W986" s="88" t="e">
        <f>W985+X986*W989</f>
        <v>#DIV/0!</v>
      </c>
      <c r="X986" s="86">
        <v>1</v>
      </c>
      <c r="Y986" s="64" t="s">
        <v>59</v>
      </c>
      <c r="Z986" s="89"/>
      <c r="AA986" s="89" t="s">
        <v>58</v>
      </c>
      <c r="AB986" s="63"/>
      <c r="AR986" s="63"/>
      <c r="AS986" s="89"/>
      <c r="AT986" s="89"/>
      <c r="AU986" s="89"/>
      <c r="AV986" s="77" t="s">
        <v>57</v>
      </c>
      <c r="AW986" s="76" t="e">
        <f>AW985+(AW991*AW988)</f>
        <v>#REF!</v>
      </c>
      <c r="AX986" s="76" t="e">
        <f>AX985+(AX991*AW988)</f>
        <v>#REF!</v>
      </c>
      <c r="AY986" s="89"/>
      <c r="AZ986" s="76" t="e">
        <f>AZ985+(AZ991*AZ988)</f>
        <v>#REF!</v>
      </c>
      <c r="BA986" s="76" t="e">
        <f>BA985+(BA991*AZ988)</f>
        <v>#REF!</v>
      </c>
      <c r="BB986" s="89"/>
      <c r="BC986" s="76" t="e">
        <f>BC985+(BC991*BC988)</f>
        <v>#REF!</v>
      </c>
      <c r="BD986" s="76" t="e">
        <f>BD985+(BD991*BC988)</f>
        <v>#REF!</v>
      </c>
      <c r="BE986" s="89"/>
      <c r="BF986" s="76" t="e">
        <f>BF985+(BF991*BF988)</f>
        <v>#REF!</v>
      </c>
      <c r="BG986" s="76" t="e">
        <f>BG985+(BG991*BF988)</f>
        <v>#REF!</v>
      </c>
      <c r="BH986" s="89"/>
      <c r="BI986" s="76" t="e">
        <f>BI985+(BI991*BI988)</f>
        <v>#REF!</v>
      </c>
      <c r="BJ986" s="76" t="e">
        <f>BJ985+(BJ991*BI988)</f>
        <v>#REF!</v>
      </c>
      <c r="BK986" s="77"/>
      <c r="BL986" s="76" t="e">
        <f>BL985+(BL991*BL988)</f>
        <v>#DIV/0!</v>
      </c>
      <c r="BM986" s="76" t="e">
        <f>BM985+(BM991*BL988)</f>
        <v>#DIV/0!</v>
      </c>
      <c r="BN986" s="89"/>
      <c r="BO986" s="76" t="e">
        <f>BO985+(BO991*BO988)</f>
        <v>#DIV/0!</v>
      </c>
      <c r="BP986" s="76" t="e">
        <f>BP985+(BP991*BO988)</f>
        <v>#DIV/0!</v>
      </c>
      <c r="BQ986" s="89"/>
      <c r="BR986" s="76" t="e">
        <f>BR985+(BR991*BR988)</f>
        <v>#DIV/0!</v>
      </c>
      <c r="BS986" s="76" t="e">
        <f>BS985+(BS991*BR988)</f>
        <v>#DIV/0!</v>
      </c>
      <c r="BT986" s="89"/>
      <c r="BU986" s="76" t="e">
        <f>BU985+(BU991*BU988)</f>
        <v>#DIV/0!</v>
      </c>
      <c r="BV986" s="76" t="e">
        <f>BV985+(BV991*BU988)</f>
        <v>#DIV/0!</v>
      </c>
      <c r="BW986" s="89"/>
      <c r="BX986" s="63"/>
    </row>
    <row r="987" spans="1:76" s="59" customFormat="1" x14ac:dyDescent="0.25">
      <c r="A987" s="83"/>
      <c r="B987" s="91" t="s">
        <v>56</v>
      </c>
      <c r="C987" s="83"/>
      <c r="D987" s="375"/>
      <c r="E987" s="376"/>
      <c r="F987" s="376"/>
      <c r="G987" s="376"/>
      <c r="H987" s="376"/>
      <c r="I987" s="376"/>
      <c r="J987" s="376"/>
      <c r="K987" s="377"/>
      <c r="L987" s="89"/>
      <c r="M987" s="89"/>
      <c r="N987" s="64"/>
      <c r="O987" s="64"/>
      <c r="P987" s="64"/>
      <c r="Q987" s="64"/>
      <c r="R987" s="64"/>
      <c r="S987" s="64"/>
      <c r="T987" s="77" t="s">
        <v>54</v>
      </c>
      <c r="U987" s="88" t="e">
        <f>IF($AA987="Y",MIN(U965:U984),U985-$X987*U989)</f>
        <v>#DIV/0!</v>
      </c>
      <c r="V987" s="88" t="e">
        <f>IF($AA987="Y",MIN(V965:V984),V985-$X987*V989)</f>
        <v>#DIV/0!</v>
      </c>
      <c r="W987" s="88" t="e">
        <f>IF($AA987="Y",MIN(W965:W984),W985-$X987*W989)</f>
        <v>#DIV/0!</v>
      </c>
      <c r="X987" s="86">
        <v>1</v>
      </c>
      <c r="Y987" s="64" t="s">
        <v>55</v>
      </c>
      <c r="Z987" s="89"/>
      <c r="AA987" s="90" t="s">
        <v>47</v>
      </c>
      <c r="AB987" s="63"/>
      <c r="AR987" s="63"/>
      <c r="AS987" s="89"/>
      <c r="AT987" s="89"/>
      <c r="AU987" s="89"/>
      <c r="AV987" s="77" t="s">
        <v>54</v>
      </c>
      <c r="AW987" s="76" t="e">
        <f>AW985-(AW991*AW989)</f>
        <v>#REF!</v>
      </c>
      <c r="AX987" s="76" t="e">
        <f>AX985-(AX991*AW989)</f>
        <v>#REF!</v>
      </c>
      <c r="AY987" s="89"/>
      <c r="AZ987" s="76" t="e">
        <f>AZ985-(AZ991*AZ989)</f>
        <v>#REF!</v>
      </c>
      <c r="BA987" s="76" t="e">
        <f>BA985-(BA991*AZ989)</f>
        <v>#REF!</v>
      </c>
      <c r="BB987" s="89"/>
      <c r="BC987" s="76" t="e">
        <f>BC985-(BC991*BC989)</f>
        <v>#REF!</v>
      </c>
      <c r="BD987" s="76" t="e">
        <f>BD985-(BD991*BC989)</f>
        <v>#REF!</v>
      </c>
      <c r="BE987" s="89"/>
      <c r="BF987" s="76" t="e">
        <f>BF985-(BF991*BF989)</f>
        <v>#REF!</v>
      </c>
      <c r="BG987" s="76" t="e">
        <f>BG985-(BG991*BF989)</f>
        <v>#REF!</v>
      </c>
      <c r="BH987" s="89"/>
      <c r="BI987" s="76" t="e">
        <f>BI985-(BI991*BI989)</f>
        <v>#REF!</v>
      </c>
      <c r="BJ987" s="76" t="e">
        <f>BJ985-(BJ991*BI989)</f>
        <v>#REF!</v>
      </c>
      <c r="BK987" s="77"/>
      <c r="BL987" s="76" t="e">
        <f>BL985-(BL991*BL989)</f>
        <v>#DIV/0!</v>
      </c>
      <c r="BM987" s="76" t="e">
        <f>BM985-(BM991*BL989)</f>
        <v>#DIV/0!</v>
      </c>
      <c r="BN987" s="89"/>
      <c r="BO987" s="76" t="e">
        <f>BO985-(BO991*BO989)</f>
        <v>#DIV/0!</v>
      </c>
      <c r="BP987" s="76" t="e">
        <f>BP985-(BP991*BO989)</f>
        <v>#DIV/0!</v>
      </c>
      <c r="BQ987" s="89"/>
      <c r="BR987" s="76" t="e">
        <f>BR985-(BR991*BR989)</f>
        <v>#DIV/0!</v>
      </c>
      <c r="BS987" s="76" t="e">
        <f>BS985-(BS991*BR989)</f>
        <v>#DIV/0!</v>
      </c>
      <c r="BT987" s="89"/>
      <c r="BU987" s="76" t="e">
        <f>BU985-(BU991*BU989)</f>
        <v>#DIV/0!</v>
      </c>
      <c r="BV987" s="76" t="e">
        <f>BV985-(BV991*BU989)</f>
        <v>#DIV/0!</v>
      </c>
      <c r="BW987" s="89"/>
      <c r="BX987" s="63"/>
    </row>
    <row r="988" spans="1:76" s="59" customFormat="1" ht="14.25" x14ac:dyDescent="0.2">
      <c r="A988" s="83"/>
      <c r="B988" s="83"/>
      <c r="C988" s="83"/>
      <c r="D988" s="375"/>
      <c r="E988" s="376"/>
      <c r="F988" s="376"/>
      <c r="G988" s="376"/>
      <c r="H988" s="376"/>
      <c r="I988" s="376"/>
      <c r="J988" s="376"/>
      <c r="K988" s="377"/>
      <c r="L988" s="64"/>
      <c r="M988" s="64"/>
      <c r="N988" s="64"/>
      <c r="O988" s="64"/>
      <c r="P988" s="64"/>
      <c r="Q988" s="64"/>
      <c r="R988" s="64"/>
      <c r="S988" s="64"/>
      <c r="T988" s="77" t="s">
        <v>51</v>
      </c>
      <c r="U988" s="88" t="e">
        <f>IF((0.67*U989)&gt;U985,"no","yes")</f>
        <v>#DIV/0!</v>
      </c>
      <c r="V988" s="88" t="e">
        <f>IF((0.67*V989)&gt;V985,"no","yes")</f>
        <v>#DIV/0!</v>
      </c>
      <c r="W988" s="88" t="e">
        <f>IF((0.67*W989)&gt;W985,"no","yes")</f>
        <v>#DIV/0!</v>
      </c>
      <c r="X988" s="64"/>
      <c r="Y988" s="64"/>
      <c r="Z988" s="64"/>
      <c r="AB988" s="63"/>
      <c r="AR988" s="63"/>
      <c r="AS988" s="64"/>
      <c r="AT988" s="64"/>
      <c r="AU988" s="360" t="s">
        <v>53</v>
      </c>
      <c r="AV988" s="361"/>
      <c r="AW988" s="86">
        <v>1</v>
      </c>
      <c r="AX988" s="64"/>
      <c r="AY988" s="64"/>
      <c r="AZ988" s="86">
        <v>1</v>
      </c>
      <c r="BA988" s="64"/>
      <c r="BB988" s="64"/>
      <c r="BC988" s="86">
        <v>1</v>
      </c>
      <c r="BD988" s="64"/>
      <c r="BE988" s="64"/>
      <c r="BF988" s="86">
        <v>1</v>
      </c>
      <c r="BG988" s="64"/>
      <c r="BH988" s="64"/>
      <c r="BI988" s="86">
        <v>1</v>
      </c>
      <c r="BJ988" s="64"/>
      <c r="BK988" s="77"/>
      <c r="BL988" s="86">
        <v>1</v>
      </c>
      <c r="BM988" s="64"/>
      <c r="BN988" s="64"/>
      <c r="BO988" s="86">
        <v>1</v>
      </c>
      <c r="BP988" s="64"/>
      <c r="BQ988" s="64"/>
      <c r="BR988" s="86">
        <v>1</v>
      </c>
      <c r="BS988" s="64"/>
      <c r="BT988" s="64"/>
      <c r="BU988" s="86">
        <v>1</v>
      </c>
      <c r="BV988" s="64"/>
      <c r="BW988" s="64"/>
      <c r="BX988" s="63"/>
    </row>
    <row r="989" spans="1:76" s="59" customFormat="1" ht="14.25" x14ac:dyDescent="0.2">
      <c r="A989" s="83"/>
      <c r="B989" s="83"/>
      <c r="C989" s="83"/>
      <c r="D989" s="375"/>
      <c r="E989" s="376"/>
      <c r="F989" s="376"/>
      <c r="G989" s="376"/>
      <c r="H989" s="376"/>
      <c r="I989" s="376"/>
      <c r="J989" s="376"/>
      <c r="K989" s="377"/>
      <c r="L989" s="64"/>
      <c r="M989" s="64"/>
      <c r="N989" s="64"/>
      <c r="O989" s="64"/>
      <c r="P989" s="64"/>
      <c r="Q989" s="64"/>
      <c r="R989" s="64"/>
      <c r="S989" s="64"/>
      <c r="T989" s="77" t="s">
        <v>50</v>
      </c>
      <c r="U989" s="88" t="e">
        <f>_xlfn.STDEV.P(U965:U984)</f>
        <v>#DIV/0!</v>
      </c>
      <c r="V989" s="88" t="e">
        <f t="array" ref="V989">IF(U993="Y",SQRT(SUM(IFERROR(O965:O984*(U965:U984-(V985))^2,0))/((COUNTIFS(O965:O984,"&lt;&gt;"&amp;"")-1)/COUNTIFS(O965:O984,"&lt;&gt;"&amp;"")*SUM(O965:O984))),_xlfn.STDEV.P(V965:V984))</f>
        <v>#DIV/0!</v>
      </c>
      <c r="W989" s="88" t="e">
        <f t="array" ref="W989">SQRT(SUM(IFERROR(O965:O984*(U965:U984-(W985))^2,0))/((COUNTIFS(O965:O984,"&lt;&gt;"&amp;"")-1)/COUNTIFS(O965:O984,"&lt;&gt;"&amp;"")*SUM(O965:O984)))</f>
        <v>#DIV/0!</v>
      </c>
      <c r="X989" s="64"/>
      <c r="Y989" s="64"/>
      <c r="Z989" s="64"/>
      <c r="AB989" s="63"/>
      <c r="AR989" s="63"/>
      <c r="AS989" s="64"/>
      <c r="AT989" s="64"/>
      <c r="AU989" s="360"/>
      <c r="AV989" s="361"/>
      <c r="AW989" s="86">
        <v>1</v>
      </c>
      <c r="AX989" s="64"/>
      <c r="AY989" s="64"/>
      <c r="AZ989" s="86">
        <v>1</v>
      </c>
      <c r="BA989" s="64"/>
      <c r="BB989" s="64"/>
      <c r="BC989" s="86">
        <v>1</v>
      </c>
      <c r="BD989" s="64"/>
      <c r="BE989" s="64"/>
      <c r="BF989" s="86">
        <v>1</v>
      </c>
      <c r="BG989" s="64"/>
      <c r="BH989" s="64"/>
      <c r="BI989" s="86">
        <v>1</v>
      </c>
      <c r="BJ989" s="64"/>
      <c r="BK989" s="77"/>
      <c r="BL989" s="86">
        <v>1</v>
      </c>
      <c r="BM989" s="64"/>
      <c r="BN989" s="64"/>
      <c r="BO989" s="86">
        <v>1</v>
      </c>
      <c r="BP989" s="64"/>
      <c r="BQ989" s="64"/>
      <c r="BR989" s="86">
        <v>1</v>
      </c>
      <c r="BS989" s="64"/>
      <c r="BT989" s="64"/>
      <c r="BU989" s="86">
        <v>1</v>
      </c>
      <c r="BV989" s="64"/>
      <c r="BW989" s="64"/>
      <c r="BX989" s="63"/>
    </row>
    <row r="990" spans="1:76" s="59" customFormat="1" x14ac:dyDescent="0.25">
      <c r="A990" s="64"/>
      <c r="B990" s="64"/>
      <c r="C990" s="83"/>
      <c r="D990" s="375"/>
      <c r="E990" s="376"/>
      <c r="F990" s="376"/>
      <c r="G990" s="376"/>
      <c r="H990" s="376"/>
      <c r="I990" s="376"/>
      <c r="J990" s="376"/>
      <c r="K990" s="377"/>
      <c r="L990" s="64"/>
      <c r="M990" s="64"/>
      <c r="N990" s="64"/>
      <c r="O990" s="64"/>
      <c r="P990" s="64"/>
      <c r="Q990" s="64"/>
      <c r="R990" s="64"/>
      <c r="S990" s="64"/>
      <c r="T990" s="73" t="s">
        <v>48</v>
      </c>
      <c r="U990" s="85">
        <f>COUNTIF(U965:U984,"&gt;0")</f>
        <v>0</v>
      </c>
      <c r="V990" s="85">
        <f>COUNTIF(V965:V984,"&gt;0")</f>
        <v>0</v>
      </c>
      <c r="W990" s="81"/>
      <c r="X990" s="84" t="s">
        <v>52</v>
      </c>
      <c r="Y990" s="64"/>
      <c r="Z990" s="64"/>
      <c r="AB990" s="63"/>
      <c r="AR990" s="63"/>
      <c r="AS990" s="64"/>
      <c r="AT990" s="64"/>
      <c r="AU990" s="64"/>
      <c r="AV990" s="77" t="s">
        <v>51</v>
      </c>
      <c r="AW990" s="76" t="e">
        <f>IF((0.67*AW991)&gt;AW985,"no","yes")</f>
        <v>#REF!</v>
      </c>
      <c r="AX990" s="76" t="e">
        <f>IF((0.67*AX991)&gt;AX985,"no","yes")</f>
        <v>#REF!</v>
      </c>
      <c r="AY990" s="64"/>
      <c r="AZ990" s="76" t="e">
        <f>IF((0.67*AZ991)&gt;AZ985,"no","yes")</f>
        <v>#REF!</v>
      </c>
      <c r="BA990" s="76" t="e">
        <f>IF((0.67*BA991)&gt;BA985,"no","yes")</f>
        <v>#REF!</v>
      </c>
      <c r="BB990" s="64"/>
      <c r="BC990" s="76" t="e">
        <f>IF((0.67*BC991)&gt;BC985,"no","yes")</f>
        <v>#REF!</v>
      </c>
      <c r="BD990" s="76" t="e">
        <f>IF((0.67*BD991)&gt;BD985,"no","yes")</f>
        <v>#REF!</v>
      </c>
      <c r="BE990" s="64"/>
      <c r="BF990" s="76" t="e">
        <f>IF((0.67*BF991)&gt;BF985,"no","yes")</f>
        <v>#REF!</v>
      </c>
      <c r="BG990" s="76" t="e">
        <f>IF((0.67*BG991)&gt;BG985,"no","yes")</f>
        <v>#REF!</v>
      </c>
      <c r="BH990" s="64"/>
      <c r="BI990" s="76" t="e">
        <f>IF((0.67*BI991)&gt;BI985,"no","yes")</f>
        <v>#REF!</v>
      </c>
      <c r="BJ990" s="76" t="e">
        <f>IF((0.67*BJ991)&gt;BJ985,"no","yes")</f>
        <v>#REF!</v>
      </c>
      <c r="BK990" s="73"/>
      <c r="BL990" s="76" t="e">
        <f>IF((0.67*BL991)&gt;BL985,"no","yes")</f>
        <v>#DIV/0!</v>
      </c>
      <c r="BM990" s="76" t="e">
        <f>IF((0.67*BM991)&gt;BM985,"no","yes")</f>
        <v>#DIV/0!</v>
      </c>
      <c r="BN990" s="64"/>
      <c r="BO990" s="76" t="e">
        <f>IF((0.67*BO991)&gt;BO985,"no","yes")</f>
        <v>#DIV/0!</v>
      </c>
      <c r="BP990" s="76" t="e">
        <f>IF((0.67*BP991)&gt;BP985,"no","yes")</f>
        <v>#DIV/0!</v>
      </c>
      <c r="BQ990" s="64"/>
      <c r="BR990" s="76" t="e">
        <f>IF((0.67*BR991)&gt;BR985,"no","yes")</f>
        <v>#DIV/0!</v>
      </c>
      <c r="BS990" s="76" t="e">
        <f>IF((0.67*BS991)&gt;BS985,"no","yes")</f>
        <v>#DIV/0!</v>
      </c>
      <c r="BT990" s="64"/>
      <c r="BU990" s="76" t="e">
        <f>IF((0.67*BU991)&gt;BU985,"no","yes")</f>
        <v>#DIV/0!</v>
      </c>
      <c r="BV990" s="76" t="e">
        <f>IF((0.67*BV991)&gt;BV985,"no","yes")</f>
        <v>#DIV/0!</v>
      </c>
      <c r="BW990" s="64"/>
      <c r="BX990" s="63"/>
    </row>
    <row r="991" spans="1:76" s="59" customFormat="1" ht="14.25" x14ac:dyDescent="0.2">
      <c r="C991" s="83"/>
      <c r="D991" s="375"/>
      <c r="E991" s="376"/>
      <c r="F991" s="376"/>
      <c r="G991" s="376"/>
      <c r="H991" s="376"/>
      <c r="I991" s="376"/>
      <c r="J991" s="376"/>
      <c r="K991" s="377"/>
      <c r="L991" s="64"/>
      <c r="M991" s="64"/>
      <c r="N991" s="64"/>
      <c r="O991" s="64"/>
      <c r="P991" s="64"/>
      <c r="Q991" s="64"/>
      <c r="R991" s="64"/>
      <c r="S991" s="64"/>
      <c r="T991" s="64"/>
      <c r="U991" s="82"/>
      <c r="V991" s="81"/>
      <c r="W991" s="81"/>
      <c r="X991" s="80"/>
      <c r="Y991" s="79"/>
      <c r="Z991" s="78"/>
      <c r="AB991" s="63"/>
      <c r="AR991" s="63"/>
      <c r="AS991" s="64"/>
      <c r="AT991" s="64"/>
      <c r="AU991" s="64"/>
      <c r="AV991" s="77" t="s">
        <v>50</v>
      </c>
      <c r="AW991" s="76" t="e">
        <f>_xlfn.STDEV.P(AW965:AW984)</f>
        <v>#REF!</v>
      </c>
      <c r="AX991" s="76" t="e">
        <f>_xlfn.STDEV.P(AX965:AX984)</f>
        <v>#REF!</v>
      </c>
      <c r="AY991" s="64"/>
      <c r="AZ991" s="76" t="e">
        <f>_xlfn.STDEV.P(AZ965:AZ984)</f>
        <v>#REF!</v>
      </c>
      <c r="BA991" s="76" t="e">
        <f>_xlfn.STDEV.P(BA965:BA984)</f>
        <v>#REF!</v>
      </c>
      <c r="BB991" s="64"/>
      <c r="BC991" s="76" t="e">
        <f>_xlfn.STDEV.P(BC965:BC984)</f>
        <v>#REF!</v>
      </c>
      <c r="BD991" s="76" t="e">
        <f>_xlfn.STDEV.P(BD965:BD984)</f>
        <v>#REF!</v>
      </c>
      <c r="BE991" s="64"/>
      <c r="BF991" s="76" t="e">
        <f>_xlfn.STDEV.P(BF965:BF984)</f>
        <v>#REF!</v>
      </c>
      <c r="BG991" s="76" t="e">
        <f>_xlfn.STDEV.P(BG965:BG984)</f>
        <v>#REF!</v>
      </c>
      <c r="BH991" s="64"/>
      <c r="BI991" s="76" t="e">
        <f>_xlfn.STDEV.P(BI965:BI984)</f>
        <v>#REF!</v>
      </c>
      <c r="BJ991" s="76" t="e">
        <f>_xlfn.STDEV.P(BJ965:BJ984)</f>
        <v>#REF!</v>
      </c>
      <c r="BK991" s="64"/>
      <c r="BL991" s="76" t="e">
        <f>_xlfn.STDEV.P(BL965:BL984)</f>
        <v>#DIV/0!</v>
      </c>
      <c r="BM991" s="76" t="e">
        <f>_xlfn.STDEV.P(BM965:BM984)</f>
        <v>#DIV/0!</v>
      </c>
      <c r="BN991" s="64"/>
      <c r="BO991" s="76" t="e">
        <f>_xlfn.STDEV.P(BO965:BO984)</f>
        <v>#DIV/0!</v>
      </c>
      <c r="BP991" s="76" t="e">
        <f>_xlfn.STDEV.P(BP965:BP984)</f>
        <v>#DIV/0!</v>
      </c>
      <c r="BQ991" s="64"/>
      <c r="BR991" s="76" t="e">
        <f>_xlfn.STDEV.P(BR965:BR984)</f>
        <v>#DIV/0!</v>
      </c>
      <c r="BS991" s="76" t="e">
        <f>_xlfn.STDEV.P(BS965:BS984)</f>
        <v>#DIV/0!</v>
      </c>
      <c r="BT991" s="64"/>
      <c r="BU991" s="76" t="e">
        <f>_xlfn.STDEV.P(BU965:BU984)</f>
        <v>#DIV/0!</v>
      </c>
      <c r="BV991" s="76" t="e">
        <f>_xlfn.STDEV.P(BV965:BV984)</f>
        <v>#DIV/0!</v>
      </c>
      <c r="BX991" s="63"/>
    </row>
    <row r="992" spans="1:76" s="59" customFormat="1" x14ac:dyDescent="0.2">
      <c r="C992" s="83"/>
      <c r="D992" s="375"/>
      <c r="E992" s="376"/>
      <c r="F992" s="376"/>
      <c r="G992" s="376"/>
      <c r="H992" s="376"/>
      <c r="I992" s="376"/>
      <c r="J992" s="376"/>
      <c r="K992" s="377"/>
      <c r="L992" s="64"/>
      <c r="M992" s="64"/>
      <c r="N992" s="64"/>
      <c r="O992" s="64"/>
      <c r="P992" s="64"/>
      <c r="Q992" s="64"/>
      <c r="R992" s="64"/>
      <c r="S992" s="64"/>
      <c r="T992" s="64"/>
      <c r="U992" s="74" t="s">
        <v>49</v>
      </c>
      <c r="V992" s="64"/>
      <c r="W992" s="64"/>
      <c r="X992" s="70"/>
      <c r="Y992" s="69"/>
      <c r="Z992" s="68"/>
      <c r="AB992" s="63"/>
      <c r="AR992" s="63"/>
      <c r="AS992" s="64"/>
      <c r="AT992" s="64"/>
      <c r="AU992" s="64"/>
      <c r="AV992" s="73" t="s">
        <v>48</v>
      </c>
      <c r="AW992" s="72">
        <f>COUNTIF(AW965:AW984,"&gt;0")</f>
        <v>0</v>
      </c>
      <c r="AX992" s="72">
        <f>COUNTIF(AX965:AX984,"&gt;0")</f>
        <v>0</v>
      </c>
      <c r="AY992" s="64"/>
      <c r="AZ992" s="72">
        <f>COUNTIF(AZ965:AZ984,"&gt;0")</f>
        <v>0</v>
      </c>
      <c r="BA992" s="72">
        <f>COUNTIF(BA965:BA984,"&gt;0")</f>
        <v>0</v>
      </c>
      <c r="BB992" s="64"/>
      <c r="BC992" s="72">
        <f>COUNTIF(BC965:BC984,"&gt;0")</f>
        <v>0</v>
      </c>
      <c r="BD992" s="72">
        <f>COUNTIF(BD965:BD984,"&gt;0")</f>
        <v>0</v>
      </c>
      <c r="BE992" s="64"/>
      <c r="BF992" s="72">
        <f>COUNTIF(BF965:BF984,"&gt;0")</f>
        <v>0</v>
      </c>
      <c r="BG992" s="72">
        <f>COUNTIF(BG965:BG984,"&gt;0")</f>
        <v>0</v>
      </c>
      <c r="BH992" s="64"/>
      <c r="BI992" s="72">
        <f>COUNTIF(BI965:BI984,"&gt;0")</f>
        <v>0</v>
      </c>
      <c r="BJ992" s="72">
        <f>COUNTIF(BJ965:BJ984,"&gt;0")</f>
        <v>0</v>
      </c>
      <c r="BK992" s="64"/>
      <c r="BL992" s="72">
        <f>COUNTIF(BL965:BL984,"&gt;0")</f>
        <v>0</v>
      </c>
      <c r="BM992" s="72">
        <f>COUNTIF(BM965:BM984,"&gt;0")</f>
        <v>0</v>
      </c>
      <c r="BN992" s="64"/>
      <c r="BO992" s="72">
        <f>COUNTIF(BO965:BO984,"&gt;0")</f>
        <v>0</v>
      </c>
      <c r="BP992" s="72">
        <f>COUNTIF(BP965:BP984,"&gt;0")</f>
        <v>0</v>
      </c>
      <c r="BQ992" s="64"/>
      <c r="BR992" s="72">
        <f>COUNTIF(BR965:BR984,"&gt;0")</f>
        <v>0</v>
      </c>
      <c r="BS992" s="72">
        <f>COUNTIF(BS965:BS984,"&gt;0")</f>
        <v>0</v>
      </c>
      <c r="BT992" s="64"/>
      <c r="BU992" s="72">
        <f>COUNTIF(BU965:BU984,"&gt;0")</f>
        <v>0</v>
      </c>
      <c r="BV992" s="72">
        <f>COUNTIF(BV965:BV984,"&gt;0")</f>
        <v>0</v>
      </c>
      <c r="BX992" s="63"/>
    </row>
    <row r="993" spans="1:76" s="59" customFormat="1" ht="14.25" x14ac:dyDescent="0.2">
      <c r="C993" s="83"/>
      <c r="D993" s="375"/>
      <c r="E993" s="376"/>
      <c r="F993" s="376"/>
      <c r="G993" s="376"/>
      <c r="H993" s="376"/>
      <c r="I993" s="376"/>
      <c r="J993" s="376"/>
      <c r="K993" s="377"/>
      <c r="L993" s="64"/>
      <c r="M993" s="64"/>
      <c r="N993" s="64"/>
      <c r="O993" s="64"/>
      <c r="P993" s="64"/>
      <c r="Q993" s="64"/>
      <c r="R993" s="64"/>
      <c r="S993" s="64"/>
      <c r="T993" s="64"/>
      <c r="U993" s="71" t="s">
        <v>47</v>
      </c>
      <c r="V993" s="64"/>
      <c r="W993" s="64"/>
      <c r="X993" s="70"/>
      <c r="Y993" s="69"/>
      <c r="Z993" s="68"/>
      <c r="AB993" s="63"/>
      <c r="AR993" s="63"/>
      <c r="BX993" s="63"/>
    </row>
    <row r="994" spans="1:76" s="59" customFormat="1" ht="14.25" x14ac:dyDescent="0.2">
      <c r="C994" s="83"/>
      <c r="D994" s="375"/>
      <c r="E994" s="376"/>
      <c r="F994" s="376"/>
      <c r="G994" s="376"/>
      <c r="H994" s="376"/>
      <c r="I994" s="376"/>
      <c r="J994" s="376"/>
      <c r="K994" s="377"/>
      <c r="L994" s="64"/>
      <c r="M994" s="64"/>
      <c r="N994" s="64"/>
      <c r="O994" s="64"/>
      <c r="P994" s="64"/>
      <c r="Q994" s="64"/>
      <c r="R994" s="64"/>
      <c r="S994" s="64"/>
      <c r="T994" s="64"/>
      <c r="U994" s="64"/>
      <c r="V994" s="64"/>
      <c r="W994" s="64"/>
      <c r="X994" s="67"/>
      <c r="Y994" s="66"/>
      <c r="Z994" s="65"/>
      <c r="AB994" s="63"/>
      <c r="AR994" s="63"/>
      <c r="BX994" s="63"/>
    </row>
    <row r="995" spans="1:76" s="59" customFormat="1" ht="18" x14ac:dyDescent="0.25">
      <c r="A995" s="75" t="str">
        <f ca="1">HYPERLINK("#"&amp;"'"&amp;A$2&amp;"'!a1","Back to top")</f>
        <v>Back to top</v>
      </c>
      <c r="B995" s="75"/>
      <c r="C995" s="64"/>
      <c r="D995" s="378"/>
      <c r="E995" s="379"/>
      <c r="F995" s="379"/>
      <c r="G995" s="379"/>
      <c r="H995" s="379"/>
      <c r="I995" s="379"/>
      <c r="J995" s="379"/>
      <c r="K995" s="380"/>
      <c r="W995" s="64"/>
      <c r="X995" s="64"/>
      <c r="Y995" s="64"/>
      <c r="Z995" s="64"/>
      <c r="AB995" s="63"/>
      <c r="AR995" s="60"/>
      <c r="AS995" s="62"/>
      <c r="AT995" s="62"/>
      <c r="AU995" s="61"/>
      <c r="AV995" s="61"/>
      <c r="AW995" s="61"/>
      <c r="AX995" s="61"/>
      <c r="AY995" s="61"/>
      <c r="AZ995" s="61"/>
      <c r="BA995" s="61"/>
      <c r="BB995" s="61"/>
      <c r="BC995" s="61"/>
      <c r="BD995" s="61"/>
      <c r="BE995" s="61"/>
      <c r="BF995" s="61"/>
      <c r="BG995" s="61"/>
      <c r="BH995" s="61"/>
      <c r="BI995" s="61"/>
      <c r="BJ995" s="61"/>
      <c r="BK995" s="61"/>
      <c r="BL995" s="61"/>
      <c r="BM995" s="61"/>
      <c r="BN995" s="61"/>
      <c r="BO995" s="61"/>
      <c r="BP995" s="61"/>
      <c r="BQ995" s="61"/>
      <c r="BR995" s="61"/>
      <c r="BS995" s="61"/>
      <c r="BT995" s="61"/>
      <c r="BU995" s="61"/>
      <c r="BV995" s="61"/>
      <c r="BW995" s="61"/>
      <c r="BX995" s="60"/>
    </row>
    <row r="996" spans="1:76" s="59" customFormat="1" ht="14.25" x14ac:dyDescent="0.2">
      <c r="AB996" s="63"/>
      <c r="AR996" s="63"/>
      <c r="BX996" s="63"/>
    </row>
    <row r="997" spans="1:76" s="59" customFormat="1" ht="14.25" x14ac:dyDescent="0.2">
      <c r="AB997" s="63"/>
      <c r="AR997" s="63"/>
      <c r="BX997" s="63"/>
    </row>
    <row r="998" spans="1:76" s="2" customFormat="1" ht="15.75" x14ac:dyDescent="0.25">
      <c r="A998" s="134">
        <f>1+A962</f>
        <v>27</v>
      </c>
      <c r="B998" s="134"/>
      <c r="C998" s="133" t="s">
        <v>101</v>
      </c>
      <c r="D998" s="132"/>
      <c r="E998" s="132"/>
      <c r="F998" s="132"/>
      <c r="G998" s="132"/>
      <c r="H998" s="132"/>
      <c r="K998" s="132"/>
      <c r="L998" s="132"/>
      <c r="M998" s="131"/>
      <c r="N998" s="131"/>
      <c r="O998" s="131"/>
      <c r="AS998" s="130">
        <f>A998</f>
        <v>27</v>
      </c>
      <c r="AT998" s="130" t="str">
        <f>C998</f>
        <v>VARIABLE27</v>
      </c>
    </row>
    <row r="999" spans="1:76" s="59" customFormat="1" x14ac:dyDescent="0.25">
      <c r="A999" s="83"/>
      <c r="B999" s="83"/>
      <c r="C999" s="83"/>
      <c r="D999" s="129"/>
      <c r="E999" s="129"/>
      <c r="F999" s="129"/>
      <c r="G999" s="129"/>
      <c r="H999" s="129"/>
      <c r="K999" s="129"/>
      <c r="L999" s="129"/>
      <c r="M999" s="64"/>
      <c r="N999" s="64"/>
      <c r="O999" s="64"/>
      <c r="AB999" s="63"/>
      <c r="AR999" s="63"/>
      <c r="AS999" s="89"/>
      <c r="AT999" s="89"/>
      <c r="AU999" s="89"/>
      <c r="AV999" s="89"/>
      <c r="AW999" s="128" t="e">
        <f>IF($AV$45="Region",'[1]Advanced Controls'!$A$59,'[1]AEZ Data'!$A$78)</f>
        <v>#REF!</v>
      </c>
      <c r="AX999" s="128"/>
      <c r="AY999" s="89"/>
      <c r="AZ999" s="128" t="e">
        <f>IF($AV$45="Region",'[1]Advanced Controls'!$A$60,'[1]AEZ Data'!$A$80)</f>
        <v>#REF!</v>
      </c>
      <c r="BA999" s="128"/>
      <c r="BB999" s="89"/>
      <c r="BC999" s="128" t="e">
        <f>IF($AV$45="Region",'[1]Advanced Controls'!$A$61,'[1]AEZ Data'!$A$79)</f>
        <v>#REF!</v>
      </c>
      <c r="BD999" s="128"/>
      <c r="BE999" s="89"/>
      <c r="BF999" s="128" t="e">
        <f>IF($AV$45="Region",'[1]Advanced Controls'!$A$62,'[1]AEZ Data'!$A$81)</f>
        <v>#REF!</v>
      </c>
      <c r="BG999" s="128"/>
      <c r="BH999" s="89"/>
      <c r="BI999" s="128" t="e">
        <f>IF($AV$45="Region",'[1]Advanced Controls'!$A$63,'[1]AEZ Data'!$A$82)</f>
        <v>#REF!</v>
      </c>
      <c r="BJ999" s="128"/>
      <c r="BK999" s="89"/>
      <c r="BL999" s="128" t="s">
        <v>90</v>
      </c>
      <c r="BM999" s="128"/>
      <c r="BN999" s="89"/>
      <c r="BO999" s="128" t="s">
        <v>89</v>
      </c>
      <c r="BP999" s="128"/>
      <c r="BQ999" s="89"/>
      <c r="BR999" s="128" t="s">
        <v>88</v>
      </c>
      <c r="BS999" s="128"/>
      <c r="BT999" s="89"/>
      <c r="BU999" s="128" t="s">
        <v>87</v>
      </c>
      <c r="BV999" s="128"/>
      <c r="BW999" s="89"/>
      <c r="BX999" s="63"/>
    </row>
    <row r="1000" spans="1:76" s="59" customFormat="1" ht="45.75" thickBot="1" x14ac:dyDescent="0.3">
      <c r="A1000" s="92" t="s">
        <v>86</v>
      </c>
      <c r="B1000" s="127" t="s">
        <v>85</v>
      </c>
      <c r="C1000" s="124" t="s">
        <v>84</v>
      </c>
      <c r="D1000" s="126" t="s">
        <v>83</v>
      </c>
      <c r="E1000" s="126" t="s">
        <v>82</v>
      </c>
      <c r="F1000" s="124" t="s">
        <v>81</v>
      </c>
      <c r="G1000" s="125" t="s">
        <v>80</v>
      </c>
      <c r="H1000" s="124" t="s">
        <v>79</v>
      </c>
      <c r="I1000" s="124" t="s">
        <v>78</v>
      </c>
      <c r="J1000" s="124" t="s">
        <v>77</v>
      </c>
      <c r="K1000" s="123" t="s">
        <v>76</v>
      </c>
      <c r="L1000" s="122" t="s">
        <v>75</v>
      </c>
      <c r="M1000" s="121" t="s">
        <v>74</v>
      </c>
      <c r="N1000" s="119" t="s">
        <v>73</v>
      </c>
      <c r="O1000" s="120" t="s">
        <v>72</v>
      </c>
      <c r="P1000" s="119" t="s">
        <v>71</v>
      </c>
      <c r="Q1000" s="441"/>
      <c r="R1000" s="441"/>
      <c r="S1000" s="114"/>
      <c r="T1000" s="118" t="s">
        <v>70</v>
      </c>
      <c r="U1000" s="117" t="s">
        <v>66</v>
      </c>
      <c r="V1000" s="117" t="s">
        <v>65</v>
      </c>
      <c r="W1000" s="117" t="s">
        <v>69</v>
      </c>
      <c r="X1000" s="116" t="s">
        <v>68</v>
      </c>
      <c r="Y1000" s="114"/>
      <c r="Z1000" s="114"/>
      <c r="AB1000" s="63"/>
      <c r="AR1000" s="63"/>
      <c r="AS1000" s="114"/>
      <c r="AT1000" s="114"/>
      <c r="AU1000" s="116" t="s">
        <v>67</v>
      </c>
      <c r="AV1000" s="114"/>
      <c r="AW1000" s="115" t="s">
        <v>66</v>
      </c>
      <c r="AX1000" s="115" t="s">
        <v>65</v>
      </c>
      <c r="AY1000" s="114"/>
      <c r="AZ1000" s="115" t="s">
        <v>66</v>
      </c>
      <c r="BA1000" s="115" t="s">
        <v>65</v>
      </c>
      <c r="BB1000" s="114"/>
      <c r="BC1000" s="115" t="s">
        <v>66</v>
      </c>
      <c r="BD1000" s="115" t="s">
        <v>65</v>
      </c>
      <c r="BE1000" s="114"/>
      <c r="BF1000" s="115" t="s">
        <v>66</v>
      </c>
      <c r="BG1000" s="115" t="s">
        <v>65</v>
      </c>
      <c r="BH1000" s="114"/>
      <c r="BI1000" s="115" t="s">
        <v>66</v>
      </c>
      <c r="BJ1000" s="115" t="s">
        <v>65</v>
      </c>
      <c r="BK1000" s="114"/>
      <c r="BL1000" s="115" t="s">
        <v>66</v>
      </c>
      <c r="BM1000" s="115" t="s">
        <v>65</v>
      </c>
      <c r="BN1000" s="114"/>
      <c r="BO1000" s="115" t="s">
        <v>66</v>
      </c>
      <c r="BP1000" s="115" t="s">
        <v>65</v>
      </c>
      <c r="BQ1000" s="114"/>
      <c r="BR1000" s="115" t="s">
        <v>66</v>
      </c>
      <c r="BS1000" s="115" t="s">
        <v>65</v>
      </c>
      <c r="BT1000" s="114"/>
      <c r="BU1000" s="115" t="s">
        <v>66</v>
      </c>
      <c r="BV1000" s="115" t="s">
        <v>65</v>
      </c>
      <c r="BW1000" s="114"/>
      <c r="BX1000" s="63"/>
    </row>
    <row r="1001" spans="1:76" s="59" customFormat="1" x14ac:dyDescent="0.25">
      <c r="A1001" s="83">
        <v>1</v>
      </c>
      <c r="B1001" s="109" t="str">
        <f t="shared" ref="B1001:B1020" si="610">CONCATENATE(E1001,": ",C1001)</f>
        <v xml:space="preserve">: </v>
      </c>
      <c r="C1001" s="108"/>
      <c r="D1001" s="108"/>
      <c r="E1001" s="108"/>
      <c r="F1001" s="113"/>
      <c r="G1001" s="108"/>
      <c r="H1001" s="107"/>
      <c r="I1001" s="106"/>
      <c r="J1001" s="106"/>
      <c r="K1001" s="110"/>
      <c r="L1001" s="110"/>
      <c r="M1001" s="111"/>
      <c r="N1001" s="105"/>
      <c r="O1001" s="105"/>
      <c r="P1001" s="104"/>
      <c r="Q1001" s="440"/>
      <c r="R1001" s="440"/>
      <c r="S1001" s="64"/>
      <c r="T1001" s="103"/>
      <c r="U1001" s="101" t="str">
        <f t="shared" ref="U1001:U1020" si="611">IF(T1001="Y","",IF(AND(M1001="",K1001=""),"",IF(M1001="",K1001,M1001)))</f>
        <v/>
      </c>
      <c r="V1001" s="102" t="str">
        <f t="shared" ref="V1001:V1020" si="612">IF(U1001="","",IF($U$1029="Y",W1001,IF(U1001&gt;=$U$1021-$AD$36*$U$1025,IF(U1001&lt;=$U$1021+$AD$36*$U$1025,U1001,""),"")))</f>
        <v/>
      </c>
      <c r="W1001" s="101" t="str">
        <f t="shared" ref="W1001:W1020" si="613">IF(T1001="Y","",IF(AND(M1001="",K1001=""),"",IF(M1001="",K1001*O1001,M1001*O1001)))</f>
        <v/>
      </c>
      <c r="X1001" s="100" t="str">
        <f t="shared" ref="X1001:X1020" si="614">IF(AND(N1001="",L1001=""),"",IF(N1001="",L1001,N1001))</f>
        <v/>
      </c>
      <c r="Y1001" s="89"/>
      <c r="Z1001" s="89"/>
      <c r="AB1001" s="63"/>
      <c r="AR1001" s="63"/>
      <c r="AS1001" s="89"/>
      <c r="AT1001" s="89"/>
      <c r="AU1001" s="112" t="str">
        <f>$W1001</f>
        <v/>
      </c>
      <c r="AV1001" s="89"/>
      <c r="AW1001" s="98" t="e">
        <f t="shared" ref="AW1001:AW1020" si="615">IF($AV$45="region",IF($E1001=AW$763,$U1001,""),IF($G1001=AW$763,$U1001,""))</f>
        <v>#REF!</v>
      </c>
      <c r="AX1001" s="98" t="e">
        <f t="shared" ref="AX1001:AX1020" si="616">IF($AV$45="Region",IF($E1001=AW$763,$V1001,""),IF($G1001=AW$763,$V1001,""))</f>
        <v>#REF!</v>
      </c>
      <c r="AY1001" s="89"/>
      <c r="AZ1001" s="98" t="e">
        <f t="shared" ref="AZ1001:AZ1020" si="617">IF($AV$45="region",IF($E1001=AZ$763,$U1001,""),IF($G1001=AZ$763,$U1001,""))</f>
        <v>#REF!</v>
      </c>
      <c r="BA1001" s="98" t="e">
        <f t="shared" ref="BA1001:BA1020" si="618">IF($AV$45="Region",IF($E1001=AZ$763,$V1001,""),IF($G1001=AZ$763,$V1001,""))</f>
        <v>#REF!</v>
      </c>
      <c r="BB1001" s="89"/>
      <c r="BC1001" s="98" t="e">
        <f t="shared" ref="BC1001:BC1020" si="619">IF($AV$45="region",IF($E1001=BC$763,$U1001,""),IF($G1001=BC$763,$U1001,""))</f>
        <v>#REF!</v>
      </c>
      <c r="BD1001" s="98" t="e">
        <f t="shared" ref="BD1001:BD1020" si="620">IF($AV$45="Region",IF($E1001=BC$763,$V1001,""),IF($G1001=BC$763,$V1001,""))</f>
        <v>#REF!</v>
      </c>
      <c r="BE1001" s="89"/>
      <c r="BF1001" s="98" t="e">
        <f t="shared" ref="BF1001:BF1020" si="621">IF($AV$45="region",IF($E1001=BF$763,$U1001,""),IF($G1001=BF$763,$U1001,""))</f>
        <v>#REF!</v>
      </c>
      <c r="BG1001" s="98" t="e">
        <f t="shared" ref="BG1001:BG1020" si="622">IF($AV$45="Region",IF($E1001=BF$763,$V1001,""),IF($G1001=BF$763,$V1001,""))</f>
        <v>#REF!</v>
      </c>
      <c r="BH1001" s="89"/>
      <c r="BI1001" s="98" t="e">
        <f t="shared" ref="BI1001:BI1020" si="623">IF($AV$45="region",IF($E1001=BI$763,$U1001,""),IF($G1001=BI$763,$U1001,""))</f>
        <v>#REF!</v>
      </c>
      <c r="BJ1001" s="98" t="e">
        <f t="shared" ref="BJ1001:BJ1020" si="624">IF($AV$45="Region",IF($E1001=BI$763,$V1001,""),IF($G1001=BI$763,$V1001,""))</f>
        <v>#REF!</v>
      </c>
      <c r="BK1001" s="89"/>
      <c r="BL1001" s="98" t="str">
        <f t="shared" ref="BL1001:BL1020" si="625">IF($E1001=$BL$48,U1001,"")</f>
        <v/>
      </c>
      <c r="BM1001" s="98" t="str">
        <f t="shared" ref="BM1001:BM1020" si="626">IF($E1001=$BL$48,V1001,"")</f>
        <v/>
      </c>
      <c r="BN1001" s="89"/>
      <c r="BO1001" s="98" t="str">
        <f t="shared" ref="BO1001:BO1020" si="627">IF($E1001=$BO$48,U1001,"")</f>
        <v/>
      </c>
      <c r="BP1001" s="98" t="str">
        <f t="shared" ref="BP1001:BP1020" si="628">IF($E1001=$BO$48,V1001,"")</f>
        <v/>
      </c>
      <c r="BQ1001" s="89"/>
      <c r="BR1001" s="98" t="str">
        <f t="shared" ref="BR1001:BR1020" si="629">IF($E1001=$BR$48,U1001,"")</f>
        <v/>
      </c>
      <c r="BS1001" s="98" t="str">
        <f t="shared" ref="BS1001:BS1020" si="630">IF($E1001=$BR$48,V1001,"")</f>
        <v/>
      </c>
      <c r="BT1001" s="89"/>
      <c r="BU1001" s="98" t="str">
        <f t="shared" ref="BU1001:BU1020" si="631">IF($E1001=$BU$48,U1001,"")</f>
        <v/>
      </c>
      <c r="BV1001" s="98" t="str">
        <f t="shared" ref="BV1001:BV1020" si="632">IF($E1001=$BU$48,V1001,"")</f>
        <v/>
      </c>
      <c r="BW1001" s="89"/>
      <c r="BX1001" s="63"/>
    </row>
    <row r="1002" spans="1:76" s="59" customFormat="1" x14ac:dyDescent="0.25">
      <c r="A1002" s="83">
        <v>2</v>
      </c>
      <c r="B1002" s="109" t="str">
        <f t="shared" si="610"/>
        <v xml:space="preserve">: </v>
      </c>
      <c r="C1002" s="108"/>
      <c r="D1002" s="108"/>
      <c r="E1002" s="108"/>
      <c r="F1002" s="108"/>
      <c r="G1002" s="108"/>
      <c r="H1002" s="107"/>
      <c r="I1002" s="106"/>
      <c r="J1002" s="106"/>
      <c r="K1002" s="105"/>
      <c r="L1002" s="110"/>
      <c r="M1002" s="111"/>
      <c r="N1002" s="105"/>
      <c r="O1002" s="105"/>
      <c r="P1002" s="104"/>
      <c r="Q1002" s="440"/>
      <c r="R1002" s="440"/>
      <c r="S1002" s="64"/>
      <c r="T1002" s="103"/>
      <c r="U1002" s="101" t="str">
        <f t="shared" si="611"/>
        <v/>
      </c>
      <c r="V1002" s="102" t="str">
        <f t="shared" si="612"/>
        <v/>
      </c>
      <c r="W1002" s="101" t="str">
        <f t="shared" si="613"/>
        <v/>
      </c>
      <c r="X1002" s="100" t="str">
        <f t="shared" si="614"/>
        <v/>
      </c>
      <c r="Y1002" s="89"/>
      <c r="Z1002" s="89"/>
      <c r="AB1002" s="63"/>
      <c r="AR1002" s="63"/>
      <c r="AS1002" s="89"/>
      <c r="AT1002" s="89"/>
      <c r="AU1002" s="99"/>
      <c r="AV1002" s="89"/>
      <c r="AW1002" s="98" t="e">
        <f t="shared" si="615"/>
        <v>#REF!</v>
      </c>
      <c r="AX1002" s="98" t="e">
        <f t="shared" si="616"/>
        <v>#REF!</v>
      </c>
      <c r="AY1002" s="89"/>
      <c r="AZ1002" s="98" t="e">
        <f t="shared" si="617"/>
        <v>#REF!</v>
      </c>
      <c r="BA1002" s="98" t="e">
        <f t="shared" si="618"/>
        <v>#REF!</v>
      </c>
      <c r="BB1002" s="89"/>
      <c r="BC1002" s="98" t="e">
        <f t="shared" si="619"/>
        <v>#REF!</v>
      </c>
      <c r="BD1002" s="98" t="e">
        <f t="shared" si="620"/>
        <v>#REF!</v>
      </c>
      <c r="BE1002" s="89"/>
      <c r="BF1002" s="98" t="e">
        <f t="shared" si="621"/>
        <v>#REF!</v>
      </c>
      <c r="BG1002" s="98" t="e">
        <f t="shared" si="622"/>
        <v>#REF!</v>
      </c>
      <c r="BH1002" s="89"/>
      <c r="BI1002" s="98" t="e">
        <f t="shared" si="623"/>
        <v>#REF!</v>
      </c>
      <c r="BJ1002" s="98" t="e">
        <f t="shared" si="624"/>
        <v>#REF!</v>
      </c>
      <c r="BK1002" s="89"/>
      <c r="BL1002" s="98" t="str">
        <f t="shared" si="625"/>
        <v/>
      </c>
      <c r="BM1002" s="98" t="str">
        <f t="shared" si="626"/>
        <v/>
      </c>
      <c r="BN1002" s="89"/>
      <c r="BO1002" s="98" t="str">
        <f t="shared" si="627"/>
        <v/>
      </c>
      <c r="BP1002" s="98" t="str">
        <f t="shared" si="628"/>
        <v/>
      </c>
      <c r="BQ1002" s="89"/>
      <c r="BR1002" s="98" t="str">
        <f t="shared" si="629"/>
        <v/>
      </c>
      <c r="BS1002" s="98" t="str">
        <f t="shared" si="630"/>
        <v/>
      </c>
      <c r="BT1002" s="89"/>
      <c r="BU1002" s="98" t="str">
        <f t="shared" si="631"/>
        <v/>
      </c>
      <c r="BV1002" s="98" t="str">
        <f t="shared" si="632"/>
        <v/>
      </c>
      <c r="BW1002" s="89"/>
      <c r="BX1002" s="63"/>
    </row>
    <row r="1003" spans="1:76" s="59" customFormat="1" x14ac:dyDescent="0.25">
      <c r="A1003" s="83">
        <v>3</v>
      </c>
      <c r="B1003" s="109" t="str">
        <f t="shared" si="610"/>
        <v xml:space="preserve">: </v>
      </c>
      <c r="C1003" s="106"/>
      <c r="D1003" s="106"/>
      <c r="E1003" s="108"/>
      <c r="F1003" s="106"/>
      <c r="G1003" s="108"/>
      <c r="H1003" s="107"/>
      <c r="I1003" s="106"/>
      <c r="J1003" s="106"/>
      <c r="K1003" s="104"/>
      <c r="L1003" s="110"/>
      <c r="M1003" s="111"/>
      <c r="N1003" s="105"/>
      <c r="O1003" s="105"/>
      <c r="P1003" s="104"/>
      <c r="Q1003" s="440"/>
      <c r="R1003" s="440"/>
      <c r="S1003" s="64"/>
      <c r="T1003" s="103"/>
      <c r="U1003" s="101" t="str">
        <f t="shared" si="611"/>
        <v/>
      </c>
      <c r="V1003" s="102" t="str">
        <f t="shared" si="612"/>
        <v/>
      </c>
      <c r="W1003" s="101" t="str">
        <f t="shared" si="613"/>
        <v/>
      </c>
      <c r="X1003" s="100" t="str">
        <f t="shared" si="614"/>
        <v/>
      </c>
      <c r="Y1003" s="89"/>
      <c r="Z1003" s="89"/>
      <c r="AB1003" s="63"/>
      <c r="AR1003" s="63"/>
      <c r="AS1003" s="89"/>
      <c r="AT1003" s="89"/>
      <c r="AU1003" s="64"/>
      <c r="AV1003" s="89"/>
      <c r="AW1003" s="98" t="e">
        <f t="shared" si="615"/>
        <v>#REF!</v>
      </c>
      <c r="AX1003" s="98" t="e">
        <f t="shared" si="616"/>
        <v>#REF!</v>
      </c>
      <c r="AY1003" s="89"/>
      <c r="AZ1003" s="98" t="e">
        <f t="shared" si="617"/>
        <v>#REF!</v>
      </c>
      <c r="BA1003" s="98" t="e">
        <f t="shared" si="618"/>
        <v>#REF!</v>
      </c>
      <c r="BB1003" s="89"/>
      <c r="BC1003" s="98" t="e">
        <f t="shared" si="619"/>
        <v>#REF!</v>
      </c>
      <c r="BD1003" s="98" t="e">
        <f t="shared" si="620"/>
        <v>#REF!</v>
      </c>
      <c r="BE1003" s="89"/>
      <c r="BF1003" s="98" t="e">
        <f t="shared" si="621"/>
        <v>#REF!</v>
      </c>
      <c r="BG1003" s="98" t="e">
        <f t="shared" si="622"/>
        <v>#REF!</v>
      </c>
      <c r="BH1003" s="89"/>
      <c r="BI1003" s="98" t="e">
        <f t="shared" si="623"/>
        <v>#REF!</v>
      </c>
      <c r="BJ1003" s="98" t="e">
        <f t="shared" si="624"/>
        <v>#REF!</v>
      </c>
      <c r="BK1003" s="89"/>
      <c r="BL1003" s="98" t="str">
        <f t="shared" si="625"/>
        <v/>
      </c>
      <c r="BM1003" s="98" t="str">
        <f t="shared" si="626"/>
        <v/>
      </c>
      <c r="BN1003" s="89"/>
      <c r="BO1003" s="98" t="str">
        <f t="shared" si="627"/>
        <v/>
      </c>
      <c r="BP1003" s="98" t="str">
        <f t="shared" si="628"/>
        <v/>
      </c>
      <c r="BQ1003" s="89"/>
      <c r="BR1003" s="98" t="str">
        <f t="shared" si="629"/>
        <v/>
      </c>
      <c r="BS1003" s="98" t="str">
        <f t="shared" si="630"/>
        <v/>
      </c>
      <c r="BT1003" s="89"/>
      <c r="BU1003" s="98" t="str">
        <f t="shared" si="631"/>
        <v/>
      </c>
      <c r="BV1003" s="98" t="str">
        <f t="shared" si="632"/>
        <v/>
      </c>
      <c r="BW1003" s="89"/>
      <c r="BX1003" s="63"/>
    </row>
    <row r="1004" spans="1:76" s="59" customFormat="1" x14ac:dyDescent="0.25">
      <c r="A1004" s="83">
        <v>4</v>
      </c>
      <c r="B1004" s="109" t="str">
        <f t="shared" si="610"/>
        <v xml:space="preserve">: </v>
      </c>
      <c r="C1004" s="106"/>
      <c r="D1004" s="106"/>
      <c r="E1004" s="108"/>
      <c r="F1004" s="106"/>
      <c r="G1004" s="108"/>
      <c r="H1004" s="107"/>
      <c r="I1004" s="106"/>
      <c r="J1004" s="106"/>
      <c r="K1004" s="104"/>
      <c r="L1004" s="110"/>
      <c r="M1004" s="111"/>
      <c r="N1004" s="105"/>
      <c r="O1004" s="105"/>
      <c r="P1004" s="104"/>
      <c r="Q1004" s="440"/>
      <c r="R1004" s="440"/>
      <c r="S1004" s="64"/>
      <c r="T1004" s="103"/>
      <c r="U1004" s="101" t="str">
        <f t="shared" si="611"/>
        <v/>
      </c>
      <c r="V1004" s="102" t="str">
        <f t="shared" si="612"/>
        <v/>
      </c>
      <c r="W1004" s="101" t="str">
        <f t="shared" si="613"/>
        <v/>
      </c>
      <c r="X1004" s="100" t="str">
        <f t="shared" si="614"/>
        <v/>
      </c>
      <c r="Y1004" s="89"/>
      <c r="Z1004" s="89"/>
      <c r="AB1004" s="63"/>
      <c r="AR1004" s="63"/>
      <c r="AS1004" s="89"/>
      <c r="AT1004" s="89"/>
      <c r="AU1004" s="99"/>
      <c r="AV1004" s="89"/>
      <c r="AW1004" s="98" t="e">
        <f t="shared" si="615"/>
        <v>#REF!</v>
      </c>
      <c r="AX1004" s="98" t="e">
        <f t="shared" si="616"/>
        <v>#REF!</v>
      </c>
      <c r="AY1004" s="89"/>
      <c r="AZ1004" s="98" t="e">
        <f t="shared" si="617"/>
        <v>#REF!</v>
      </c>
      <c r="BA1004" s="98" t="e">
        <f t="shared" si="618"/>
        <v>#REF!</v>
      </c>
      <c r="BB1004" s="89"/>
      <c r="BC1004" s="98" t="e">
        <f t="shared" si="619"/>
        <v>#REF!</v>
      </c>
      <c r="BD1004" s="98" t="e">
        <f t="shared" si="620"/>
        <v>#REF!</v>
      </c>
      <c r="BE1004" s="89"/>
      <c r="BF1004" s="98" t="e">
        <f t="shared" si="621"/>
        <v>#REF!</v>
      </c>
      <c r="BG1004" s="98" t="e">
        <f t="shared" si="622"/>
        <v>#REF!</v>
      </c>
      <c r="BH1004" s="89"/>
      <c r="BI1004" s="98" t="e">
        <f t="shared" si="623"/>
        <v>#REF!</v>
      </c>
      <c r="BJ1004" s="98" t="e">
        <f t="shared" si="624"/>
        <v>#REF!</v>
      </c>
      <c r="BK1004" s="89"/>
      <c r="BL1004" s="98" t="str">
        <f t="shared" si="625"/>
        <v/>
      </c>
      <c r="BM1004" s="98" t="str">
        <f t="shared" si="626"/>
        <v/>
      </c>
      <c r="BN1004" s="89"/>
      <c r="BO1004" s="98" t="str">
        <f t="shared" si="627"/>
        <v/>
      </c>
      <c r="BP1004" s="98" t="str">
        <f t="shared" si="628"/>
        <v/>
      </c>
      <c r="BQ1004" s="89"/>
      <c r="BR1004" s="98" t="str">
        <f t="shared" si="629"/>
        <v/>
      </c>
      <c r="BS1004" s="98" t="str">
        <f t="shared" si="630"/>
        <v/>
      </c>
      <c r="BT1004" s="89"/>
      <c r="BU1004" s="98" t="str">
        <f t="shared" si="631"/>
        <v/>
      </c>
      <c r="BV1004" s="98" t="str">
        <f t="shared" si="632"/>
        <v/>
      </c>
      <c r="BW1004" s="89"/>
      <c r="BX1004" s="63"/>
    </row>
    <row r="1005" spans="1:76" s="59" customFormat="1" x14ac:dyDescent="0.25">
      <c r="A1005" s="83">
        <v>5</v>
      </c>
      <c r="B1005" s="109" t="str">
        <f t="shared" si="610"/>
        <v xml:space="preserve">: </v>
      </c>
      <c r="C1005" s="106"/>
      <c r="D1005" s="106"/>
      <c r="E1005" s="108"/>
      <c r="F1005" s="106"/>
      <c r="G1005" s="108"/>
      <c r="H1005" s="107"/>
      <c r="I1005" s="106"/>
      <c r="J1005" s="106"/>
      <c r="K1005" s="104"/>
      <c r="L1005" s="110"/>
      <c r="M1005" s="111"/>
      <c r="N1005" s="105"/>
      <c r="O1005" s="105"/>
      <c r="P1005" s="104"/>
      <c r="Q1005" s="440"/>
      <c r="R1005" s="440"/>
      <c r="S1005" s="64"/>
      <c r="T1005" s="103"/>
      <c r="U1005" s="101" t="str">
        <f t="shared" si="611"/>
        <v/>
      </c>
      <c r="V1005" s="102" t="str">
        <f t="shared" si="612"/>
        <v/>
      </c>
      <c r="W1005" s="101" t="str">
        <f t="shared" si="613"/>
        <v/>
      </c>
      <c r="X1005" s="100" t="str">
        <f t="shared" si="614"/>
        <v/>
      </c>
      <c r="Y1005" s="89"/>
      <c r="Z1005" s="89"/>
      <c r="AB1005" s="63"/>
      <c r="AR1005" s="63"/>
      <c r="AS1005" s="89"/>
      <c r="AT1005" s="89"/>
      <c r="AU1005" s="99"/>
      <c r="AV1005" s="89"/>
      <c r="AW1005" s="98" t="e">
        <f t="shared" si="615"/>
        <v>#REF!</v>
      </c>
      <c r="AX1005" s="98" t="e">
        <f t="shared" si="616"/>
        <v>#REF!</v>
      </c>
      <c r="AY1005" s="89"/>
      <c r="AZ1005" s="98" t="e">
        <f t="shared" si="617"/>
        <v>#REF!</v>
      </c>
      <c r="BA1005" s="98" t="e">
        <f t="shared" si="618"/>
        <v>#REF!</v>
      </c>
      <c r="BB1005" s="89"/>
      <c r="BC1005" s="98" t="e">
        <f t="shared" si="619"/>
        <v>#REF!</v>
      </c>
      <c r="BD1005" s="98" t="e">
        <f t="shared" si="620"/>
        <v>#REF!</v>
      </c>
      <c r="BE1005" s="89"/>
      <c r="BF1005" s="98" t="e">
        <f t="shared" si="621"/>
        <v>#REF!</v>
      </c>
      <c r="BG1005" s="98" t="e">
        <f t="shared" si="622"/>
        <v>#REF!</v>
      </c>
      <c r="BH1005" s="89"/>
      <c r="BI1005" s="98" t="e">
        <f t="shared" si="623"/>
        <v>#REF!</v>
      </c>
      <c r="BJ1005" s="98" t="e">
        <f t="shared" si="624"/>
        <v>#REF!</v>
      </c>
      <c r="BK1005" s="89"/>
      <c r="BL1005" s="98" t="str">
        <f t="shared" si="625"/>
        <v/>
      </c>
      <c r="BM1005" s="98" t="str">
        <f t="shared" si="626"/>
        <v/>
      </c>
      <c r="BN1005" s="89"/>
      <c r="BO1005" s="98" t="str">
        <f t="shared" si="627"/>
        <v/>
      </c>
      <c r="BP1005" s="98" t="str">
        <f t="shared" si="628"/>
        <v/>
      </c>
      <c r="BQ1005" s="89"/>
      <c r="BR1005" s="98" t="str">
        <f t="shared" si="629"/>
        <v/>
      </c>
      <c r="BS1005" s="98" t="str">
        <f t="shared" si="630"/>
        <v/>
      </c>
      <c r="BT1005" s="89"/>
      <c r="BU1005" s="98" t="str">
        <f t="shared" si="631"/>
        <v/>
      </c>
      <c r="BV1005" s="98" t="str">
        <f t="shared" si="632"/>
        <v/>
      </c>
      <c r="BW1005" s="89"/>
      <c r="BX1005" s="63"/>
    </row>
    <row r="1006" spans="1:76" s="59" customFormat="1" x14ac:dyDescent="0.25">
      <c r="A1006" s="83">
        <v>6</v>
      </c>
      <c r="B1006" s="109" t="str">
        <f t="shared" si="610"/>
        <v xml:space="preserve">: </v>
      </c>
      <c r="C1006" s="106"/>
      <c r="D1006" s="106"/>
      <c r="E1006" s="108"/>
      <c r="F1006" s="106"/>
      <c r="G1006" s="108"/>
      <c r="H1006" s="107"/>
      <c r="I1006" s="106"/>
      <c r="J1006" s="106"/>
      <c r="K1006" s="104"/>
      <c r="L1006" s="110"/>
      <c r="M1006" s="111"/>
      <c r="N1006" s="105"/>
      <c r="O1006" s="105"/>
      <c r="P1006" s="104"/>
      <c r="Q1006" s="440"/>
      <c r="R1006" s="440"/>
      <c r="S1006" s="64"/>
      <c r="T1006" s="103"/>
      <c r="U1006" s="101" t="str">
        <f t="shared" si="611"/>
        <v/>
      </c>
      <c r="V1006" s="102" t="str">
        <f t="shared" si="612"/>
        <v/>
      </c>
      <c r="W1006" s="101" t="str">
        <f t="shared" si="613"/>
        <v/>
      </c>
      <c r="X1006" s="100" t="str">
        <f t="shared" si="614"/>
        <v/>
      </c>
      <c r="Y1006" s="89"/>
      <c r="Z1006" s="89"/>
      <c r="AB1006" s="63"/>
      <c r="AR1006" s="63"/>
      <c r="AS1006" s="89"/>
      <c r="AT1006" s="89"/>
      <c r="AU1006" s="99"/>
      <c r="AV1006" s="89"/>
      <c r="AW1006" s="98" t="e">
        <f t="shared" si="615"/>
        <v>#REF!</v>
      </c>
      <c r="AX1006" s="98" t="e">
        <f t="shared" si="616"/>
        <v>#REF!</v>
      </c>
      <c r="AY1006" s="89"/>
      <c r="AZ1006" s="98" t="e">
        <f t="shared" si="617"/>
        <v>#REF!</v>
      </c>
      <c r="BA1006" s="98" t="e">
        <f t="shared" si="618"/>
        <v>#REF!</v>
      </c>
      <c r="BB1006" s="89"/>
      <c r="BC1006" s="98" t="e">
        <f t="shared" si="619"/>
        <v>#REF!</v>
      </c>
      <c r="BD1006" s="98" t="e">
        <f t="shared" si="620"/>
        <v>#REF!</v>
      </c>
      <c r="BE1006" s="89"/>
      <c r="BF1006" s="98" t="e">
        <f t="shared" si="621"/>
        <v>#REF!</v>
      </c>
      <c r="BG1006" s="98" t="e">
        <f t="shared" si="622"/>
        <v>#REF!</v>
      </c>
      <c r="BH1006" s="89"/>
      <c r="BI1006" s="98" t="e">
        <f t="shared" si="623"/>
        <v>#REF!</v>
      </c>
      <c r="BJ1006" s="98" t="e">
        <f t="shared" si="624"/>
        <v>#REF!</v>
      </c>
      <c r="BK1006" s="89"/>
      <c r="BL1006" s="98" t="str">
        <f t="shared" si="625"/>
        <v/>
      </c>
      <c r="BM1006" s="98" t="str">
        <f t="shared" si="626"/>
        <v/>
      </c>
      <c r="BN1006" s="89"/>
      <c r="BO1006" s="98" t="str">
        <f t="shared" si="627"/>
        <v/>
      </c>
      <c r="BP1006" s="98" t="str">
        <f t="shared" si="628"/>
        <v/>
      </c>
      <c r="BQ1006" s="89"/>
      <c r="BR1006" s="98" t="str">
        <f t="shared" si="629"/>
        <v/>
      </c>
      <c r="BS1006" s="98" t="str">
        <f t="shared" si="630"/>
        <v/>
      </c>
      <c r="BT1006" s="89"/>
      <c r="BU1006" s="98" t="str">
        <f t="shared" si="631"/>
        <v/>
      </c>
      <c r="BV1006" s="98" t="str">
        <f t="shared" si="632"/>
        <v/>
      </c>
      <c r="BW1006" s="89"/>
      <c r="BX1006" s="63"/>
    </row>
    <row r="1007" spans="1:76" s="59" customFormat="1" x14ac:dyDescent="0.25">
      <c r="A1007" s="83">
        <v>7</v>
      </c>
      <c r="B1007" s="109" t="str">
        <f t="shared" si="610"/>
        <v xml:space="preserve">: </v>
      </c>
      <c r="C1007" s="106"/>
      <c r="D1007" s="106"/>
      <c r="E1007" s="108"/>
      <c r="F1007" s="106"/>
      <c r="G1007" s="108"/>
      <c r="H1007" s="107"/>
      <c r="I1007" s="106"/>
      <c r="J1007" s="106"/>
      <c r="K1007" s="104"/>
      <c r="L1007" s="110"/>
      <c r="M1007" s="111"/>
      <c r="N1007" s="105"/>
      <c r="O1007" s="105"/>
      <c r="P1007" s="104"/>
      <c r="Q1007" s="440"/>
      <c r="R1007" s="440"/>
      <c r="S1007" s="64"/>
      <c r="T1007" s="103"/>
      <c r="U1007" s="101" t="str">
        <f t="shared" si="611"/>
        <v/>
      </c>
      <c r="V1007" s="102" t="str">
        <f t="shared" si="612"/>
        <v/>
      </c>
      <c r="W1007" s="101" t="str">
        <f t="shared" si="613"/>
        <v/>
      </c>
      <c r="X1007" s="100" t="str">
        <f t="shared" si="614"/>
        <v/>
      </c>
      <c r="Y1007" s="89"/>
      <c r="Z1007" s="89"/>
      <c r="AB1007" s="63"/>
      <c r="AR1007" s="63"/>
      <c r="AS1007" s="89"/>
      <c r="AT1007" s="89"/>
      <c r="AU1007" s="99"/>
      <c r="AV1007" s="89"/>
      <c r="AW1007" s="98" t="e">
        <f t="shared" si="615"/>
        <v>#REF!</v>
      </c>
      <c r="AX1007" s="98" t="e">
        <f t="shared" si="616"/>
        <v>#REF!</v>
      </c>
      <c r="AY1007" s="89"/>
      <c r="AZ1007" s="98" t="e">
        <f t="shared" si="617"/>
        <v>#REF!</v>
      </c>
      <c r="BA1007" s="98" t="e">
        <f t="shared" si="618"/>
        <v>#REF!</v>
      </c>
      <c r="BB1007" s="89"/>
      <c r="BC1007" s="98" t="e">
        <f t="shared" si="619"/>
        <v>#REF!</v>
      </c>
      <c r="BD1007" s="98" t="e">
        <f t="shared" si="620"/>
        <v>#REF!</v>
      </c>
      <c r="BE1007" s="89"/>
      <c r="BF1007" s="98" t="e">
        <f t="shared" si="621"/>
        <v>#REF!</v>
      </c>
      <c r="BG1007" s="98" t="e">
        <f t="shared" si="622"/>
        <v>#REF!</v>
      </c>
      <c r="BH1007" s="89"/>
      <c r="BI1007" s="98" t="e">
        <f t="shared" si="623"/>
        <v>#REF!</v>
      </c>
      <c r="BJ1007" s="98" t="e">
        <f t="shared" si="624"/>
        <v>#REF!</v>
      </c>
      <c r="BK1007" s="89"/>
      <c r="BL1007" s="98" t="str">
        <f t="shared" si="625"/>
        <v/>
      </c>
      <c r="BM1007" s="98" t="str">
        <f t="shared" si="626"/>
        <v/>
      </c>
      <c r="BN1007" s="89"/>
      <c r="BO1007" s="98" t="str">
        <f t="shared" si="627"/>
        <v/>
      </c>
      <c r="BP1007" s="98" t="str">
        <f t="shared" si="628"/>
        <v/>
      </c>
      <c r="BQ1007" s="89"/>
      <c r="BR1007" s="98" t="str">
        <f t="shared" si="629"/>
        <v/>
      </c>
      <c r="BS1007" s="98" t="str">
        <f t="shared" si="630"/>
        <v/>
      </c>
      <c r="BT1007" s="89"/>
      <c r="BU1007" s="98" t="str">
        <f t="shared" si="631"/>
        <v/>
      </c>
      <c r="BV1007" s="98" t="str">
        <f t="shared" si="632"/>
        <v/>
      </c>
      <c r="BW1007" s="89"/>
      <c r="BX1007" s="63"/>
    </row>
    <row r="1008" spans="1:76" s="59" customFormat="1" x14ac:dyDescent="0.25">
      <c r="A1008" s="83">
        <v>8</v>
      </c>
      <c r="B1008" s="109" t="str">
        <f t="shared" si="610"/>
        <v xml:space="preserve">: </v>
      </c>
      <c r="C1008" s="106"/>
      <c r="D1008" s="106"/>
      <c r="E1008" s="108"/>
      <c r="F1008" s="106"/>
      <c r="G1008" s="108"/>
      <c r="H1008" s="107"/>
      <c r="I1008" s="106"/>
      <c r="J1008" s="106"/>
      <c r="K1008" s="104"/>
      <c r="L1008" s="110"/>
      <c r="M1008" s="111"/>
      <c r="N1008" s="105"/>
      <c r="O1008" s="105"/>
      <c r="P1008" s="104"/>
      <c r="Q1008" s="440"/>
      <c r="R1008" s="440"/>
      <c r="S1008" s="64"/>
      <c r="T1008" s="103"/>
      <c r="U1008" s="101" t="str">
        <f t="shared" si="611"/>
        <v/>
      </c>
      <c r="V1008" s="102" t="str">
        <f t="shared" si="612"/>
        <v/>
      </c>
      <c r="W1008" s="101" t="str">
        <f t="shared" si="613"/>
        <v/>
      </c>
      <c r="X1008" s="100" t="str">
        <f t="shared" si="614"/>
        <v/>
      </c>
      <c r="Y1008" s="89"/>
      <c r="Z1008" s="89"/>
      <c r="AB1008" s="63"/>
      <c r="AR1008" s="63"/>
      <c r="AS1008" s="89"/>
      <c r="AT1008" s="89"/>
      <c r="AU1008" s="99"/>
      <c r="AV1008" s="89"/>
      <c r="AW1008" s="98" t="e">
        <f t="shared" si="615"/>
        <v>#REF!</v>
      </c>
      <c r="AX1008" s="98" t="e">
        <f t="shared" si="616"/>
        <v>#REF!</v>
      </c>
      <c r="AY1008" s="89"/>
      <c r="AZ1008" s="98" t="e">
        <f t="shared" si="617"/>
        <v>#REF!</v>
      </c>
      <c r="BA1008" s="98" t="e">
        <f t="shared" si="618"/>
        <v>#REF!</v>
      </c>
      <c r="BB1008" s="89"/>
      <c r="BC1008" s="98" t="e">
        <f t="shared" si="619"/>
        <v>#REF!</v>
      </c>
      <c r="BD1008" s="98" t="e">
        <f t="shared" si="620"/>
        <v>#REF!</v>
      </c>
      <c r="BE1008" s="89"/>
      <c r="BF1008" s="98" t="e">
        <f t="shared" si="621"/>
        <v>#REF!</v>
      </c>
      <c r="BG1008" s="98" t="e">
        <f t="shared" si="622"/>
        <v>#REF!</v>
      </c>
      <c r="BH1008" s="89"/>
      <c r="BI1008" s="98" t="e">
        <f t="shared" si="623"/>
        <v>#REF!</v>
      </c>
      <c r="BJ1008" s="98" t="e">
        <f t="shared" si="624"/>
        <v>#REF!</v>
      </c>
      <c r="BK1008" s="89"/>
      <c r="BL1008" s="98" t="str">
        <f t="shared" si="625"/>
        <v/>
      </c>
      <c r="BM1008" s="98" t="str">
        <f t="shared" si="626"/>
        <v/>
      </c>
      <c r="BN1008" s="89"/>
      <c r="BO1008" s="98" t="str">
        <f t="shared" si="627"/>
        <v/>
      </c>
      <c r="BP1008" s="98" t="str">
        <f t="shared" si="628"/>
        <v/>
      </c>
      <c r="BQ1008" s="89"/>
      <c r="BR1008" s="98" t="str">
        <f t="shared" si="629"/>
        <v/>
      </c>
      <c r="BS1008" s="98" t="str">
        <f t="shared" si="630"/>
        <v/>
      </c>
      <c r="BT1008" s="89"/>
      <c r="BU1008" s="98" t="str">
        <f t="shared" si="631"/>
        <v/>
      </c>
      <c r="BV1008" s="98" t="str">
        <f t="shared" si="632"/>
        <v/>
      </c>
      <c r="BW1008" s="89"/>
      <c r="BX1008" s="63"/>
    </row>
    <row r="1009" spans="1:76" s="59" customFormat="1" x14ac:dyDescent="0.25">
      <c r="A1009" s="83">
        <v>9</v>
      </c>
      <c r="B1009" s="109" t="str">
        <f t="shared" si="610"/>
        <v xml:space="preserve">: </v>
      </c>
      <c r="C1009" s="106"/>
      <c r="D1009" s="106"/>
      <c r="E1009" s="108"/>
      <c r="F1009" s="106"/>
      <c r="G1009" s="108"/>
      <c r="H1009" s="107"/>
      <c r="I1009" s="106"/>
      <c r="J1009" s="106"/>
      <c r="K1009" s="104"/>
      <c r="L1009" s="110"/>
      <c r="M1009" s="111"/>
      <c r="N1009" s="105"/>
      <c r="O1009" s="105"/>
      <c r="P1009" s="104"/>
      <c r="Q1009" s="440"/>
      <c r="R1009" s="440"/>
      <c r="S1009" s="64"/>
      <c r="T1009" s="103"/>
      <c r="U1009" s="101" t="str">
        <f t="shared" si="611"/>
        <v/>
      </c>
      <c r="V1009" s="102" t="str">
        <f t="shared" si="612"/>
        <v/>
      </c>
      <c r="W1009" s="101" t="str">
        <f t="shared" si="613"/>
        <v/>
      </c>
      <c r="X1009" s="100" t="str">
        <f t="shared" si="614"/>
        <v/>
      </c>
      <c r="Y1009" s="89"/>
      <c r="Z1009" s="89"/>
      <c r="AB1009" s="63"/>
      <c r="AR1009" s="63"/>
      <c r="AS1009" s="89"/>
      <c r="AT1009" s="89"/>
      <c r="AU1009" s="99"/>
      <c r="AV1009" s="89"/>
      <c r="AW1009" s="98" t="e">
        <f t="shared" si="615"/>
        <v>#REF!</v>
      </c>
      <c r="AX1009" s="98" t="e">
        <f t="shared" si="616"/>
        <v>#REF!</v>
      </c>
      <c r="AY1009" s="89"/>
      <c r="AZ1009" s="98" t="e">
        <f t="shared" si="617"/>
        <v>#REF!</v>
      </c>
      <c r="BA1009" s="98" t="e">
        <f t="shared" si="618"/>
        <v>#REF!</v>
      </c>
      <c r="BB1009" s="89"/>
      <c r="BC1009" s="98" t="e">
        <f t="shared" si="619"/>
        <v>#REF!</v>
      </c>
      <c r="BD1009" s="98" t="e">
        <f t="shared" si="620"/>
        <v>#REF!</v>
      </c>
      <c r="BE1009" s="89"/>
      <c r="BF1009" s="98" t="e">
        <f t="shared" si="621"/>
        <v>#REF!</v>
      </c>
      <c r="BG1009" s="98" t="e">
        <f t="shared" si="622"/>
        <v>#REF!</v>
      </c>
      <c r="BH1009" s="89"/>
      <c r="BI1009" s="98" t="e">
        <f t="shared" si="623"/>
        <v>#REF!</v>
      </c>
      <c r="BJ1009" s="98" t="e">
        <f t="shared" si="624"/>
        <v>#REF!</v>
      </c>
      <c r="BK1009" s="89"/>
      <c r="BL1009" s="98" t="str">
        <f t="shared" si="625"/>
        <v/>
      </c>
      <c r="BM1009" s="98" t="str">
        <f t="shared" si="626"/>
        <v/>
      </c>
      <c r="BN1009" s="89"/>
      <c r="BO1009" s="98" t="str">
        <f t="shared" si="627"/>
        <v/>
      </c>
      <c r="BP1009" s="98" t="str">
        <f t="shared" si="628"/>
        <v/>
      </c>
      <c r="BQ1009" s="89"/>
      <c r="BR1009" s="98" t="str">
        <f t="shared" si="629"/>
        <v/>
      </c>
      <c r="BS1009" s="98" t="str">
        <f t="shared" si="630"/>
        <v/>
      </c>
      <c r="BT1009" s="89"/>
      <c r="BU1009" s="98" t="str">
        <f t="shared" si="631"/>
        <v/>
      </c>
      <c r="BV1009" s="98" t="str">
        <f t="shared" si="632"/>
        <v/>
      </c>
      <c r="BW1009" s="89"/>
      <c r="BX1009" s="63"/>
    </row>
    <row r="1010" spans="1:76" s="59" customFormat="1" x14ac:dyDescent="0.25">
      <c r="A1010" s="83">
        <v>10</v>
      </c>
      <c r="B1010" s="109" t="str">
        <f t="shared" si="610"/>
        <v xml:space="preserve">: </v>
      </c>
      <c r="C1010" s="106"/>
      <c r="D1010" s="106"/>
      <c r="E1010" s="108"/>
      <c r="F1010" s="106"/>
      <c r="G1010" s="108"/>
      <c r="H1010" s="107"/>
      <c r="I1010" s="106"/>
      <c r="J1010" s="106"/>
      <c r="K1010" s="104"/>
      <c r="L1010" s="110"/>
      <c r="M1010" s="111"/>
      <c r="N1010" s="105"/>
      <c r="O1010" s="105"/>
      <c r="P1010" s="104"/>
      <c r="Q1010" s="440"/>
      <c r="R1010" s="440"/>
      <c r="S1010" s="64"/>
      <c r="T1010" s="103"/>
      <c r="U1010" s="101" t="str">
        <f t="shared" si="611"/>
        <v/>
      </c>
      <c r="V1010" s="102" t="str">
        <f t="shared" si="612"/>
        <v/>
      </c>
      <c r="W1010" s="101" t="str">
        <f t="shared" si="613"/>
        <v/>
      </c>
      <c r="X1010" s="100" t="str">
        <f t="shared" si="614"/>
        <v/>
      </c>
      <c r="Y1010" s="89"/>
      <c r="Z1010" s="89"/>
      <c r="AB1010" s="63"/>
      <c r="AR1010" s="63"/>
      <c r="AS1010" s="89"/>
      <c r="AT1010" s="89"/>
      <c r="AU1010" s="99"/>
      <c r="AV1010" s="89"/>
      <c r="AW1010" s="98" t="e">
        <f t="shared" si="615"/>
        <v>#REF!</v>
      </c>
      <c r="AX1010" s="98" t="e">
        <f t="shared" si="616"/>
        <v>#REF!</v>
      </c>
      <c r="AY1010" s="89"/>
      <c r="AZ1010" s="98" t="e">
        <f t="shared" si="617"/>
        <v>#REF!</v>
      </c>
      <c r="BA1010" s="98" t="e">
        <f t="shared" si="618"/>
        <v>#REF!</v>
      </c>
      <c r="BB1010" s="89"/>
      <c r="BC1010" s="98" t="e">
        <f t="shared" si="619"/>
        <v>#REF!</v>
      </c>
      <c r="BD1010" s="98" t="e">
        <f t="shared" si="620"/>
        <v>#REF!</v>
      </c>
      <c r="BE1010" s="89"/>
      <c r="BF1010" s="98" t="e">
        <f t="shared" si="621"/>
        <v>#REF!</v>
      </c>
      <c r="BG1010" s="98" t="e">
        <f t="shared" si="622"/>
        <v>#REF!</v>
      </c>
      <c r="BH1010" s="89"/>
      <c r="BI1010" s="98" t="e">
        <f t="shared" si="623"/>
        <v>#REF!</v>
      </c>
      <c r="BJ1010" s="98" t="e">
        <f t="shared" si="624"/>
        <v>#REF!</v>
      </c>
      <c r="BK1010" s="89"/>
      <c r="BL1010" s="98" t="str">
        <f t="shared" si="625"/>
        <v/>
      </c>
      <c r="BM1010" s="98" t="str">
        <f t="shared" si="626"/>
        <v/>
      </c>
      <c r="BN1010" s="89"/>
      <c r="BO1010" s="98" t="str">
        <f t="shared" si="627"/>
        <v/>
      </c>
      <c r="BP1010" s="98" t="str">
        <f t="shared" si="628"/>
        <v/>
      </c>
      <c r="BQ1010" s="89"/>
      <c r="BR1010" s="98" t="str">
        <f t="shared" si="629"/>
        <v/>
      </c>
      <c r="BS1010" s="98" t="str">
        <f t="shared" si="630"/>
        <v/>
      </c>
      <c r="BT1010" s="89"/>
      <c r="BU1010" s="98" t="str">
        <f t="shared" si="631"/>
        <v/>
      </c>
      <c r="BV1010" s="98" t="str">
        <f t="shared" si="632"/>
        <v/>
      </c>
      <c r="BW1010" s="89"/>
      <c r="BX1010" s="63"/>
    </row>
    <row r="1011" spans="1:76" s="59" customFormat="1" x14ac:dyDescent="0.25">
      <c r="A1011" s="83">
        <v>11</v>
      </c>
      <c r="B1011" s="109" t="str">
        <f t="shared" si="610"/>
        <v xml:space="preserve">: </v>
      </c>
      <c r="C1011" s="106"/>
      <c r="D1011" s="106"/>
      <c r="E1011" s="108"/>
      <c r="F1011" s="106"/>
      <c r="G1011" s="108"/>
      <c r="H1011" s="107"/>
      <c r="I1011" s="106"/>
      <c r="J1011" s="106"/>
      <c r="K1011" s="104"/>
      <c r="L1011" s="110"/>
      <c r="M1011" s="111"/>
      <c r="N1011" s="105"/>
      <c r="O1011" s="105"/>
      <c r="P1011" s="104"/>
      <c r="Q1011" s="440"/>
      <c r="R1011" s="440"/>
      <c r="S1011" s="64"/>
      <c r="T1011" s="103"/>
      <c r="U1011" s="101" t="str">
        <f t="shared" si="611"/>
        <v/>
      </c>
      <c r="V1011" s="102" t="str">
        <f t="shared" si="612"/>
        <v/>
      </c>
      <c r="W1011" s="101" t="str">
        <f t="shared" si="613"/>
        <v/>
      </c>
      <c r="X1011" s="100" t="str">
        <f t="shared" si="614"/>
        <v/>
      </c>
      <c r="Y1011" s="89"/>
      <c r="Z1011" s="89"/>
      <c r="AB1011" s="63"/>
      <c r="AR1011" s="63"/>
      <c r="AS1011" s="89"/>
      <c r="AT1011" s="89"/>
      <c r="AU1011" s="99"/>
      <c r="AV1011" s="89"/>
      <c r="AW1011" s="98" t="e">
        <f t="shared" si="615"/>
        <v>#REF!</v>
      </c>
      <c r="AX1011" s="98" t="e">
        <f t="shared" si="616"/>
        <v>#REF!</v>
      </c>
      <c r="AY1011" s="89"/>
      <c r="AZ1011" s="98" t="e">
        <f t="shared" si="617"/>
        <v>#REF!</v>
      </c>
      <c r="BA1011" s="98" t="e">
        <f t="shared" si="618"/>
        <v>#REF!</v>
      </c>
      <c r="BB1011" s="89"/>
      <c r="BC1011" s="98" t="e">
        <f t="shared" si="619"/>
        <v>#REF!</v>
      </c>
      <c r="BD1011" s="98" t="e">
        <f t="shared" si="620"/>
        <v>#REF!</v>
      </c>
      <c r="BE1011" s="89"/>
      <c r="BF1011" s="98" t="e">
        <f t="shared" si="621"/>
        <v>#REF!</v>
      </c>
      <c r="BG1011" s="98" t="e">
        <f t="shared" si="622"/>
        <v>#REF!</v>
      </c>
      <c r="BH1011" s="89"/>
      <c r="BI1011" s="98" t="e">
        <f t="shared" si="623"/>
        <v>#REF!</v>
      </c>
      <c r="BJ1011" s="98" t="e">
        <f t="shared" si="624"/>
        <v>#REF!</v>
      </c>
      <c r="BK1011" s="89"/>
      <c r="BL1011" s="98" t="str">
        <f t="shared" si="625"/>
        <v/>
      </c>
      <c r="BM1011" s="98" t="str">
        <f t="shared" si="626"/>
        <v/>
      </c>
      <c r="BN1011" s="89"/>
      <c r="BO1011" s="98" t="str">
        <f t="shared" si="627"/>
        <v/>
      </c>
      <c r="BP1011" s="98" t="str">
        <f t="shared" si="628"/>
        <v/>
      </c>
      <c r="BQ1011" s="89"/>
      <c r="BR1011" s="98" t="str">
        <f t="shared" si="629"/>
        <v/>
      </c>
      <c r="BS1011" s="98" t="str">
        <f t="shared" si="630"/>
        <v/>
      </c>
      <c r="BT1011" s="89"/>
      <c r="BU1011" s="98" t="str">
        <f t="shared" si="631"/>
        <v/>
      </c>
      <c r="BV1011" s="98" t="str">
        <f t="shared" si="632"/>
        <v/>
      </c>
      <c r="BW1011" s="89"/>
      <c r="BX1011" s="63"/>
    </row>
    <row r="1012" spans="1:76" s="59" customFormat="1" x14ac:dyDescent="0.25">
      <c r="A1012" s="83">
        <v>12</v>
      </c>
      <c r="B1012" s="109" t="str">
        <f t="shared" si="610"/>
        <v xml:space="preserve">: </v>
      </c>
      <c r="C1012" s="106"/>
      <c r="D1012" s="106"/>
      <c r="E1012" s="108"/>
      <c r="F1012" s="106"/>
      <c r="G1012" s="108"/>
      <c r="H1012" s="107"/>
      <c r="I1012" s="106"/>
      <c r="J1012" s="106"/>
      <c r="K1012" s="104"/>
      <c r="L1012" s="110"/>
      <c r="M1012" s="111"/>
      <c r="N1012" s="105"/>
      <c r="O1012" s="105"/>
      <c r="P1012" s="104"/>
      <c r="Q1012" s="440"/>
      <c r="R1012" s="440"/>
      <c r="S1012" s="64"/>
      <c r="T1012" s="103"/>
      <c r="U1012" s="101" t="str">
        <f t="shared" si="611"/>
        <v/>
      </c>
      <c r="V1012" s="102" t="str">
        <f t="shared" si="612"/>
        <v/>
      </c>
      <c r="W1012" s="101" t="str">
        <f t="shared" si="613"/>
        <v/>
      </c>
      <c r="X1012" s="100" t="str">
        <f t="shared" si="614"/>
        <v/>
      </c>
      <c r="Y1012" s="89"/>
      <c r="Z1012" s="89"/>
      <c r="AB1012" s="63"/>
      <c r="AR1012" s="63"/>
      <c r="AS1012" s="89"/>
      <c r="AT1012" s="89"/>
      <c r="AU1012" s="99"/>
      <c r="AV1012" s="89"/>
      <c r="AW1012" s="98" t="e">
        <f t="shared" si="615"/>
        <v>#REF!</v>
      </c>
      <c r="AX1012" s="98" t="e">
        <f t="shared" si="616"/>
        <v>#REF!</v>
      </c>
      <c r="AY1012" s="89"/>
      <c r="AZ1012" s="98" t="e">
        <f t="shared" si="617"/>
        <v>#REF!</v>
      </c>
      <c r="BA1012" s="98" t="e">
        <f t="shared" si="618"/>
        <v>#REF!</v>
      </c>
      <c r="BB1012" s="89"/>
      <c r="BC1012" s="98" t="e">
        <f t="shared" si="619"/>
        <v>#REF!</v>
      </c>
      <c r="BD1012" s="98" t="e">
        <f t="shared" si="620"/>
        <v>#REF!</v>
      </c>
      <c r="BE1012" s="89"/>
      <c r="BF1012" s="98" t="e">
        <f t="shared" si="621"/>
        <v>#REF!</v>
      </c>
      <c r="BG1012" s="98" t="e">
        <f t="shared" si="622"/>
        <v>#REF!</v>
      </c>
      <c r="BH1012" s="89"/>
      <c r="BI1012" s="98" t="e">
        <f t="shared" si="623"/>
        <v>#REF!</v>
      </c>
      <c r="BJ1012" s="98" t="e">
        <f t="shared" si="624"/>
        <v>#REF!</v>
      </c>
      <c r="BK1012" s="89"/>
      <c r="BL1012" s="98" t="str">
        <f t="shared" si="625"/>
        <v/>
      </c>
      <c r="BM1012" s="98" t="str">
        <f t="shared" si="626"/>
        <v/>
      </c>
      <c r="BN1012" s="89"/>
      <c r="BO1012" s="98" t="str">
        <f t="shared" si="627"/>
        <v/>
      </c>
      <c r="BP1012" s="98" t="str">
        <f t="shared" si="628"/>
        <v/>
      </c>
      <c r="BQ1012" s="89"/>
      <c r="BR1012" s="98" t="str">
        <f t="shared" si="629"/>
        <v/>
      </c>
      <c r="BS1012" s="98" t="str">
        <f t="shared" si="630"/>
        <v/>
      </c>
      <c r="BT1012" s="89"/>
      <c r="BU1012" s="98" t="str">
        <f t="shared" si="631"/>
        <v/>
      </c>
      <c r="BV1012" s="98" t="str">
        <f t="shared" si="632"/>
        <v/>
      </c>
      <c r="BW1012" s="89"/>
      <c r="BX1012" s="63"/>
    </row>
    <row r="1013" spans="1:76" s="59" customFormat="1" x14ac:dyDescent="0.25">
      <c r="A1013" s="83">
        <v>13</v>
      </c>
      <c r="B1013" s="109" t="str">
        <f t="shared" si="610"/>
        <v xml:space="preserve">: </v>
      </c>
      <c r="C1013" s="106"/>
      <c r="D1013" s="106"/>
      <c r="E1013" s="108"/>
      <c r="F1013" s="106"/>
      <c r="G1013" s="108"/>
      <c r="H1013" s="107"/>
      <c r="I1013" s="106"/>
      <c r="J1013" s="106"/>
      <c r="K1013" s="104"/>
      <c r="L1013" s="110"/>
      <c r="M1013" s="104"/>
      <c r="N1013" s="105"/>
      <c r="O1013" s="105"/>
      <c r="P1013" s="104"/>
      <c r="Q1013" s="440"/>
      <c r="R1013" s="440"/>
      <c r="S1013" s="64"/>
      <c r="T1013" s="103"/>
      <c r="U1013" s="101" t="str">
        <f t="shared" si="611"/>
        <v/>
      </c>
      <c r="V1013" s="102" t="str">
        <f t="shared" si="612"/>
        <v/>
      </c>
      <c r="W1013" s="101" t="str">
        <f t="shared" si="613"/>
        <v/>
      </c>
      <c r="X1013" s="100" t="str">
        <f t="shared" si="614"/>
        <v/>
      </c>
      <c r="Y1013" s="89"/>
      <c r="Z1013" s="89"/>
      <c r="AB1013" s="63"/>
      <c r="AR1013" s="63"/>
      <c r="AS1013" s="89"/>
      <c r="AT1013" s="89"/>
      <c r="AU1013" s="99"/>
      <c r="AV1013" s="89"/>
      <c r="AW1013" s="98" t="e">
        <f t="shared" si="615"/>
        <v>#REF!</v>
      </c>
      <c r="AX1013" s="98" t="e">
        <f t="shared" si="616"/>
        <v>#REF!</v>
      </c>
      <c r="AY1013" s="89"/>
      <c r="AZ1013" s="98" t="e">
        <f t="shared" si="617"/>
        <v>#REF!</v>
      </c>
      <c r="BA1013" s="98" t="e">
        <f t="shared" si="618"/>
        <v>#REF!</v>
      </c>
      <c r="BB1013" s="89"/>
      <c r="BC1013" s="98" t="e">
        <f t="shared" si="619"/>
        <v>#REF!</v>
      </c>
      <c r="BD1013" s="98" t="e">
        <f t="shared" si="620"/>
        <v>#REF!</v>
      </c>
      <c r="BE1013" s="89"/>
      <c r="BF1013" s="98" t="e">
        <f t="shared" si="621"/>
        <v>#REF!</v>
      </c>
      <c r="BG1013" s="98" t="e">
        <f t="shared" si="622"/>
        <v>#REF!</v>
      </c>
      <c r="BH1013" s="89"/>
      <c r="BI1013" s="98" t="e">
        <f t="shared" si="623"/>
        <v>#REF!</v>
      </c>
      <c r="BJ1013" s="98" t="e">
        <f t="shared" si="624"/>
        <v>#REF!</v>
      </c>
      <c r="BK1013" s="89"/>
      <c r="BL1013" s="98" t="str">
        <f t="shared" si="625"/>
        <v/>
      </c>
      <c r="BM1013" s="98" t="str">
        <f t="shared" si="626"/>
        <v/>
      </c>
      <c r="BN1013" s="89"/>
      <c r="BO1013" s="98" t="str">
        <f t="shared" si="627"/>
        <v/>
      </c>
      <c r="BP1013" s="98" t="str">
        <f t="shared" si="628"/>
        <v/>
      </c>
      <c r="BQ1013" s="89"/>
      <c r="BR1013" s="98" t="str">
        <f t="shared" si="629"/>
        <v/>
      </c>
      <c r="BS1013" s="98" t="str">
        <f t="shared" si="630"/>
        <v/>
      </c>
      <c r="BT1013" s="89"/>
      <c r="BU1013" s="98" t="str">
        <f t="shared" si="631"/>
        <v/>
      </c>
      <c r="BV1013" s="98" t="str">
        <f t="shared" si="632"/>
        <v/>
      </c>
      <c r="BW1013" s="89"/>
      <c r="BX1013" s="63"/>
    </row>
    <row r="1014" spans="1:76" s="59" customFormat="1" x14ac:dyDescent="0.25">
      <c r="A1014" s="83">
        <v>14</v>
      </c>
      <c r="B1014" s="109" t="str">
        <f t="shared" si="610"/>
        <v xml:space="preserve">: </v>
      </c>
      <c r="C1014" s="106"/>
      <c r="D1014" s="106"/>
      <c r="E1014" s="108"/>
      <c r="F1014" s="106"/>
      <c r="G1014" s="108"/>
      <c r="H1014" s="107"/>
      <c r="I1014" s="106"/>
      <c r="J1014" s="106"/>
      <c r="K1014" s="104"/>
      <c r="L1014" s="110"/>
      <c r="M1014" s="104"/>
      <c r="N1014" s="105"/>
      <c r="O1014" s="105"/>
      <c r="P1014" s="104"/>
      <c r="Q1014" s="440"/>
      <c r="R1014" s="440"/>
      <c r="S1014" s="64"/>
      <c r="T1014" s="103"/>
      <c r="U1014" s="101" t="str">
        <f t="shared" si="611"/>
        <v/>
      </c>
      <c r="V1014" s="102" t="str">
        <f t="shared" si="612"/>
        <v/>
      </c>
      <c r="W1014" s="101" t="str">
        <f t="shared" si="613"/>
        <v/>
      </c>
      <c r="X1014" s="100" t="str">
        <f t="shared" si="614"/>
        <v/>
      </c>
      <c r="Y1014" s="89"/>
      <c r="Z1014" s="89"/>
      <c r="AB1014" s="63"/>
      <c r="AR1014" s="63"/>
      <c r="AS1014" s="89"/>
      <c r="AT1014" s="89"/>
      <c r="AU1014" s="99"/>
      <c r="AV1014" s="89"/>
      <c r="AW1014" s="98" t="e">
        <f t="shared" si="615"/>
        <v>#REF!</v>
      </c>
      <c r="AX1014" s="98" t="e">
        <f t="shared" si="616"/>
        <v>#REF!</v>
      </c>
      <c r="AY1014" s="89"/>
      <c r="AZ1014" s="98" t="e">
        <f t="shared" si="617"/>
        <v>#REF!</v>
      </c>
      <c r="BA1014" s="98" t="e">
        <f t="shared" si="618"/>
        <v>#REF!</v>
      </c>
      <c r="BB1014" s="89"/>
      <c r="BC1014" s="98" t="e">
        <f t="shared" si="619"/>
        <v>#REF!</v>
      </c>
      <c r="BD1014" s="98" t="e">
        <f t="shared" si="620"/>
        <v>#REF!</v>
      </c>
      <c r="BE1014" s="89"/>
      <c r="BF1014" s="98" t="e">
        <f t="shared" si="621"/>
        <v>#REF!</v>
      </c>
      <c r="BG1014" s="98" t="e">
        <f t="shared" si="622"/>
        <v>#REF!</v>
      </c>
      <c r="BH1014" s="89"/>
      <c r="BI1014" s="98" t="e">
        <f t="shared" si="623"/>
        <v>#REF!</v>
      </c>
      <c r="BJ1014" s="98" t="e">
        <f t="shared" si="624"/>
        <v>#REF!</v>
      </c>
      <c r="BK1014" s="89"/>
      <c r="BL1014" s="98" t="str">
        <f t="shared" si="625"/>
        <v/>
      </c>
      <c r="BM1014" s="98" t="str">
        <f t="shared" si="626"/>
        <v/>
      </c>
      <c r="BN1014" s="89"/>
      <c r="BO1014" s="98" t="str">
        <f t="shared" si="627"/>
        <v/>
      </c>
      <c r="BP1014" s="98" t="str">
        <f t="shared" si="628"/>
        <v/>
      </c>
      <c r="BQ1014" s="89"/>
      <c r="BR1014" s="98" t="str">
        <f t="shared" si="629"/>
        <v/>
      </c>
      <c r="BS1014" s="98" t="str">
        <f t="shared" si="630"/>
        <v/>
      </c>
      <c r="BT1014" s="89"/>
      <c r="BU1014" s="98" t="str">
        <f t="shared" si="631"/>
        <v/>
      </c>
      <c r="BV1014" s="98" t="str">
        <f t="shared" si="632"/>
        <v/>
      </c>
      <c r="BW1014" s="89"/>
      <c r="BX1014" s="63"/>
    </row>
    <row r="1015" spans="1:76" s="59" customFormat="1" x14ac:dyDescent="0.25">
      <c r="A1015" s="83">
        <v>15</v>
      </c>
      <c r="B1015" s="109" t="str">
        <f t="shared" si="610"/>
        <v xml:space="preserve">: </v>
      </c>
      <c r="C1015" s="106"/>
      <c r="D1015" s="106"/>
      <c r="E1015" s="108"/>
      <c r="F1015" s="106"/>
      <c r="G1015" s="108"/>
      <c r="H1015" s="107"/>
      <c r="I1015" s="106"/>
      <c r="J1015" s="106"/>
      <c r="K1015" s="104"/>
      <c r="L1015" s="110"/>
      <c r="M1015" s="104"/>
      <c r="N1015" s="105"/>
      <c r="O1015" s="105"/>
      <c r="P1015" s="104"/>
      <c r="Q1015" s="440"/>
      <c r="R1015" s="440"/>
      <c r="S1015" s="64"/>
      <c r="T1015" s="103"/>
      <c r="U1015" s="101" t="str">
        <f t="shared" si="611"/>
        <v/>
      </c>
      <c r="V1015" s="102" t="str">
        <f t="shared" si="612"/>
        <v/>
      </c>
      <c r="W1015" s="101" t="str">
        <f t="shared" si="613"/>
        <v/>
      </c>
      <c r="X1015" s="100" t="str">
        <f t="shared" si="614"/>
        <v/>
      </c>
      <c r="Y1015" s="89"/>
      <c r="Z1015" s="89"/>
      <c r="AB1015" s="63"/>
      <c r="AR1015" s="63"/>
      <c r="AS1015" s="89"/>
      <c r="AT1015" s="89"/>
      <c r="AU1015" s="99"/>
      <c r="AV1015" s="89"/>
      <c r="AW1015" s="98" t="e">
        <f t="shared" si="615"/>
        <v>#REF!</v>
      </c>
      <c r="AX1015" s="98" t="e">
        <f t="shared" si="616"/>
        <v>#REF!</v>
      </c>
      <c r="AY1015" s="89"/>
      <c r="AZ1015" s="98" t="e">
        <f t="shared" si="617"/>
        <v>#REF!</v>
      </c>
      <c r="BA1015" s="98" t="e">
        <f t="shared" si="618"/>
        <v>#REF!</v>
      </c>
      <c r="BB1015" s="89"/>
      <c r="BC1015" s="98" t="e">
        <f t="shared" si="619"/>
        <v>#REF!</v>
      </c>
      <c r="BD1015" s="98" t="e">
        <f t="shared" si="620"/>
        <v>#REF!</v>
      </c>
      <c r="BE1015" s="89"/>
      <c r="BF1015" s="98" t="e">
        <f t="shared" si="621"/>
        <v>#REF!</v>
      </c>
      <c r="BG1015" s="98" t="e">
        <f t="shared" si="622"/>
        <v>#REF!</v>
      </c>
      <c r="BH1015" s="89"/>
      <c r="BI1015" s="98" t="e">
        <f t="shared" si="623"/>
        <v>#REF!</v>
      </c>
      <c r="BJ1015" s="98" t="e">
        <f t="shared" si="624"/>
        <v>#REF!</v>
      </c>
      <c r="BK1015" s="89"/>
      <c r="BL1015" s="98" t="str">
        <f t="shared" si="625"/>
        <v/>
      </c>
      <c r="BM1015" s="98" t="str">
        <f t="shared" si="626"/>
        <v/>
      </c>
      <c r="BN1015" s="89"/>
      <c r="BO1015" s="98" t="str">
        <f t="shared" si="627"/>
        <v/>
      </c>
      <c r="BP1015" s="98" t="str">
        <f t="shared" si="628"/>
        <v/>
      </c>
      <c r="BQ1015" s="89"/>
      <c r="BR1015" s="98" t="str">
        <f t="shared" si="629"/>
        <v/>
      </c>
      <c r="BS1015" s="98" t="str">
        <f t="shared" si="630"/>
        <v/>
      </c>
      <c r="BT1015" s="89"/>
      <c r="BU1015" s="98" t="str">
        <f t="shared" si="631"/>
        <v/>
      </c>
      <c r="BV1015" s="98" t="str">
        <f t="shared" si="632"/>
        <v/>
      </c>
      <c r="BW1015" s="89"/>
      <c r="BX1015" s="63"/>
    </row>
    <row r="1016" spans="1:76" s="59" customFormat="1" x14ac:dyDescent="0.25">
      <c r="A1016" s="83">
        <v>16</v>
      </c>
      <c r="B1016" s="109" t="str">
        <f t="shared" si="610"/>
        <v xml:space="preserve">: </v>
      </c>
      <c r="C1016" s="106"/>
      <c r="D1016" s="106"/>
      <c r="E1016" s="108"/>
      <c r="F1016" s="106"/>
      <c r="G1016" s="108"/>
      <c r="H1016" s="107"/>
      <c r="I1016" s="106"/>
      <c r="J1016" s="106"/>
      <c r="K1016" s="104"/>
      <c r="L1016" s="110"/>
      <c r="M1016" s="104"/>
      <c r="N1016" s="105"/>
      <c r="O1016" s="105"/>
      <c r="P1016" s="104"/>
      <c r="Q1016" s="440"/>
      <c r="R1016" s="440"/>
      <c r="S1016" s="64"/>
      <c r="T1016" s="103"/>
      <c r="U1016" s="101" t="str">
        <f t="shared" si="611"/>
        <v/>
      </c>
      <c r="V1016" s="102" t="str">
        <f t="shared" si="612"/>
        <v/>
      </c>
      <c r="W1016" s="101" t="str">
        <f t="shared" si="613"/>
        <v/>
      </c>
      <c r="X1016" s="100" t="str">
        <f t="shared" si="614"/>
        <v/>
      </c>
      <c r="Y1016" s="89"/>
      <c r="Z1016" s="89"/>
      <c r="AB1016" s="63"/>
      <c r="AR1016" s="63"/>
      <c r="AS1016" s="89"/>
      <c r="AT1016" s="89"/>
      <c r="AU1016" s="99"/>
      <c r="AV1016" s="89"/>
      <c r="AW1016" s="98" t="e">
        <f t="shared" si="615"/>
        <v>#REF!</v>
      </c>
      <c r="AX1016" s="98" t="e">
        <f t="shared" si="616"/>
        <v>#REF!</v>
      </c>
      <c r="AY1016" s="89"/>
      <c r="AZ1016" s="98" t="e">
        <f t="shared" si="617"/>
        <v>#REF!</v>
      </c>
      <c r="BA1016" s="98" t="e">
        <f t="shared" si="618"/>
        <v>#REF!</v>
      </c>
      <c r="BB1016" s="89"/>
      <c r="BC1016" s="98" t="e">
        <f t="shared" si="619"/>
        <v>#REF!</v>
      </c>
      <c r="BD1016" s="98" t="e">
        <f t="shared" si="620"/>
        <v>#REF!</v>
      </c>
      <c r="BE1016" s="89"/>
      <c r="BF1016" s="98" t="e">
        <f t="shared" si="621"/>
        <v>#REF!</v>
      </c>
      <c r="BG1016" s="98" t="e">
        <f t="shared" si="622"/>
        <v>#REF!</v>
      </c>
      <c r="BH1016" s="89"/>
      <c r="BI1016" s="98" t="e">
        <f t="shared" si="623"/>
        <v>#REF!</v>
      </c>
      <c r="BJ1016" s="98" t="e">
        <f t="shared" si="624"/>
        <v>#REF!</v>
      </c>
      <c r="BK1016" s="89"/>
      <c r="BL1016" s="98" t="str">
        <f t="shared" si="625"/>
        <v/>
      </c>
      <c r="BM1016" s="98" t="str">
        <f t="shared" si="626"/>
        <v/>
      </c>
      <c r="BN1016" s="89"/>
      <c r="BO1016" s="98" t="str">
        <f t="shared" si="627"/>
        <v/>
      </c>
      <c r="BP1016" s="98" t="str">
        <f t="shared" si="628"/>
        <v/>
      </c>
      <c r="BQ1016" s="89"/>
      <c r="BR1016" s="98" t="str">
        <f t="shared" si="629"/>
        <v/>
      </c>
      <c r="BS1016" s="98" t="str">
        <f t="shared" si="630"/>
        <v/>
      </c>
      <c r="BT1016" s="89"/>
      <c r="BU1016" s="98" t="str">
        <f t="shared" si="631"/>
        <v/>
      </c>
      <c r="BV1016" s="98" t="str">
        <f t="shared" si="632"/>
        <v/>
      </c>
      <c r="BW1016" s="89"/>
      <c r="BX1016" s="63"/>
    </row>
    <row r="1017" spans="1:76" s="59" customFormat="1" x14ac:dyDescent="0.25">
      <c r="A1017" s="83">
        <v>17</v>
      </c>
      <c r="B1017" s="109" t="str">
        <f t="shared" si="610"/>
        <v xml:space="preserve">: </v>
      </c>
      <c r="C1017" s="106"/>
      <c r="D1017" s="106"/>
      <c r="E1017" s="108"/>
      <c r="F1017" s="106"/>
      <c r="G1017" s="108"/>
      <c r="H1017" s="107"/>
      <c r="I1017" s="106"/>
      <c r="J1017" s="106"/>
      <c r="K1017" s="104"/>
      <c r="L1017" s="110"/>
      <c r="M1017" s="104"/>
      <c r="N1017" s="105"/>
      <c r="O1017" s="105"/>
      <c r="P1017" s="104"/>
      <c r="Q1017" s="440"/>
      <c r="R1017" s="440"/>
      <c r="S1017" s="64"/>
      <c r="T1017" s="103"/>
      <c r="U1017" s="101" t="str">
        <f t="shared" si="611"/>
        <v/>
      </c>
      <c r="V1017" s="102" t="str">
        <f t="shared" si="612"/>
        <v/>
      </c>
      <c r="W1017" s="101" t="str">
        <f t="shared" si="613"/>
        <v/>
      </c>
      <c r="X1017" s="100" t="str">
        <f t="shared" si="614"/>
        <v/>
      </c>
      <c r="Y1017" s="89"/>
      <c r="Z1017" s="89"/>
      <c r="AB1017" s="63"/>
      <c r="AR1017" s="63"/>
      <c r="AS1017" s="89"/>
      <c r="AT1017" s="89"/>
      <c r="AU1017" s="99"/>
      <c r="AV1017" s="89"/>
      <c r="AW1017" s="98" t="e">
        <f t="shared" si="615"/>
        <v>#REF!</v>
      </c>
      <c r="AX1017" s="98" t="e">
        <f t="shared" si="616"/>
        <v>#REF!</v>
      </c>
      <c r="AY1017" s="89"/>
      <c r="AZ1017" s="98" t="e">
        <f t="shared" si="617"/>
        <v>#REF!</v>
      </c>
      <c r="BA1017" s="98" t="e">
        <f t="shared" si="618"/>
        <v>#REF!</v>
      </c>
      <c r="BB1017" s="89"/>
      <c r="BC1017" s="98" t="e">
        <f t="shared" si="619"/>
        <v>#REF!</v>
      </c>
      <c r="BD1017" s="98" t="e">
        <f t="shared" si="620"/>
        <v>#REF!</v>
      </c>
      <c r="BE1017" s="89"/>
      <c r="BF1017" s="98" t="e">
        <f t="shared" si="621"/>
        <v>#REF!</v>
      </c>
      <c r="BG1017" s="98" t="e">
        <f t="shared" si="622"/>
        <v>#REF!</v>
      </c>
      <c r="BH1017" s="89"/>
      <c r="BI1017" s="98" t="e">
        <f t="shared" si="623"/>
        <v>#REF!</v>
      </c>
      <c r="BJ1017" s="98" t="e">
        <f t="shared" si="624"/>
        <v>#REF!</v>
      </c>
      <c r="BK1017" s="89"/>
      <c r="BL1017" s="98" t="str">
        <f t="shared" si="625"/>
        <v/>
      </c>
      <c r="BM1017" s="98" t="str">
        <f t="shared" si="626"/>
        <v/>
      </c>
      <c r="BN1017" s="89"/>
      <c r="BO1017" s="98" t="str">
        <f t="shared" si="627"/>
        <v/>
      </c>
      <c r="BP1017" s="98" t="str">
        <f t="shared" si="628"/>
        <v/>
      </c>
      <c r="BQ1017" s="89"/>
      <c r="BR1017" s="98" t="str">
        <f t="shared" si="629"/>
        <v/>
      </c>
      <c r="BS1017" s="98" t="str">
        <f t="shared" si="630"/>
        <v/>
      </c>
      <c r="BT1017" s="89"/>
      <c r="BU1017" s="98" t="str">
        <f t="shared" si="631"/>
        <v/>
      </c>
      <c r="BV1017" s="98" t="str">
        <f t="shared" si="632"/>
        <v/>
      </c>
      <c r="BW1017" s="89"/>
      <c r="BX1017" s="63"/>
    </row>
    <row r="1018" spans="1:76" s="59" customFormat="1" x14ac:dyDescent="0.25">
      <c r="A1018" s="83">
        <v>18</v>
      </c>
      <c r="B1018" s="109" t="str">
        <f t="shared" si="610"/>
        <v xml:space="preserve">: </v>
      </c>
      <c r="C1018" s="106"/>
      <c r="D1018" s="106"/>
      <c r="E1018" s="108"/>
      <c r="F1018" s="106"/>
      <c r="G1018" s="108"/>
      <c r="H1018" s="107"/>
      <c r="I1018" s="106"/>
      <c r="J1018" s="106"/>
      <c r="K1018" s="104"/>
      <c r="L1018" s="104"/>
      <c r="M1018" s="104"/>
      <c r="N1018" s="105"/>
      <c r="O1018" s="105"/>
      <c r="P1018" s="104"/>
      <c r="Q1018" s="440"/>
      <c r="R1018" s="440"/>
      <c r="S1018" s="64"/>
      <c r="T1018" s="103"/>
      <c r="U1018" s="101" t="str">
        <f t="shared" si="611"/>
        <v/>
      </c>
      <c r="V1018" s="102" t="str">
        <f t="shared" si="612"/>
        <v/>
      </c>
      <c r="W1018" s="101" t="str">
        <f t="shared" si="613"/>
        <v/>
      </c>
      <c r="X1018" s="100" t="str">
        <f t="shared" si="614"/>
        <v/>
      </c>
      <c r="Y1018" s="89"/>
      <c r="Z1018" s="89"/>
      <c r="AB1018" s="63"/>
      <c r="AR1018" s="63"/>
      <c r="AS1018" s="89"/>
      <c r="AT1018" s="89"/>
      <c r="AU1018" s="99"/>
      <c r="AV1018" s="89"/>
      <c r="AW1018" s="98" t="e">
        <f t="shared" si="615"/>
        <v>#REF!</v>
      </c>
      <c r="AX1018" s="98" t="e">
        <f t="shared" si="616"/>
        <v>#REF!</v>
      </c>
      <c r="AY1018" s="89"/>
      <c r="AZ1018" s="98" t="e">
        <f t="shared" si="617"/>
        <v>#REF!</v>
      </c>
      <c r="BA1018" s="98" t="e">
        <f t="shared" si="618"/>
        <v>#REF!</v>
      </c>
      <c r="BB1018" s="89"/>
      <c r="BC1018" s="98" t="e">
        <f t="shared" si="619"/>
        <v>#REF!</v>
      </c>
      <c r="BD1018" s="98" t="e">
        <f t="shared" si="620"/>
        <v>#REF!</v>
      </c>
      <c r="BE1018" s="89"/>
      <c r="BF1018" s="98" t="e">
        <f t="shared" si="621"/>
        <v>#REF!</v>
      </c>
      <c r="BG1018" s="98" t="e">
        <f t="shared" si="622"/>
        <v>#REF!</v>
      </c>
      <c r="BH1018" s="89"/>
      <c r="BI1018" s="98" t="e">
        <f t="shared" si="623"/>
        <v>#REF!</v>
      </c>
      <c r="BJ1018" s="98" t="e">
        <f t="shared" si="624"/>
        <v>#REF!</v>
      </c>
      <c r="BK1018" s="89"/>
      <c r="BL1018" s="98" t="str">
        <f t="shared" si="625"/>
        <v/>
      </c>
      <c r="BM1018" s="98" t="str">
        <f t="shared" si="626"/>
        <v/>
      </c>
      <c r="BN1018" s="89"/>
      <c r="BO1018" s="98" t="str">
        <f t="shared" si="627"/>
        <v/>
      </c>
      <c r="BP1018" s="98" t="str">
        <f t="shared" si="628"/>
        <v/>
      </c>
      <c r="BQ1018" s="89"/>
      <c r="BR1018" s="98" t="str">
        <f t="shared" si="629"/>
        <v/>
      </c>
      <c r="BS1018" s="98" t="str">
        <f t="shared" si="630"/>
        <v/>
      </c>
      <c r="BT1018" s="89"/>
      <c r="BU1018" s="98" t="str">
        <f t="shared" si="631"/>
        <v/>
      </c>
      <c r="BV1018" s="98" t="str">
        <f t="shared" si="632"/>
        <v/>
      </c>
      <c r="BW1018" s="89"/>
      <c r="BX1018" s="63"/>
    </row>
    <row r="1019" spans="1:76" s="59" customFormat="1" x14ac:dyDescent="0.25">
      <c r="A1019" s="83">
        <v>19</v>
      </c>
      <c r="B1019" s="109" t="str">
        <f t="shared" si="610"/>
        <v xml:space="preserve">: </v>
      </c>
      <c r="C1019" s="106"/>
      <c r="D1019" s="106"/>
      <c r="E1019" s="108"/>
      <c r="F1019" s="106"/>
      <c r="G1019" s="108"/>
      <c r="H1019" s="107"/>
      <c r="I1019" s="106"/>
      <c r="J1019" s="106"/>
      <c r="K1019" s="104"/>
      <c r="L1019" s="104"/>
      <c r="M1019" s="104"/>
      <c r="N1019" s="105"/>
      <c r="O1019" s="105"/>
      <c r="P1019" s="104"/>
      <c r="Q1019" s="440"/>
      <c r="R1019" s="440"/>
      <c r="S1019" s="64"/>
      <c r="T1019" s="103"/>
      <c r="U1019" s="101" t="str">
        <f t="shared" si="611"/>
        <v/>
      </c>
      <c r="V1019" s="102" t="str">
        <f t="shared" si="612"/>
        <v/>
      </c>
      <c r="W1019" s="101" t="str">
        <f t="shared" si="613"/>
        <v/>
      </c>
      <c r="X1019" s="100" t="str">
        <f t="shared" si="614"/>
        <v/>
      </c>
      <c r="Y1019" s="89"/>
      <c r="Z1019" s="89"/>
      <c r="AB1019" s="63"/>
      <c r="AR1019" s="63"/>
      <c r="AS1019" s="89"/>
      <c r="AT1019" s="89"/>
      <c r="AU1019" s="99"/>
      <c r="AV1019" s="89"/>
      <c r="AW1019" s="98" t="e">
        <f t="shared" si="615"/>
        <v>#REF!</v>
      </c>
      <c r="AX1019" s="98" t="e">
        <f t="shared" si="616"/>
        <v>#REF!</v>
      </c>
      <c r="AY1019" s="89"/>
      <c r="AZ1019" s="98" t="e">
        <f t="shared" si="617"/>
        <v>#REF!</v>
      </c>
      <c r="BA1019" s="98" t="e">
        <f t="shared" si="618"/>
        <v>#REF!</v>
      </c>
      <c r="BB1019" s="89"/>
      <c r="BC1019" s="98" t="e">
        <f t="shared" si="619"/>
        <v>#REF!</v>
      </c>
      <c r="BD1019" s="98" t="e">
        <f t="shared" si="620"/>
        <v>#REF!</v>
      </c>
      <c r="BE1019" s="89"/>
      <c r="BF1019" s="98" t="e">
        <f t="shared" si="621"/>
        <v>#REF!</v>
      </c>
      <c r="BG1019" s="98" t="e">
        <f t="shared" si="622"/>
        <v>#REF!</v>
      </c>
      <c r="BH1019" s="89"/>
      <c r="BI1019" s="98" t="e">
        <f t="shared" si="623"/>
        <v>#REF!</v>
      </c>
      <c r="BJ1019" s="98" t="e">
        <f t="shared" si="624"/>
        <v>#REF!</v>
      </c>
      <c r="BK1019" s="89"/>
      <c r="BL1019" s="98" t="str">
        <f t="shared" si="625"/>
        <v/>
      </c>
      <c r="BM1019" s="98" t="str">
        <f t="shared" si="626"/>
        <v/>
      </c>
      <c r="BN1019" s="89"/>
      <c r="BO1019" s="98" t="str">
        <f t="shared" si="627"/>
        <v/>
      </c>
      <c r="BP1019" s="98" t="str">
        <f t="shared" si="628"/>
        <v/>
      </c>
      <c r="BQ1019" s="89"/>
      <c r="BR1019" s="98" t="str">
        <f t="shared" si="629"/>
        <v/>
      </c>
      <c r="BS1019" s="98" t="str">
        <f t="shared" si="630"/>
        <v/>
      </c>
      <c r="BT1019" s="89"/>
      <c r="BU1019" s="98" t="str">
        <f t="shared" si="631"/>
        <v/>
      </c>
      <c r="BV1019" s="98" t="str">
        <f t="shared" si="632"/>
        <v/>
      </c>
      <c r="BW1019" s="89"/>
      <c r="BX1019" s="63"/>
    </row>
    <row r="1020" spans="1:76" s="59" customFormat="1" x14ac:dyDescent="0.25">
      <c r="A1020" s="83">
        <v>20</v>
      </c>
      <c r="B1020" s="109" t="str">
        <f t="shared" si="610"/>
        <v xml:space="preserve">: </v>
      </c>
      <c r="C1020" s="106"/>
      <c r="D1020" s="106"/>
      <c r="E1020" s="108"/>
      <c r="F1020" s="106"/>
      <c r="G1020" s="108"/>
      <c r="H1020" s="107"/>
      <c r="I1020" s="106"/>
      <c r="J1020" s="106"/>
      <c r="K1020" s="104"/>
      <c r="L1020" s="104"/>
      <c r="M1020" s="104"/>
      <c r="N1020" s="105"/>
      <c r="O1020" s="105"/>
      <c r="P1020" s="104"/>
      <c r="Q1020" s="440"/>
      <c r="R1020" s="440"/>
      <c r="S1020" s="64"/>
      <c r="T1020" s="103"/>
      <c r="U1020" s="101" t="str">
        <f t="shared" si="611"/>
        <v/>
      </c>
      <c r="V1020" s="102" t="str">
        <f t="shared" si="612"/>
        <v/>
      </c>
      <c r="W1020" s="101" t="str">
        <f t="shared" si="613"/>
        <v/>
      </c>
      <c r="X1020" s="100" t="str">
        <f t="shared" si="614"/>
        <v/>
      </c>
      <c r="Y1020" s="89"/>
      <c r="Z1020" s="89"/>
      <c r="AB1020" s="63"/>
      <c r="AR1020" s="63"/>
      <c r="AS1020" s="89"/>
      <c r="AT1020" s="89"/>
      <c r="AU1020" s="99"/>
      <c r="AV1020" s="89"/>
      <c r="AW1020" s="98" t="e">
        <f t="shared" si="615"/>
        <v>#REF!</v>
      </c>
      <c r="AX1020" s="98" t="e">
        <f t="shared" si="616"/>
        <v>#REF!</v>
      </c>
      <c r="AY1020" s="89"/>
      <c r="AZ1020" s="98" t="e">
        <f t="shared" si="617"/>
        <v>#REF!</v>
      </c>
      <c r="BA1020" s="98" t="e">
        <f t="shared" si="618"/>
        <v>#REF!</v>
      </c>
      <c r="BB1020" s="89"/>
      <c r="BC1020" s="98" t="e">
        <f t="shared" si="619"/>
        <v>#REF!</v>
      </c>
      <c r="BD1020" s="98" t="e">
        <f t="shared" si="620"/>
        <v>#REF!</v>
      </c>
      <c r="BE1020" s="89"/>
      <c r="BF1020" s="98" t="e">
        <f t="shared" si="621"/>
        <v>#REF!</v>
      </c>
      <c r="BG1020" s="98" t="e">
        <f t="shared" si="622"/>
        <v>#REF!</v>
      </c>
      <c r="BH1020" s="89"/>
      <c r="BI1020" s="98" t="e">
        <f t="shared" si="623"/>
        <v>#REF!</v>
      </c>
      <c r="BJ1020" s="98" t="e">
        <f t="shared" si="624"/>
        <v>#REF!</v>
      </c>
      <c r="BK1020" s="89"/>
      <c r="BL1020" s="98" t="str">
        <f t="shared" si="625"/>
        <v/>
      </c>
      <c r="BM1020" s="98" t="str">
        <f t="shared" si="626"/>
        <v/>
      </c>
      <c r="BN1020" s="89"/>
      <c r="BO1020" s="98" t="str">
        <f t="shared" si="627"/>
        <v/>
      </c>
      <c r="BP1020" s="98" t="str">
        <f t="shared" si="628"/>
        <v/>
      </c>
      <c r="BQ1020" s="89"/>
      <c r="BR1020" s="98" t="str">
        <f t="shared" si="629"/>
        <v/>
      </c>
      <c r="BS1020" s="98" t="str">
        <f t="shared" si="630"/>
        <v/>
      </c>
      <c r="BT1020" s="89"/>
      <c r="BU1020" s="98" t="str">
        <f t="shared" si="631"/>
        <v/>
      </c>
      <c r="BV1020" s="98" t="str">
        <f t="shared" si="632"/>
        <v/>
      </c>
      <c r="BW1020" s="89"/>
      <c r="BX1020" s="63"/>
    </row>
    <row r="1021" spans="1:76" s="59" customFormat="1" x14ac:dyDescent="0.25">
      <c r="A1021" s="83"/>
      <c r="B1021" s="91" t="s">
        <v>64</v>
      </c>
      <c r="C1021" s="92"/>
      <c r="D1021" s="92"/>
      <c r="E1021" s="92"/>
      <c r="F1021" s="92"/>
      <c r="G1021" s="92"/>
      <c r="I1021" s="89"/>
      <c r="J1021" s="94"/>
      <c r="K1021" s="64"/>
      <c r="L1021" s="64"/>
      <c r="M1021" s="64" t="s">
        <v>63</v>
      </c>
      <c r="N1021" s="64"/>
      <c r="O1021" s="64"/>
      <c r="P1021" s="64"/>
      <c r="Q1021" s="64"/>
      <c r="R1021" s="64"/>
      <c r="S1021" s="64"/>
      <c r="T1021" s="94" t="s">
        <v>62</v>
      </c>
      <c r="U1021" s="97" t="e">
        <f>AVERAGE(U1001:U1020)</f>
        <v>#DIV/0!</v>
      </c>
      <c r="V1021" s="97" t="e">
        <f>IF(U1029="Y",SUM(V1001:V1020)/SUM(O1001:O1020),AVERAGE(V1001:V1020))</f>
        <v>#DIV/0!</v>
      </c>
      <c r="W1021" s="96" t="e">
        <f>SUM(W1001:W1020)/SUM(O1001:O1020)</f>
        <v>#DIV/0!</v>
      </c>
      <c r="X1021" s="89"/>
      <c r="Y1021" s="89"/>
      <c r="Z1021" s="89"/>
      <c r="AB1021" s="95"/>
      <c r="AR1021" s="63"/>
      <c r="AS1021" s="89"/>
      <c r="AT1021" s="89"/>
      <c r="AU1021" s="89"/>
      <c r="AV1021" s="94" t="s">
        <v>62</v>
      </c>
      <c r="AW1021" s="93" t="e">
        <f>AVERAGE(AW1001:AW1020)</f>
        <v>#REF!</v>
      </c>
      <c r="AX1021" s="93" t="e">
        <f>SUM(AX1001:AX1020)/COUNTIF(AX1001:AX1020,"&gt;0")</f>
        <v>#REF!</v>
      </c>
      <c r="AY1021" s="89"/>
      <c r="AZ1021" s="93" t="e">
        <f>AVERAGE(AZ1001:AZ1020)</f>
        <v>#REF!</v>
      </c>
      <c r="BA1021" s="93" t="e">
        <f>SUM(BA1001:BA1020)/COUNTIF(BA1001:BA1020,"&gt;0")</f>
        <v>#REF!</v>
      </c>
      <c r="BB1021" s="89"/>
      <c r="BC1021" s="93" t="e">
        <f>AVERAGE(BC1001:BC1020)</f>
        <v>#REF!</v>
      </c>
      <c r="BD1021" s="93" t="e">
        <f>SUM(BD1001:BD1020)/COUNTIF(BD1001:BD1020,"&gt;0")</f>
        <v>#REF!</v>
      </c>
      <c r="BE1021" s="89"/>
      <c r="BF1021" s="93" t="e">
        <f>AVERAGE(BF1001:BF1020)</f>
        <v>#REF!</v>
      </c>
      <c r="BG1021" s="93" t="e">
        <f>SUM(BG1001:BG1020)/COUNTIF(BG1001:BG1020,"&gt;0")</f>
        <v>#REF!</v>
      </c>
      <c r="BH1021" s="89"/>
      <c r="BI1021" s="93" t="e">
        <f>AVERAGE(BI1001:BI1020)</f>
        <v>#REF!</v>
      </c>
      <c r="BJ1021" s="93" t="e">
        <f>SUM(BJ1001:BJ1020)/COUNTIF(BJ1001:BJ1020,"&gt;0")</f>
        <v>#REF!</v>
      </c>
      <c r="BK1021" s="94"/>
      <c r="BL1021" s="93" t="e">
        <f>AVERAGE(BL1001:BL1020)</f>
        <v>#DIV/0!</v>
      </c>
      <c r="BM1021" s="93" t="e">
        <f>SUM(BM1001:BM1020)/COUNTIF(BM1001:BM1020,"&gt;0")</f>
        <v>#DIV/0!</v>
      </c>
      <c r="BN1021" s="89"/>
      <c r="BO1021" s="93" t="e">
        <f>AVERAGE(BO1001:BO1020)</f>
        <v>#DIV/0!</v>
      </c>
      <c r="BP1021" s="93" t="e">
        <f>SUM(BP1001:BP1020)/COUNTIF(BP1001:BP1020,"&gt;0")</f>
        <v>#DIV/0!</v>
      </c>
      <c r="BQ1021" s="89"/>
      <c r="BR1021" s="93" t="e">
        <f>AVERAGE(BR1001:BR1020)</f>
        <v>#DIV/0!</v>
      </c>
      <c r="BS1021" s="93" t="e">
        <f>SUM(BS1001:BS1020)/COUNTIF(BS1001:BS1020,"&gt;0")</f>
        <v>#DIV/0!</v>
      </c>
      <c r="BT1021" s="89"/>
      <c r="BU1021" s="93" t="e">
        <f>AVERAGE(BU1001:BU1020)</f>
        <v>#DIV/0!</v>
      </c>
      <c r="BV1021" s="93" t="e">
        <f>SUM(BV1001:BV1020)/COUNTIF(BV1001:BV1020,"&gt;0")</f>
        <v>#DIV/0!</v>
      </c>
      <c r="BW1021" s="89"/>
      <c r="BX1021" s="63"/>
    </row>
    <row r="1022" spans="1:76" s="59" customFormat="1" x14ac:dyDescent="0.25">
      <c r="A1022" s="83"/>
      <c r="B1022" s="91" t="s">
        <v>61</v>
      </c>
      <c r="C1022" s="92" t="s">
        <v>60</v>
      </c>
      <c r="D1022" s="398"/>
      <c r="E1022" s="399"/>
      <c r="F1022" s="399"/>
      <c r="G1022" s="399"/>
      <c r="H1022" s="399"/>
      <c r="I1022" s="399"/>
      <c r="J1022" s="399"/>
      <c r="K1022" s="400"/>
      <c r="L1022" s="64"/>
      <c r="M1022" s="64"/>
      <c r="N1022" s="64"/>
      <c r="O1022" s="64"/>
      <c r="P1022" s="64"/>
      <c r="Q1022" s="64"/>
      <c r="R1022" s="64"/>
      <c r="S1022" s="64"/>
      <c r="T1022" s="77" t="s">
        <v>57</v>
      </c>
      <c r="U1022" s="88" t="e">
        <f>U1021+X1022*U1025</f>
        <v>#DIV/0!</v>
      </c>
      <c r="V1022" s="88" t="e">
        <f>V1021+X1022*V1025</f>
        <v>#DIV/0!</v>
      </c>
      <c r="W1022" s="88" t="e">
        <f>W1021+X1022*W1025</f>
        <v>#DIV/0!</v>
      </c>
      <c r="X1022" s="86">
        <v>1</v>
      </c>
      <c r="Y1022" s="64" t="s">
        <v>59</v>
      </c>
      <c r="Z1022" s="89"/>
      <c r="AA1022" s="89" t="s">
        <v>58</v>
      </c>
      <c r="AB1022" s="87"/>
      <c r="AR1022" s="63"/>
      <c r="AS1022" s="89"/>
      <c r="AT1022" s="89"/>
      <c r="AU1022" s="89"/>
      <c r="AV1022" s="77" t="s">
        <v>57</v>
      </c>
      <c r="AW1022" s="76" t="e">
        <f>AW1021+(AW1027*AW1024)</f>
        <v>#REF!</v>
      </c>
      <c r="AX1022" s="76" t="e">
        <f>AX1021+(AX1027*AW1024)</f>
        <v>#REF!</v>
      </c>
      <c r="AY1022" s="89"/>
      <c r="AZ1022" s="76" t="e">
        <f>AZ1021+(AZ1027*AZ1024)</f>
        <v>#REF!</v>
      </c>
      <c r="BA1022" s="76" t="e">
        <f>BA1021+(BA1027*AZ1024)</f>
        <v>#REF!</v>
      </c>
      <c r="BB1022" s="89"/>
      <c r="BC1022" s="76" t="e">
        <f>BC1021+(BC1027*BC1024)</f>
        <v>#REF!</v>
      </c>
      <c r="BD1022" s="76" t="e">
        <f>BD1021+(BD1027*BC1024)</f>
        <v>#REF!</v>
      </c>
      <c r="BE1022" s="89"/>
      <c r="BF1022" s="76" t="e">
        <f>BF1021+(BF1027*BF1024)</f>
        <v>#REF!</v>
      </c>
      <c r="BG1022" s="76" t="e">
        <f>BG1021+(BG1027*BF1024)</f>
        <v>#REF!</v>
      </c>
      <c r="BH1022" s="89"/>
      <c r="BI1022" s="76" t="e">
        <f>BI1021+(BI1027*BI1024)</f>
        <v>#REF!</v>
      </c>
      <c r="BJ1022" s="76" t="e">
        <f>BJ1021+(BJ1027*BI1024)</f>
        <v>#REF!</v>
      </c>
      <c r="BK1022" s="77"/>
      <c r="BL1022" s="76" t="e">
        <f>BL1021+(BL1027*BL1024)</f>
        <v>#DIV/0!</v>
      </c>
      <c r="BM1022" s="76" t="e">
        <f>BM1021+(BM1027*BL1024)</f>
        <v>#DIV/0!</v>
      </c>
      <c r="BN1022" s="89"/>
      <c r="BO1022" s="76" t="e">
        <f>BO1021+(BO1027*BO1024)</f>
        <v>#DIV/0!</v>
      </c>
      <c r="BP1022" s="76" t="e">
        <f>BP1021+(BP1027*BO1024)</f>
        <v>#DIV/0!</v>
      </c>
      <c r="BQ1022" s="89"/>
      <c r="BR1022" s="76" t="e">
        <f>BR1021+(BR1027*BR1024)</f>
        <v>#DIV/0!</v>
      </c>
      <c r="BS1022" s="76" t="e">
        <f>BS1021+(BS1027*BR1024)</f>
        <v>#DIV/0!</v>
      </c>
      <c r="BT1022" s="89"/>
      <c r="BU1022" s="76" t="e">
        <f>BU1021+(BU1027*BU1024)</f>
        <v>#DIV/0!</v>
      </c>
      <c r="BV1022" s="76" t="e">
        <f>BV1021+(BV1027*BU1024)</f>
        <v>#DIV/0!</v>
      </c>
      <c r="BW1022" s="89"/>
      <c r="BX1022" s="63"/>
    </row>
    <row r="1023" spans="1:76" s="59" customFormat="1" x14ac:dyDescent="0.25">
      <c r="A1023" s="83"/>
      <c r="B1023" s="91" t="s">
        <v>56</v>
      </c>
      <c r="C1023" s="83"/>
      <c r="D1023" s="401"/>
      <c r="E1023" s="402"/>
      <c r="F1023" s="402"/>
      <c r="G1023" s="402"/>
      <c r="H1023" s="402"/>
      <c r="I1023" s="402"/>
      <c r="J1023" s="402"/>
      <c r="K1023" s="403"/>
      <c r="L1023" s="89"/>
      <c r="M1023" s="89"/>
      <c r="N1023" s="64"/>
      <c r="O1023" s="64"/>
      <c r="P1023" s="64"/>
      <c r="Q1023" s="64"/>
      <c r="R1023" s="64"/>
      <c r="S1023" s="64"/>
      <c r="T1023" s="77" t="s">
        <v>54</v>
      </c>
      <c r="U1023" s="88" t="e">
        <f>IF($AA1023="Y",MIN(U1001:U1020),U1021-$X1023*U1025)</f>
        <v>#DIV/0!</v>
      </c>
      <c r="V1023" s="88" t="e">
        <f>IF($AA1023="Y",MIN(V1001:V1020),V1021-$X1023*V1025)</f>
        <v>#DIV/0!</v>
      </c>
      <c r="W1023" s="88" t="e">
        <f>IF($AA1023="Y",MIN(W1001:W1020),W1021-$X1023*W1025)</f>
        <v>#DIV/0!</v>
      </c>
      <c r="X1023" s="86">
        <v>1</v>
      </c>
      <c r="Y1023" s="64" t="s">
        <v>55</v>
      </c>
      <c r="Z1023" s="89"/>
      <c r="AA1023" s="90" t="s">
        <v>47</v>
      </c>
      <c r="AB1023" s="87"/>
      <c r="AR1023" s="63"/>
      <c r="AS1023" s="89"/>
      <c r="AT1023" s="89"/>
      <c r="AU1023" s="89"/>
      <c r="AV1023" s="77" t="s">
        <v>54</v>
      </c>
      <c r="AW1023" s="76" t="e">
        <f>AW1021-(AW1027*AW1025)</f>
        <v>#REF!</v>
      </c>
      <c r="AX1023" s="76" t="e">
        <f>AX1021-(AX1027*AW1025)</f>
        <v>#REF!</v>
      </c>
      <c r="AY1023" s="89"/>
      <c r="AZ1023" s="76" t="e">
        <f>AZ1021-(AZ1027*AZ1025)</f>
        <v>#REF!</v>
      </c>
      <c r="BA1023" s="76" t="e">
        <f>BA1021-(BA1027*AZ1025)</f>
        <v>#REF!</v>
      </c>
      <c r="BB1023" s="89"/>
      <c r="BC1023" s="76" t="e">
        <f>BC1021-(BC1027*BC1025)</f>
        <v>#REF!</v>
      </c>
      <c r="BD1023" s="76" t="e">
        <f>BD1021-(BD1027*BC1025)</f>
        <v>#REF!</v>
      </c>
      <c r="BE1023" s="89"/>
      <c r="BF1023" s="76" t="e">
        <f>BF1021-(BF1027*BF1025)</f>
        <v>#REF!</v>
      </c>
      <c r="BG1023" s="76" t="e">
        <f>BG1021-(BG1027*BF1025)</f>
        <v>#REF!</v>
      </c>
      <c r="BH1023" s="89"/>
      <c r="BI1023" s="76" t="e">
        <f>BI1021-(BI1027*BI1025)</f>
        <v>#REF!</v>
      </c>
      <c r="BJ1023" s="76" t="e">
        <f>BJ1021-(BJ1027*BI1025)</f>
        <v>#REF!</v>
      </c>
      <c r="BK1023" s="77"/>
      <c r="BL1023" s="76" t="e">
        <f>BL1021-(BL1027*BL1025)</f>
        <v>#DIV/0!</v>
      </c>
      <c r="BM1023" s="76" t="e">
        <f>BM1021-(BM1027*BL1025)</f>
        <v>#DIV/0!</v>
      </c>
      <c r="BN1023" s="89"/>
      <c r="BO1023" s="76" t="e">
        <f>BO1021-(BO1027*BO1025)</f>
        <v>#DIV/0!</v>
      </c>
      <c r="BP1023" s="76" t="e">
        <f>BP1021-(BP1027*BO1025)</f>
        <v>#DIV/0!</v>
      </c>
      <c r="BQ1023" s="89"/>
      <c r="BR1023" s="76" t="e">
        <f>BR1021-(BR1027*BR1025)</f>
        <v>#DIV/0!</v>
      </c>
      <c r="BS1023" s="76" t="e">
        <f>BS1021-(BS1027*BR1025)</f>
        <v>#DIV/0!</v>
      </c>
      <c r="BT1023" s="89"/>
      <c r="BU1023" s="76" t="e">
        <f>BU1021-(BU1027*BU1025)</f>
        <v>#DIV/0!</v>
      </c>
      <c r="BV1023" s="76" t="e">
        <f>BV1021-(BV1027*BU1025)</f>
        <v>#DIV/0!</v>
      </c>
      <c r="BW1023" s="89"/>
      <c r="BX1023" s="63"/>
    </row>
    <row r="1024" spans="1:76" s="59" customFormat="1" ht="14.25" x14ac:dyDescent="0.2">
      <c r="A1024" s="83"/>
      <c r="B1024" s="83"/>
      <c r="C1024" s="83"/>
      <c r="D1024" s="401"/>
      <c r="E1024" s="402"/>
      <c r="F1024" s="402"/>
      <c r="G1024" s="402"/>
      <c r="H1024" s="402"/>
      <c r="I1024" s="402"/>
      <c r="J1024" s="402"/>
      <c r="K1024" s="403"/>
      <c r="L1024" s="64"/>
      <c r="M1024" s="64"/>
      <c r="N1024" s="64"/>
      <c r="O1024" s="64"/>
      <c r="P1024" s="64"/>
      <c r="Q1024" s="64"/>
      <c r="R1024" s="64"/>
      <c r="S1024" s="64"/>
      <c r="T1024" s="77" t="s">
        <v>51</v>
      </c>
      <c r="U1024" s="88" t="e">
        <f>IF((0.67*U1025)&gt;U1021,"no","yes")</f>
        <v>#DIV/0!</v>
      </c>
      <c r="V1024" s="88" t="e">
        <f>IF((0.67*V1025)&gt;V1021,"no","yes")</f>
        <v>#DIV/0!</v>
      </c>
      <c r="W1024" s="88" t="e">
        <f>IF((0.67*W1025)&gt;W1021,"no","yes")</f>
        <v>#DIV/0!</v>
      </c>
      <c r="X1024" s="64"/>
      <c r="Y1024" s="64"/>
      <c r="Z1024" s="64"/>
      <c r="AB1024" s="87"/>
      <c r="AR1024" s="63"/>
      <c r="AS1024" s="64"/>
      <c r="AT1024" s="64"/>
      <c r="AU1024" s="360" t="s">
        <v>53</v>
      </c>
      <c r="AV1024" s="361"/>
      <c r="AW1024" s="86">
        <v>1</v>
      </c>
      <c r="AX1024" s="64"/>
      <c r="AY1024" s="64"/>
      <c r="AZ1024" s="86">
        <v>1</v>
      </c>
      <c r="BA1024" s="64"/>
      <c r="BB1024" s="64"/>
      <c r="BC1024" s="86">
        <v>1</v>
      </c>
      <c r="BD1024" s="64"/>
      <c r="BE1024" s="64"/>
      <c r="BF1024" s="86">
        <v>1</v>
      </c>
      <c r="BG1024" s="64"/>
      <c r="BH1024" s="64"/>
      <c r="BI1024" s="86">
        <v>1</v>
      </c>
      <c r="BJ1024" s="64"/>
      <c r="BK1024" s="77"/>
      <c r="BL1024" s="86">
        <v>1</v>
      </c>
      <c r="BM1024" s="64"/>
      <c r="BN1024" s="64"/>
      <c r="BO1024" s="86">
        <v>1</v>
      </c>
      <c r="BP1024" s="64"/>
      <c r="BQ1024" s="64"/>
      <c r="BR1024" s="86">
        <v>1</v>
      </c>
      <c r="BS1024" s="64"/>
      <c r="BT1024" s="64"/>
      <c r="BU1024" s="86">
        <v>1</v>
      </c>
      <c r="BV1024" s="64"/>
      <c r="BW1024" s="64"/>
      <c r="BX1024" s="63"/>
    </row>
    <row r="1025" spans="1:76" s="59" customFormat="1" ht="14.25" x14ac:dyDescent="0.2">
      <c r="A1025" s="83"/>
      <c r="B1025" s="83"/>
      <c r="C1025" s="83"/>
      <c r="D1025" s="401"/>
      <c r="E1025" s="402"/>
      <c r="F1025" s="402"/>
      <c r="G1025" s="402"/>
      <c r="H1025" s="402"/>
      <c r="I1025" s="402"/>
      <c r="J1025" s="402"/>
      <c r="K1025" s="403"/>
      <c r="L1025" s="64"/>
      <c r="M1025" s="64"/>
      <c r="N1025" s="64"/>
      <c r="O1025" s="64"/>
      <c r="P1025" s="64"/>
      <c r="Q1025" s="64"/>
      <c r="R1025" s="64"/>
      <c r="S1025" s="64"/>
      <c r="T1025" s="77" t="s">
        <v>50</v>
      </c>
      <c r="U1025" s="88" t="e">
        <f>_xlfn.STDEV.P(U1001:U1020)</f>
        <v>#DIV/0!</v>
      </c>
      <c r="V1025" s="88" t="e">
        <f t="array" ref="V1025">IF(U1029="Y",SQRT(SUM(IFERROR(O1001:O1020*(U1001:U1020-(V1021))^2,0))/((COUNTIFS(O1001:O1020,"&lt;&gt;"&amp;"")-1)/COUNTIFS(O1001:O1020,"&lt;&gt;"&amp;"")*SUM(O1001:O1020))),_xlfn.STDEV.P(V1001:V1020))</f>
        <v>#DIV/0!</v>
      </c>
      <c r="W1025" s="88" t="e">
        <f t="array" ref="W1025">SQRT(SUM(IFERROR(O1001:O1020*(U1001:U1020-(W1021))^2,0))/((COUNTIFS(O1001:O1020,"&lt;&gt;"&amp;"")-1)/COUNTIFS(O1001:O1020,"&lt;&gt;"&amp;"")*SUM(O1001:O1020)))</f>
        <v>#DIV/0!</v>
      </c>
      <c r="X1025" s="64"/>
      <c r="Y1025" s="64"/>
      <c r="Z1025" s="64"/>
      <c r="AB1025" s="87"/>
      <c r="AR1025" s="63"/>
      <c r="AS1025" s="64"/>
      <c r="AT1025" s="64"/>
      <c r="AU1025" s="360"/>
      <c r="AV1025" s="361"/>
      <c r="AW1025" s="86">
        <v>1</v>
      </c>
      <c r="AX1025" s="64"/>
      <c r="AY1025" s="64"/>
      <c r="AZ1025" s="86">
        <v>1</v>
      </c>
      <c r="BA1025" s="64"/>
      <c r="BB1025" s="64"/>
      <c r="BC1025" s="86">
        <v>1</v>
      </c>
      <c r="BD1025" s="64"/>
      <c r="BE1025" s="64"/>
      <c r="BF1025" s="86">
        <v>1</v>
      </c>
      <c r="BG1025" s="64"/>
      <c r="BH1025" s="64"/>
      <c r="BI1025" s="86">
        <v>1</v>
      </c>
      <c r="BJ1025" s="64"/>
      <c r="BK1025" s="77"/>
      <c r="BL1025" s="86">
        <v>1</v>
      </c>
      <c r="BM1025" s="64"/>
      <c r="BN1025" s="64"/>
      <c r="BO1025" s="86">
        <v>1</v>
      </c>
      <c r="BP1025" s="64"/>
      <c r="BQ1025" s="64"/>
      <c r="BR1025" s="86">
        <v>1</v>
      </c>
      <c r="BS1025" s="64"/>
      <c r="BT1025" s="64"/>
      <c r="BU1025" s="86">
        <v>1</v>
      </c>
      <c r="BV1025" s="64"/>
      <c r="BW1025" s="64"/>
      <c r="BX1025" s="63"/>
    </row>
    <row r="1026" spans="1:76" s="59" customFormat="1" x14ac:dyDescent="0.25">
      <c r="A1026" s="64"/>
      <c r="B1026" s="64"/>
      <c r="C1026" s="83"/>
      <c r="D1026" s="401"/>
      <c r="E1026" s="402"/>
      <c r="F1026" s="402"/>
      <c r="G1026" s="402"/>
      <c r="H1026" s="402"/>
      <c r="I1026" s="402"/>
      <c r="J1026" s="402"/>
      <c r="K1026" s="403"/>
      <c r="L1026" s="64"/>
      <c r="M1026" s="64"/>
      <c r="N1026" s="64"/>
      <c r="O1026" s="64"/>
      <c r="P1026" s="64"/>
      <c r="Q1026" s="64"/>
      <c r="R1026" s="64"/>
      <c r="S1026" s="64"/>
      <c r="T1026" s="73" t="s">
        <v>48</v>
      </c>
      <c r="U1026" s="85">
        <f>COUNTIF(U1001:U1020,"&gt;0")</f>
        <v>0</v>
      </c>
      <c r="V1026" s="85">
        <f>COUNTIF(V1001:V1020,"&gt;0")</f>
        <v>0</v>
      </c>
      <c r="W1026" s="81"/>
      <c r="X1026" s="84" t="s">
        <v>52</v>
      </c>
      <c r="Y1026" s="64"/>
      <c r="Z1026" s="64"/>
      <c r="AB1026" s="63"/>
      <c r="AR1026" s="63"/>
      <c r="AS1026" s="64"/>
      <c r="AT1026" s="64"/>
      <c r="AU1026" s="64"/>
      <c r="AV1026" s="77" t="s">
        <v>51</v>
      </c>
      <c r="AW1026" s="76" t="e">
        <f>IF((0.67*AW1027)&gt;AW1021,"no","yes")</f>
        <v>#REF!</v>
      </c>
      <c r="AX1026" s="76" t="e">
        <f>IF((0.67*AX1027)&gt;AX1021,"no","yes")</f>
        <v>#REF!</v>
      </c>
      <c r="AY1026" s="64"/>
      <c r="AZ1026" s="76" t="e">
        <f>IF((0.67*AZ1027)&gt;AZ1021,"no","yes")</f>
        <v>#REF!</v>
      </c>
      <c r="BA1026" s="76" t="e">
        <f>IF((0.67*BA1027)&gt;BA1021,"no","yes")</f>
        <v>#REF!</v>
      </c>
      <c r="BB1026" s="64"/>
      <c r="BC1026" s="76" t="e">
        <f>IF((0.67*BC1027)&gt;BC1021,"no","yes")</f>
        <v>#REF!</v>
      </c>
      <c r="BD1026" s="76" t="e">
        <f>IF((0.67*BD1027)&gt;BD1021,"no","yes")</f>
        <v>#REF!</v>
      </c>
      <c r="BE1026" s="64"/>
      <c r="BF1026" s="76" t="e">
        <f>IF((0.67*BF1027)&gt;BF1021,"no","yes")</f>
        <v>#REF!</v>
      </c>
      <c r="BG1026" s="76" t="e">
        <f>IF((0.67*BG1027)&gt;BG1021,"no","yes")</f>
        <v>#REF!</v>
      </c>
      <c r="BH1026" s="64"/>
      <c r="BI1026" s="76" t="e">
        <f>IF((0.67*BI1027)&gt;BI1021,"no","yes")</f>
        <v>#REF!</v>
      </c>
      <c r="BJ1026" s="76" t="e">
        <f>IF((0.67*BJ1027)&gt;BJ1021,"no","yes")</f>
        <v>#REF!</v>
      </c>
      <c r="BK1026" s="73"/>
      <c r="BL1026" s="76" t="e">
        <f>IF((0.67*BL1027)&gt;BL1021,"no","yes")</f>
        <v>#DIV/0!</v>
      </c>
      <c r="BM1026" s="76" t="e">
        <f>IF((0.67*BM1027)&gt;BM1021,"no","yes")</f>
        <v>#DIV/0!</v>
      </c>
      <c r="BN1026" s="64"/>
      <c r="BO1026" s="76" t="e">
        <f>IF((0.67*BO1027)&gt;BO1021,"no","yes")</f>
        <v>#DIV/0!</v>
      </c>
      <c r="BP1026" s="76" t="e">
        <f>IF((0.67*BP1027)&gt;BP1021,"no","yes")</f>
        <v>#DIV/0!</v>
      </c>
      <c r="BQ1026" s="64"/>
      <c r="BR1026" s="76" t="e">
        <f>IF((0.67*BR1027)&gt;BR1021,"no","yes")</f>
        <v>#DIV/0!</v>
      </c>
      <c r="BS1026" s="76" t="e">
        <f>IF((0.67*BS1027)&gt;BS1021,"no","yes")</f>
        <v>#DIV/0!</v>
      </c>
      <c r="BT1026" s="64"/>
      <c r="BU1026" s="76" t="e">
        <f>IF((0.67*BU1027)&gt;BU1021,"no","yes")</f>
        <v>#DIV/0!</v>
      </c>
      <c r="BV1026" s="76" t="e">
        <f>IF((0.67*BV1027)&gt;BV1021,"no","yes")</f>
        <v>#DIV/0!</v>
      </c>
      <c r="BW1026" s="64"/>
      <c r="BX1026" s="63"/>
    </row>
    <row r="1027" spans="1:76" s="59" customFormat="1" ht="14.25" x14ac:dyDescent="0.2">
      <c r="C1027" s="83"/>
      <c r="D1027" s="401"/>
      <c r="E1027" s="402"/>
      <c r="F1027" s="402"/>
      <c r="G1027" s="402"/>
      <c r="H1027" s="402"/>
      <c r="I1027" s="402"/>
      <c r="J1027" s="402"/>
      <c r="K1027" s="403"/>
      <c r="L1027" s="64"/>
      <c r="M1027" s="64"/>
      <c r="N1027" s="64"/>
      <c r="O1027" s="64"/>
      <c r="P1027" s="64"/>
      <c r="Q1027" s="64"/>
      <c r="R1027" s="64"/>
      <c r="S1027" s="64"/>
      <c r="T1027" s="64"/>
      <c r="U1027" s="82"/>
      <c r="V1027" s="81"/>
      <c r="W1027" s="81"/>
      <c r="X1027" s="80"/>
      <c r="Y1027" s="79"/>
      <c r="Z1027" s="78"/>
      <c r="AB1027" s="63"/>
      <c r="AR1027" s="63"/>
      <c r="AS1027" s="64"/>
      <c r="AT1027" s="64"/>
      <c r="AU1027" s="64"/>
      <c r="AV1027" s="77" t="s">
        <v>50</v>
      </c>
      <c r="AW1027" s="76" t="e">
        <f>_xlfn.STDEV.P(AW1001:AW1020)</f>
        <v>#REF!</v>
      </c>
      <c r="AX1027" s="76" t="e">
        <f>_xlfn.STDEV.P(AX1001:AX1020)</f>
        <v>#REF!</v>
      </c>
      <c r="AY1027" s="64"/>
      <c r="AZ1027" s="76" t="e">
        <f>_xlfn.STDEV.P(AZ1001:AZ1020)</f>
        <v>#REF!</v>
      </c>
      <c r="BA1027" s="76" t="e">
        <f>_xlfn.STDEV.P(BA1001:BA1020)</f>
        <v>#REF!</v>
      </c>
      <c r="BB1027" s="64"/>
      <c r="BC1027" s="76" t="e">
        <f>_xlfn.STDEV.P(BC1001:BC1020)</f>
        <v>#REF!</v>
      </c>
      <c r="BD1027" s="76" t="e">
        <f>_xlfn.STDEV.P(BD1001:BD1020)</f>
        <v>#REF!</v>
      </c>
      <c r="BE1027" s="64"/>
      <c r="BF1027" s="76" t="e">
        <f>_xlfn.STDEV.P(BF1001:BF1020)</f>
        <v>#REF!</v>
      </c>
      <c r="BG1027" s="76" t="e">
        <f>_xlfn.STDEV.P(BG1001:BG1020)</f>
        <v>#REF!</v>
      </c>
      <c r="BH1027" s="64"/>
      <c r="BI1027" s="76" t="e">
        <f>_xlfn.STDEV.P(BI1001:BI1020)</f>
        <v>#REF!</v>
      </c>
      <c r="BJ1027" s="76" t="e">
        <f>_xlfn.STDEV.P(BJ1001:BJ1020)</f>
        <v>#REF!</v>
      </c>
      <c r="BK1027" s="64"/>
      <c r="BL1027" s="76" t="e">
        <f>_xlfn.STDEV.P(BL1001:BL1020)</f>
        <v>#DIV/0!</v>
      </c>
      <c r="BM1027" s="76" t="e">
        <f>_xlfn.STDEV.P(BM1001:BM1020)</f>
        <v>#DIV/0!</v>
      </c>
      <c r="BN1027" s="64"/>
      <c r="BO1027" s="76" t="e">
        <f>_xlfn.STDEV.P(BO1001:BO1020)</f>
        <v>#DIV/0!</v>
      </c>
      <c r="BP1027" s="76" t="e">
        <f>_xlfn.STDEV.P(BP1001:BP1020)</f>
        <v>#DIV/0!</v>
      </c>
      <c r="BQ1027" s="64"/>
      <c r="BR1027" s="76" t="e">
        <f>_xlfn.STDEV.P(BR1001:BR1020)</f>
        <v>#DIV/0!</v>
      </c>
      <c r="BS1027" s="76" t="e">
        <f>_xlfn.STDEV.P(BS1001:BS1020)</f>
        <v>#DIV/0!</v>
      </c>
      <c r="BT1027" s="64"/>
      <c r="BU1027" s="76" t="e">
        <f>_xlfn.STDEV.P(BU1001:BU1020)</f>
        <v>#DIV/0!</v>
      </c>
      <c r="BV1027" s="76" t="e">
        <f>_xlfn.STDEV.P(BV1001:BV1020)</f>
        <v>#DIV/0!</v>
      </c>
      <c r="BX1027" s="63"/>
    </row>
    <row r="1028" spans="1:76" s="59" customFormat="1" x14ac:dyDescent="0.2">
      <c r="C1028" s="83"/>
      <c r="D1028" s="401"/>
      <c r="E1028" s="402"/>
      <c r="F1028" s="402"/>
      <c r="G1028" s="402"/>
      <c r="H1028" s="402"/>
      <c r="I1028" s="402"/>
      <c r="J1028" s="402"/>
      <c r="K1028" s="403"/>
      <c r="L1028" s="64"/>
      <c r="M1028" s="64"/>
      <c r="N1028" s="64"/>
      <c r="O1028" s="64"/>
      <c r="P1028" s="64"/>
      <c r="Q1028" s="64"/>
      <c r="R1028" s="64"/>
      <c r="S1028" s="64"/>
      <c r="T1028" s="64"/>
      <c r="U1028" s="74" t="s">
        <v>49</v>
      </c>
      <c r="V1028" s="64"/>
      <c r="W1028" s="64"/>
      <c r="X1028" s="70"/>
      <c r="Y1028" s="69"/>
      <c r="Z1028" s="68"/>
      <c r="AB1028" s="63"/>
      <c r="AR1028" s="63"/>
      <c r="AS1028" s="64"/>
      <c r="AT1028" s="64"/>
      <c r="AU1028" s="64"/>
      <c r="AV1028" s="73" t="s">
        <v>48</v>
      </c>
      <c r="AW1028" s="72">
        <f>COUNTIF(AW1001:AW1020,"&gt;0")</f>
        <v>0</v>
      </c>
      <c r="AX1028" s="72">
        <f>COUNTIF(AX1001:AX1020,"&gt;0")</f>
        <v>0</v>
      </c>
      <c r="AY1028" s="64"/>
      <c r="AZ1028" s="72">
        <f>COUNTIF(AZ1001:AZ1020,"&gt;0")</f>
        <v>0</v>
      </c>
      <c r="BA1028" s="72">
        <f>COUNTIF(BA1001:BA1020,"&gt;0")</f>
        <v>0</v>
      </c>
      <c r="BB1028" s="64"/>
      <c r="BC1028" s="72">
        <f>COUNTIF(BC1001:BC1020,"&gt;0")</f>
        <v>0</v>
      </c>
      <c r="BD1028" s="72">
        <f>COUNTIF(BD1001:BD1020,"&gt;0")</f>
        <v>0</v>
      </c>
      <c r="BE1028" s="64"/>
      <c r="BF1028" s="72">
        <f>COUNTIF(BF1001:BF1020,"&gt;0")</f>
        <v>0</v>
      </c>
      <c r="BG1028" s="72">
        <f>COUNTIF(BG1001:BG1020,"&gt;0")</f>
        <v>0</v>
      </c>
      <c r="BH1028" s="64"/>
      <c r="BI1028" s="72">
        <f>COUNTIF(BI1001:BI1020,"&gt;0")</f>
        <v>0</v>
      </c>
      <c r="BJ1028" s="72">
        <f>COUNTIF(BJ1001:BJ1020,"&gt;0")</f>
        <v>0</v>
      </c>
      <c r="BK1028" s="64"/>
      <c r="BL1028" s="72">
        <f>COUNTIF(BL1001:BL1020,"&gt;0")</f>
        <v>0</v>
      </c>
      <c r="BM1028" s="72">
        <f>COUNTIF(BM1001:BM1020,"&gt;0")</f>
        <v>0</v>
      </c>
      <c r="BN1028" s="64"/>
      <c r="BO1028" s="72">
        <f>COUNTIF(BO1001:BO1020,"&gt;0")</f>
        <v>0</v>
      </c>
      <c r="BP1028" s="72">
        <f>COUNTIF(BP1001:BP1020,"&gt;0")</f>
        <v>0</v>
      </c>
      <c r="BQ1028" s="64"/>
      <c r="BR1028" s="72">
        <f>COUNTIF(BR1001:BR1020,"&gt;0")</f>
        <v>0</v>
      </c>
      <c r="BS1028" s="72">
        <f>COUNTIF(BS1001:BS1020,"&gt;0")</f>
        <v>0</v>
      </c>
      <c r="BT1028" s="64"/>
      <c r="BU1028" s="72">
        <f>COUNTIF(BU1001:BU1020,"&gt;0")</f>
        <v>0</v>
      </c>
      <c r="BV1028" s="72">
        <f>COUNTIF(BV1001:BV1020,"&gt;0")</f>
        <v>0</v>
      </c>
      <c r="BX1028" s="63"/>
    </row>
    <row r="1029" spans="1:76" s="59" customFormat="1" ht="14.25" x14ac:dyDescent="0.2">
      <c r="C1029" s="83"/>
      <c r="D1029" s="401"/>
      <c r="E1029" s="402"/>
      <c r="F1029" s="402"/>
      <c r="G1029" s="402"/>
      <c r="H1029" s="402"/>
      <c r="I1029" s="402"/>
      <c r="J1029" s="402"/>
      <c r="K1029" s="403"/>
      <c r="L1029" s="64"/>
      <c r="M1029" s="64"/>
      <c r="N1029" s="64"/>
      <c r="O1029" s="64"/>
      <c r="P1029" s="64"/>
      <c r="Q1029" s="64"/>
      <c r="R1029" s="64"/>
      <c r="S1029" s="64"/>
      <c r="T1029" s="64"/>
      <c r="U1029" s="71" t="s">
        <v>47</v>
      </c>
      <c r="V1029" s="64"/>
      <c r="W1029" s="64"/>
      <c r="X1029" s="70"/>
      <c r="Y1029" s="69"/>
      <c r="Z1029" s="68"/>
      <c r="AB1029" s="63"/>
      <c r="AR1029" s="63"/>
      <c r="BX1029" s="63"/>
    </row>
    <row r="1030" spans="1:76" s="59" customFormat="1" ht="14.25" x14ac:dyDescent="0.2">
      <c r="C1030" s="83"/>
      <c r="D1030" s="401"/>
      <c r="E1030" s="402"/>
      <c r="F1030" s="402"/>
      <c r="G1030" s="402"/>
      <c r="H1030" s="402"/>
      <c r="I1030" s="402"/>
      <c r="J1030" s="402"/>
      <c r="K1030" s="403"/>
      <c r="L1030" s="64"/>
      <c r="M1030" s="64"/>
      <c r="N1030" s="64"/>
      <c r="O1030" s="64"/>
      <c r="P1030" s="64"/>
      <c r="Q1030" s="64"/>
      <c r="R1030" s="64"/>
      <c r="S1030" s="64"/>
      <c r="T1030" s="64"/>
      <c r="U1030" s="64"/>
      <c r="V1030" s="64"/>
      <c r="W1030" s="64"/>
      <c r="X1030" s="67"/>
      <c r="Y1030" s="66"/>
      <c r="Z1030" s="65"/>
      <c r="AB1030" s="63"/>
      <c r="AR1030" s="63"/>
      <c r="BX1030" s="63"/>
    </row>
    <row r="1031" spans="1:76" s="59" customFormat="1" ht="18" x14ac:dyDescent="0.25">
      <c r="A1031" s="75" t="str">
        <f ca="1">HYPERLINK("#"&amp;"'"&amp;A$2&amp;"'!a1","Back to top")</f>
        <v>Back to top</v>
      </c>
      <c r="B1031" s="75"/>
      <c r="C1031" s="64"/>
      <c r="D1031" s="404"/>
      <c r="E1031" s="405"/>
      <c r="F1031" s="405"/>
      <c r="G1031" s="405"/>
      <c r="H1031" s="405"/>
      <c r="I1031" s="405"/>
      <c r="J1031" s="405"/>
      <c r="K1031" s="406"/>
      <c r="W1031" s="64"/>
      <c r="X1031" s="64"/>
      <c r="Y1031" s="64"/>
      <c r="Z1031" s="64"/>
      <c r="AB1031" s="63"/>
      <c r="AR1031" s="60"/>
      <c r="AS1031" s="62"/>
      <c r="AT1031" s="62"/>
      <c r="AU1031" s="61"/>
      <c r="AV1031" s="61"/>
      <c r="AW1031" s="61"/>
      <c r="AX1031" s="61"/>
      <c r="AY1031" s="61"/>
      <c r="AZ1031" s="61"/>
      <c r="BA1031" s="61"/>
      <c r="BB1031" s="61"/>
      <c r="BC1031" s="61"/>
      <c r="BD1031" s="61"/>
      <c r="BE1031" s="61"/>
      <c r="BF1031" s="61"/>
      <c r="BG1031" s="61"/>
      <c r="BH1031" s="61"/>
      <c r="BI1031" s="61"/>
      <c r="BJ1031" s="61"/>
      <c r="BK1031" s="61"/>
      <c r="BL1031" s="61"/>
      <c r="BM1031" s="61"/>
      <c r="BN1031" s="61"/>
      <c r="BO1031" s="61"/>
      <c r="BP1031" s="61"/>
      <c r="BQ1031" s="61"/>
      <c r="BR1031" s="61"/>
      <c r="BS1031" s="61"/>
      <c r="BT1031" s="61"/>
      <c r="BU1031" s="61"/>
      <c r="BV1031" s="61"/>
      <c r="BW1031" s="61"/>
      <c r="BX1031" s="60"/>
    </row>
    <row r="1032" spans="1:76" s="59" customFormat="1" ht="14.25" x14ac:dyDescent="0.2">
      <c r="AB1032" s="63"/>
      <c r="AR1032" s="63"/>
      <c r="BX1032" s="63"/>
    </row>
    <row r="1033" spans="1:76" s="59" customFormat="1" ht="14.25" x14ac:dyDescent="0.2">
      <c r="AB1033" s="63"/>
      <c r="AR1033" s="63"/>
      <c r="BX1033" s="63"/>
    </row>
    <row r="1034" spans="1:76" s="2" customFormat="1" ht="15.75" x14ac:dyDescent="0.25">
      <c r="A1034" s="134">
        <f>1+A998</f>
        <v>28</v>
      </c>
      <c r="B1034" s="134"/>
      <c r="C1034" s="133" t="s">
        <v>100</v>
      </c>
      <c r="D1034" s="132"/>
      <c r="E1034" s="132"/>
      <c r="F1034" s="132"/>
      <c r="G1034" s="132"/>
      <c r="H1034" s="132"/>
      <c r="K1034" s="132"/>
      <c r="L1034" s="132"/>
      <c r="M1034" s="131"/>
      <c r="N1034" s="131"/>
      <c r="O1034" s="131"/>
      <c r="AS1034" s="130">
        <f>A1034</f>
        <v>28</v>
      </c>
      <c r="AT1034" s="130" t="str">
        <f>C1034</f>
        <v>VARIABLE28</v>
      </c>
    </row>
    <row r="1035" spans="1:76" s="59" customFormat="1" x14ac:dyDescent="0.25">
      <c r="A1035" s="83"/>
      <c r="B1035" s="83"/>
      <c r="C1035" s="83"/>
      <c r="D1035" s="129"/>
      <c r="E1035" s="129"/>
      <c r="F1035" s="129"/>
      <c r="G1035" s="129"/>
      <c r="H1035" s="129"/>
      <c r="K1035" s="129"/>
      <c r="L1035" s="129"/>
      <c r="M1035" s="64"/>
      <c r="N1035" s="64"/>
      <c r="O1035" s="64"/>
      <c r="AB1035" s="63"/>
      <c r="AR1035" s="63"/>
      <c r="AS1035" s="89"/>
      <c r="AT1035" s="89"/>
      <c r="AU1035" s="89"/>
      <c r="AV1035" s="89"/>
      <c r="AW1035" s="128" t="e">
        <f>IF($AV$45="Region",'[1]Advanced Controls'!$A$59,'[1]AEZ Data'!$A$78)</f>
        <v>#REF!</v>
      </c>
      <c r="AX1035" s="128"/>
      <c r="AY1035" s="89"/>
      <c r="AZ1035" s="128" t="e">
        <f>IF($AV$45="Region",'[1]Advanced Controls'!$A$60,'[1]AEZ Data'!$A$80)</f>
        <v>#REF!</v>
      </c>
      <c r="BA1035" s="128"/>
      <c r="BB1035" s="89"/>
      <c r="BC1035" s="128" t="e">
        <f>IF($AV$45="Region",'[1]Advanced Controls'!$A$61,'[1]AEZ Data'!$A$79)</f>
        <v>#REF!</v>
      </c>
      <c r="BD1035" s="128"/>
      <c r="BE1035" s="89"/>
      <c r="BF1035" s="128" t="e">
        <f>IF($AV$45="Region",'[1]Advanced Controls'!$A$62,'[1]AEZ Data'!$A$81)</f>
        <v>#REF!</v>
      </c>
      <c r="BG1035" s="128"/>
      <c r="BH1035" s="89"/>
      <c r="BI1035" s="128" t="e">
        <f>IF($AV$45="Region",'[1]Advanced Controls'!$A$63,'[1]AEZ Data'!$A$82)</f>
        <v>#REF!</v>
      </c>
      <c r="BJ1035" s="128"/>
      <c r="BK1035" s="89"/>
      <c r="BL1035" s="128" t="s">
        <v>90</v>
      </c>
      <c r="BM1035" s="128"/>
      <c r="BN1035" s="89"/>
      <c r="BO1035" s="128" t="s">
        <v>89</v>
      </c>
      <c r="BP1035" s="128"/>
      <c r="BQ1035" s="89"/>
      <c r="BR1035" s="128" t="s">
        <v>88</v>
      </c>
      <c r="BS1035" s="128"/>
      <c r="BT1035" s="89"/>
      <c r="BU1035" s="128" t="s">
        <v>87</v>
      </c>
      <c r="BV1035" s="128"/>
      <c r="BW1035" s="89"/>
      <c r="BX1035" s="63"/>
    </row>
    <row r="1036" spans="1:76" s="59" customFormat="1" ht="45.75" thickBot="1" x14ac:dyDescent="0.3">
      <c r="A1036" s="92" t="s">
        <v>86</v>
      </c>
      <c r="B1036" s="127" t="s">
        <v>85</v>
      </c>
      <c r="C1036" s="124" t="s">
        <v>84</v>
      </c>
      <c r="D1036" s="126" t="s">
        <v>83</v>
      </c>
      <c r="E1036" s="126" t="s">
        <v>82</v>
      </c>
      <c r="F1036" s="124" t="s">
        <v>81</v>
      </c>
      <c r="G1036" s="125" t="s">
        <v>80</v>
      </c>
      <c r="H1036" s="124" t="s">
        <v>79</v>
      </c>
      <c r="I1036" s="124" t="s">
        <v>78</v>
      </c>
      <c r="J1036" s="124" t="s">
        <v>77</v>
      </c>
      <c r="K1036" s="123" t="s">
        <v>76</v>
      </c>
      <c r="L1036" s="122" t="s">
        <v>75</v>
      </c>
      <c r="M1036" s="121" t="s">
        <v>74</v>
      </c>
      <c r="N1036" s="119" t="s">
        <v>73</v>
      </c>
      <c r="O1036" s="120" t="s">
        <v>72</v>
      </c>
      <c r="P1036" s="119" t="s">
        <v>71</v>
      </c>
      <c r="Q1036" s="441"/>
      <c r="R1036" s="441"/>
      <c r="S1036" s="114"/>
      <c r="T1036" s="118" t="s">
        <v>70</v>
      </c>
      <c r="U1036" s="117" t="s">
        <v>66</v>
      </c>
      <c r="V1036" s="117" t="s">
        <v>65</v>
      </c>
      <c r="W1036" s="117" t="s">
        <v>69</v>
      </c>
      <c r="X1036" s="116" t="s">
        <v>68</v>
      </c>
      <c r="Y1036" s="114"/>
      <c r="Z1036" s="114"/>
      <c r="AB1036" s="63"/>
      <c r="AR1036" s="63"/>
      <c r="AS1036" s="114"/>
      <c r="AT1036" s="114"/>
      <c r="AU1036" s="116" t="s">
        <v>67</v>
      </c>
      <c r="AV1036" s="114"/>
      <c r="AW1036" s="115" t="s">
        <v>66</v>
      </c>
      <c r="AX1036" s="115" t="s">
        <v>65</v>
      </c>
      <c r="AY1036" s="114"/>
      <c r="AZ1036" s="115" t="s">
        <v>66</v>
      </c>
      <c r="BA1036" s="115" t="s">
        <v>65</v>
      </c>
      <c r="BB1036" s="114"/>
      <c r="BC1036" s="115" t="s">
        <v>66</v>
      </c>
      <c r="BD1036" s="115" t="s">
        <v>65</v>
      </c>
      <c r="BE1036" s="114"/>
      <c r="BF1036" s="115" t="s">
        <v>66</v>
      </c>
      <c r="BG1036" s="115" t="s">
        <v>65</v>
      </c>
      <c r="BH1036" s="114"/>
      <c r="BI1036" s="115" t="s">
        <v>66</v>
      </c>
      <c r="BJ1036" s="115" t="s">
        <v>65</v>
      </c>
      <c r="BK1036" s="114"/>
      <c r="BL1036" s="115" t="s">
        <v>66</v>
      </c>
      <c r="BM1036" s="115" t="s">
        <v>65</v>
      </c>
      <c r="BN1036" s="114"/>
      <c r="BO1036" s="115" t="s">
        <v>66</v>
      </c>
      <c r="BP1036" s="115" t="s">
        <v>65</v>
      </c>
      <c r="BQ1036" s="114"/>
      <c r="BR1036" s="115" t="s">
        <v>66</v>
      </c>
      <c r="BS1036" s="115" t="s">
        <v>65</v>
      </c>
      <c r="BT1036" s="114"/>
      <c r="BU1036" s="115" t="s">
        <v>66</v>
      </c>
      <c r="BV1036" s="115" t="s">
        <v>65</v>
      </c>
      <c r="BW1036" s="114"/>
      <c r="BX1036" s="63"/>
    </row>
    <row r="1037" spans="1:76" s="59" customFormat="1" x14ac:dyDescent="0.25">
      <c r="A1037" s="83">
        <v>1</v>
      </c>
      <c r="B1037" s="109" t="str">
        <f t="shared" ref="B1037:B1056" si="633">CONCATENATE(E1037,": ",C1037)</f>
        <v xml:space="preserve">: </v>
      </c>
      <c r="C1037" s="108"/>
      <c r="D1037" s="108"/>
      <c r="E1037" s="108"/>
      <c r="F1037" s="113"/>
      <c r="G1037" s="108"/>
      <c r="H1037" s="107"/>
      <c r="I1037" s="106"/>
      <c r="J1037" s="106"/>
      <c r="K1037" s="110"/>
      <c r="L1037" s="110"/>
      <c r="M1037" s="111"/>
      <c r="N1037" s="105"/>
      <c r="O1037" s="105"/>
      <c r="P1037" s="104"/>
      <c r="Q1037" s="440"/>
      <c r="R1037" s="440"/>
      <c r="S1037" s="64"/>
      <c r="T1037" s="103"/>
      <c r="U1037" s="101" t="str">
        <f t="shared" ref="U1037:U1056" si="634">IF(T1037="Y","",IF(AND(M1037="",K1037=""),"",IF(M1037="",K1037,M1037)))</f>
        <v/>
      </c>
      <c r="V1037" s="102" t="str">
        <f t="shared" ref="V1037:V1056" si="635">IF(U1037="","",IF($U$1065="Y",W1037,IF(U1037&gt;=$U$1057-$AD$36*$U$1061,IF(U1037&lt;=$U$1057+$AD$36*$U$1061,U1037,""),"")))</f>
        <v/>
      </c>
      <c r="W1037" s="101" t="str">
        <f t="shared" ref="W1037:W1056" si="636">IF(T1037="Y","",IF(AND(M1037="",K1037=""),"",IF(M1037="",K1037*O1037,M1037*O1037)))</f>
        <v/>
      </c>
      <c r="X1037" s="100" t="str">
        <f t="shared" ref="X1037:X1056" si="637">IF(AND(N1037="",L1037=""),"",IF(N1037="",L1037,N1037))</f>
        <v/>
      </c>
      <c r="Y1037" s="89"/>
      <c r="Z1037" s="89"/>
      <c r="AB1037" s="63"/>
      <c r="AR1037" s="63"/>
      <c r="AS1037" s="89"/>
      <c r="AT1037" s="89"/>
      <c r="AU1037" s="112" t="str">
        <f>$W1037</f>
        <v/>
      </c>
      <c r="AV1037" s="89"/>
      <c r="AW1037" s="98" t="e">
        <f t="shared" ref="AW1037:AW1056" si="638">IF($AV$45="region",IF($E1037=AW$763,$U1037,""),IF($G1037=AW$763,$U1037,""))</f>
        <v>#REF!</v>
      </c>
      <c r="AX1037" s="98" t="e">
        <f t="shared" ref="AX1037:AX1056" si="639">IF($AV$45="Region",IF($E1037=AW$763,$V1037,""),IF($G1037=AW$763,$V1037,""))</f>
        <v>#REF!</v>
      </c>
      <c r="AY1037" s="89"/>
      <c r="AZ1037" s="98" t="e">
        <f t="shared" ref="AZ1037:AZ1056" si="640">IF($AV$45="region",IF($E1037=AZ$763,$U1037,""),IF($G1037=AZ$763,$U1037,""))</f>
        <v>#REF!</v>
      </c>
      <c r="BA1037" s="98" t="e">
        <f t="shared" ref="BA1037:BA1056" si="641">IF($AV$45="Region",IF($E1037=AZ$763,$V1037,""),IF($G1037=AZ$763,$V1037,""))</f>
        <v>#REF!</v>
      </c>
      <c r="BB1037" s="89"/>
      <c r="BC1037" s="98" t="e">
        <f t="shared" ref="BC1037:BC1056" si="642">IF($AV$45="region",IF($E1037=BC$763,$U1037,""),IF($G1037=BC$763,$U1037,""))</f>
        <v>#REF!</v>
      </c>
      <c r="BD1037" s="98" t="e">
        <f t="shared" ref="BD1037:BD1056" si="643">IF($AV$45="Region",IF($E1037=BC$763,$V1037,""),IF($G1037=BC$763,$V1037,""))</f>
        <v>#REF!</v>
      </c>
      <c r="BE1037" s="89"/>
      <c r="BF1037" s="98" t="e">
        <f t="shared" ref="BF1037:BF1056" si="644">IF($AV$45="region",IF($E1037=BF$763,$U1037,""),IF($G1037=BF$763,$U1037,""))</f>
        <v>#REF!</v>
      </c>
      <c r="BG1037" s="98" t="e">
        <f t="shared" ref="BG1037:BG1056" si="645">IF($AV$45="Region",IF($E1037=BF$763,$V1037,""),IF($G1037=BF$763,$V1037,""))</f>
        <v>#REF!</v>
      </c>
      <c r="BH1037" s="89"/>
      <c r="BI1037" s="98" t="e">
        <f t="shared" ref="BI1037:BI1056" si="646">IF($AV$45="region",IF($E1037=BI$763,$U1037,""),IF($G1037=BI$763,$U1037,""))</f>
        <v>#REF!</v>
      </c>
      <c r="BJ1037" s="98" t="e">
        <f t="shared" ref="BJ1037:BJ1056" si="647">IF($AV$45="Region",IF($E1037=BI$763,$V1037,""),IF($G1037=BI$763,$V1037,""))</f>
        <v>#REF!</v>
      </c>
      <c r="BK1037" s="89"/>
      <c r="BL1037" s="98" t="str">
        <f t="shared" ref="BL1037:BL1056" si="648">IF($E1037=$BL$48,U1037,"")</f>
        <v/>
      </c>
      <c r="BM1037" s="98" t="str">
        <f t="shared" ref="BM1037:BM1056" si="649">IF($E1037=$BL$48,V1037,"")</f>
        <v/>
      </c>
      <c r="BN1037" s="89"/>
      <c r="BO1037" s="98" t="str">
        <f t="shared" ref="BO1037:BO1056" si="650">IF($E1037=$BO$48,U1037,"")</f>
        <v/>
      </c>
      <c r="BP1037" s="98" t="str">
        <f t="shared" ref="BP1037:BP1056" si="651">IF($E1037=$BO$48,V1037,"")</f>
        <v/>
      </c>
      <c r="BQ1037" s="89"/>
      <c r="BR1037" s="98" t="str">
        <f t="shared" ref="BR1037:BR1056" si="652">IF($E1037=$BR$48,U1037,"")</f>
        <v/>
      </c>
      <c r="BS1037" s="98" t="str">
        <f t="shared" ref="BS1037:BS1056" si="653">IF($E1037=$BR$48,V1037,"")</f>
        <v/>
      </c>
      <c r="BT1037" s="89"/>
      <c r="BU1037" s="98" t="str">
        <f t="shared" ref="BU1037:BU1056" si="654">IF($E1037=$BU$48,U1037,"")</f>
        <v/>
      </c>
      <c r="BV1037" s="98" t="str">
        <f t="shared" ref="BV1037:BV1056" si="655">IF($E1037=$BU$48,V1037,"")</f>
        <v/>
      </c>
      <c r="BW1037" s="89"/>
      <c r="BX1037" s="63"/>
    </row>
    <row r="1038" spans="1:76" s="59" customFormat="1" x14ac:dyDescent="0.25">
      <c r="A1038" s="83">
        <v>2</v>
      </c>
      <c r="B1038" s="109" t="str">
        <f t="shared" si="633"/>
        <v xml:space="preserve">: </v>
      </c>
      <c r="C1038" s="108"/>
      <c r="D1038" s="108"/>
      <c r="E1038" s="108"/>
      <c r="F1038" s="108"/>
      <c r="G1038" s="108"/>
      <c r="H1038" s="107"/>
      <c r="I1038" s="106"/>
      <c r="J1038" s="106"/>
      <c r="K1038" s="105"/>
      <c r="L1038" s="110"/>
      <c r="M1038" s="111"/>
      <c r="N1038" s="105"/>
      <c r="O1038" s="105"/>
      <c r="P1038" s="104"/>
      <c r="Q1038" s="440"/>
      <c r="R1038" s="440"/>
      <c r="S1038" s="64"/>
      <c r="T1038" s="103"/>
      <c r="U1038" s="101" t="str">
        <f t="shared" si="634"/>
        <v/>
      </c>
      <c r="V1038" s="102" t="str">
        <f t="shared" si="635"/>
        <v/>
      </c>
      <c r="W1038" s="101" t="str">
        <f t="shared" si="636"/>
        <v/>
      </c>
      <c r="X1038" s="100" t="str">
        <f t="shared" si="637"/>
        <v/>
      </c>
      <c r="Y1038" s="89"/>
      <c r="Z1038" s="89"/>
      <c r="AB1038" s="63"/>
      <c r="AR1038" s="63"/>
      <c r="AS1038" s="89"/>
      <c r="AT1038" s="89"/>
      <c r="AU1038" s="99"/>
      <c r="AV1038" s="89"/>
      <c r="AW1038" s="98" t="e">
        <f t="shared" si="638"/>
        <v>#REF!</v>
      </c>
      <c r="AX1038" s="98" t="e">
        <f t="shared" si="639"/>
        <v>#REF!</v>
      </c>
      <c r="AY1038" s="89"/>
      <c r="AZ1038" s="98" t="e">
        <f t="shared" si="640"/>
        <v>#REF!</v>
      </c>
      <c r="BA1038" s="98" t="e">
        <f t="shared" si="641"/>
        <v>#REF!</v>
      </c>
      <c r="BB1038" s="89"/>
      <c r="BC1038" s="98" t="e">
        <f t="shared" si="642"/>
        <v>#REF!</v>
      </c>
      <c r="BD1038" s="98" t="e">
        <f t="shared" si="643"/>
        <v>#REF!</v>
      </c>
      <c r="BE1038" s="89"/>
      <c r="BF1038" s="98" t="e">
        <f t="shared" si="644"/>
        <v>#REF!</v>
      </c>
      <c r="BG1038" s="98" t="e">
        <f t="shared" si="645"/>
        <v>#REF!</v>
      </c>
      <c r="BH1038" s="89"/>
      <c r="BI1038" s="98" t="e">
        <f t="shared" si="646"/>
        <v>#REF!</v>
      </c>
      <c r="BJ1038" s="98" t="e">
        <f t="shared" si="647"/>
        <v>#REF!</v>
      </c>
      <c r="BK1038" s="89"/>
      <c r="BL1038" s="98" t="str">
        <f t="shared" si="648"/>
        <v/>
      </c>
      <c r="BM1038" s="98" t="str">
        <f t="shared" si="649"/>
        <v/>
      </c>
      <c r="BN1038" s="89"/>
      <c r="BO1038" s="98" t="str">
        <f t="shared" si="650"/>
        <v/>
      </c>
      <c r="BP1038" s="98" t="str">
        <f t="shared" si="651"/>
        <v/>
      </c>
      <c r="BQ1038" s="89"/>
      <c r="BR1038" s="98" t="str">
        <f t="shared" si="652"/>
        <v/>
      </c>
      <c r="BS1038" s="98" t="str">
        <f t="shared" si="653"/>
        <v/>
      </c>
      <c r="BT1038" s="89"/>
      <c r="BU1038" s="98" t="str">
        <f t="shared" si="654"/>
        <v/>
      </c>
      <c r="BV1038" s="98" t="str">
        <f t="shared" si="655"/>
        <v/>
      </c>
      <c r="BW1038" s="89"/>
      <c r="BX1038" s="63"/>
    </row>
    <row r="1039" spans="1:76" s="59" customFormat="1" x14ac:dyDescent="0.25">
      <c r="A1039" s="83">
        <v>3</v>
      </c>
      <c r="B1039" s="109" t="str">
        <f t="shared" si="633"/>
        <v xml:space="preserve">: </v>
      </c>
      <c r="C1039" s="106"/>
      <c r="D1039" s="106"/>
      <c r="E1039" s="108"/>
      <c r="F1039" s="106"/>
      <c r="G1039" s="108"/>
      <c r="H1039" s="107"/>
      <c r="I1039" s="106"/>
      <c r="J1039" s="106"/>
      <c r="K1039" s="104"/>
      <c r="L1039" s="110"/>
      <c r="M1039" s="111"/>
      <c r="N1039" s="105"/>
      <c r="O1039" s="105"/>
      <c r="P1039" s="104"/>
      <c r="Q1039" s="440"/>
      <c r="R1039" s="440"/>
      <c r="S1039" s="64"/>
      <c r="T1039" s="103"/>
      <c r="U1039" s="101" t="str">
        <f t="shared" si="634"/>
        <v/>
      </c>
      <c r="V1039" s="102" t="str">
        <f t="shared" si="635"/>
        <v/>
      </c>
      <c r="W1039" s="101" t="str">
        <f t="shared" si="636"/>
        <v/>
      </c>
      <c r="X1039" s="100" t="str">
        <f t="shared" si="637"/>
        <v/>
      </c>
      <c r="Y1039" s="89"/>
      <c r="Z1039" s="89"/>
      <c r="AB1039" s="63"/>
      <c r="AR1039" s="63"/>
      <c r="AS1039" s="89"/>
      <c r="AT1039" s="89"/>
      <c r="AU1039" s="99"/>
      <c r="AV1039" s="89"/>
      <c r="AW1039" s="98" t="e">
        <f t="shared" si="638"/>
        <v>#REF!</v>
      </c>
      <c r="AX1039" s="98" t="e">
        <f t="shared" si="639"/>
        <v>#REF!</v>
      </c>
      <c r="AY1039" s="89"/>
      <c r="AZ1039" s="98" t="e">
        <f t="shared" si="640"/>
        <v>#REF!</v>
      </c>
      <c r="BA1039" s="98" t="e">
        <f t="shared" si="641"/>
        <v>#REF!</v>
      </c>
      <c r="BB1039" s="89"/>
      <c r="BC1039" s="98" t="e">
        <f t="shared" si="642"/>
        <v>#REF!</v>
      </c>
      <c r="BD1039" s="98" t="e">
        <f t="shared" si="643"/>
        <v>#REF!</v>
      </c>
      <c r="BE1039" s="89"/>
      <c r="BF1039" s="98" t="e">
        <f t="shared" si="644"/>
        <v>#REF!</v>
      </c>
      <c r="BG1039" s="98" t="e">
        <f t="shared" si="645"/>
        <v>#REF!</v>
      </c>
      <c r="BH1039" s="89"/>
      <c r="BI1039" s="98" t="e">
        <f t="shared" si="646"/>
        <v>#REF!</v>
      </c>
      <c r="BJ1039" s="98" t="e">
        <f t="shared" si="647"/>
        <v>#REF!</v>
      </c>
      <c r="BK1039" s="89"/>
      <c r="BL1039" s="98" t="str">
        <f t="shared" si="648"/>
        <v/>
      </c>
      <c r="BM1039" s="98" t="str">
        <f t="shared" si="649"/>
        <v/>
      </c>
      <c r="BN1039" s="89"/>
      <c r="BO1039" s="98" t="str">
        <f t="shared" si="650"/>
        <v/>
      </c>
      <c r="BP1039" s="98" t="str">
        <f t="shared" si="651"/>
        <v/>
      </c>
      <c r="BQ1039" s="89"/>
      <c r="BR1039" s="98" t="str">
        <f t="shared" si="652"/>
        <v/>
      </c>
      <c r="BS1039" s="98" t="str">
        <f t="shared" si="653"/>
        <v/>
      </c>
      <c r="BT1039" s="89"/>
      <c r="BU1039" s="98" t="str">
        <f t="shared" si="654"/>
        <v/>
      </c>
      <c r="BV1039" s="98" t="str">
        <f t="shared" si="655"/>
        <v/>
      </c>
      <c r="BW1039" s="89"/>
      <c r="BX1039" s="63"/>
    </row>
    <row r="1040" spans="1:76" s="59" customFormat="1" x14ac:dyDescent="0.25">
      <c r="A1040" s="83">
        <v>4</v>
      </c>
      <c r="B1040" s="109" t="str">
        <f t="shared" si="633"/>
        <v xml:space="preserve">: </v>
      </c>
      <c r="C1040" s="106"/>
      <c r="D1040" s="106"/>
      <c r="E1040" s="108"/>
      <c r="F1040" s="106"/>
      <c r="G1040" s="108"/>
      <c r="H1040" s="107"/>
      <c r="I1040" s="106"/>
      <c r="J1040" s="106"/>
      <c r="K1040" s="104"/>
      <c r="L1040" s="110"/>
      <c r="M1040" s="111"/>
      <c r="N1040" s="105"/>
      <c r="O1040" s="105"/>
      <c r="P1040" s="104"/>
      <c r="Q1040" s="440"/>
      <c r="R1040" s="440"/>
      <c r="S1040" s="64"/>
      <c r="T1040" s="103"/>
      <c r="U1040" s="101" t="str">
        <f t="shared" si="634"/>
        <v/>
      </c>
      <c r="V1040" s="102" t="str">
        <f t="shared" si="635"/>
        <v/>
      </c>
      <c r="W1040" s="101" t="str">
        <f t="shared" si="636"/>
        <v/>
      </c>
      <c r="X1040" s="100" t="str">
        <f t="shared" si="637"/>
        <v/>
      </c>
      <c r="Y1040" s="89"/>
      <c r="Z1040" s="89"/>
      <c r="AB1040" s="63"/>
      <c r="AR1040" s="63"/>
      <c r="AS1040" s="89"/>
      <c r="AT1040" s="89"/>
      <c r="AU1040" s="99"/>
      <c r="AV1040" s="89"/>
      <c r="AW1040" s="98" t="e">
        <f t="shared" si="638"/>
        <v>#REF!</v>
      </c>
      <c r="AX1040" s="98" t="e">
        <f t="shared" si="639"/>
        <v>#REF!</v>
      </c>
      <c r="AY1040" s="89"/>
      <c r="AZ1040" s="98" t="e">
        <f t="shared" si="640"/>
        <v>#REF!</v>
      </c>
      <c r="BA1040" s="98" t="e">
        <f t="shared" si="641"/>
        <v>#REF!</v>
      </c>
      <c r="BB1040" s="89"/>
      <c r="BC1040" s="98" t="e">
        <f t="shared" si="642"/>
        <v>#REF!</v>
      </c>
      <c r="BD1040" s="98" t="e">
        <f t="shared" si="643"/>
        <v>#REF!</v>
      </c>
      <c r="BE1040" s="89"/>
      <c r="BF1040" s="98" t="e">
        <f t="shared" si="644"/>
        <v>#REF!</v>
      </c>
      <c r="BG1040" s="98" t="e">
        <f t="shared" si="645"/>
        <v>#REF!</v>
      </c>
      <c r="BH1040" s="89"/>
      <c r="BI1040" s="98" t="e">
        <f t="shared" si="646"/>
        <v>#REF!</v>
      </c>
      <c r="BJ1040" s="98" t="e">
        <f t="shared" si="647"/>
        <v>#REF!</v>
      </c>
      <c r="BK1040" s="89"/>
      <c r="BL1040" s="98" t="str">
        <f t="shared" si="648"/>
        <v/>
      </c>
      <c r="BM1040" s="98" t="str">
        <f t="shared" si="649"/>
        <v/>
      </c>
      <c r="BN1040" s="89"/>
      <c r="BO1040" s="98" t="str">
        <f t="shared" si="650"/>
        <v/>
      </c>
      <c r="BP1040" s="98" t="str">
        <f t="shared" si="651"/>
        <v/>
      </c>
      <c r="BQ1040" s="89"/>
      <c r="BR1040" s="98" t="str">
        <f t="shared" si="652"/>
        <v/>
      </c>
      <c r="BS1040" s="98" t="str">
        <f t="shared" si="653"/>
        <v/>
      </c>
      <c r="BT1040" s="89"/>
      <c r="BU1040" s="98" t="str">
        <f t="shared" si="654"/>
        <v/>
      </c>
      <c r="BV1040" s="98" t="str">
        <f t="shared" si="655"/>
        <v/>
      </c>
      <c r="BW1040" s="89"/>
      <c r="BX1040" s="63"/>
    </row>
    <row r="1041" spans="1:76" s="59" customFormat="1" x14ac:dyDescent="0.25">
      <c r="A1041" s="83">
        <v>5</v>
      </c>
      <c r="B1041" s="109" t="str">
        <f t="shared" si="633"/>
        <v xml:space="preserve">: </v>
      </c>
      <c r="C1041" s="106"/>
      <c r="D1041" s="106"/>
      <c r="E1041" s="108"/>
      <c r="F1041" s="106"/>
      <c r="G1041" s="108"/>
      <c r="H1041" s="107"/>
      <c r="I1041" s="106"/>
      <c r="J1041" s="106"/>
      <c r="K1041" s="104"/>
      <c r="L1041" s="110"/>
      <c r="M1041" s="111"/>
      <c r="N1041" s="105"/>
      <c r="O1041" s="105"/>
      <c r="P1041" s="104"/>
      <c r="Q1041" s="440"/>
      <c r="R1041" s="440"/>
      <c r="S1041" s="64"/>
      <c r="T1041" s="103"/>
      <c r="U1041" s="101" t="str">
        <f t="shared" si="634"/>
        <v/>
      </c>
      <c r="V1041" s="102" t="str">
        <f t="shared" si="635"/>
        <v/>
      </c>
      <c r="W1041" s="101" t="str">
        <f t="shared" si="636"/>
        <v/>
      </c>
      <c r="X1041" s="100" t="str">
        <f t="shared" si="637"/>
        <v/>
      </c>
      <c r="Y1041" s="89"/>
      <c r="Z1041" s="89"/>
      <c r="AB1041" s="63"/>
      <c r="AR1041" s="63"/>
      <c r="AS1041" s="89"/>
      <c r="AT1041" s="89"/>
      <c r="AU1041" s="99"/>
      <c r="AV1041" s="89"/>
      <c r="AW1041" s="98" t="e">
        <f t="shared" si="638"/>
        <v>#REF!</v>
      </c>
      <c r="AX1041" s="98" t="e">
        <f t="shared" si="639"/>
        <v>#REF!</v>
      </c>
      <c r="AY1041" s="89"/>
      <c r="AZ1041" s="98" t="e">
        <f t="shared" si="640"/>
        <v>#REF!</v>
      </c>
      <c r="BA1041" s="98" t="e">
        <f t="shared" si="641"/>
        <v>#REF!</v>
      </c>
      <c r="BB1041" s="89"/>
      <c r="BC1041" s="98" t="e">
        <f t="shared" si="642"/>
        <v>#REF!</v>
      </c>
      <c r="BD1041" s="98" t="e">
        <f t="shared" si="643"/>
        <v>#REF!</v>
      </c>
      <c r="BE1041" s="89"/>
      <c r="BF1041" s="98" t="e">
        <f t="shared" si="644"/>
        <v>#REF!</v>
      </c>
      <c r="BG1041" s="98" t="e">
        <f t="shared" si="645"/>
        <v>#REF!</v>
      </c>
      <c r="BH1041" s="89"/>
      <c r="BI1041" s="98" t="e">
        <f t="shared" si="646"/>
        <v>#REF!</v>
      </c>
      <c r="BJ1041" s="98" t="e">
        <f t="shared" si="647"/>
        <v>#REF!</v>
      </c>
      <c r="BK1041" s="89"/>
      <c r="BL1041" s="98" t="str">
        <f t="shared" si="648"/>
        <v/>
      </c>
      <c r="BM1041" s="98" t="str">
        <f t="shared" si="649"/>
        <v/>
      </c>
      <c r="BN1041" s="89"/>
      <c r="BO1041" s="98" t="str">
        <f t="shared" si="650"/>
        <v/>
      </c>
      <c r="BP1041" s="98" t="str">
        <f t="shared" si="651"/>
        <v/>
      </c>
      <c r="BQ1041" s="89"/>
      <c r="BR1041" s="98" t="str">
        <f t="shared" si="652"/>
        <v/>
      </c>
      <c r="BS1041" s="98" t="str">
        <f t="shared" si="653"/>
        <v/>
      </c>
      <c r="BT1041" s="89"/>
      <c r="BU1041" s="98" t="str">
        <f t="shared" si="654"/>
        <v/>
      </c>
      <c r="BV1041" s="98" t="str">
        <f t="shared" si="655"/>
        <v/>
      </c>
      <c r="BW1041" s="89"/>
      <c r="BX1041" s="63"/>
    </row>
    <row r="1042" spans="1:76" s="59" customFormat="1" x14ac:dyDescent="0.25">
      <c r="A1042" s="83">
        <v>6</v>
      </c>
      <c r="B1042" s="109" t="str">
        <f t="shared" si="633"/>
        <v xml:space="preserve">: </v>
      </c>
      <c r="C1042" s="106"/>
      <c r="D1042" s="106"/>
      <c r="E1042" s="108"/>
      <c r="F1042" s="106"/>
      <c r="G1042" s="108"/>
      <c r="H1042" s="107"/>
      <c r="I1042" s="106"/>
      <c r="J1042" s="106"/>
      <c r="K1042" s="104"/>
      <c r="L1042" s="110"/>
      <c r="M1042" s="111"/>
      <c r="N1042" s="105"/>
      <c r="O1042" s="105"/>
      <c r="P1042" s="104"/>
      <c r="Q1042" s="440"/>
      <c r="R1042" s="440"/>
      <c r="S1042" s="64"/>
      <c r="T1042" s="103"/>
      <c r="U1042" s="101" t="str">
        <f t="shared" si="634"/>
        <v/>
      </c>
      <c r="V1042" s="102" t="str">
        <f t="shared" si="635"/>
        <v/>
      </c>
      <c r="W1042" s="101" t="str">
        <f t="shared" si="636"/>
        <v/>
      </c>
      <c r="X1042" s="100" t="str">
        <f t="shared" si="637"/>
        <v/>
      </c>
      <c r="Y1042" s="89"/>
      <c r="Z1042" s="89"/>
      <c r="AB1042" s="63"/>
      <c r="AR1042" s="63"/>
      <c r="AS1042" s="89"/>
      <c r="AT1042" s="89"/>
      <c r="AU1042" s="99"/>
      <c r="AV1042" s="89"/>
      <c r="AW1042" s="98" t="e">
        <f t="shared" si="638"/>
        <v>#REF!</v>
      </c>
      <c r="AX1042" s="98" t="e">
        <f t="shared" si="639"/>
        <v>#REF!</v>
      </c>
      <c r="AY1042" s="89"/>
      <c r="AZ1042" s="98" t="e">
        <f t="shared" si="640"/>
        <v>#REF!</v>
      </c>
      <c r="BA1042" s="98" t="e">
        <f t="shared" si="641"/>
        <v>#REF!</v>
      </c>
      <c r="BB1042" s="89"/>
      <c r="BC1042" s="98" t="e">
        <f t="shared" si="642"/>
        <v>#REF!</v>
      </c>
      <c r="BD1042" s="98" t="e">
        <f t="shared" si="643"/>
        <v>#REF!</v>
      </c>
      <c r="BE1042" s="89"/>
      <c r="BF1042" s="98" t="e">
        <f t="shared" si="644"/>
        <v>#REF!</v>
      </c>
      <c r="BG1042" s="98" t="e">
        <f t="shared" si="645"/>
        <v>#REF!</v>
      </c>
      <c r="BH1042" s="89"/>
      <c r="BI1042" s="98" t="e">
        <f t="shared" si="646"/>
        <v>#REF!</v>
      </c>
      <c r="BJ1042" s="98" t="e">
        <f t="shared" si="647"/>
        <v>#REF!</v>
      </c>
      <c r="BK1042" s="89"/>
      <c r="BL1042" s="98" t="str">
        <f t="shared" si="648"/>
        <v/>
      </c>
      <c r="BM1042" s="98" t="str">
        <f t="shared" si="649"/>
        <v/>
      </c>
      <c r="BN1042" s="89"/>
      <c r="BO1042" s="98" t="str">
        <f t="shared" si="650"/>
        <v/>
      </c>
      <c r="BP1042" s="98" t="str">
        <f t="shared" si="651"/>
        <v/>
      </c>
      <c r="BQ1042" s="89"/>
      <c r="BR1042" s="98" t="str">
        <f t="shared" si="652"/>
        <v/>
      </c>
      <c r="BS1042" s="98" t="str">
        <f t="shared" si="653"/>
        <v/>
      </c>
      <c r="BT1042" s="89"/>
      <c r="BU1042" s="98" t="str">
        <f t="shared" si="654"/>
        <v/>
      </c>
      <c r="BV1042" s="98" t="str">
        <f t="shared" si="655"/>
        <v/>
      </c>
      <c r="BW1042" s="89"/>
      <c r="BX1042" s="63"/>
    </row>
    <row r="1043" spans="1:76" s="59" customFormat="1" x14ac:dyDescent="0.25">
      <c r="A1043" s="83">
        <v>7</v>
      </c>
      <c r="B1043" s="109" t="str">
        <f t="shared" si="633"/>
        <v xml:space="preserve">: </v>
      </c>
      <c r="C1043" s="106"/>
      <c r="D1043" s="106"/>
      <c r="E1043" s="108"/>
      <c r="F1043" s="106"/>
      <c r="G1043" s="108"/>
      <c r="H1043" s="107"/>
      <c r="I1043" s="106"/>
      <c r="J1043" s="106"/>
      <c r="K1043" s="104"/>
      <c r="L1043" s="110"/>
      <c r="M1043" s="111"/>
      <c r="N1043" s="105"/>
      <c r="O1043" s="105"/>
      <c r="P1043" s="104"/>
      <c r="Q1043" s="440"/>
      <c r="R1043" s="440"/>
      <c r="S1043" s="64"/>
      <c r="T1043" s="103"/>
      <c r="U1043" s="101" t="str">
        <f t="shared" si="634"/>
        <v/>
      </c>
      <c r="V1043" s="102" t="str">
        <f t="shared" si="635"/>
        <v/>
      </c>
      <c r="W1043" s="101" t="str">
        <f t="shared" si="636"/>
        <v/>
      </c>
      <c r="X1043" s="100" t="str">
        <f t="shared" si="637"/>
        <v/>
      </c>
      <c r="Y1043" s="89"/>
      <c r="Z1043" s="89"/>
      <c r="AB1043" s="63"/>
      <c r="AR1043" s="63"/>
      <c r="AS1043" s="89"/>
      <c r="AT1043" s="89"/>
      <c r="AU1043" s="99"/>
      <c r="AV1043" s="89"/>
      <c r="AW1043" s="98" t="e">
        <f t="shared" si="638"/>
        <v>#REF!</v>
      </c>
      <c r="AX1043" s="98" t="e">
        <f t="shared" si="639"/>
        <v>#REF!</v>
      </c>
      <c r="AY1043" s="89"/>
      <c r="AZ1043" s="98" t="e">
        <f t="shared" si="640"/>
        <v>#REF!</v>
      </c>
      <c r="BA1043" s="98" t="e">
        <f t="shared" si="641"/>
        <v>#REF!</v>
      </c>
      <c r="BB1043" s="89"/>
      <c r="BC1043" s="98" t="e">
        <f t="shared" si="642"/>
        <v>#REF!</v>
      </c>
      <c r="BD1043" s="98" t="e">
        <f t="shared" si="643"/>
        <v>#REF!</v>
      </c>
      <c r="BE1043" s="89"/>
      <c r="BF1043" s="98" t="e">
        <f t="shared" si="644"/>
        <v>#REF!</v>
      </c>
      <c r="BG1043" s="98" t="e">
        <f t="shared" si="645"/>
        <v>#REF!</v>
      </c>
      <c r="BH1043" s="89"/>
      <c r="BI1043" s="98" t="e">
        <f t="shared" si="646"/>
        <v>#REF!</v>
      </c>
      <c r="BJ1043" s="98" t="e">
        <f t="shared" si="647"/>
        <v>#REF!</v>
      </c>
      <c r="BK1043" s="89"/>
      <c r="BL1043" s="98" t="str">
        <f t="shared" si="648"/>
        <v/>
      </c>
      <c r="BM1043" s="98" t="str">
        <f t="shared" si="649"/>
        <v/>
      </c>
      <c r="BN1043" s="89"/>
      <c r="BO1043" s="98" t="str">
        <f t="shared" si="650"/>
        <v/>
      </c>
      <c r="BP1043" s="98" t="str">
        <f t="shared" si="651"/>
        <v/>
      </c>
      <c r="BQ1043" s="89"/>
      <c r="BR1043" s="98" t="str">
        <f t="shared" si="652"/>
        <v/>
      </c>
      <c r="BS1043" s="98" t="str">
        <f t="shared" si="653"/>
        <v/>
      </c>
      <c r="BT1043" s="89"/>
      <c r="BU1043" s="98" t="str">
        <f t="shared" si="654"/>
        <v/>
      </c>
      <c r="BV1043" s="98" t="str">
        <f t="shared" si="655"/>
        <v/>
      </c>
      <c r="BW1043" s="89"/>
      <c r="BX1043" s="63"/>
    </row>
    <row r="1044" spans="1:76" s="59" customFormat="1" x14ac:dyDescent="0.25">
      <c r="A1044" s="83">
        <v>8</v>
      </c>
      <c r="B1044" s="109" t="str">
        <f t="shared" si="633"/>
        <v xml:space="preserve">: </v>
      </c>
      <c r="C1044" s="106"/>
      <c r="D1044" s="106"/>
      <c r="E1044" s="108"/>
      <c r="F1044" s="106"/>
      <c r="G1044" s="108"/>
      <c r="H1044" s="107"/>
      <c r="I1044" s="106"/>
      <c r="J1044" s="106"/>
      <c r="K1044" s="104"/>
      <c r="L1044" s="110"/>
      <c r="M1044" s="111"/>
      <c r="N1044" s="105"/>
      <c r="O1044" s="105"/>
      <c r="P1044" s="104"/>
      <c r="Q1044" s="440"/>
      <c r="R1044" s="440"/>
      <c r="S1044" s="64"/>
      <c r="T1044" s="103"/>
      <c r="U1044" s="101" t="str">
        <f t="shared" si="634"/>
        <v/>
      </c>
      <c r="V1044" s="102" t="str">
        <f t="shared" si="635"/>
        <v/>
      </c>
      <c r="W1044" s="101" t="str">
        <f t="shared" si="636"/>
        <v/>
      </c>
      <c r="X1044" s="100" t="str">
        <f t="shared" si="637"/>
        <v/>
      </c>
      <c r="Y1044" s="89"/>
      <c r="Z1044" s="89"/>
      <c r="AB1044" s="63"/>
      <c r="AR1044" s="63"/>
      <c r="AS1044" s="89"/>
      <c r="AT1044" s="89"/>
      <c r="AU1044" s="99"/>
      <c r="AV1044" s="89"/>
      <c r="AW1044" s="98" t="e">
        <f t="shared" si="638"/>
        <v>#REF!</v>
      </c>
      <c r="AX1044" s="98" t="e">
        <f t="shared" si="639"/>
        <v>#REF!</v>
      </c>
      <c r="AY1044" s="89"/>
      <c r="AZ1044" s="98" t="e">
        <f t="shared" si="640"/>
        <v>#REF!</v>
      </c>
      <c r="BA1044" s="98" t="e">
        <f t="shared" si="641"/>
        <v>#REF!</v>
      </c>
      <c r="BB1044" s="89"/>
      <c r="BC1044" s="98" t="e">
        <f t="shared" si="642"/>
        <v>#REF!</v>
      </c>
      <c r="BD1044" s="98" t="e">
        <f t="shared" si="643"/>
        <v>#REF!</v>
      </c>
      <c r="BE1044" s="89"/>
      <c r="BF1044" s="98" t="e">
        <f t="shared" si="644"/>
        <v>#REF!</v>
      </c>
      <c r="BG1044" s="98" t="e">
        <f t="shared" si="645"/>
        <v>#REF!</v>
      </c>
      <c r="BH1044" s="89"/>
      <c r="BI1044" s="98" t="e">
        <f t="shared" si="646"/>
        <v>#REF!</v>
      </c>
      <c r="BJ1044" s="98" t="e">
        <f t="shared" si="647"/>
        <v>#REF!</v>
      </c>
      <c r="BK1044" s="89"/>
      <c r="BL1044" s="98" t="str">
        <f t="shared" si="648"/>
        <v/>
      </c>
      <c r="BM1044" s="98" t="str">
        <f t="shared" si="649"/>
        <v/>
      </c>
      <c r="BN1044" s="89"/>
      <c r="BO1044" s="98" t="str">
        <f t="shared" si="650"/>
        <v/>
      </c>
      <c r="BP1044" s="98" t="str">
        <f t="shared" si="651"/>
        <v/>
      </c>
      <c r="BQ1044" s="89"/>
      <c r="BR1044" s="98" t="str">
        <f t="shared" si="652"/>
        <v/>
      </c>
      <c r="BS1044" s="98" t="str">
        <f t="shared" si="653"/>
        <v/>
      </c>
      <c r="BT1044" s="89"/>
      <c r="BU1044" s="98" t="str">
        <f t="shared" si="654"/>
        <v/>
      </c>
      <c r="BV1044" s="98" t="str">
        <f t="shared" si="655"/>
        <v/>
      </c>
      <c r="BW1044" s="89"/>
      <c r="BX1044" s="63"/>
    </row>
    <row r="1045" spans="1:76" s="59" customFormat="1" x14ac:dyDescent="0.25">
      <c r="A1045" s="83">
        <v>9</v>
      </c>
      <c r="B1045" s="109" t="str">
        <f t="shared" si="633"/>
        <v xml:space="preserve">: </v>
      </c>
      <c r="C1045" s="106"/>
      <c r="D1045" s="106"/>
      <c r="E1045" s="108"/>
      <c r="F1045" s="106"/>
      <c r="G1045" s="108"/>
      <c r="H1045" s="107"/>
      <c r="I1045" s="106"/>
      <c r="J1045" s="106"/>
      <c r="K1045" s="104"/>
      <c r="L1045" s="110"/>
      <c r="M1045" s="111"/>
      <c r="N1045" s="105"/>
      <c r="O1045" s="105"/>
      <c r="P1045" s="104"/>
      <c r="Q1045" s="440"/>
      <c r="R1045" s="440"/>
      <c r="S1045" s="64"/>
      <c r="T1045" s="103"/>
      <c r="U1045" s="101" t="str">
        <f t="shared" si="634"/>
        <v/>
      </c>
      <c r="V1045" s="102" t="str">
        <f t="shared" si="635"/>
        <v/>
      </c>
      <c r="W1045" s="101" t="str">
        <f t="shared" si="636"/>
        <v/>
      </c>
      <c r="X1045" s="100" t="str">
        <f t="shared" si="637"/>
        <v/>
      </c>
      <c r="Y1045" s="89"/>
      <c r="Z1045" s="89"/>
      <c r="AB1045" s="63"/>
      <c r="AR1045" s="63"/>
      <c r="AS1045" s="89"/>
      <c r="AT1045" s="89"/>
      <c r="AU1045" s="99"/>
      <c r="AV1045" s="89"/>
      <c r="AW1045" s="98" t="e">
        <f t="shared" si="638"/>
        <v>#REF!</v>
      </c>
      <c r="AX1045" s="98" t="e">
        <f t="shared" si="639"/>
        <v>#REF!</v>
      </c>
      <c r="AY1045" s="89"/>
      <c r="AZ1045" s="98" t="e">
        <f t="shared" si="640"/>
        <v>#REF!</v>
      </c>
      <c r="BA1045" s="98" t="e">
        <f t="shared" si="641"/>
        <v>#REF!</v>
      </c>
      <c r="BB1045" s="89"/>
      <c r="BC1045" s="98" t="e">
        <f t="shared" si="642"/>
        <v>#REF!</v>
      </c>
      <c r="BD1045" s="98" t="e">
        <f t="shared" si="643"/>
        <v>#REF!</v>
      </c>
      <c r="BE1045" s="89"/>
      <c r="BF1045" s="98" t="e">
        <f t="shared" si="644"/>
        <v>#REF!</v>
      </c>
      <c r="BG1045" s="98" t="e">
        <f t="shared" si="645"/>
        <v>#REF!</v>
      </c>
      <c r="BH1045" s="89"/>
      <c r="BI1045" s="98" t="e">
        <f t="shared" si="646"/>
        <v>#REF!</v>
      </c>
      <c r="BJ1045" s="98" t="e">
        <f t="shared" si="647"/>
        <v>#REF!</v>
      </c>
      <c r="BK1045" s="89"/>
      <c r="BL1045" s="98" t="str">
        <f t="shared" si="648"/>
        <v/>
      </c>
      <c r="BM1045" s="98" t="str">
        <f t="shared" si="649"/>
        <v/>
      </c>
      <c r="BN1045" s="89"/>
      <c r="BO1045" s="98" t="str">
        <f t="shared" si="650"/>
        <v/>
      </c>
      <c r="BP1045" s="98" t="str">
        <f t="shared" si="651"/>
        <v/>
      </c>
      <c r="BQ1045" s="89"/>
      <c r="BR1045" s="98" t="str">
        <f t="shared" si="652"/>
        <v/>
      </c>
      <c r="BS1045" s="98" t="str">
        <f t="shared" si="653"/>
        <v/>
      </c>
      <c r="BT1045" s="89"/>
      <c r="BU1045" s="98" t="str">
        <f t="shared" si="654"/>
        <v/>
      </c>
      <c r="BV1045" s="98" t="str">
        <f t="shared" si="655"/>
        <v/>
      </c>
      <c r="BW1045" s="89"/>
      <c r="BX1045" s="63"/>
    </row>
    <row r="1046" spans="1:76" s="59" customFormat="1" x14ac:dyDescent="0.25">
      <c r="A1046" s="83">
        <v>10</v>
      </c>
      <c r="B1046" s="109" t="str">
        <f t="shared" si="633"/>
        <v xml:space="preserve">: </v>
      </c>
      <c r="C1046" s="106"/>
      <c r="D1046" s="106"/>
      <c r="E1046" s="108"/>
      <c r="F1046" s="106"/>
      <c r="G1046" s="108"/>
      <c r="H1046" s="107"/>
      <c r="I1046" s="106"/>
      <c r="J1046" s="106"/>
      <c r="K1046" s="104"/>
      <c r="L1046" s="110"/>
      <c r="M1046" s="111"/>
      <c r="N1046" s="105"/>
      <c r="O1046" s="105"/>
      <c r="P1046" s="104"/>
      <c r="Q1046" s="440"/>
      <c r="R1046" s="440"/>
      <c r="S1046" s="64"/>
      <c r="T1046" s="103"/>
      <c r="U1046" s="101" t="str">
        <f t="shared" si="634"/>
        <v/>
      </c>
      <c r="V1046" s="102" t="str">
        <f t="shared" si="635"/>
        <v/>
      </c>
      <c r="W1046" s="101" t="str">
        <f t="shared" si="636"/>
        <v/>
      </c>
      <c r="X1046" s="100" t="str">
        <f t="shared" si="637"/>
        <v/>
      </c>
      <c r="Y1046" s="89"/>
      <c r="Z1046" s="89"/>
      <c r="AB1046" s="63"/>
      <c r="AR1046" s="63"/>
      <c r="AS1046" s="89"/>
      <c r="AT1046" s="89"/>
      <c r="AU1046" s="99"/>
      <c r="AV1046" s="89"/>
      <c r="AW1046" s="98" t="e">
        <f t="shared" si="638"/>
        <v>#REF!</v>
      </c>
      <c r="AX1046" s="98" t="e">
        <f t="shared" si="639"/>
        <v>#REF!</v>
      </c>
      <c r="AY1046" s="89"/>
      <c r="AZ1046" s="98" t="e">
        <f t="shared" si="640"/>
        <v>#REF!</v>
      </c>
      <c r="BA1046" s="98" t="e">
        <f t="shared" si="641"/>
        <v>#REF!</v>
      </c>
      <c r="BB1046" s="89"/>
      <c r="BC1046" s="98" t="e">
        <f t="shared" si="642"/>
        <v>#REF!</v>
      </c>
      <c r="BD1046" s="98" t="e">
        <f t="shared" si="643"/>
        <v>#REF!</v>
      </c>
      <c r="BE1046" s="89"/>
      <c r="BF1046" s="98" t="e">
        <f t="shared" si="644"/>
        <v>#REF!</v>
      </c>
      <c r="BG1046" s="98" t="e">
        <f t="shared" si="645"/>
        <v>#REF!</v>
      </c>
      <c r="BH1046" s="89"/>
      <c r="BI1046" s="98" t="e">
        <f t="shared" si="646"/>
        <v>#REF!</v>
      </c>
      <c r="BJ1046" s="98" t="e">
        <f t="shared" si="647"/>
        <v>#REF!</v>
      </c>
      <c r="BK1046" s="89"/>
      <c r="BL1046" s="98" t="str">
        <f t="shared" si="648"/>
        <v/>
      </c>
      <c r="BM1046" s="98" t="str">
        <f t="shared" si="649"/>
        <v/>
      </c>
      <c r="BN1046" s="89"/>
      <c r="BO1046" s="98" t="str">
        <f t="shared" si="650"/>
        <v/>
      </c>
      <c r="BP1046" s="98" t="str">
        <f t="shared" si="651"/>
        <v/>
      </c>
      <c r="BQ1046" s="89"/>
      <c r="BR1046" s="98" t="str">
        <f t="shared" si="652"/>
        <v/>
      </c>
      <c r="BS1046" s="98" t="str">
        <f t="shared" si="653"/>
        <v/>
      </c>
      <c r="BT1046" s="89"/>
      <c r="BU1046" s="98" t="str">
        <f t="shared" si="654"/>
        <v/>
      </c>
      <c r="BV1046" s="98" t="str">
        <f t="shared" si="655"/>
        <v/>
      </c>
      <c r="BW1046" s="89"/>
      <c r="BX1046" s="63"/>
    </row>
    <row r="1047" spans="1:76" s="59" customFormat="1" x14ac:dyDescent="0.25">
      <c r="A1047" s="83">
        <v>11</v>
      </c>
      <c r="B1047" s="109" t="str">
        <f t="shared" si="633"/>
        <v xml:space="preserve">: </v>
      </c>
      <c r="C1047" s="106"/>
      <c r="D1047" s="106"/>
      <c r="E1047" s="108"/>
      <c r="F1047" s="106"/>
      <c r="G1047" s="108"/>
      <c r="H1047" s="107"/>
      <c r="I1047" s="106"/>
      <c r="J1047" s="106"/>
      <c r="K1047" s="104"/>
      <c r="L1047" s="110"/>
      <c r="M1047" s="111"/>
      <c r="N1047" s="105"/>
      <c r="O1047" s="105"/>
      <c r="P1047" s="104"/>
      <c r="Q1047" s="440"/>
      <c r="R1047" s="440"/>
      <c r="S1047" s="64"/>
      <c r="T1047" s="103"/>
      <c r="U1047" s="101" t="str">
        <f t="shared" si="634"/>
        <v/>
      </c>
      <c r="V1047" s="102" t="str">
        <f t="shared" si="635"/>
        <v/>
      </c>
      <c r="W1047" s="101" t="str">
        <f t="shared" si="636"/>
        <v/>
      </c>
      <c r="X1047" s="100" t="str">
        <f t="shared" si="637"/>
        <v/>
      </c>
      <c r="Y1047" s="89"/>
      <c r="Z1047" s="89"/>
      <c r="AB1047" s="63"/>
      <c r="AR1047" s="63"/>
      <c r="AS1047" s="89"/>
      <c r="AT1047" s="89"/>
      <c r="AU1047" s="99"/>
      <c r="AV1047" s="89"/>
      <c r="AW1047" s="98" t="e">
        <f t="shared" si="638"/>
        <v>#REF!</v>
      </c>
      <c r="AX1047" s="98" t="e">
        <f t="shared" si="639"/>
        <v>#REF!</v>
      </c>
      <c r="AY1047" s="89"/>
      <c r="AZ1047" s="98" t="e">
        <f t="shared" si="640"/>
        <v>#REF!</v>
      </c>
      <c r="BA1047" s="98" t="e">
        <f t="shared" si="641"/>
        <v>#REF!</v>
      </c>
      <c r="BB1047" s="89"/>
      <c r="BC1047" s="98" t="e">
        <f t="shared" si="642"/>
        <v>#REF!</v>
      </c>
      <c r="BD1047" s="98" t="e">
        <f t="shared" si="643"/>
        <v>#REF!</v>
      </c>
      <c r="BE1047" s="89"/>
      <c r="BF1047" s="98" t="e">
        <f t="shared" si="644"/>
        <v>#REF!</v>
      </c>
      <c r="BG1047" s="98" t="e">
        <f t="shared" si="645"/>
        <v>#REF!</v>
      </c>
      <c r="BH1047" s="89"/>
      <c r="BI1047" s="98" t="e">
        <f t="shared" si="646"/>
        <v>#REF!</v>
      </c>
      <c r="BJ1047" s="98" t="e">
        <f t="shared" si="647"/>
        <v>#REF!</v>
      </c>
      <c r="BK1047" s="89"/>
      <c r="BL1047" s="98" t="str">
        <f t="shared" si="648"/>
        <v/>
      </c>
      <c r="BM1047" s="98" t="str">
        <f t="shared" si="649"/>
        <v/>
      </c>
      <c r="BN1047" s="89"/>
      <c r="BO1047" s="98" t="str">
        <f t="shared" si="650"/>
        <v/>
      </c>
      <c r="BP1047" s="98" t="str">
        <f t="shared" si="651"/>
        <v/>
      </c>
      <c r="BQ1047" s="89"/>
      <c r="BR1047" s="98" t="str">
        <f t="shared" si="652"/>
        <v/>
      </c>
      <c r="BS1047" s="98" t="str">
        <f t="shared" si="653"/>
        <v/>
      </c>
      <c r="BT1047" s="89"/>
      <c r="BU1047" s="98" t="str">
        <f t="shared" si="654"/>
        <v/>
      </c>
      <c r="BV1047" s="98" t="str">
        <f t="shared" si="655"/>
        <v/>
      </c>
      <c r="BW1047" s="89"/>
      <c r="BX1047" s="63"/>
    </row>
    <row r="1048" spans="1:76" s="59" customFormat="1" x14ac:dyDescent="0.25">
      <c r="A1048" s="83">
        <v>12</v>
      </c>
      <c r="B1048" s="109" t="str">
        <f t="shared" si="633"/>
        <v xml:space="preserve">: </v>
      </c>
      <c r="C1048" s="106"/>
      <c r="D1048" s="106"/>
      <c r="E1048" s="108"/>
      <c r="F1048" s="106"/>
      <c r="G1048" s="108"/>
      <c r="H1048" s="107"/>
      <c r="I1048" s="106"/>
      <c r="J1048" s="106"/>
      <c r="K1048" s="104"/>
      <c r="L1048" s="110"/>
      <c r="M1048" s="111"/>
      <c r="N1048" s="105"/>
      <c r="O1048" s="105"/>
      <c r="P1048" s="104"/>
      <c r="Q1048" s="440"/>
      <c r="R1048" s="440"/>
      <c r="S1048" s="64"/>
      <c r="T1048" s="103"/>
      <c r="U1048" s="101" t="str">
        <f t="shared" si="634"/>
        <v/>
      </c>
      <c r="V1048" s="102" t="str">
        <f t="shared" si="635"/>
        <v/>
      </c>
      <c r="W1048" s="101" t="str">
        <f t="shared" si="636"/>
        <v/>
      </c>
      <c r="X1048" s="100" t="str">
        <f t="shared" si="637"/>
        <v/>
      </c>
      <c r="Y1048" s="89"/>
      <c r="Z1048" s="89"/>
      <c r="AB1048" s="63"/>
      <c r="AR1048" s="63"/>
      <c r="AS1048" s="89"/>
      <c r="AT1048" s="89"/>
      <c r="AU1048" s="99"/>
      <c r="AV1048" s="89"/>
      <c r="AW1048" s="98" t="e">
        <f t="shared" si="638"/>
        <v>#REF!</v>
      </c>
      <c r="AX1048" s="98" t="e">
        <f t="shared" si="639"/>
        <v>#REF!</v>
      </c>
      <c r="AY1048" s="89"/>
      <c r="AZ1048" s="98" t="e">
        <f t="shared" si="640"/>
        <v>#REF!</v>
      </c>
      <c r="BA1048" s="98" t="e">
        <f t="shared" si="641"/>
        <v>#REF!</v>
      </c>
      <c r="BB1048" s="89"/>
      <c r="BC1048" s="98" t="e">
        <f t="shared" si="642"/>
        <v>#REF!</v>
      </c>
      <c r="BD1048" s="98" t="e">
        <f t="shared" si="643"/>
        <v>#REF!</v>
      </c>
      <c r="BE1048" s="89"/>
      <c r="BF1048" s="98" t="e">
        <f t="shared" si="644"/>
        <v>#REF!</v>
      </c>
      <c r="BG1048" s="98" t="e">
        <f t="shared" si="645"/>
        <v>#REF!</v>
      </c>
      <c r="BH1048" s="89"/>
      <c r="BI1048" s="98" t="e">
        <f t="shared" si="646"/>
        <v>#REF!</v>
      </c>
      <c r="BJ1048" s="98" t="e">
        <f t="shared" si="647"/>
        <v>#REF!</v>
      </c>
      <c r="BK1048" s="89"/>
      <c r="BL1048" s="98" t="str">
        <f t="shared" si="648"/>
        <v/>
      </c>
      <c r="BM1048" s="98" t="str">
        <f t="shared" si="649"/>
        <v/>
      </c>
      <c r="BN1048" s="89"/>
      <c r="BO1048" s="98" t="str">
        <f t="shared" si="650"/>
        <v/>
      </c>
      <c r="BP1048" s="98" t="str">
        <f t="shared" si="651"/>
        <v/>
      </c>
      <c r="BQ1048" s="89"/>
      <c r="BR1048" s="98" t="str">
        <f t="shared" si="652"/>
        <v/>
      </c>
      <c r="BS1048" s="98" t="str">
        <f t="shared" si="653"/>
        <v/>
      </c>
      <c r="BT1048" s="89"/>
      <c r="BU1048" s="98" t="str">
        <f t="shared" si="654"/>
        <v/>
      </c>
      <c r="BV1048" s="98" t="str">
        <f t="shared" si="655"/>
        <v/>
      </c>
      <c r="BW1048" s="89"/>
      <c r="BX1048" s="63"/>
    </row>
    <row r="1049" spans="1:76" s="59" customFormat="1" x14ac:dyDescent="0.25">
      <c r="A1049" s="83">
        <v>13</v>
      </c>
      <c r="B1049" s="109" t="str">
        <f t="shared" si="633"/>
        <v xml:space="preserve">: </v>
      </c>
      <c r="C1049" s="106"/>
      <c r="D1049" s="106"/>
      <c r="E1049" s="108"/>
      <c r="F1049" s="106"/>
      <c r="G1049" s="108"/>
      <c r="H1049" s="107"/>
      <c r="I1049" s="106"/>
      <c r="J1049" s="106"/>
      <c r="K1049" s="104"/>
      <c r="L1049" s="110"/>
      <c r="M1049" s="104"/>
      <c r="N1049" s="105"/>
      <c r="O1049" s="105"/>
      <c r="P1049" s="104"/>
      <c r="Q1049" s="440"/>
      <c r="R1049" s="440"/>
      <c r="S1049" s="64"/>
      <c r="T1049" s="103"/>
      <c r="U1049" s="101" t="str">
        <f t="shared" si="634"/>
        <v/>
      </c>
      <c r="V1049" s="102" t="str">
        <f t="shared" si="635"/>
        <v/>
      </c>
      <c r="W1049" s="101" t="str">
        <f t="shared" si="636"/>
        <v/>
      </c>
      <c r="X1049" s="100" t="str">
        <f t="shared" si="637"/>
        <v/>
      </c>
      <c r="Y1049" s="89"/>
      <c r="Z1049" s="89"/>
      <c r="AB1049" s="63"/>
      <c r="AR1049" s="63"/>
      <c r="AS1049" s="89"/>
      <c r="AT1049" s="89"/>
      <c r="AU1049" s="99"/>
      <c r="AV1049" s="89"/>
      <c r="AW1049" s="98" t="e">
        <f t="shared" si="638"/>
        <v>#REF!</v>
      </c>
      <c r="AX1049" s="98" t="e">
        <f t="shared" si="639"/>
        <v>#REF!</v>
      </c>
      <c r="AY1049" s="89"/>
      <c r="AZ1049" s="98" t="e">
        <f t="shared" si="640"/>
        <v>#REF!</v>
      </c>
      <c r="BA1049" s="98" t="e">
        <f t="shared" si="641"/>
        <v>#REF!</v>
      </c>
      <c r="BB1049" s="89"/>
      <c r="BC1049" s="98" t="e">
        <f t="shared" si="642"/>
        <v>#REF!</v>
      </c>
      <c r="BD1049" s="98" t="e">
        <f t="shared" si="643"/>
        <v>#REF!</v>
      </c>
      <c r="BE1049" s="89"/>
      <c r="BF1049" s="98" t="e">
        <f t="shared" si="644"/>
        <v>#REF!</v>
      </c>
      <c r="BG1049" s="98" t="e">
        <f t="shared" si="645"/>
        <v>#REF!</v>
      </c>
      <c r="BH1049" s="89"/>
      <c r="BI1049" s="98" t="e">
        <f t="shared" si="646"/>
        <v>#REF!</v>
      </c>
      <c r="BJ1049" s="98" t="e">
        <f t="shared" si="647"/>
        <v>#REF!</v>
      </c>
      <c r="BK1049" s="89"/>
      <c r="BL1049" s="98" t="str">
        <f t="shared" si="648"/>
        <v/>
      </c>
      <c r="BM1049" s="98" t="str">
        <f t="shared" si="649"/>
        <v/>
      </c>
      <c r="BN1049" s="89"/>
      <c r="BO1049" s="98" t="str">
        <f t="shared" si="650"/>
        <v/>
      </c>
      <c r="BP1049" s="98" t="str">
        <f t="shared" si="651"/>
        <v/>
      </c>
      <c r="BQ1049" s="89"/>
      <c r="BR1049" s="98" t="str">
        <f t="shared" si="652"/>
        <v/>
      </c>
      <c r="BS1049" s="98" t="str">
        <f t="shared" si="653"/>
        <v/>
      </c>
      <c r="BT1049" s="89"/>
      <c r="BU1049" s="98" t="str">
        <f t="shared" si="654"/>
        <v/>
      </c>
      <c r="BV1049" s="98" t="str">
        <f t="shared" si="655"/>
        <v/>
      </c>
      <c r="BW1049" s="89"/>
      <c r="BX1049" s="63"/>
    </row>
    <row r="1050" spans="1:76" s="59" customFormat="1" x14ac:dyDescent="0.25">
      <c r="A1050" s="83">
        <v>14</v>
      </c>
      <c r="B1050" s="109" t="str">
        <f t="shared" si="633"/>
        <v xml:space="preserve">: </v>
      </c>
      <c r="C1050" s="106"/>
      <c r="D1050" s="106"/>
      <c r="E1050" s="108"/>
      <c r="F1050" s="106"/>
      <c r="G1050" s="108"/>
      <c r="H1050" s="107"/>
      <c r="I1050" s="106"/>
      <c r="J1050" s="106"/>
      <c r="K1050" s="104"/>
      <c r="L1050" s="110"/>
      <c r="M1050" s="104"/>
      <c r="N1050" s="105"/>
      <c r="O1050" s="105"/>
      <c r="P1050" s="104"/>
      <c r="Q1050" s="440"/>
      <c r="R1050" s="440"/>
      <c r="S1050" s="64"/>
      <c r="T1050" s="103"/>
      <c r="U1050" s="101" t="str">
        <f t="shared" si="634"/>
        <v/>
      </c>
      <c r="V1050" s="102" t="str">
        <f t="shared" si="635"/>
        <v/>
      </c>
      <c r="W1050" s="101" t="str">
        <f t="shared" si="636"/>
        <v/>
      </c>
      <c r="X1050" s="100" t="str">
        <f t="shared" si="637"/>
        <v/>
      </c>
      <c r="Y1050" s="89"/>
      <c r="Z1050" s="89"/>
      <c r="AB1050" s="63"/>
      <c r="AR1050" s="63"/>
      <c r="AS1050" s="89"/>
      <c r="AT1050" s="89"/>
      <c r="AU1050" s="99"/>
      <c r="AV1050" s="89"/>
      <c r="AW1050" s="98" t="e">
        <f t="shared" si="638"/>
        <v>#REF!</v>
      </c>
      <c r="AX1050" s="98" t="e">
        <f t="shared" si="639"/>
        <v>#REF!</v>
      </c>
      <c r="AY1050" s="89"/>
      <c r="AZ1050" s="98" t="e">
        <f t="shared" si="640"/>
        <v>#REF!</v>
      </c>
      <c r="BA1050" s="98" t="e">
        <f t="shared" si="641"/>
        <v>#REF!</v>
      </c>
      <c r="BB1050" s="89"/>
      <c r="BC1050" s="98" t="e">
        <f t="shared" si="642"/>
        <v>#REF!</v>
      </c>
      <c r="BD1050" s="98" t="e">
        <f t="shared" si="643"/>
        <v>#REF!</v>
      </c>
      <c r="BE1050" s="89"/>
      <c r="BF1050" s="98" t="e">
        <f t="shared" si="644"/>
        <v>#REF!</v>
      </c>
      <c r="BG1050" s="98" t="e">
        <f t="shared" si="645"/>
        <v>#REF!</v>
      </c>
      <c r="BH1050" s="89"/>
      <c r="BI1050" s="98" t="e">
        <f t="shared" si="646"/>
        <v>#REF!</v>
      </c>
      <c r="BJ1050" s="98" t="e">
        <f t="shared" si="647"/>
        <v>#REF!</v>
      </c>
      <c r="BK1050" s="89"/>
      <c r="BL1050" s="98" t="str">
        <f t="shared" si="648"/>
        <v/>
      </c>
      <c r="BM1050" s="98" t="str">
        <f t="shared" si="649"/>
        <v/>
      </c>
      <c r="BN1050" s="89"/>
      <c r="BO1050" s="98" t="str">
        <f t="shared" si="650"/>
        <v/>
      </c>
      <c r="BP1050" s="98" t="str">
        <f t="shared" si="651"/>
        <v/>
      </c>
      <c r="BQ1050" s="89"/>
      <c r="BR1050" s="98" t="str">
        <f t="shared" si="652"/>
        <v/>
      </c>
      <c r="BS1050" s="98" t="str">
        <f t="shared" si="653"/>
        <v/>
      </c>
      <c r="BT1050" s="89"/>
      <c r="BU1050" s="98" t="str">
        <f t="shared" si="654"/>
        <v/>
      </c>
      <c r="BV1050" s="98" t="str">
        <f t="shared" si="655"/>
        <v/>
      </c>
      <c r="BW1050" s="89"/>
      <c r="BX1050" s="63"/>
    </row>
    <row r="1051" spans="1:76" s="59" customFormat="1" x14ac:dyDescent="0.25">
      <c r="A1051" s="83">
        <v>15</v>
      </c>
      <c r="B1051" s="109" t="str">
        <f t="shared" si="633"/>
        <v xml:space="preserve">: </v>
      </c>
      <c r="C1051" s="106"/>
      <c r="D1051" s="106"/>
      <c r="E1051" s="108"/>
      <c r="F1051" s="106"/>
      <c r="G1051" s="108"/>
      <c r="H1051" s="107"/>
      <c r="I1051" s="106"/>
      <c r="J1051" s="106"/>
      <c r="K1051" s="104"/>
      <c r="L1051" s="110"/>
      <c r="M1051" s="104"/>
      <c r="N1051" s="105"/>
      <c r="O1051" s="105"/>
      <c r="P1051" s="104"/>
      <c r="Q1051" s="440"/>
      <c r="R1051" s="440"/>
      <c r="S1051" s="64"/>
      <c r="T1051" s="103"/>
      <c r="U1051" s="101" t="str">
        <f t="shared" si="634"/>
        <v/>
      </c>
      <c r="V1051" s="102" t="str">
        <f t="shared" si="635"/>
        <v/>
      </c>
      <c r="W1051" s="101" t="str">
        <f t="shared" si="636"/>
        <v/>
      </c>
      <c r="X1051" s="100" t="str">
        <f t="shared" si="637"/>
        <v/>
      </c>
      <c r="Y1051" s="89"/>
      <c r="Z1051" s="89"/>
      <c r="AB1051" s="63"/>
      <c r="AR1051" s="63"/>
      <c r="AS1051" s="89"/>
      <c r="AT1051" s="89"/>
      <c r="AU1051" s="99"/>
      <c r="AV1051" s="89"/>
      <c r="AW1051" s="98" t="e">
        <f t="shared" si="638"/>
        <v>#REF!</v>
      </c>
      <c r="AX1051" s="98" t="e">
        <f t="shared" si="639"/>
        <v>#REF!</v>
      </c>
      <c r="AY1051" s="89"/>
      <c r="AZ1051" s="98" t="e">
        <f t="shared" si="640"/>
        <v>#REF!</v>
      </c>
      <c r="BA1051" s="98" t="e">
        <f t="shared" si="641"/>
        <v>#REF!</v>
      </c>
      <c r="BB1051" s="89"/>
      <c r="BC1051" s="98" t="e">
        <f t="shared" si="642"/>
        <v>#REF!</v>
      </c>
      <c r="BD1051" s="98" t="e">
        <f t="shared" si="643"/>
        <v>#REF!</v>
      </c>
      <c r="BE1051" s="89"/>
      <c r="BF1051" s="98" t="e">
        <f t="shared" si="644"/>
        <v>#REF!</v>
      </c>
      <c r="BG1051" s="98" t="e">
        <f t="shared" si="645"/>
        <v>#REF!</v>
      </c>
      <c r="BH1051" s="89"/>
      <c r="BI1051" s="98" t="e">
        <f t="shared" si="646"/>
        <v>#REF!</v>
      </c>
      <c r="BJ1051" s="98" t="e">
        <f t="shared" si="647"/>
        <v>#REF!</v>
      </c>
      <c r="BK1051" s="89"/>
      <c r="BL1051" s="98" t="str">
        <f t="shared" si="648"/>
        <v/>
      </c>
      <c r="BM1051" s="98" t="str">
        <f t="shared" si="649"/>
        <v/>
      </c>
      <c r="BN1051" s="89"/>
      <c r="BO1051" s="98" t="str">
        <f t="shared" si="650"/>
        <v/>
      </c>
      <c r="BP1051" s="98" t="str">
        <f t="shared" si="651"/>
        <v/>
      </c>
      <c r="BQ1051" s="89"/>
      <c r="BR1051" s="98" t="str">
        <f t="shared" si="652"/>
        <v/>
      </c>
      <c r="BS1051" s="98" t="str">
        <f t="shared" si="653"/>
        <v/>
      </c>
      <c r="BT1051" s="89"/>
      <c r="BU1051" s="98" t="str">
        <f t="shared" si="654"/>
        <v/>
      </c>
      <c r="BV1051" s="98" t="str">
        <f t="shared" si="655"/>
        <v/>
      </c>
      <c r="BW1051" s="89"/>
      <c r="BX1051" s="63"/>
    </row>
    <row r="1052" spans="1:76" s="59" customFormat="1" x14ac:dyDescent="0.25">
      <c r="A1052" s="83">
        <v>16</v>
      </c>
      <c r="B1052" s="109" t="str">
        <f t="shared" si="633"/>
        <v xml:space="preserve">: </v>
      </c>
      <c r="C1052" s="106"/>
      <c r="D1052" s="106"/>
      <c r="E1052" s="108"/>
      <c r="F1052" s="106"/>
      <c r="G1052" s="108"/>
      <c r="H1052" s="107"/>
      <c r="I1052" s="106"/>
      <c r="J1052" s="106"/>
      <c r="K1052" s="104"/>
      <c r="L1052" s="110"/>
      <c r="M1052" s="104"/>
      <c r="N1052" s="105"/>
      <c r="O1052" s="105"/>
      <c r="P1052" s="104"/>
      <c r="Q1052" s="440"/>
      <c r="R1052" s="440"/>
      <c r="S1052" s="64"/>
      <c r="T1052" s="103"/>
      <c r="U1052" s="101" t="str">
        <f t="shared" si="634"/>
        <v/>
      </c>
      <c r="V1052" s="102" t="str">
        <f t="shared" si="635"/>
        <v/>
      </c>
      <c r="W1052" s="101" t="str">
        <f t="shared" si="636"/>
        <v/>
      </c>
      <c r="X1052" s="100" t="str">
        <f t="shared" si="637"/>
        <v/>
      </c>
      <c r="Y1052" s="89"/>
      <c r="Z1052" s="89"/>
      <c r="AB1052" s="63"/>
      <c r="AR1052" s="63"/>
      <c r="AS1052" s="89"/>
      <c r="AT1052" s="89"/>
      <c r="AU1052" s="99"/>
      <c r="AV1052" s="89"/>
      <c r="AW1052" s="98" t="e">
        <f t="shared" si="638"/>
        <v>#REF!</v>
      </c>
      <c r="AX1052" s="98" t="e">
        <f t="shared" si="639"/>
        <v>#REF!</v>
      </c>
      <c r="AY1052" s="89"/>
      <c r="AZ1052" s="98" t="e">
        <f t="shared" si="640"/>
        <v>#REF!</v>
      </c>
      <c r="BA1052" s="98" t="e">
        <f t="shared" si="641"/>
        <v>#REF!</v>
      </c>
      <c r="BB1052" s="89"/>
      <c r="BC1052" s="98" t="e">
        <f t="shared" si="642"/>
        <v>#REF!</v>
      </c>
      <c r="BD1052" s="98" t="e">
        <f t="shared" si="643"/>
        <v>#REF!</v>
      </c>
      <c r="BE1052" s="89"/>
      <c r="BF1052" s="98" t="e">
        <f t="shared" si="644"/>
        <v>#REF!</v>
      </c>
      <c r="BG1052" s="98" t="e">
        <f t="shared" si="645"/>
        <v>#REF!</v>
      </c>
      <c r="BH1052" s="89"/>
      <c r="BI1052" s="98" t="e">
        <f t="shared" si="646"/>
        <v>#REF!</v>
      </c>
      <c r="BJ1052" s="98" t="e">
        <f t="shared" si="647"/>
        <v>#REF!</v>
      </c>
      <c r="BK1052" s="89"/>
      <c r="BL1052" s="98" t="str">
        <f t="shared" si="648"/>
        <v/>
      </c>
      <c r="BM1052" s="98" t="str">
        <f t="shared" si="649"/>
        <v/>
      </c>
      <c r="BN1052" s="89"/>
      <c r="BO1052" s="98" t="str">
        <f t="shared" si="650"/>
        <v/>
      </c>
      <c r="BP1052" s="98" t="str">
        <f t="shared" si="651"/>
        <v/>
      </c>
      <c r="BQ1052" s="89"/>
      <c r="BR1052" s="98" t="str">
        <f t="shared" si="652"/>
        <v/>
      </c>
      <c r="BS1052" s="98" t="str">
        <f t="shared" si="653"/>
        <v/>
      </c>
      <c r="BT1052" s="89"/>
      <c r="BU1052" s="98" t="str">
        <f t="shared" si="654"/>
        <v/>
      </c>
      <c r="BV1052" s="98" t="str">
        <f t="shared" si="655"/>
        <v/>
      </c>
      <c r="BW1052" s="89"/>
      <c r="BX1052" s="63"/>
    </row>
    <row r="1053" spans="1:76" s="59" customFormat="1" x14ac:dyDescent="0.25">
      <c r="A1053" s="83">
        <v>17</v>
      </c>
      <c r="B1053" s="109" t="str">
        <f t="shared" si="633"/>
        <v xml:space="preserve">: </v>
      </c>
      <c r="C1053" s="106"/>
      <c r="D1053" s="106"/>
      <c r="E1053" s="108"/>
      <c r="F1053" s="106"/>
      <c r="G1053" s="108"/>
      <c r="H1053" s="107"/>
      <c r="I1053" s="106"/>
      <c r="J1053" s="106"/>
      <c r="K1053" s="104"/>
      <c r="L1053" s="110"/>
      <c r="M1053" s="104"/>
      <c r="N1053" s="105"/>
      <c r="O1053" s="105"/>
      <c r="P1053" s="104"/>
      <c r="Q1053" s="440"/>
      <c r="R1053" s="440"/>
      <c r="S1053" s="64"/>
      <c r="T1053" s="103"/>
      <c r="U1053" s="101" t="str">
        <f t="shared" si="634"/>
        <v/>
      </c>
      <c r="V1053" s="102" t="str">
        <f t="shared" si="635"/>
        <v/>
      </c>
      <c r="W1053" s="101" t="str">
        <f t="shared" si="636"/>
        <v/>
      </c>
      <c r="X1053" s="100" t="str">
        <f t="shared" si="637"/>
        <v/>
      </c>
      <c r="Y1053" s="89"/>
      <c r="Z1053" s="89"/>
      <c r="AB1053" s="63"/>
      <c r="AR1053" s="63"/>
      <c r="AS1053" s="89"/>
      <c r="AT1053" s="89"/>
      <c r="AU1053" s="99"/>
      <c r="AV1053" s="89"/>
      <c r="AW1053" s="98" t="e">
        <f t="shared" si="638"/>
        <v>#REF!</v>
      </c>
      <c r="AX1053" s="98" t="e">
        <f t="shared" si="639"/>
        <v>#REF!</v>
      </c>
      <c r="AY1053" s="89"/>
      <c r="AZ1053" s="98" t="e">
        <f t="shared" si="640"/>
        <v>#REF!</v>
      </c>
      <c r="BA1053" s="98" t="e">
        <f t="shared" si="641"/>
        <v>#REF!</v>
      </c>
      <c r="BB1053" s="89"/>
      <c r="BC1053" s="98" t="e">
        <f t="shared" si="642"/>
        <v>#REF!</v>
      </c>
      <c r="BD1053" s="98" t="e">
        <f t="shared" si="643"/>
        <v>#REF!</v>
      </c>
      <c r="BE1053" s="89"/>
      <c r="BF1053" s="98" t="e">
        <f t="shared" si="644"/>
        <v>#REF!</v>
      </c>
      <c r="BG1053" s="98" t="e">
        <f t="shared" si="645"/>
        <v>#REF!</v>
      </c>
      <c r="BH1053" s="89"/>
      <c r="BI1053" s="98" t="e">
        <f t="shared" si="646"/>
        <v>#REF!</v>
      </c>
      <c r="BJ1053" s="98" t="e">
        <f t="shared" si="647"/>
        <v>#REF!</v>
      </c>
      <c r="BK1053" s="89"/>
      <c r="BL1053" s="98" t="str">
        <f t="shared" si="648"/>
        <v/>
      </c>
      <c r="BM1053" s="98" t="str">
        <f t="shared" si="649"/>
        <v/>
      </c>
      <c r="BN1053" s="89"/>
      <c r="BO1053" s="98" t="str">
        <f t="shared" si="650"/>
        <v/>
      </c>
      <c r="BP1053" s="98" t="str">
        <f t="shared" si="651"/>
        <v/>
      </c>
      <c r="BQ1053" s="89"/>
      <c r="BR1053" s="98" t="str">
        <f t="shared" si="652"/>
        <v/>
      </c>
      <c r="BS1053" s="98" t="str">
        <f t="shared" si="653"/>
        <v/>
      </c>
      <c r="BT1053" s="89"/>
      <c r="BU1053" s="98" t="str">
        <f t="shared" si="654"/>
        <v/>
      </c>
      <c r="BV1053" s="98" t="str">
        <f t="shared" si="655"/>
        <v/>
      </c>
      <c r="BW1053" s="89"/>
      <c r="BX1053" s="63"/>
    </row>
    <row r="1054" spans="1:76" s="59" customFormat="1" x14ac:dyDescent="0.25">
      <c r="A1054" s="83">
        <v>18</v>
      </c>
      <c r="B1054" s="109" t="str">
        <f t="shared" si="633"/>
        <v xml:space="preserve">: </v>
      </c>
      <c r="C1054" s="106"/>
      <c r="D1054" s="106"/>
      <c r="E1054" s="108"/>
      <c r="F1054" s="106"/>
      <c r="G1054" s="108"/>
      <c r="H1054" s="107"/>
      <c r="I1054" s="106"/>
      <c r="J1054" s="106"/>
      <c r="K1054" s="104"/>
      <c r="L1054" s="104"/>
      <c r="M1054" s="104"/>
      <c r="N1054" s="105"/>
      <c r="O1054" s="105"/>
      <c r="P1054" s="104"/>
      <c r="Q1054" s="440"/>
      <c r="R1054" s="440"/>
      <c r="S1054" s="64"/>
      <c r="T1054" s="103"/>
      <c r="U1054" s="101" t="str">
        <f t="shared" si="634"/>
        <v/>
      </c>
      <c r="V1054" s="102" t="str">
        <f t="shared" si="635"/>
        <v/>
      </c>
      <c r="W1054" s="101" t="str">
        <f t="shared" si="636"/>
        <v/>
      </c>
      <c r="X1054" s="100" t="str">
        <f t="shared" si="637"/>
        <v/>
      </c>
      <c r="Y1054" s="89"/>
      <c r="Z1054" s="89"/>
      <c r="AB1054" s="63"/>
      <c r="AR1054" s="63"/>
      <c r="AS1054" s="89"/>
      <c r="AT1054" s="89"/>
      <c r="AU1054" s="99"/>
      <c r="AV1054" s="89"/>
      <c r="AW1054" s="98" t="e">
        <f t="shared" si="638"/>
        <v>#REF!</v>
      </c>
      <c r="AX1054" s="98" t="e">
        <f t="shared" si="639"/>
        <v>#REF!</v>
      </c>
      <c r="AY1054" s="89"/>
      <c r="AZ1054" s="98" t="e">
        <f t="shared" si="640"/>
        <v>#REF!</v>
      </c>
      <c r="BA1054" s="98" t="e">
        <f t="shared" si="641"/>
        <v>#REF!</v>
      </c>
      <c r="BB1054" s="89"/>
      <c r="BC1054" s="98" t="e">
        <f t="shared" si="642"/>
        <v>#REF!</v>
      </c>
      <c r="BD1054" s="98" t="e">
        <f t="shared" si="643"/>
        <v>#REF!</v>
      </c>
      <c r="BE1054" s="89"/>
      <c r="BF1054" s="98" t="e">
        <f t="shared" si="644"/>
        <v>#REF!</v>
      </c>
      <c r="BG1054" s="98" t="e">
        <f t="shared" si="645"/>
        <v>#REF!</v>
      </c>
      <c r="BH1054" s="89"/>
      <c r="BI1054" s="98" t="e">
        <f t="shared" si="646"/>
        <v>#REF!</v>
      </c>
      <c r="BJ1054" s="98" t="e">
        <f t="shared" si="647"/>
        <v>#REF!</v>
      </c>
      <c r="BK1054" s="89"/>
      <c r="BL1054" s="98" t="str">
        <f t="shared" si="648"/>
        <v/>
      </c>
      <c r="BM1054" s="98" t="str">
        <f t="shared" si="649"/>
        <v/>
      </c>
      <c r="BN1054" s="89"/>
      <c r="BO1054" s="98" t="str">
        <f t="shared" si="650"/>
        <v/>
      </c>
      <c r="BP1054" s="98" t="str">
        <f t="shared" si="651"/>
        <v/>
      </c>
      <c r="BQ1054" s="89"/>
      <c r="BR1054" s="98" t="str">
        <f t="shared" si="652"/>
        <v/>
      </c>
      <c r="BS1054" s="98" t="str">
        <f t="shared" si="653"/>
        <v/>
      </c>
      <c r="BT1054" s="89"/>
      <c r="BU1054" s="98" t="str">
        <f t="shared" si="654"/>
        <v/>
      </c>
      <c r="BV1054" s="98" t="str">
        <f t="shared" si="655"/>
        <v/>
      </c>
      <c r="BW1054" s="89"/>
      <c r="BX1054" s="63"/>
    </row>
    <row r="1055" spans="1:76" s="59" customFormat="1" x14ac:dyDescent="0.25">
      <c r="A1055" s="83">
        <v>19</v>
      </c>
      <c r="B1055" s="109" t="str">
        <f t="shared" si="633"/>
        <v xml:space="preserve">: </v>
      </c>
      <c r="C1055" s="106"/>
      <c r="D1055" s="106"/>
      <c r="E1055" s="108"/>
      <c r="F1055" s="106"/>
      <c r="G1055" s="108"/>
      <c r="H1055" s="107"/>
      <c r="I1055" s="106"/>
      <c r="J1055" s="106"/>
      <c r="K1055" s="104"/>
      <c r="L1055" s="104"/>
      <c r="M1055" s="104"/>
      <c r="N1055" s="105"/>
      <c r="O1055" s="105"/>
      <c r="P1055" s="104"/>
      <c r="Q1055" s="440"/>
      <c r="R1055" s="440"/>
      <c r="S1055" s="64"/>
      <c r="T1055" s="103"/>
      <c r="U1055" s="101" t="str">
        <f t="shared" si="634"/>
        <v/>
      </c>
      <c r="V1055" s="102" t="str">
        <f t="shared" si="635"/>
        <v/>
      </c>
      <c r="W1055" s="101" t="str">
        <f t="shared" si="636"/>
        <v/>
      </c>
      <c r="X1055" s="100" t="str">
        <f t="shared" si="637"/>
        <v/>
      </c>
      <c r="Y1055" s="89"/>
      <c r="Z1055" s="89"/>
      <c r="AB1055" s="63"/>
      <c r="AR1055" s="63"/>
      <c r="AS1055" s="89"/>
      <c r="AT1055" s="89"/>
      <c r="AU1055" s="99"/>
      <c r="AV1055" s="89"/>
      <c r="AW1055" s="98" t="e">
        <f t="shared" si="638"/>
        <v>#REF!</v>
      </c>
      <c r="AX1055" s="98" t="e">
        <f t="shared" si="639"/>
        <v>#REF!</v>
      </c>
      <c r="AY1055" s="89"/>
      <c r="AZ1055" s="98" t="e">
        <f t="shared" si="640"/>
        <v>#REF!</v>
      </c>
      <c r="BA1055" s="98" t="e">
        <f t="shared" si="641"/>
        <v>#REF!</v>
      </c>
      <c r="BB1055" s="89"/>
      <c r="BC1055" s="98" t="e">
        <f t="shared" si="642"/>
        <v>#REF!</v>
      </c>
      <c r="BD1055" s="98" t="e">
        <f t="shared" si="643"/>
        <v>#REF!</v>
      </c>
      <c r="BE1055" s="89"/>
      <c r="BF1055" s="98" t="e">
        <f t="shared" si="644"/>
        <v>#REF!</v>
      </c>
      <c r="BG1055" s="98" t="e">
        <f t="shared" si="645"/>
        <v>#REF!</v>
      </c>
      <c r="BH1055" s="89"/>
      <c r="BI1055" s="98" t="e">
        <f t="shared" si="646"/>
        <v>#REF!</v>
      </c>
      <c r="BJ1055" s="98" t="e">
        <f t="shared" si="647"/>
        <v>#REF!</v>
      </c>
      <c r="BK1055" s="89"/>
      <c r="BL1055" s="98" t="str">
        <f t="shared" si="648"/>
        <v/>
      </c>
      <c r="BM1055" s="98" t="str">
        <f t="shared" si="649"/>
        <v/>
      </c>
      <c r="BN1055" s="89"/>
      <c r="BO1055" s="98" t="str">
        <f t="shared" si="650"/>
        <v/>
      </c>
      <c r="BP1055" s="98" t="str">
        <f t="shared" si="651"/>
        <v/>
      </c>
      <c r="BQ1055" s="89"/>
      <c r="BR1055" s="98" t="str">
        <f t="shared" si="652"/>
        <v/>
      </c>
      <c r="BS1055" s="98" t="str">
        <f t="shared" si="653"/>
        <v/>
      </c>
      <c r="BT1055" s="89"/>
      <c r="BU1055" s="98" t="str">
        <f t="shared" si="654"/>
        <v/>
      </c>
      <c r="BV1055" s="98" t="str">
        <f t="shared" si="655"/>
        <v/>
      </c>
      <c r="BW1055" s="89"/>
      <c r="BX1055" s="63"/>
    </row>
    <row r="1056" spans="1:76" s="59" customFormat="1" x14ac:dyDescent="0.25">
      <c r="A1056" s="83">
        <v>20</v>
      </c>
      <c r="B1056" s="109" t="str">
        <f t="shared" si="633"/>
        <v xml:space="preserve">: </v>
      </c>
      <c r="C1056" s="106"/>
      <c r="D1056" s="106"/>
      <c r="E1056" s="108"/>
      <c r="F1056" s="106"/>
      <c r="G1056" s="108"/>
      <c r="H1056" s="107"/>
      <c r="I1056" s="106"/>
      <c r="J1056" s="106"/>
      <c r="K1056" s="104"/>
      <c r="L1056" s="104"/>
      <c r="M1056" s="104"/>
      <c r="N1056" s="105"/>
      <c r="O1056" s="105"/>
      <c r="P1056" s="104"/>
      <c r="Q1056" s="440"/>
      <c r="R1056" s="440"/>
      <c r="S1056" s="64"/>
      <c r="T1056" s="103"/>
      <c r="U1056" s="101" t="str">
        <f t="shared" si="634"/>
        <v/>
      </c>
      <c r="V1056" s="102" t="str">
        <f t="shared" si="635"/>
        <v/>
      </c>
      <c r="W1056" s="101" t="str">
        <f t="shared" si="636"/>
        <v/>
      </c>
      <c r="X1056" s="100" t="str">
        <f t="shared" si="637"/>
        <v/>
      </c>
      <c r="Y1056" s="89"/>
      <c r="Z1056" s="89"/>
      <c r="AB1056" s="63"/>
      <c r="AR1056" s="63"/>
      <c r="AS1056" s="89"/>
      <c r="AT1056" s="89"/>
      <c r="AU1056" s="99"/>
      <c r="AV1056" s="89"/>
      <c r="AW1056" s="98" t="e">
        <f t="shared" si="638"/>
        <v>#REF!</v>
      </c>
      <c r="AX1056" s="98" t="e">
        <f t="shared" si="639"/>
        <v>#REF!</v>
      </c>
      <c r="AY1056" s="89"/>
      <c r="AZ1056" s="98" t="e">
        <f t="shared" si="640"/>
        <v>#REF!</v>
      </c>
      <c r="BA1056" s="98" t="e">
        <f t="shared" si="641"/>
        <v>#REF!</v>
      </c>
      <c r="BB1056" s="89"/>
      <c r="BC1056" s="98" t="e">
        <f t="shared" si="642"/>
        <v>#REF!</v>
      </c>
      <c r="BD1056" s="98" t="e">
        <f t="shared" si="643"/>
        <v>#REF!</v>
      </c>
      <c r="BE1056" s="89"/>
      <c r="BF1056" s="98" t="e">
        <f t="shared" si="644"/>
        <v>#REF!</v>
      </c>
      <c r="BG1056" s="98" t="e">
        <f t="shared" si="645"/>
        <v>#REF!</v>
      </c>
      <c r="BH1056" s="89"/>
      <c r="BI1056" s="98" t="e">
        <f t="shared" si="646"/>
        <v>#REF!</v>
      </c>
      <c r="BJ1056" s="98" t="e">
        <f t="shared" si="647"/>
        <v>#REF!</v>
      </c>
      <c r="BK1056" s="89"/>
      <c r="BL1056" s="98" t="str">
        <f t="shared" si="648"/>
        <v/>
      </c>
      <c r="BM1056" s="98" t="str">
        <f t="shared" si="649"/>
        <v/>
      </c>
      <c r="BN1056" s="89"/>
      <c r="BO1056" s="98" t="str">
        <f t="shared" si="650"/>
        <v/>
      </c>
      <c r="BP1056" s="98" t="str">
        <f t="shared" si="651"/>
        <v/>
      </c>
      <c r="BQ1056" s="89"/>
      <c r="BR1056" s="98" t="str">
        <f t="shared" si="652"/>
        <v/>
      </c>
      <c r="BS1056" s="98" t="str">
        <f t="shared" si="653"/>
        <v/>
      </c>
      <c r="BT1056" s="89"/>
      <c r="BU1056" s="98" t="str">
        <f t="shared" si="654"/>
        <v/>
      </c>
      <c r="BV1056" s="98" t="str">
        <f t="shared" si="655"/>
        <v/>
      </c>
      <c r="BW1056" s="89"/>
      <c r="BX1056" s="63"/>
    </row>
    <row r="1057" spans="1:76" s="59" customFormat="1" x14ac:dyDescent="0.25">
      <c r="A1057" s="83"/>
      <c r="B1057" s="91" t="s">
        <v>64</v>
      </c>
      <c r="C1057" s="92"/>
      <c r="D1057" s="92"/>
      <c r="E1057" s="92"/>
      <c r="F1057" s="92"/>
      <c r="G1057" s="92"/>
      <c r="I1057" s="89"/>
      <c r="J1057" s="94"/>
      <c r="K1057" s="64"/>
      <c r="L1057" s="64"/>
      <c r="M1057" s="64" t="s">
        <v>63</v>
      </c>
      <c r="N1057" s="64"/>
      <c r="O1057" s="64"/>
      <c r="P1057" s="64"/>
      <c r="Q1057" s="64"/>
      <c r="R1057" s="64"/>
      <c r="S1057" s="64"/>
      <c r="T1057" s="94" t="s">
        <v>62</v>
      </c>
      <c r="U1057" s="97" t="e">
        <f>AVERAGE(U1037:U1056)</f>
        <v>#DIV/0!</v>
      </c>
      <c r="V1057" s="97" t="e">
        <f>IF(U1065="Y",SUM(V1037:V1056)/SUM(O1037:O1056),AVERAGE(V1037:V1056))</f>
        <v>#DIV/0!</v>
      </c>
      <c r="W1057" s="96" t="e">
        <f>SUM(W1037:W1056)/SUM(O1037:O1056)</f>
        <v>#DIV/0!</v>
      </c>
      <c r="X1057" s="89"/>
      <c r="Y1057" s="89"/>
      <c r="Z1057" s="89"/>
      <c r="AB1057" s="95"/>
      <c r="AR1057" s="63"/>
      <c r="AS1057" s="89"/>
      <c r="AT1057" s="89"/>
      <c r="AU1057" s="89"/>
      <c r="AV1057" s="94" t="s">
        <v>62</v>
      </c>
      <c r="AW1057" s="93" t="e">
        <f>AVERAGE(AW1037:AW1056)</f>
        <v>#REF!</v>
      </c>
      <c r="AX1057" s="93" t="e">
        <f>SUM(AX1037:AX1056)/COUNTIF(AX1037:AX1056,"&gt;0")</f>
        <v>#REF!</v>
      </c>
      <c r="AY1057" s="89"/>
      <c r="AZ1057" s="93" t="e">
        <f>AVERAGE(AZ1037:AZ1056)</f>
        <v>#REF!</v>
      </c>
      <c r="BA1057" s="93" t="e">
        <f>SUM(BA1037:BA1056)/COUNTIF(BA1037:BA1056,"&gt;0")</f>
        <v>#REF!</v>
      </c>
      <c r="BB1057" s="89"/>
      <c r="BC1057" s="93" t="e">
        <f>AVERAGE(BC1037:BC1056)</f>
        <v>#REF!</v>
      </c>
      <c r="BD1057" s="93" t="e">
        <f>SUM(BD1037:BD1056)/COUNTIF(BD1037:BD1056,"&gt;0")</f>
        <v>#REF!</v>
      </c>
      <c r="BE1057" s="89"/>
      <c r="BF1057" s="93" t="e">
        <f>AVERAGE(BF1037:BF1056)</f>
        <v>#REF!</v>
      </c>
      <c r="BG1057" s="93" t="e">
        <f>SUM(BG1037:BG1056)/COUNTIF(BG1037:BG1056,"&gt;0")</f>
        <v>#REF!</v>
      </c>
      <c r="BH1057" s="89"/>
      <c r="BI1057" s="93" t="e">
        <f>AVERAGE(BI1037:BI1056)</f>
        <v>#REF!</v>
      </c>
      <c r="BJ1057" s="93" t="e">
        <f>SUM(BJ1037:BJ1056)/COUNTIF(BJ1037:BJ1056,"&gt;0")</f>
        <v>#REF!</v>
      </c>
      <c r="BK1057" s="94"/>
      <c r="BL1057" s="93" t="e">
        <f>AVERAGE(BL1037:BL1056)</f>
        <v>#DIV/0!</v>
      </c>
      <c r="BM1057" s="93" t="e">
        <f>SUM(BM1037:BM1056)/COUNTIF(BM1037:BM1056,"&gt;0")</f>
        <v>#DIV/0!</v>
      </c>
      <c r="BN1057" s="89"/>
      <c r="BO1057" s="93" t="e">
        <f>AVERAGE(BO1037:BO1056)</f>
        <v>#DIV/0!</v>
      </c>
      <c r="BP1057" s="93" t="e">
        <f>SUM(BP1037:BP1056)/COUNTIF(BP1037:BP1056,"&gt;0")</f>
        <v>#DIV/0!</v>
      </c>
      <c r="BQ1057" s="89"/>
      <c r="BR1057" s="93" t="e">
        <f>AVERAGE(BR1037:BR1056)</f>
        <v>#DIV/0!</v>
      </c>
      <c r="BS1057" s="93" t="e">
        <f>SUM(BS1037:BS1056)/COUNTIF(BS1037:BS1056,"&gt;0")</f>
        <v>#DIV/0!</v>
      </c>
      <c r="BT1057" s="89"/>
      <c r="BU1057" s="93" t="e">
        <f>AVERAGE(BU1037:BU1056)</f>
        <v>#DIV/0!</v>
      </c>
      <c r="BV1057" s="93" t="e">
        <f>SUM(BV1037:BV1056)/COUNTIF(BV1037:BV1056,"&gt;0")</f>
        <v>#DIV/0!</v>
      </c>
      <c r="BW1057" s="89"/>
      <c r="BX1057" s="63"/>
    </row>
    <row r="1058" spans="1:76" s="59" customFormat="1" x14ac:dyDescent="0.25">
      <c r="A1058" s="83"/>
      <c r="B1058" s="91" t="s">
        <v>61</v>
      </c>
      <c r="C1058" s="92" t="s">
        <v>60</v>
      </c>
      <c r="D1058" s="398"/>
      <c r="E1058" s="399"/>
      <c r="F1058" s="399"/>
      <c r="G1058" s="399"/>
      <c r="H1058" s="399"/>
      <c r="I1058" s="399"/>
      <c r="J1058" s="399"/>
      <c r="K1058" s="400"/>
      <c r="L1058" s="64"/>
      <c r="M1058" s="64"/>
      <c r="N1058" s="64"/>
      <c r="O1058" s="64"/>
      <c r="P1058" s="64"/>
      <c r="Q1058" s="64"/>
      <c r="R1058" s="64"/>
      <c r="S1058" s="64"/>
      <c r="T1058" s="77" t="s">
        <v>57</v>
      </c>
      <c r="U1058" s="88" t="e">
        <f>U1057+X1058*U1061</f>
        <v>#DIV/0!</v>
      </c>
      <c r="V1058" s="88" t="e">
        <f>V1057+X1058*V1061</f>
        <v>#DIV/0!</v>
      </c>
      <c r="W1058" s="88" t="e">
        <f>W1057+X1058*W1061</f>
        <v>#DIV/0!</v>
      </c>
      <c r="X1058" s="86">
        <v>1</v>
      </c>
      <c r="Y1058" s="64" t="s">
        <v>59</v>
      </c>
      <c r="Z1058" s="89"/>
      <c r="AA1058" s="89" t="s">
        <v>58</v>
      </c>
      <c r="AB1058" s="87"/>
      <c r="AR1058" s="63"/>
      <c r="AS1058" s="89"/>
      <c r="AT1058" s="89"/>
      <c r="AU1058" s="89"/>
      <c r="AV1058" s="77" t="s">
        <v>57</v>
      </c>
      <c r="AW1058" s="76" t="e">
        <f>AW1057+(AW1063*AW1060)</f>
        <v>#REF!</v>
      </c>
      <c r="AX1058" s="76" t="e">
        <f>AX1057+(AX1063*AW1060)</f>
        <v>#REF!</v>
      </c>
      <c r="AY1058" s="89"/>
      <c r="AZ1058" s="76" t="e">
        <f>AZ1057+(AZ1063*AZ1060)</f>
        <v>#REF!</v>
      </c>
      <c r="BA1058" s="76" t="e">
        <f>BA1057+(BA1063*AZ1060)</f>
        <v>#REF!</v>
      </c>
      <c r="BB1058" s="89"/>
      <c r="BC1058" s="76" t="e">
        <f>BC1057+(BC1063*BC1060)</f>
        <v>#REF!</v>
      </c>
      <c r="BD1058" s="76" t="e">
        <f>BD1057+(BD1063*BC1060)</f>
        <v>#REF!</v>
      </c>
      <c r="BE1058" s="89"/>
      <c r="BF1058" s="76" t="e">
        <f>BF1057+(BF1063*BF1060)</f>
        <v>#REF!</v>
      </c>
      <c r="BG1058" s="76" t="e">
        <f>BG1057+(BG1063*BF1060)</f>
        <v>#REF!</v>
      </c>
      <c r="BH1058" s="89"/>
      <c r="BI1058" s="76" t="e">
        <f>BI1057+(BI1063*BI1060)</f>
        <v>#REF!</v>
      </c>
      <c r="BJ1058" s="76" t="e">
        <f>BJ1057+(BJ1063*BI1060)</f>
        <v>#REF!</v>
      </c>
      <c r="BK1058" s="77"/>
      <c r="BL1058" s="76" t="e">
        <f>BL1057+(BL1063*BL1060)</f>
        <v>#DIV/0!</v>
      </c>
      <c r="BM1058" s="76" t="e">
        <f>BM1057+(BM1063*BL1060)</f>
        <v>#DIV/0!</v>
      </c>
      <c r="BN1058" s="89"/>
      <c r="BO1058" s="76" t="e">
        <f>BO1057+(BO1063*BO1060)</f>
        <v>#DIV/0!</v>
      </c>
      <c r="BP1058" s="76" t="e">
        <f>BP1057+(BP1063*BO1060)</f>
        <v>#DIV/0!</v>
      </c>
      <c r="BQ1058" s="89"/>
      <c r="BR1058" s="76" t="e">
        <f>BR1057+(BR1063*BR1060)</f>
        <v>#DIV/0!</v>
      </c>
      <c r="BS1058" s="76" t="e">
        <f>BS1057+(BS1063*BR1060)</f>
        <v>#DIV/0!</v>
      </c>
      <c r="BT1058" s="89"/>
      <c r="BU1058" s="76" t="e">
        <f>BU1057+(BU1063*BU1060)</f>
        <v>#DIV/0!</v>
      </c>
      <c r="BV1058" s="76" t="e">
        <f>BV1057+(BV1063*BU1060)</f>
        <v>#DIV/0!</v>
      </c>
      <c r="BW1058" s="89"/>
      <c r="BX1058" s="63"/>
    </row>
    <row r="1059" spans="1:76" s="59" customFormat="1" x14ac:dyDescent="0.25">
      <c r="A1059" s="83"/>
      <c r="B1059" s="91" t="s">
        <v>56</v>
      </c>
      <c r="C1059" s="83"/>
      <c r="D1059" s="401"/>
      <c r="E1059" s="402"/>
      <c r="F1059" s="402"/>
      <c r="G1059" s="402"/>
      <c r="H1059" s="402"/>
      <c r="I1059" s="402"/>
      <c r="J1059" s="402"/>
      <c r="K1059" s="403"/>
      <c r="L1059" s="89"/>
      <c r="M1059" s="89"/>
      <c r="N1059" s="64"/>
      <c r="O1059" s="64"/>
      <c r="P1059" s="64"/>
      <c r="Q1059" s="64"/>
      <c r="R1059" s="64"/>
      <c r="S1059" s="64"/>
      <c r="T1059" s="77" t="s">
        <v>54</v>
      </c>
      <c r="U1059" s="88" t="e">
        <f>IF($AA1059="Y",MIN(U1037:U1056),U1057-$X1059*U1061)</f>
        <v>#DIV/0!</v>
      </c>
      <c r="V1059" s="88" t="e">
        <f>IF($AA1059="Y",MIN(V1037:V1056),V1057-$X1059*V1061)</f>
        <v>#DIV/0!</v>
      </c>
      <c r="W1059" s="88" t="e">
        <f>IF($AA1059="Y",MIN(W1037:W1056),W1057-$X1059*W1061)</f>
        <v>#DIV/0!</v>
      </c>
      <c r="X1059" s="86">
        <v>1</v>
      </c>
      <c r="Y1059" s="64" t="s">
        <v>55</v>
      </c>
      <c r="Z1059" s="89"/>
      <c r="AA1059" s="90" t="s">
        <v>47</v>
      </c>
      <c r="AB1059" s="87"/>
      <c r="AR1059" s="63"/>
      <c r="AS1059" s="89"/>
      <c r="AT1059" s="89"/>
      <c r="AU1059" s="89"/>
      <c r="AV1059" s="77" t="s">
        <v>54</v>
      </c>
      <c r="AW1059" s="76" t="e">
        <f>AW1057-(AW1063*AW1061)</f>
        <v>#REF!</v>
      </c>
      <c r="AX1059" s="76" t="e">
        <f>AX1057-(AX1063*AW1061)</f>
        <v>#REF!</v>
      </c>
      <c r="AY1059" s="89"/>
      <c r="AZ1059" s="76" t="e">
        <f>AZ1057-(AZ1063*AZ1061)</f>
        <v>#REF!</v>
      </c>
      <c r="BA1059" s="76" t="e">
        <f>BA1057-(BA1063*AZ1061)</f>
        <v>#REF!</v>
      </c>
      <c r="BB1059" s="89"/>
      <c r="BC1059" s="76" t="e">
        <f>BC1057-(BC1063*BC1061)</f>
        <v>#REF!</v>
      </c>
      <c r="BD1059" s="76" t="e">
        <f>BD1057-(BD1063*BC1061)</f>
        <v>#REF!</v>
      </c>
      <c r="BE1059" s="89"/>
      <c r="BF1059" s="76" t="e">
        <f>BF1057-(BF1063*BF1061)</f>
        <v>#REF!</v>
      </c>
      <c r="BG1059" s="76" t="e">
        <f>BG1057-(BG1063*BF1061)</f>
        <v>#REF!</v>
      </c>
      <c r="BH1059" s="89"/>
      <c r="BI1059" s="76" t="e">
        <f>BI1057-(BI1063*BI1061)</f>
        <v>#REF!</v>
      </c>
      <c r="BJ1059" s="76" t="e">
        <f>BJ1057-(BJ1063*BI1061)</f>
        <v>#REF!</v>
      </c>
      <c r="BK1059" s="77"/>
      <c r="BL1059" s="76" t="e">
        <f>BL1057-(BL1063*BL1061)</f>
        <v>#DIV/0!</v>
      </c>
      <c r="BM1059" s="76" t="e">
        <f>BM1057-(BM1063*BL1061)</f>
        <v>#DIV/0!</v>
      </c>
      <c r="BN1059" s="89"/>
      <c r="BO1059" s="76" t="e">
        <f>BO1057-(BO1063*BO1061)</f>
        <v>#DIV/0!</v>
      </c>
      <c r="BP1059" s="76" t="e">
        <f>BP1057-(BP1063*BO1061)</f>
        <v>#DIV/0!</v>
      </c>
      <c r="BQ1059" s="89"/>
      <c r="BR1059" s="76" t="e">
        <f>BR1057-(BR1063*BR1061)</f>
        <v>#DIV/0!</v>
      </c>
      <c r="BS1059" s="76" t="e">
        <f>BS1057-(BS1063*BR1061)</f>
        <v>#DIV/0!</v>
      </c>
      <c r="BT1059" s="89"/>
      <c r="BU1059" s="76" t="e">
        <f>BU1057-(BU1063*BU1061)</f>
        <v>#DIV/0!</v>
      </c>
      <c r="BV1059" s="76" t="e">
        <f>BV1057-(BV1063*BU1061)</f>
        <v>#DIV/0!</v>
      </c>
      <c r="BW1059" s="89"/>
      <c r="BX1059" s="63"/>
    </row>
    <row r="1060" spans="1:76" s="59" customFormat="1" ht="14.25" x14ac:dyDescent="0.2">
      <c r="A1060" s="83"/>
      <c r="B1060" s="83"/>
      <c r="C1060" s="83"/>
      <c r="D1060" s="401"/>
      <c r="E1060" s="402"/>
      <c r="F1060" s="402"/>
      <c r="G1060" s="402"/>
      <c r="H1060" s="402"/>
      <c r="I1060" s="402"/>
      <c r="J1060" s="402"/>
      <c r="K1060" s="403"/>
      <c r="L1060" s="64"/>
      <c r="M1060" s="64"/>
      <c r="N1060" s="64"/>
      <c r="O1060" s="64"/>
      <c r="P1060" s="64"/>
      <c r="Q1060" s="64"/>
      <c r="R1060" s="64"/>
      <c r="S1060" s="64"/>
      <c r="T1060" s="77" t="s">
        <v>51</v>
      </c>
      <c r="U1060" s="88" t="e">
        <f>IF((0.67*U1061)&gt;U1057,"no","yes")</f>
        <v>#DIV/0!</v>
      </c>
      <c r="V1060" s="88" t="e">
        <f>IF((0.67*V1061)&gt;V1057,"no","yes")</f>
        <v>#DIV/0!</v>
      </c>
      <c r="W1060" s="88" t="e">
        <f>IF((0.67*W1061)&gt;W1057,"no","yes")</f>
        <v>#DIV/0!</v>
      </c>
      <c r="X1060" s="64"/>
      <c r="Y1060" s="64"/>
      <c r="Z1060" s="64"/>
      <c r="AB1060" s="87"/>
      <c r="AR1060" s="63"/>
      <c r="AS1060" s="64"/>
      <c r="AT1060" s="64"/>
      <c r="AU1060" s="360" t="s">
        <v>53</v>
      </c>
      <c r="AV1060" s="361"/>
      <c r="AW1060" s="86">
        <v>1</v>
      </c>
      <c r="AX1060" s="64"/>
      <c r="AY1060" s="64"/>
      <c r="AZ1060" s="86">
        <v>1</v>
      </c>
      <c r="BA1060" s="64"/>
      <c r="BB1060" s="64"/>
      <c r="BC1060" s="86">
        <v>1</v>
      </c>
      <c r="BD1060" s="64"/>
      <c r="BE1060" s="64"/>
      <c r="BF1060" s="86">
        <v>1</v>
      </c>
      <c r="BG1060" s="64"/>
      <c r="BH1060" s="64"/>
      <c r="BI1060" s="86">
        <v>1</v>
      </c>
      <c r="BJ1060" s="64"/>
      <c r="BK1060" s="77"/>
      <c r="BL1060" s="86">
        <v>1</v>
      </c>
      <c r="BM1060" s="64"/>
      <c r="BN1060" s="64"/>
      <c r="BO1060" s="86">
        <v>1</v>
      </c>
      <c r="BP1060" s="64"/>
      <c r="BQ1060" s="64"/>
      <c r="BR1060" s="86">
        <v>1</v>
      </c>
      <c r="BS1060" s="64"/>
      <c r="BT1060" s="64"/>
      <c r="BU1060" s="86">
        <v>1</v>
      </c>
      <c r="BV1060" s="64"/>
      <c r="BW1060" s="64"/>
      <c r="BX1060" s="63"/>
    </row>
    <row r="1061" spans="1:76" s="59" customFormat="1" ht="14.25" x14ac:dyDescent="0.2">
      <c r="A1061" s="83"/>
      <c r="B1061" s="83"/>
      <c r="C1061" s="83"/>
      <c r="D1061" s="401"/>
      <c r="E1061" s="402"/>
      <c r="F1061" s="402"/>
      <c r="G1061" s="402"/>
      <c r="H1061" s="402"/>
      <c r="I1061" s="402"/>
      <c r="J1061" s="402"/>
      <c r="K1061" s="403"/>
      <c r="L1061" s="64"/>
      <c r="M1061" s="64"/>
      <c r="N1061" s="64"/>
      <c r="O1061" s="64"/>
      <c r="P1061" s="64"/>
      <c r="Q1061" s="64"/>
      <c r="R1061" s="64"/>
      <c r="S1061" s="64"/>
      <c r="T1061" s="77" t="s">
        <v>50</v>
      </c>
      <c r="U1061" s="88" t="e">
        <f>_xlfn.STDEV.P(U1037:U1056)</f>
        <v>#DIV/0!</v>
      </c>
      <c r="V1061" s="88" t="e">
        <f t="array" ref="V1061">IF(U1065="Y",SQRT(SUM(IFERROR(O1037:O1056*(U1037:U1056-(V1057))^2,0))/((COUNTIFS(O1037:O1056,"&lt;&gt;"&amp;"")-1)/COUNTIFS(O1037:O1056,"&lt;&gt;"&amp;"")*SUM(O1037:O1056))),_xlfn.STDEV.P(V1037:V1056))</f>
        <v>#DIV/0!</v>
      </c>
      <c r="W1061" s="88" t="e">
        <f t="array" ref="W1061">SQRT(SUM(IFERROR(O1037:O1056*(U1037:U1056-(W1057))^2,0))/((COUNTIFS(O1037:O1056,"&lt;&gt;"&amp;"")-1)/COUNTIFS(O1037:O1056,"&lt;&gt;"&amp;"")*SUM(O1037:O1056)))</f>
        <v>#DIV/0!</v>
      </c>
      <c r="X1061" s="64"/>
      <c r="Y1061" s="64"/>
      <c r="Z1061" s="64"/>
      <c r="AB1061" s="87"/>
      <c r="AR1061" s="63"/>
      <c r="AS1061" s="64"/>
      <c r="AT1061" s="64"/>
      <c r="AU1061" s="360"/>
      <c r="AV1061" s="361"/>
      <c r="AW1061" s="86">
        <v>1</v>
      </c>
      <c r="AX1061" s="64"/>
      <c r="AY1061" s="64"/>
      <c r="AZ1061" s="86">
        <v>1</v>
      </c>
      <c r="BA1061" s="64"/>
      <c r="BB1061" s="64"/>
      <c r="BC1061" s="86">
        <v>1</v>
      </c>
      <c r="BD1061" s="64"/>
      <c r="BE1061" s="64"/>
      <c r="BF1061" s="86">
        <v>1</v>
      </c>
      <c r="BG1061" s="64"/>
      <c r="BH1061" s="64"/>
      <c r="BI1061" s="86">
        <v>1</v>
      </c>
      <c r="BJ1061" s="64"/>
      <c r="BK1061" s="77"/>
      <c r="BL1061" s="86">
        <v>1</v>
      </c>
      <c r="BM1061" s="64"/>
      <c r="BN1061" s="64"/>
      <c r="BO1061" s="86">
        <v>1</v>
      </c>
      <c r="BP1061" s="64"/>
      <c r="BQ1061" s="64"/>
      <c r="BR1061" s="86">
        <v>1</v>
      </c>
      <c r="BS1061" s="64"/>
      <c r="BT1061" s="64"/>
      <c r="BU1061" s="86">
        <v>1</v>
      </c>
      <c r="BV1061" s="64"/>
      <c r="BW1061" s="64"/>
      <c r="BX1061" s="63"/>
    </row>
    <row r="1062" spans="1:76" s="59" customFormat="1" x14ac:dyDescent="0.25">
      <c r="A1062" s="64"/>
      <c r="B1062" s="64"/>
      <c r="C1062" s="83"/>
      <c r="D1062" s="401"/>
      <c r="E1062" s="402"/>
      <c r="F1062" s="402"/>
      <c r="G1062" s="402"/>
      <c r="H1062" s="402"/>
      <c r="I1062" s="402"/>
      <c r="J1062" s="402"/>
      <c r="K1062" s="403"/>
      <c r="L1062" s="64"/>
      <c r="M1062" s="64"/>
      <c r="N1062" s="64"/>
      <c r="O1062" s="64"/>
      <c r="P1062" s="64"/>
      <c r="Q1062" s="64"/>
      <c r="R1062" s="64"/>
      <c r="S1062" s="64"/>
      <c r="T1062" s="73" t="s">
        <v>48</v>
      </c>
      <c r="U1062" s="85">
        <f>COUNTIF(U1037:U1056,"&gt;0")</f>
        <v>0</v>
      </c>
      <c r="V1062" s="85">
        <f>COUNTIF(V1037:V1056,"&gt;0")</f>
        <v>0</v>
      </c>
      <c r="W1062" s="81"/>
      <c r="X1062" s="84" t="s">
        <v>52</v>
      </c>
      <c r="Y1062" s="64"/>
      <c r="Z1062" s="64"/>
      <c r="AB1062" s="63"/>
      <c r="AR1062" s="63"/>
      <c r="AS1062" s="64"/>
      <c r="AT1062" s="64"/>
      <c r="AU1062" s="64"/>
      <c r="AV1062" s="77" t="s">
        <v>51</v>
      </c>
      <c r="AW1062" s="76" t="e">
        <f>IF((0.67*AW1063)&gt;AW1057,"no","yes")</f>
        <v>#REF!</v>
      </c>
      <c r="AX1062" s="76" t="e">
        <f>IF((0.67*AX1063)&gt;AX1057,"no","yes")</f>
        <v>#REF!</v>
      </c>
      <c r="AY1062" s="64"/>
      <c r="AZ1062" s="76" t="e">
        <f>IF((0.67*AZ1063)&gt;AZ1057,"no","yes")</f>
        <v>#REF!</v>
      </c>
      <c r="BA1062" s="76" t="e">
        <f>IF((0.67*BA1063)&gt;BA1057,"no","yes")</f>
        <v>#REF!</v>
      </c>
      <c r="BB1062" s="64"/>
      <c r="BC1062" s="76" t="e">
        <f>IF((0.67*BC1063)&gt;BC1057,"no","yes")</f>
        <v>#REF!</v>
      </c>
      <c r="BD1062" s="76" t="e">
        <f>IF((0.67*BD1063)&gt;BD1057,"no","yes")</f>
        <v>#REF!</v>
      </c>
      <c r="BE1062" s="64"/>
      <c r="BF1062" s="76" t="e">
        <f>IF((0.67*BF1063)&gt;BF1057,"no","yes")</f>
        <v>#REF!</v>
      </c>
      <c r="BG1062" s="76" t="e">
        <f>IF((0.67*BG1063)&gt;BG1057,"no","yes")</f>
        <v>#REF!</v>
      </c>
      <c r="BH1062" s="64"/>
      <c r="BI1062" s="76" t="e">
        <f>IF((0.67*BI1063)&gt;BI1057,"no","yes")</f>
        <v>#REF!</v>
      </c>
      <c r="BJ1062" s="76" t="e">
        <f>IF((0.67*BJ1063)&gt;BJ1057,"no","yes")</f>
        <v>#REF!</v>
      </c>
      <c r="BK1062" s="73"/>
      <c r="BL1062" s="76" t="e">
        <f>IF((0.67*BL1063)&gt;BL1057,"no","yes")</f>
        <v>#DIV/0!</v>
      </c>
      <c r="BM1062" s="76" t="e">
        <f>IF((0.67*BM1063)&gt;BM1057,"no","yes")</f>
        <v>#DIV/0!</v>
      </c>
      <c r="BN1062" s="64"/>
      <c r="BO1062" s="76" t="e">
        <f>IF((0.67*BO1063)&gt;BO1057,"no","yes")</f>
        <v>#DIV/0!</v>
      </c>
      <c r="BP1062" s="76" t="e">
        <f>IF((0.67*BP1063)&gt;BP1057,"no","yes")</f>
        <v>#DIV/0!</v>
      </c>
      <c r="BQ1062" s="64"/>
      <c r="BR1062" s="76" t="e">
        <f>IF((0.67*BR1063)&gt;BR1057,"no","yes")</f>
        <v>#DIV/0!</v>
      </c>
      <c r="BS1062" s="76" t="e">
        <f>IF((0.67*BS1063)&gt;BS1057,"no","yes")</f>
        <v>#DIV/0!</v>
      </c>
      <c r="BT1062" s="64"/>
      <c r="BU1062" s="76" t="e">
        <f>IF((0.67*BU1063)&gt;BU1057,"no","yes")</f>
        <v>#DIV/0!</v>
      </c>
      <c r="BV1062" s="76" t="e">
        <f>IF((0.67*BV1063)&gt;BV1057,"no","yes")</f>
        <v>#DIV/0!</v>
      </c>
      <c r="BW1062" s="64"/>
      <c r="BX1062" s="63"/>
    </row>
    <row r="1063" spans="1:76" s="59" customFormat="1" ht="14.25" x14ac:dyDescent="0.2">
      <c r="C1063" s="83"/>
      <c r="D1063" s="401"/>
      <c r="E1063" s="402"/>
      <c r="F1063" s="402"/>
      <c r="G1063" s="402"/>
      <c r="H1063" s="402"/>
      <c r="I1063" s="402"/>
      <c r="J1063" s="402"/>
      <c r="K1063" s="403"/>
      <c r="L1063" s="64"/>
      <c r="M1063" s="64"/>
      <c r="N1063" s="64"/>
      <c r="O1063" s="64"/>
      <c r="P1063" s="64"/>
      <c r="Q1063" s="64"/>
      <c r="R1063" s="64"/>
      <c r="S1063" s="64"/>
      <c r="T1063" s="64"/>
      <c r="U1063" s="82"/>
      <c r="V1063" s="81"/>
      <c r="W1063" s="81"/>
      <c r="X1063" s="80"/>
      <c r="Y1063" s="79"/>
      <c r="Z1063" s="78"/>
      <c r="AB1063" s="63"/>
      <c r="AR1063" s="63"/>
      <c r="AS1063" s="64"/>
      <c r="AT1063" s="64"/>
      <c r="AU1063" s="64"/>
      <c r="AV1063" s="77" t="s">
        <v>50</v>
      </c>
      <c r="AW1063" s="76" t="e">
        <f>_xlfn.STDEV.P(AW1037:AW1056)</f>
        <v>#REF!</v>
      </c>
      <c r="AX1063" s="76" t="e">
        <f>_xlfn.STDEV.P(AX1037:AX1056)</f>
        <v>#REF!</v>
      </c>
      <c r="AY1063" s="64"/>
      <c r="AZ1063" s="76" t="e">
        <f>_xlfn.STDEV.P(AZ1037:AZ1056)</f>
        <v>#REF!</v>
      </c>
      <c r="BA1063" s="76" t="e">
        <f>_xlfn.STDEV.P(BA1037:BA1056)</f>
        <v>#REF!</v>
      </c>
      <c r="BB1063" s="64"/>
      <c r="BC1063" s="76" t="e">
        <f>_xlfn.STDEV.P(BC1037:BC1056)</f>
        <v>#REF!</v>
      </c>
      <c r="BD1063" s="76" t="e">
        <f>_xlfn.STDEV.P(BD1037:BD1056)</f>
        <v>#REF!</v>
      </c>
      <c r="BE1063" s="64"/>
      <c r="BF1063" s="76" t="e">
        <f>_xlfn.STDEV.P(BF1037:BF1056)</f>
        <v>#REF!</v>
      </c>
      <c r="BG1063" s="76" t="e">
        <f>_xlfn.STDEV.P(BG1037:BG1056)</f>
        <v>#REF!</v>
      </c>
      <c r="BH1063" s="64"/>
      <c r="BI1063" s="76" t="e">
        <f>_xlfn.STDEV.P(BI1037:BI1056)</f>
        <v>#REF!</v>
      </c>
      <c r="BJ1063" s="76" t="e">
        <f>_xlfn.STDEV.P(BJ1037:BJ1056)</f>
        <v>#REF!</v>
      </c>
      <c r="BK1063" s="64"/>
      <c r="BL1063" s="76" t="e">
        <f>_xlfn.STDEV.P(BL1037:BL1056)</f>
        <v>#DIV/0!</v>
      </c>
      <c r="BM1063" s="76" t="e">
        <f>_xlfn.STDEV.P(BM1037:BM1056)</f>
        <v>#DIV/0!</v>
      </c>
      <c r="BN1063" s="64"/>
      <c r="BO1063" s="76" t="e">
        <f>_xlfn.STDEV.P(BO1037:BO1056)</f>
        <v>#DIV/0!</v>
      </c>
      <c r="BP1063" s="76" t="e">
        <f>_xlfn.STDEV.P(BP1037:BP1056)</f>
        <v>#DIV/0!</v>
      </c>
      <c r="BQ1063" s="64"/>
      <c r="BR1063" s="76" t="e">
        <f>_xlfn.STDEV.P(BR1037:BR1056)</f>
        <v>#DIV/0!</v>
      </c>
      <c r="BS1063" s="76" t="e">
        <f>_xlfn.STDEV.P(BS1037:BS1056)</f>
        <v>#DIV/0!</v>
      </c>
      <c r="BT1063" s="64"/>
      <c r="BU1063" s="76" t="e">
        <f>_xlfn.STDEV.P(BU1037:BU1056)</f>
        <v>#DIV/0!</v>
      </c>
      <c r="BV1063" s="76" t="e">
        <f>_xlfn.STDEV.P(BV1037:BV1056)</f>
        <v>#DIV/0!</v>
      </c>
      <c r="BX1063" s="63"/>
    </row>
    <row r="1064" spans="1:76" s="59" customFormat="1" x14ac:dyDescent="0.2">
      <c r="C1064" s="83"/>
      <c r="D1064" s="401"/>
      <c r="E1064" s="402"/>
      <c r="F1064" s="402"/>
      <c r="G1064" s="402"/>
      <c r="H1064" s="402"/>
      <c r="I1064" s="402"/>
      <c r="J1064" s="402"/>
      <c r="K1064" s="403"/>
      <c r="L1064" s="64"/>
      <c r="M1064" s="64"/>
      <c r="N1064" s="64"/>
      <c r="O1064" s="64"/>
      <c r="P1064" s="64"/>
      <c r="Q1064" s="64"/>
      <c r="R1064" s="64"/>
      <c r="S1064" s="64"/>
      <c r="T1064" s="64"/>
      <c r="U1064" s="74" t="s">
        <v>49</v>
      </c>
      <c r="V1064" s="64"/>
      <c r="W1064" s="64"/>
      <c r="X1064" s="70"/>
      <c r="Y1064" s="69"/>
      <c r="Z1064" s="68"/>
      <c r="AB1064" s="63"/>
      <c r="AR1064" s="63"/>
      <c r="AS1064" s="64"/>
      <c r="AT1064" s="64"/>
      <c r="AU1064" s="64"/>
      <c r="AV1064" s="73" t="s">
        <v>48</v>
      </c>
      <c r="AW1064" s="72">
        <f>COUNTIF(AW1037:AW1056,"&gt;0")</f>
        <v>0</v>
      </c>
      <c r="AX1064" s="72">
        <f>COUNTIF(AX1037:AX1056,"&gt;0")</f>
        <v>0</v>
      </c>
      <c r="AY1064" s="64"/>
      <c r="AZ1064" s="72">
        <f>COUNTIF(AZ1037:AZ1056,"&gt;0")</f>
        <v>0</v>
      </c>
      <c r="BA1064" s="72">
        <f>COUNTIF(BA1037:BA1056,"&gt;0")</f>
        <v>0</v>
      </c>
      <c r="BB1064" s="64"/>
      <c r="BC1064" s="72">
        <f>COUNTIF(BC1037:BC1056,"&gt;0")</f>
        <v>0</v>
      </c>
      <c r="BD1064" s="72">
        <f>COUNTIF(BD1037:BD1056,"&gt;0")</f>
        <v>0</v>
      </c>
      <c r="BE1064" s="64"/>
      <c r="BF1064" s="72">
        <f>COUNTIF(BF1037:BF1056,"&gt;0")</f>
        <v>0</v>
      </c>
      <c r="BG1064" s="72">
        <f>COUNTIF(BG1037:BG1056,"&gt;0")</f>
        <v>0</v>
      </c>
      <c r="BH1064" s="64"/>
      <c r="BI1064" s="72">
        <f>COUNTIF(BI1037:BI1056,"&gt;0")</f>
        <v>0</v>
      </c>
      <c r="BJ1064" s="72">
        <f>COUNTIF(BJ1037:BJ1056,"&gt;0")</f>
        <v>0</v>
      </c>
      <c r="BK1064" s="64"/>
      <c r="BL1064" s="72">
        <f>COUNTIF(BL1037:BL1056,"&gt;0")</f>
        <v>0</v>
      </c>
      <c r="BM1064" s="72">
        <f>COUNTIF(BM1037:BM1056,"&gt;0")</f>
        <v>0</v>
      </c>
      <c r="BN1064" s="64"/>
      <c r="BO1064" s="72">
        <f>COUNTIF(BO1037:BO1056,"&gt;0")</f>
        <v>0</v>
      </c>
      <c r="BP1064" s="72">
        <f>COUNTIF(BP1037:BP1056,"&gt;0")</f>
        <v>0</v>
      </c>
      <c r="BQ1064" s="64"/>
      <c r="BR1064" s="72">
        <f>COUNTIF(BR1037:BR1056,"&gt;0")</f>
        <v>0</v>
      </c>
      <c r="BS1064" s="72">
        <f>COUNTIF(BS1037:BS1056,"&gt;0")</f>
        <v>0</v>
      </c>
      <c r="BT1064" s="64"/>
      <c r="BU1064" s="72">
        <f>COUNTIF(BU1037:BU1056,"&gt;0")</f>
        <v>0</v>
      </c>
      <c r="BV1064" s="72">
        <f>COUNTIF(BV1037:BV1056,"&gt;0")</f>
        <v>0</v>
      </c>
      <c r="BX1064" s="63"/>
    </row>
    <row r="1065" spans="1:76" s="59" customFormat="1" ht="14.25" x14ac:dyDescent="0.2">
      <c r="C1065" s="83"/>
      <c r="D1065" s="401"/>
      <c r="E1065" s="402"/>
      <c r="F1065" s="402"/>
      <c r="G1065" s="402"/>
      <c r="H1065" s="402"/>
      <c r="I1065" s="402"/>
      <c r="J1065" s="402"/>
      <c r="K1065" s="403"/>
      <c r="L1065" s="64"/>
      <c r="M1065" s="64"/>
      <c r="N1065" s="64"/>
      <c r="O1065" s="64"/>
      <c r="P1065" s="64"/>
      <c r="Q1065" s="64"/>
      <c r="R1065" s="64"/>
      <c r="S1065" s="64"/>
      <c r="T1065" s="64"/>
      <c r="U1065" s="71" t="s">
        <v>47</v>
      </c>
      <c r="V1065" s="64"/>
      <c r="W1065" s="64"/>
      <c r="X1065" s="70"/>
      <c r="Y1065" s="69"/>
      <c r="Z1065" s="68"/>
      <c r="AB1065" s="63"/>
      <c r="AR1065" s="63"/>
      <c r="BX1065" s="63"/>
    </row>
    <row r="1066" spans="1:76" s="59" customFormat="1" ht="14.25" x14ac:dyDescent="0.2">
      <c r="C1066" s="83"/>
      <c r="D1066" s="401"/>
      <c r="E1066" s="402"/>
      <c r="F1066" s="402"/>
      <c r="G1066" s="402"/>
      <c r="H1066" s="402"/>
      <c r="I1066" s="402"/>
      <c r="J1066" s="402"/>
      <c r="K1066" s="403"/>
      <c r="L1066" s="64"/>
      <c r="M1066" s="64"/>
      <c r="N1066" s="64"/>
      <c r="O1066" s="64"/>
      <c r="P1066" s="64"/>
      <c r="Q1066" s="64"/>
      <c r="R1066" s="64"/>
      <c r="S1066" s="64"/>
      <c r="T1066" s="64"/>
      <c r="U1066" s="64"/>
      <c r="V1066" s="64"/>
      <c r="W1066" s="64"/>
      <c r="X1066" s="67"/>
      <c r="Y1066" s="66"/>
      <c r="Z1066" s="65"/>
      <c r="AB1066" s="63"/>
      <c r="AR1066" s="63"/>
      <c r="BX1066" s="63"/>
    </row>
    <row r="1067" spans="1:76" s="59" customFormat="1" ht="26.25" customHeight="1" x14ac:dyDescent="0.25">
      <c r="A1067" s="75" t="str">
        <f ca="1">HYPERLINK("#"&amp;"'"&amp;A$2&amp;"'!a1","Back to top")</f>
        <v>Back to top</v>
      </c>
      <c r="B1067" s="75"/>
      <c r="C1067" s="64"/>
      <c r="D1067" s="404"/>
      <c r="E1067" s="405"/>
      <c r="F1067" s="405"/>
      <c r="G1067" s="405"/>
      <c r="H1067" s="405"/>
      <c r="I1067" s="405"/>
      <c r="J1067" s="405"/>
      <c r="K1067" s="406"/>
      <c r="W1067" s="64"/>
      <c r="X1067" s="64"/>
      <c r="Y1067" s="64"/>
      <c r="Z1067" s="64"/>
      <c r="AB1067" s="63"/>
      <c r="AR1067" s="60"/>
      <c r="AS1067" s="62"/>
      <c r="AT1067" s="62"/>
      <c r="AU1067" s="61"/>
      <c r="AV1067" s="61"/>
      <c r="AW1067" s="61"/>
      <c r="AX1067" s="61"/>
      <c r="AY1067" s="61"/>
      <c r="AZ1067" s="61"/>
      <c r="BA1067" s="61"/>
      <c r="BB1067" s="61"/>
      <c r="BC1067" s="61"/>
      <c r="BD1067" s="61"/>
      <c r="BE1067" s="61"/>
      <c r="BF1067" s="61"/>
      <c r="BG1067" s="61"/>
      <c r="BH1067" s="61"/>
      <c r="BI1067" s="61"/>
      <c r="BJ1067" s="61"/>
      <c r="BK1067" s="61"/>
      <c r="BL1067" s="61"/>
      <c r="BM1067" s="61"/>
      <c r="BN1067" s="61"/>
      <c r="BO1067" s="61"/>
      <c r="BP1067" s="61"/>
      <c r="BQ1067" s="61"/>
      <c r="BR1067" s="61"/>
      <c r="BS1067" s="61"/>
      <c r="BT1067" s="61"/>
      <c r="BU1067" s="61"/>
      <c r="BV1067" s="61"/>
      <c r="BW1067" s="61"/>
      <c r="BX1067" s="60"/>
    </row>
    <row r="1068" spans="1:76" s="59" customFormat="1" ht="14.25" x14ac:dyDescent="0.2">
      <c r="AB1068" s="63"/>
      <c r="AR1068" s="63"/>
      <c r="BX1068" s="63"/>
    </row>
    <row r="1069" spans="1:76" s="59" customFormat="1" ht="14.25" x14ac:dyDescent="0.2">
      <c r="AB1069" s="63"/>
      <c r="AR1069" s="63"/>
      <c r="BX1069" s="63"/>
    </row>
    <row r="1070" spans="1:76" s="2" customFormat="1" ht="15.75" x14ac:dyDescent="0.25">
      <c r="A1070" s="134">
        <f>1+A1034</f>
        <v>29</v>
      </c>
      <c r="B1070" s="134"/>
      <c r="C1070" s="133" t="s">
        <v>99</v>
      </c>
      <c r="D1070" s="132"/>
      <c r="E1070" s="132"/>
      <c r="F1070" s="132"/>
      <c r="G1070" s="132"/>
      <c r="H1070" s="132"/>
      <c r="K1070" s="132"/>
      <c r="L1070" s="132"/>
      <c r="M1070" s="131"/>
      <c r="N1070" s="131"/>
      <c r="O1070" s="131"/>
      <c r="AS1070" s="130">
        <f>A1070</f>
        <v>29</v>
      </c>
      <c r="AT1070" s="130" t="str">
        <f>C1070</f>
        <v>VARIABLE29</v>
      </c>
    </row>
    <row r="1071" spans="1:76" s="59" customFormat="1" x14ac:dyDescent="0.25">
      <c r="A1071" s="83"/>
      <c r="B1071" s="83"/>
      <c r="C1071" s="83"/>
      <c r="D1071" s="129"/>
      <c r="E1071" s="129"/>
      <c r="F1071" s="129"/>
      <c r="G1071" s="129"/>
      <c r="H1071" s="129"/>
      <c r="K1071" s="129"/>
      <c r="L1071" s="129"/>
      <c r="M1071" s="64"/>
      <c r="N1071" s="64"/>
      <c r="O1071" s="64"/>
      <c r="AB1071" s="63"/>
      <c r="AR1071" s="63"/>
      <c r="AS1071" s="89"/>
      <c r="AT1071" s="89"/>
      <c r="AU1071" s="89"/>
      <c r="AV1071" s="89"/>
      <c r="AW1071" s="128" t="e">
        <f>IF($AV$45="Region",'[1]Advanced Controls'!$A$59,'[1]AEZ Data'!$A$78)</f>
        <v>#REF!</v>
      </c>
      <c r="AX1071" s="128"/>
      <c r="AY1071" s="89"/>
      <c r="AZ1071" s="128" t="e">
        <f>IF($AV$45="Region",'[1]Advanced Controls'!$A$60,'[1]AEZ Data'!$A$80)</f>
        <v>#REF!</v>
      </c>
      <c r="BA1071" s="128"/>
      <c r="BB1071" s="89"/>
      <c r="BC1071" s="128" t="e">
        <f>IF($AV$45="Region",'[1]Advanced Controls'!$A$61,'[1]AEZ Data'!$A$79)</f>
        <v>#REF!</v>
      </c>
      <c r="BD1071" s="128"/>
      <c r="BE1071" s="89"/>
      <c r="BF1071" s="128" t="e">
        <f>IF($AV$45="Region",'[1]Advanced Controls'!$A$62,'[1]AEZ Data'!$A$81)</f>
        <v>#REF!</v>
      </c>
      <c r="BG1071" s="128"/>
      <c r="BH1071" s="89"/>
      <c r="BI1071" s="128" t="e">
        <f>IF($AV$45="Region",'[1]Advanced Controls'!$A$63,'[1]AEZ Data'!$A$82)</f>
        <v>#REF!</v>
      </c>
      <c r="BJ1071" s="128"/>
      <c r="BK1071" s="89"/>
      <c r="BL1071" s="128" t="s">
        <v>90</v>
      </c>
      <c r="BM1071" s="128"/>
      <c r="BN1071" s="89"/>
      <c r="BO1071" s="128" t="s">
        <v>89</v>
      </c>
      <c r="BP1071" s="128"/>
      <c r="BQ1071" s="89"/>
      <c r="BR1071" s="128" t="s">
        <v>88</v>
      </c>
      <c r="BS1071" s="128"/>
      <c r="BT1071" s="89"/>
      <c r="BU1071" s="128" t="s">
        <v>87</v>
      </c>
      <c r="BV1071" s="128"/>
      <c r="BW1071" s="89"/>
      <c r="BX1071" s="63"/>
    </row>
    <row r="1072" spans="1:76" s="59" customFormat="1" ht="45.75" thickBot="1" x14ac:dyDescent="0.3">
      <c r="A1072" s="92" t="s">
        <v>86</v>
      </c>
      <c r="B1072" s="127" t="s">
        <v>85</v>
      </c>
      <c r="C1072" s="124" t="s">
        <v>84</v>
      </c>
      <c r="D1072" s="126" t="s">
        <v>83</v>
      </c>
      <c r="E1072" s="126" t="s">
        <v>82</v>
      </c>
      <c r="F1072" s="124" t="s">
        <v>81</v>
      </c>
      <c r="G1072" s="125" t="s">
        <v>80</v>
      </c>
      <c r="H1072" s="124" t="s">
        <v>79</v>
      </c>
      <c r="I1072" s="124" t="s">
        <v>78</v>
      </c>
      <c r="J1072" s="124" t="s">
        <v>77</v>
      </c>
      <c r="K1072" s="123" t="s">
        <v>76</v>
      </c>
      <c r="L1072" s="122" t="s">
        <v>75</v>
      </c>
      <c r="M1072" s="121" t="s">
        <v>74</v>
      </c>
      <c r="N1072" s="119" t="s">
        <v>73</v>
      </c>
      <c r="O1072" s="120" t="s">
        <v>72</v>
      </c>
      <c r="P1072" s="119" t="s">
        <v>71</v>
      </c>
      <c r="Q1072" s="441"/>
      <c r="R1072" s="441"/>
      <c r="S1072" s="114"/>
      <c r="T1072" s="118" t="s">
        <v>70</v>
      </c>
      <c r="U1072" s="117" t="s">
        <v>66</v>
      </c>
      <c r="V1072" s="117" t="s">
        <v>65</v>
      </c>
      <c r="W1072" s="117" t="s">
        <v>69</v>
      </c>
      <c r="X1072" s="116" t="s">
        <v>68</v>
      </c>
      <c r="Y1072" s="114"/>
      <c r="Z1072" s="114"/>
      <c r="AB1072" s="63"/>
      <c r="AR1072" s="63"/>
      <c r="AS1072" s="114"/>
      <c r="AT1072" s="114"/>
      <c r="AU1072" s="116" t="s">
        <v>67</v>
      </c>
      <c r="AV1072" s="114"/>
      <c r="AW1072" s="115" t="s">
        <v>66</v>
      </c>
      <c r="AX1072" s="115" t="s">
        <v>65</v>
      </c>
      <c r="AY1072" s="114"/>
      <c r="AZ1072" s="115" t="s">
        <v>66</v>
      </c>
      <c r="BA1072" s="115" t="s">
        <v>65</v>
      </c>
      <c r="BB1072" s="114"/>
      <c r="BC1072" s="115" t="s">
        <v>66</v>
      </c>
      <c r="BD1072" s="115" t="s">
        <v>65</v>
      </c>
      <c r="BE1072" s="114"/>
      <c r="BF1072" s="115" t="s">
        <v>66</v>
      </c>
      <c r="BG1072" s="115" t="s">
        <v>65</v>
      </c>
      <c r="BH1072" s="114"/>
      <c r="BI1072" s="115" t="s">
        <v>66</v>
      </c>
      <c r="BJ1072" s="115" t="s">
        <v>65</v>
      </c>
      <c r="BK1072" s="114"/>
      <c r="BL1072" s="115" t="s">
        <v>66</v>
      </c>
      <c r="BM1072" s="115" t="s">
        <v>65</v>
      </c>
      <c r="BN1072" s="114"/>
      <c r="BO1072" s="115" t="s">
        <v>66</v>
      </c>
      <c r="BP1072" s="115" t="s">
        <v>65</v>
      </c>
      <c r="BQ1072" s="114"/>
      <c r="BR1072" s="115" t="s">
        <v>66</v>
      </c>
      <c r="BS1072" s="115" t="s">
        <v>65</v>
      </c>
      <c r="BT1072" s="114"/>
      <c r="BU1072" s="115" t="s">
        <v>66</v>
      </c>
      <c r="BV1072" s="115" t="s">
        <v>65</v>
      </c>
      <c r="BW1072" s="114"/>
      <c r="BX1072" s="63"/>
    </row>
    <row r="1073" spans="1:76" s="59" customFormat="1" x14ac:dyDescent="0.25">
      <c r="A1073" s="83">
        <v>1</v>
      </c>
      <c r="B1073" s="109" t="str">
        <f t="shared" ref="B1073:B1092" si="656">CONCATENATE(E1073,": ",C1073)</f>
        <v xml:space="preserve">: </v>
      </c>
      <c r="C1073" s="108"/>
      <c r="D1073" s="108"/>
      <c r="E1073" s="108"/>
      <c r="F1073" s="113"/>
      <c r="G1073" s="108"/>
      <c r="H1073" s="107"/>
      <c r="I1073" s="106"/>
      <c r="J1073" s="106"/>
      <c r="K1073" s="110"/>
      <c r="L1073" s="110"/>
      <c r="M1073" s="111"/>
      <c r="N1073" s="105"/>
      <c r="O1073" s="105"/>
      <c r="P1073" s="104"/>
      <c r="Q1073" s="440"/>
      <c r="R1073" s="440"/>
      <c r="S1073" s="64"/>
      <c r="T1073" s="103"/>
      <c r="U1073" s="101" t="str">
        <f t="shared" ref="U1073:U1092" si="657">IF(T1073="Y","",IF(AND(M1073="",K1073=""),"",IF(M1073="",K1073,M1073)))</f>
        <v/>
      </c>
      <c r="V1073" s="102" t="str">
        <f t="shared" ref="V1073:V1092" si="658">IF(U1073="","",IF($U$1101="Y",W1073,IF(U1073&gt;=$U$1093-$AD$36*$U$1097,IF(U1073&lt;=$U$1093+$AD$36*$U$1097,U1073,""),"")))</f>
        <v/>
      </c>
      <c r="W1073" s="101" t="str">
        <f t="shared" ref="W1073:W1092" si="659">IF(T1073="Y","",IF(AND(M1073="",K1073=""),"",IF(M1073="",K1073*O1073,M1073*O1073)))</f>
        <v/>
      </c>
      <c r="X1073" s="100" t="str">
        <f t="shared" ref="X1073:X1092" si="660">IF(AND(N1073="",L1073=""),"",IF(N1073="",L1073,N1073))</f>
        <v/>
      </c>
      <c r="Y1073" s="89"/>
      <c r="Z1073" s="89"/>
      <c r="AB1073" s="63"/>
      <c r="AR1073" s="63"/>
      <c r="AS1073" s="89"/>
      <c r="AT1073" s="89"/>
      <c r="AU1073" s="112" t="str">
        <f>$W1073</f>
        <v/>
      </c>
      <c r="AV1073" s="89"/>
      <c r="AW1073" s="98" t="e">
        <f t="shared" ref="AW1073:AW1092" si="661">IF($AV$45="region",IF($E1073=AW$763,$U1073,""),IF($G1073=AW$763,$U1073,""))</f>
        <v>#REF!</v>
      </c>
      <c r="AX1073" s="98" t="e">
        <f t="shared" ref="AX1073:AX1092" si="662">IF($AV$45="Region",IF($E1073=AW$763,$V1073,""),IF($G1073=AW$763,$V1073,""))</f>
        <v>#REF!</v>
      </c>
      <c r="AY1073" s="89"/>
      <c r="AZ1073" s="98" t="e">
        <f t="shared" ref="AZ1073:AZ1092" si="663">IF($AV$45="region",IF($E1073=AZ$763,$U1073,""),IF($G1073=AZ$763,$U1073,""))</f>
        <v>#REF!</v>
      </c>
      <c r="BA1073" s="98" t="e">
        <f t="shared" ref="BA1073:BA1092" si="664">IF($AV$45="Region",IF($E1073=AZ$763,$V1073,""),IF($G1073=AZ$763,$V1073,""))</f>
        <v>#REF!</v>
      </c>
      <c r="BB1073" s="89"/>
      <c r="BC1073" s="98" t="e">
        <f t="shared" ref="BC1073:BC1092" si="665">IF($AV$45="region",IF($E1073=BC$763,$U1073,""),IF($G1073=BC$763,$U1073,""))</f>
        <v>#REF!</v>
      </c>
      <c r="BD1073" s="98" t="e">
        <f t="shared" ref="BD1073:BD1092" si="666">IF($AV$45="Region",IF($E1073=BC$763,$V1073,""),IF($G1073=BC$763,$V1073,""))</f>
        <v>#REF!</v>
      </c>
      <c r="BE1073" s="89"/>
      <c r="BF1073" s="98" t="e">
        <f t="shared" ref="BF1073:BF1092" si="667">IF($AV$45="region",IF($E1073=BF$763,$U1073,""),IF($G1073=BF$763,$U1073,""))</f>
        <v>#REF!</v>
      </c>
      <c r="BG1073" s="98" t="e">
        <f t="shared" ref="BG1073:BG1092" si="668">IF($AV$45="Region",IF($E1073=BF$763,$V1073,""),IF($G1073=BF$763,$V1073,""))</f>
        <v>#REF!</v>
      </c>
      <c r="BH1073" s="89"/>
      <c r="BI1073" s="98" t="e">
        <f t="shared" ref="BI1073:BI1092" si="669">IF($AV$45="region",IF($E1073=BI$763,$U1073,""),IF($G1073=BI$763,$U1073,""))</f>
        <v>#REF!</v>
      </c>
      <c r="BJ1073" s="98" t="e">
        <f t="shared" ref="BJ1073:BJ1092" si="670">IF($AV$45="Region",IF($E1073=BI$763,$V1073,""),IF($G1073=BI$763,$V1073,""))</f>
        <v>#REF!</v>
      </c>
      <c r="BK1073" s="89"/>
      <c r="BL1073" s="98" t="str">
        <f t="shared" ref="BL1073:BL1092" si="671">IF($E1073=$BL$48,U1073,"")</f>
        <v/>
      </c>
      <c r="BM1073" s="98" t="str">
        <f t="shared" ref="BM1073:BM1092" si="672">IF($E1073=$BL$48,V1073,"")</f>
        <v/>
      </c>
      <c r="BN1073" s="89"/>
      <c r="BO1073" s="98" t="str">
        <f t="shared" ref="BO1073:BO1092" si="673">IF($E1073=$BO$48,U1073,"")</f>
        <v/>
      </c>
      <c r="BP1073" s="98" t="str">
        <f t="shared" ref="BP1073:BP1092" si="674">IF($E1073=$BO$48,V1073,"")</f>
        <v/>
      </c>
      <c r="BQ1073" s="89"/>
      <c r="BR1073" s="98" t="str">
        <f t="shared" ref="BR1073:BR1092" si="675">IF($E1073=$BR$48,U1073,"")</f>
        <v/>
      </c>
      <c r="BS1073" s="98" t="str">
        <f t="shared" ref="BS1073:BS1092" si="676">IF($E1073=$BR$48,V1073,"")</f>
        <v/>
      </c>
      <c r="BT1073" s="89"/>
      <c r="BU1073" s="98" t="str">
        <f t="shared" ref="BU1073:BU1092" si="677">IF($E1073=$BU$48,U1073,"")</f>
        <v/>
      </c>
      <c r="BV1073" s="98" t="str">
        <f t="shared" ref="BV1073:BV1092" si="678">IF($E1073=$BU$48,V1073,"")</f>
        <v/>
      </c>
      <c r="BW1073" s="89"/>
      <c r="BX1073" s="63"/>
    </row>
    <row r="1074" spans="1:76" s="59" customFormat="1" x14ac:dyDescent="0.25">
      <c r="A1074" s="83">
        <v>2</v>
      </c>
      <c r="B1074" s="109" t="str">
        <f t="shared" si="656"/>
        <v xml:space="preserve">: </v>
      </c>
      <c r="C1074" s="108"/>
      <c r="D1074" s="108"/>
      <c r="E1074" s="108"/>
      <c r="F1074" s="108"/>
      <c r="G1074" s="108"/>
      <c r="H1074" s="107"/>
      <c r="I1074" s="106"/>
      <c r="J1074" s="106"/>
      <c r="K1074" s="105"/>
      <c r="L1074" s="110"/>
      <c r="M1074" s="111"/>
      <c r="N1074" s="105"/>
      <c r="O1074" s="105"/>
      <c r="P1074" s="104"/>
      <c r="Q1074" s="440"/>
      <c r="R1074" s="440"/>
      <c r="S1074" s="64"/>
      <c r="T1074" s="103"/>
      <c r="U1074" s="101" t="str">
        <f t="shared" si="657"/>
        <v/>
      </c>
      <c r="V1074" s="102" t="str">
        <f t="shared" si="658"/>
        <v/>
      </c>
      <c r="W1074" s="101" t="str">
        <f t="shared" si="659"/>
        <v/>
      </c>
      <c r="X1074" s="100" t="str">
        <f t="shared" si="660"/>
        <v/>
      </c>
      <c r="Y1074" s="89"/>
      <c r="Z1074" s="89"/>
      <c r="AB1074" s="63"/>
      <c r="AR1074" s="63"/>
      <c r="AS1074" s="89"/>
      <c r="AT1074" s="89"/>
      <c r="AU1074" s="99"/>
      <c r="AV1074" s="89"/>
      <c r="AW1074" s="98" t="e">
        <f t="shared" si="661"/>
        <v>#REF!</v>
      </c>
      <c r="AX1074" s="98" t="e">
        <f t="shared" si="662"/>
        <v>#REF!</v>
      </c>
      <c r="AY1074" s="89"/>
      <c r="AZ1074" s="98" t="e">
        <f t="shared" si="663"/>
        <v>#REF!</v>
      </c>
      <c r="BA1074" s="98" t="e">
        <f t="shared" si="664"/>
        <v>#REF!</v>
      </c>
      <c r="BB1074" s="89"/>
      <c r="BC1074" s="98" t="e">
        <f t="shared" si="665"/>
        <v>#REF!</v>
      </c>
      <c r="BD1074" s="98" t="e">
        <f t="shared" si="666"/>
        <v>#REF!</v>
      </c>
      <c r="BE1074" s="89"/>
      <c r="BF1074" s="98" t="e">
        <f t="shared" si="667"/>
        <v>#REF!</v>
      </c>
      <c r="BG1074" s="98" t="e">
        <f t="shared" si="668"/>
        <v>#REF!</v>
      </c>
      <c r="BH1074" s="89"/>
      <c r="BI1074" s="98" t="e">
        <f t="shared" si="669"/>
        <v>#REF!</v>
      </c>
      <c r="BJ1074" s="98" t="e">
        <f t="shared" si="670"/>
        <v>#REF!</v>
      </c>
      <c r="BK1074" s="89"/>
      <c r="BL1074" s="98" t="str">
        <f t="shared" si="671"/>
        <v/>
      </c>
      <c r="BM1074" s="98" t="str">
        <f t="shared" si="672"/>
        <v/>
      </c>
      <c r="BN1074" s="89"/>
      <c r="BO1074" s="98" t="str">
        <f t="shared" si="673"/>
        <v/>
      </c>
      <c r="BP1074" s="98" t="str">
        <f t="shared" si="674"/>
        <v/>
      </c>
      <c r="BQ1074" s="89"/>
      <c r="BR1074" s="98" t="str">
        <f t="shared" si="675"/>
        <v/>
      </c>
      <c r="BS1074" s="98" t="str">
        <f t="shared" si="676"/>
        <v/>
      </c>
      <c r="BT1074" s="89"/>
      <c r="BU1074" s="98" t="str">
        <f t="shared" si="677"/>
        <v/>
      </c>
      <c r="BV1074" s="98" t="str">
        <f t="shared" si="678"/>
        <v/>
      </c>
      <c r="BW1074" s="89"/>
      <c r="BX1074" s="63"/>
    </row>
    <row r="1075" spans="1:76" s="59" customFormat="1" x14ac:dyDescent="0.25">
      <c r="A1075" s="83">
        <v>3</v>
      </c>
      <c r="B1075" s="109" t="str">
        <f t="shared" si="656"/>
        <v xml:space="preserve">: </v>
      </c>
      <c r="C1075" s="106"/>
      <c r="D1075" s="106"/>
      <c r="E1075" s="108"/>
      <c r="F1075" s="106"/>
      <c r="G1075" s="108"/>
      <c r="H1075" s="107"/>
      <c r="I1075" s="106"/>
      <c r="J1075" s="106"/>
      <c r="K1075" s="104"/>
      <c r="L1075" s="110"/>
      <c r="M1075" s="111"/>
      <c r="N1075" s="105"/>
      <c r="O1075" s="105"/>
      <c r="P1075" s="104"/>
      <c r="Q1075" s="440"/>
      <c r="R1075" s="440"/>
      <c r="S1075" s="64"/>
      <c r="T1075" s="103"/>
      <c r="U1075" s="101" t="str">
        <f t="shared" si="657"/>
        <v/>
      </c>
      <c r="V1075" s="102" t="str">
        <f t="shared" si="658"/>
        <v/>
      </c>
      <c r="W1075" s="101" t="str">
        <f t="shared" si="659"/>
        <v/>
      </c>
      <c r="X1075" s="100" t="str">
        <f t="shared" si="660"/>
        <v/>
      </c>
      <c r="Y1075" s="89"/>
      <c r="Z1075" s="89"/>
      <c r="AB1075" s="63"/>
      <c r="AR1075" s="63"/>
      <c r="AS1075" s="89"/>
      <c r="AT1075" s="89"/>
      <c r="AU1075" s="64"/>
      <c r="AV1075" s="89"/>
      <c r="AW1075" s="98" t="e">
        <f t="shared" si="661"/>
        <v>#REF!</v>
      </c>
      <c r="AX1075" s="98" t="e">
        <f t="shared" si="662"/>
        <v>#REF!</v>
      </c>
      <c r="AY1075" s="89"/>
      <c r="AZ1075" s="98" t="e">
        <f t="shared" si="663"/>
        <v>#REF!</v>
      </c>
      <c r="BA1075" s="98" t="e">
        <f t="shared" si="664"/>
        <v>#REF!</v>
      </c>
      <c r="BB1075" s="89"/>
      <c r="BC1075" s="98" t="e">
        <f t="shared" si="665"/>
        <v>#REF!</v>
      </c>
      <c r="BD1075" s="98" t="e">
        <f t="shared" si="666"/>
        <v>#REF!</v>
      </c>
      <c r="BE1075" s="89"/>
      <c r="BF1075" s="98" t="e">
        <f t="shared" si="667"/>
        <v>#REF!</v>
      </c>
      <c r="BG1075" s="98" t="e">
        <f t="shared" si="668"/>
        <v>#REF!</v>
      </c>
      <c r="BH1075" s="89"/>
      <c r="BI1075" s="98" t="e">
        <f t="shared" si="669"/>
        <v>#REF!</v>
      </c>
      <c r="BJ1075" s="98" t="e">
        <f t="shared" si="670"/>
        <v>#REF!</v>
      </c>
      <c r="BK1075" s="89"/>
      <c r="BL1075" s="98" t="str">
        <f t="shared" si="671"/>
        <v/>
      </c>
      <c r="BM1075" s="98" t="str">
        <f t="shared" si="672"/>
        <v/>
      </c>
      <c r="BN1075" s="89"/>
      <c r="BO1075" s="98" t="str">
        <f t="shared" si="673"/>
        <v/>
      </c>
      <c r="BP1075" s="98" t="str">
        <f t="shared" si="674"/>
        <v/>
      </c>
      <c r="BQ1075" s="89"/>
      <c r="BR1075" s="98" t="str">
        <f t="shared" si="675"/>
        <v/>
      </c>
      <c r="BS1075" s="98" t="str">
        <f t="shared" si="676"/>
        <v/>
      </c>
      <c r="BT1075" s="89"/>
      <c r="BU1075" s="98" t="str">
        <f t="shared" si="677"/>
        <v/>
      </c>
      <c r="BV1075" s="98" t="str">
        <f t="shared" si="678"/>
        <v/>
      </c>
      <c r="BW1075" s="89"/>
      <c r="BX1075" s="63"/>
    </row>
    <row r="1076" spans="1:76" s="59" customFormat="1" x14ac:dyDescent="0.25">
      <c r="A1076" s="83">
        <v>4</v>
      </c>
      <c r="B1076" s="109" t="str">
        <f t="shared" si="656"/>
        <v xml:space="preserve">: </v>
      </c>
      <c r="C1076" s="106"/>
      <c r="D1076" s="106"/>
      <c r="E1076" s="108"/>
      <c r="F1076" s="106"/>
      <c r="G1076" s="108"/>
      <c r="H1076" s="107"/>
      <c r="I1076" s="106"/>
      <c r="J1076" s="106"/>
      <c r="K1076" s="104"/>
      <c r="L1076" s="110"/>
      <c r="M1076" s="111"/>
      <c r="N1076" s="105"/>
      <c r="O1076" s="105"/>
      <c r="P1076" s="104"/>
      <c r="Q1076" s="440"/>
      <c r="R1076" s="440"/>
      <c r="S1076" s="64"/>
      <c r="T1076" s="103"/>
      <c r="U1076" s="101" t="str">
        <f t="shared" si="657"/>
        <v/>
      </c>
      <c r="V1076" s="102" t="str">
        <f t="shared" si="658"/>
        <v/>
      </c>
      <c r="W1076" s="101" t="str">
        <f t="shared" si="659"/>
        <v/>
      </c>
      <c r="X1076" s="100" t="str">
        <f t="shared" si="660"/>
        <v/>
      </c>
      <c r="Y1076" s="89"/>
      <c r="Z1076" s="89"/>
      <c r="AB1076" s="63"/>
      <c r="AR1076" s="63"/>
      <c r="AS1076" s="89"/>
      <c r="AT1076" s="89"/>
      <c r="AU1076" s="99"/>
      <c r="AV1076" s="89"/>
      <c r="AW1076" s="98" t="e">
        <f t="shared" si="661"/>
        <v>#REF!</v>
      </c>
      <c r="AX1076" s="98" t="e">
        <f t="shared" si="662"/>
        <v>#REF!</v>
      </c>
      <c r="AY1076" s="89"/>
      <c r="AZ1076" s="98" t="e">
        <f t="shared" si="663"/>
        <v>#REF!</v>
      </c>
      <c r="BA1076" s="98" t="e">
        <f t="shared" si="664"/>
        <v>#REF!</v>
      </c>
      <c r="BB1076" s="89"/>
      <c r="BC1076" s="98" t="e">
        <f t="shared" si="665"/>
        <v>#REF!</v>
      </c>
      <c r="BD1076" s="98" t="e">
        <f t="shared" si="666"/>
        <v>#REF!</v>
      </c>
      <c r="BE1076" s="89"/>
      <c r="BF1076" s="98" t="e">
        <f t="shared" si="667"/>
        <v>#REF!</v>
      </c>
      <c r="BG1076" s="98" t="e">
        <f t="shared" si="668"/>
        <v>#REF!</v>
      </c>
      <c r="BH1076" s="89"/>
      <c r="BI1076" s="98" t="e">
        <f t="shared" si="669"/>
        <v>#REF!</v>
      </c>
      <c r="BJ1076" s="98" t="e">
        <f t="shared" si="670"/>
        <v>#REF!</v>
      </c>
      <c r="BK1076" s="89"/>
      <c r="BL1076" s="98" t="str">
        <f t="shared" si="671"/>
        <v/>
      </c>
      <c r="BM1076" s="98" t="str">
        <f t="shared" si="672"/>
        <v/>
      </c>
      <c r="BN1076" s="89"/>
      <c r="BO1076" s="98" t="str">
        <f t="shared" si="673"/>
        <v/>
      </c>
      <c r="BP1076" s="98" t="str">
        <f t="shared" si="674"/>
        <v/>
      </c>
      <c r="BQ1076" s="89"/>
      <c r="BR1076" s="98" t="str">
        <f t="shared" si="675"/>
        <v/>
      </c>
      <c r="BS1076" s="98" t="str">
        <f t="shared" si="676"/>
        <v/>
      </c>
      <c r="BT1076" s="89"/>
      <c r="BU1076" s="98" t="str">
        <f t="shared" si="677"/>
        <v/>
      </c>
      <c r="BV1076" s="98" t="str">
        <f t="shared" si="678"/>
        <v/>
      </c>
      <c r="BW1076" s="89"/>
      <c r="BX1076" s="63"/>
    </row>
    <row r="1077" spans="1:76" s="59" customFormat="1" x14ac:dyDescent="0.25">
      <c r="A1077" s="83">
        <v>5</v>
      </c>
      <c r="B1077" s="109" t="str">
        <f t="shared" si="656"/>
        <v xml:space="preserve">: </v>
      </c>
      <c r="C1077" s="106"/>
      <c r="D1077" s="106"/>
      <c r="E1077" s="108"/>
      <c r="F1077" s="106"/>
      <c r="G1077" s="108"/>
      <c r="H1077" s="107"/>
      <c r="I1077" s="106"/>
      <c r="J1077" s="106"/>
      <c r="K1077" s="104"/>
      <c r="L1077" s="110"/>
      <c r="M1077" s="111"/>
      <c r="N1077" s="105"/>
      <c r="O1077" s="105"/>
      <c r="P1077" s="104"/>
      <c r="Q1077" s="440"/>
      <c r="R1077" s="440"/>
      <c r="S1077" s="64"/>
      <c r="T1077" s="103"/>
      <c r="U1077" s="101" t="str">
        <f t="shared" si="657"/>
        <v/>
      </c>
      <c r="V1077" s="102" t="str">
        <f t="shared" si="658"/>
        <v/>
      </c>
      <c r="W1077" s="101" t="str">
        <f t="shared" si="659"/>
        <v/>
      </c>
      <c r="X1077" s="100" t="str">
        <f t="shared" si="660"/>
        <v/>
      </c>
      <c r="Y1077" s="89"/>
      <c r="Z1077" s="89"/>
      <c r="AB1077" s="63"/>
      <c r="AR1077" s="63"/>
      <c r="AS1077" s="89"/>
      <c r="AT1077" s="89"/>
      <c r="AU1077" s="99"/>
      <c r="AV1077" s="89"/>
      <c r="AW1077" s="98" t="e">
        <f t="shared" si="661"/>
        <v>#REF!</v>
      </c>
      <c r="AX1077" s="98" t="e">
        <f t="shared" si="662"/>
        <v>#REF!</v>
      </c>
      <c r="AY1077" s="89"/>
      <c r="AZ1077" s="98" t="e">
        <f t="shared" si="663"/>
        <v>#REF!</v>
      </c>
      <c r="BA1077" s="98" t="e">
        <f t="shared" si="664"/>
        <v>#REF!</v>
      </c>
      <c r="BB1077" s="89"/>
      <c r="BC1077" s="98" t="e">
        <f t="shared" si="665"/>
        <v>#REF!</v>
      </c>
      <c r="BD1077" s="98" t="e">
        <f t="shared" si="666"/>
        <v>#REF!</v>
      </c>
      <c r="BE1077" s="89"/>
      <c r="BF1077" s="98" t="e">
        <f t="shared" si="667"/>
        <v>#REF!</v>
      </c>
      <c r="BG1077" s="98" t="e">
        <f t="shared" si="668"/>
        <v>#REF!</v>
      </c>
      <c r="BH1077" s="89"/>
      <c r="BI1077" s="98" t="e">
        <f t="shared" si="669"/>
        <v>#REF!</v>
      </c>
      <c r="BJ1077" s="98" t="e">
        <f t="shared" si="670"/>
        <v>#REF!</v>
      </c>
      <c r="BK1077" s="89"/>
      <c r="BL1077" s="98" t="str">
        <f t="shared" si="671"/>
        <v/>
      </c>
      <c r="BM1077" s="98" t="str">
        <f t="shared" si="672"/>
        <v/>
      </c>
      <c r="BN1077" s="89"/>
      <c r="BO1077" s="98" t="str">
        <f t="shared" si="673"/>
        <v/>
      </c>
      <c r="BP1077" s="98" t="str">
        <f t="shared" si="674"/>
        <v/>
      </c>
      <c r="BQ1077" s="89"/>
      <c r="BR1077" s="98" t="str">
        <f t="shared" si="675"/>
        <v/>
      </c>
      <c r="BS1077" s="98" t="str">
        <f t="shared" si="676"/>
        <v/>
      </c>
      <c r="BT1077" s="89"/>
      <c r="BU1077" s="98" t="str">
        <f t="shared" si="677"/>
        <v/>
      </c>
      <c r="BV1077" s="98" t="str">
        <f t="shared" si="678"/>
        <v/>
      </c>
      <c r="BW1077" s="89"/>
      <c r="BX1077" s="63"/>
    </row>
    <row r="1078" spans="1:76" s="59" customFormat="1" x14ac:dyDescent="0.25">
      <c r="A1078" s="83">
        <v>6</v>
      </c>
      <c r="B1078" s="109" t="str">
        <f t="shared" si="656"/>
        <v xml:space="preserve">: </v>
      </c>
      <c r="C1078" s="106"/>
      <c r="D1078" s="106"/>
      <c r="E1078" s="108"/>
      <c r="F1078" s="106"/>
      <c r="G1078" s="108"/>
      <c r="H1078" s="107"/>
      <c r="I1078" s="106"/>
      <c r="J1078" s="106"/>
      <c r="K1078" s="104"/>
      <c r="L1078" s="110"/>
      <c r="M1078" s="111"/>
      <c r="N1078" s="105"/>
      <c r="O1078" s="105"/>
      <c r="P1078" s="104"/>
      <c r="Q1078" s="440"/>
      <c r="R1078" s="440"/>
      <c r="S1078" s="64"/>
      <c r="T1078" s="103"/>
      <c r="U1078" s="101" t="str">
        <f t="shared" si="657"/>
        <v/>
      </c>
      <c r="V1078" s="102" t="str">
        <f t="shared" si="658"/>
        <v/>
      </c>
      <c r="W1078" s="101" t="str">
        <f t="shared" si="659"/>
        <v/>
      </c>
      <c r="X1078" s="100" t="str">
        <f t="shared" si="660"/>
        <v/>
      </c>
      <c r="Y1078" s="89"/>
      <c r="Z1078" s="89"/>
      <c r="AB1078" s="63"/>
      <c r="AR1078" s="63"/>
      <c r="AS1078" s="89"/>
      <c r="AT1078" s="89"/>
      <c r="AU1078" s="99"/>
      <c r="AV1078" s="89"/>
      <c r="AW1078" s="98" t="e">
        <f t="shared" si="661"/>
        <v>#REF!</v>
      </c>
      <c r="AX1078" s="98" t="e">
        <f t="shared" si="662"/>
        <v>#REF!</v>
      </c>
      <c r="AY1078" s="89"/>
      <c r="AZ1078" s="98" t="e">
        <f t="shared" si="663"/>
        <v>#REF!</v>
      </c>
      <c r="BA1078" s="98" t="e">
        <f t="shared" si="664"/>
        <v>#REF!</v>
      </c>
      <c r="BB1078" s="89"/>
      <c r="BC1078" s="98" t="e">
        <f t="shared" si="665"/>
        <v>#REF!</v>
      </c>
      <c r="BD1078" s="98" t="e">
        <f t="shared" si="666"/>
        <v>#REF!</v>
      </c>
      <c r="BE1078" s="89"/>
      <c r="BF1078" s="98" t="e">
        <f t="shared" si="667"/>
        <v>#REF!</v>
      </c>
      <c r="BG1078" s="98" t="e">
        <f t="shared" si="668"/>
        <v>#REF!</v>
      </c>
      <c r="BH1078" s="89"/>
      <c r="BI1078" s="98" t="e">
        <f t="shared" si="669"/>
        <v>#REF!</v>
      </c>
      <c r="BJ1078" s="98" t="e">
        <f t="shared" si="670"/>
        <v>#REF!</v>
      </c>
      <c r="BK1078" s="89"/>
      <c r="BL1078" s="98" t="str">
        <f t="shared" si="671"/>
        <v/>
      </c>
      <c r="BM1078" s="98" t="str">
        <f t="shared" si="672"/>
        <v/>
      </c>
      <c r="BN1078" s="89"/>
      <c r="BO1078" s="98" t="str">
        <f t="shared" si="673"/>
        <v/>
      </c>
      <c r="BP1078" s="98" t="str">
        <f t="shared" si="674"/>
        <v/>
      </c>
      <c r="BQ1078" s="89"/>
      <c r="BR1078" s="98" t="str">
        <f t="shared" si="675"/>
        <v/>
      </c>
      <c r="BS1078" s="98" t="str">
        <f t="shared" si="676"/>
        <v/>
      </c>
      <c r="BT1078" s="89"/>
      <c r="BU1078" s="98" t="str">
        <f t="shared" si="677"/>
        <v/>
      </c>
      <c r="BV1078" s="98" t="str">
        <f t="shared" si="678"/>
        <v/>
      </c>
      <c r="BW1078" s="89"/>
      <c r="BX1078" s="63"/>
    </row>
    <row r="1079" spans="1:76" s="59" customFormat="1" x14ac:dyDescent="0.25">
      <c r="A1079" s="83">
        <v>7</v>
      </c>
      <c r="B1079" s="109" t="str">
        <f t="shared" si="656"/>
        <v xml:space="preserve">: </v>
      </c>
      <c r="C1079" s="106"/>
      <c r="D1079" s="106"/>
      <c r="E1079" s="108"/>
      <c r="F1079" s="106"/>
      <c r="G1079" s="108"/>
      <c r="H1079" s="107"/>
      <c r="I1079" s="106"/>
      <c r="J1079" s="106"/>
      <c r="K1079" s="104"/>
      <c r="L1079" s="110"/>
      <c r="M1079" s="111"/>
      <c r="N1079" s="105"/>
      <c r="O1079" s="105"/>
      <c r="P1079" s="104"/>
      <c r="Q1079" s="440"/>
      <c r="R1079" s="440"/>
      <c r="S1079" s="64"/>
      <c r="T1079" s="103"/>
      <c r="U1079" s="101" t="str">
        <f t="shared" si="657"/>
        <v/>
      </c>
      <c r="V1079" s="102" t="str">
        <f t="shared" si="658"/>
        <v/>
      </c>
      <c r="W1079" s="101" t="str">
        <f t="shared" si="659"/>
        <v/>
      </c>
      <c r="X1079" s="100" t="str">
        <f t="shared" si="660"/>
        <v/>
      </c>
      <c r="Y1079" s="89"/>
      <c r="Z1079" s="89"/>
      <c r="AB1079" s="63"/>
      <c r="AR1079" s="63"/>
      <c r="AS1079" s="89"/>
      <c r="AT1079" s="89"/>
      <c r="AU1079" s="99"/>
      <c r="AV1079" s="89"/>
      <c r="AW1079" s="98" t="e">
        <f t="shared" si="661"/>
        <v>#REF!</v>
      </c>
      <c r="AX1079" s="98" t="e">
        <f t="shared" si="662"/>
        <v>#REF!</v>
      </c>
      <c r="AY1079" s="89"/>
      <c r="AZ1079" s="98" t="e">
        <f t="shared" si="663"/>
        <v>#REF!</v>
      </c>
      <c r="BA1079" s="98" t="e">
        <f t="shared" si="664"/>
        <v>#REF!</v>
      </c>
      <c r="BB1079" s="89"/>
      <c r="BC1079" s="98" t="e">
        <f t="shared" si="665"/>
        <v>#REF!</v>
      </c>
      <c r="BD1079" s="98" t="e">
        <f t="shared" si="666"/>
        <v>#REF!</v>
      </c>
      <c r="BE1079" s="89"/>
      <c r="BF1079" s="98" t="e">
        <f t="shared" si="667"/>
        <v>#REF!</v>
      </c>
      <c r="BG1079" s="98" t="e">
        <f t="shared" si="668"/>
        <v>#REF!</v>
      </c>
      <c r="BH1079" s="89"/>
      <c r="BI1079" s="98" t="e">
        <f t="shared" si="669"/>
        <v>#REF!</v>
      </c>
      <c r="BJ1079" s="98" t="e">
        <f t="shared" si="670"/>
        <v>#REF!</v>
      </c>
      <c r="BK1079" s="89"/>
      <c r="BL1079" s="98" t="str">
        <f t="shared" si="671"/>
        <v/>
      </c>
      <c r="BM1079" s="98" t="str">
        <f t="shared" si="672"/>
        <v/>
      </c>
      <c r="BN1079" s="89"/>
      <c r="BO1079" s="98" t="str">
        <f t="shared" si="673"/>
        <v/>
      </c>
      <c r="BP1079" s="98" t="str">
        <f t="shared" si="674"/>
        <v/>
      </c>
      <c r="BQ1079" s="89"/>
      <c r="BR1079" s="98" t="str">
        <f t="shared" si="675"/>
        <v/>
      </c>
      <c r="BS1079" s="98" t="str">
        <f t="shared" si="676"/>
        <v/>
      </c>
      <c r="BT1079" s="89"/>
      <c r="BU1079" s="98" t="str">
        <f t="shared" si="677"/>
        <v/>
      </c>
      <c r="BV1079" s="98" t="str">
        <f t="shared" si="678"/>
        <v/>
      </c>
      <c r="BW1079" s="89"/>
      <c r="BX1079" s="63"/>
    </row>
    <row r="1080" spans="1:76" s="59" customFormat="1" x14ac:dyDescent="0.25">
      <c r="A1080" s="83">
        <v>8</v>
      </c>
      <c r="B1080" s="109" t="str">
        <f t="shared" si="656"/>
        <v xml:space="preserve">: </v>
      </c>
      <c r="C1080" s="106"/>
      <c r="D1080" s="106"/>
      <c r="E1080" s="108"/>
      <c r="F1080" s="106"/>
      <c r="G1080" s="108"/>
      <c r="H1080" s="107"/>
      <c r="I1080" s="106"/>
      <c r="J1080" s="106"/>
      <c r="K1080" s="104"/>
      <c r="L1080" s="110"/>
      <c r="M1080" s="111"/>
      <c r="N1080" s="105"/>
      <c r="O1080" s="105"/>
      <c r="P1080" s="104"/>
      <c r="Q1080" s="440"/>
      <c r="R1080" s="440"/>
      <c r="S1080" s="64"/>
      <c r="T1080" s="103"/>
      <c r="U1080" s="101" t="str">
        <f t="shared" si="657"/>
        <v/>
      </c>
      <c r="V1080" s="102" t="str">
        <f t="shared" si="658"/>
        <v/>
      </c>
      <c r="W1080" s="101" t="str">
        <f t="shared" si="659"/>
        <v/>
      </c>
      <c r="X1080" s="100" t="str">
        <f t="shared" si="660"/>
        <v/>
      </c>
      <c r="Y1080" s="89"/>
      <c r="Z1080" s="89"/>
      <c r="AB1080" s="63"/>
      <c r="AR1080" s="63"/>
      <c r="AS1080" s="89"/>
      <c r="AT1080" s="89"/>
      <c r="AU1080" s="99"/>
      <c r="AV1080" s="89"/>
      <c r="AW1080" s="98" t="e">
        <f t="shared" si="661"/>
        <v>#REF!</v>
      </c>
      <c r="AX1080" s="98" t="e">
        <f t="shared" si="662"/>
        <v>#REF!</v>
      </c>
      <c r="AY1080" s="89"/>
      <c r="AZ1080" s="98" t="e">
        <f t="shared" si="663"/>
        <v>#REF!</v>
      </c>
      <c r="BA1080" s="98" t="e">
        <f t="shared" si="664"/>
        <v>#REF!</v>
      </c>
      <c r="BB1080" s="89"/>
      <c r="BC1080" s="98" t="e">
        <f t="shared" si="665"/>
        <v>#REF!</v>
      </c>
      <c r="BD1080" s="98" t="e">
        <f t="shared" si="666"/>
        <v>#REF!</v>
      </c>
      <c r="BE1080" s="89"/>
      <c r="BF1080" s="98" t="e">
        <f t="shared" si="667"/>
        <v>#REF!</v>
      </c>
      <c r="BG1080" s="98" t="e">
        <f t="shared" si="668"/>
        <v>#REF!</v>
      </c>
      <c r="BH1080" s="89"/>
      <c r="BI1080" s="98" t="e">
        <f t="shared" si="669"/>
        <v>#REF!</v>
      </c>
      <c r="BJ1080" s="98" t="e">
        <f t="shared" si="670"/>
        <v>#REF!</v>
      </c>
      <c r="BK1080" s="89"/>
      <c r="BL1080" s="98" t="str">
        <f t="shared" si="671"/>
        <v/>
      </c>
      <c r="BM1080" s="98" t="str">
        <f t="shared" si="672"/>
        <v/>
      </c>
      <c r="BN1080" s="89"/>
      <c r="BO1080" s="98" t="str">
        <f t="shared" si="673"/>
        <v/>
      </c>
      <c r="BP1080" s="98" t="str">
        <f t="shared" si="674"/>
        <v/>
      </c>
      <c r="BQ1080" s="89"/>
      <c r="BR1080" s="98" t="str">
        <f t="shared" si="675"/>
        <v/>
      </c>
      <c r="BS1080" s="98" t="str">
        <f t="shared" si="676"/>
        <v/>
      </c>
      <c r="BT1080" s="89"/>
      <c r="BU1080" s="98" t="str">
        <f t="shared" si="677"/>
        <v/>
      </c>
      <c r="BV1080" s="98" t="str">
        <f t="shared" si="678"/>
        <v/>
      </c>
      <c r="BW1080" s="89"/>
      <c r="BX1080" s="63"/>
    </row>
    <row r="1081" spans="1:76" s="59" customFormat="1" x14ac:dyDescent="0.25">
      <c r="A1081" s="83">
        <v>9</v>
      </c>
      <c r="B1081" s="109" t="str">
        <f t="shared" si="656"/>
        <v xml:space="preserve">: </v>
      </c>
      <c r="C1081" s="106"/>
      <c r="D1081" s="106"/>
      <c r="E1081" s="108"/>
      <c r="F1081" s="106"/>
      <c r="G1081" s="108"/>
      <c r="H1081" s="107"/>
      <c r="I1081" s="106"/>
      <c r="J1081" s="106"/>
      <c r="K1081" s="104"/>
      <c r="L1081" s="110"/>
      <c r="M1081" s="111"/>
      <c r="N1081" s="105"/>
      <c r="O1081" s="105"/>
      <c r="P1081" s="104"/>
      <c r="Q1081" s="440"/>
      <c r="R1081" s="440"/>
      <c r="S1081" s="64"/>
      <c r="T1081" s="103"/>
      <c r="U1081" s="101" t="str">
        <f t="shared" si="657"/>
        <v/>
      </c>
      <c r="V1081" s="102" t="str">
        <f t="shared" si="658"/>
        <v/>
      </c>
      <c r="W1081" s="101" t="str">
        <f t="shared" si="659"/>
        <v/>
      </c>
      <c r="X1081" s="100" t="str">
        <f t="shared" si="660"/>
        <v/>
      </c>
      <c r="Y1081" s="89"/>
      <c r="Z1081" s="89"/>
      <c r="AB1081" s="63"/>
      <c r="AR1081" s="63"/>
      <c r="AS1081" s="89"/>
      <c r="AT1081" s="89"/>
      <c r="AU1081" s="99"/>
      <c r="AV1081" s="89"/>
      <c r="AW1081" s="98" t="e">
        <f t="shared" si="661"/>
        <v>#REF!</v>
      </c>
      <c r="AX1081" s="98" t="e">
        <f t="shared" si="662"/>
        <v>#REF!</v>
      </c>
      <c r="AY1081" s="89"/>
      <c r="AZ1081" s="98" t="e">
        <f t="shared" si="663"/>
        <v>#REF!</v>
      </c>
      <c r="BA1081" s="98" t="e">
        <f t="shared" si="664"/>
        <v>#REF!</v>
      </c>
      <c r="BB1081" s="89"/>
      <c r="BC1081" s="98" t="e">
        <f t="shared" si="665"/>
        <v>#REF!</v>
      </c>
      <c r="BD1081" s="98" t="e">
        <f t="shared" si="666"/>
        <v>#REF!</v>
      </c>
      <c r="BE1081" s="89"/>
      <c r="BF1081" s="98" t="e">
        <f t="shared" si="667"/>
        <v>#REF!</v>
      </c>
      <c r="BG1081" s="98" t="e">
        <f t="shared" si="668"/>
        <v>#REF!</v>
      </c>
      <c r="BH1081" s="89"/>
      <c r="BI1081" s="98" t="e">
        <f t="shared" si="669"/>
        <v>#REF!</v>
      </c>
      <c r="BJ1081" s="98" t="e">
        <f t="shared" si="670"/>
        <v>#REF!</v>
      </c>
      <c r="BK1081" s="89"/>
      <c r="BL1081" s="98" t="str">
        <f t="shared" si="671"/>
        <v/>
      </c>
      <c r="BM1081" s="98" t="str">
        <f t="shared" si="672"/>
        <v/>
      </c>
      <c r="BN1081" s="89"/>
      <c r="BO1081" s="98" t="str">
        <f t="shared" si="673"/>
        <v/>
      </c>
      <c r="BP1081" s="98" t="str">
        <f t="shared" si="674"/>
        <v/>
      </c>
      <c r="BQ1081" s="89"/>
      <c r="BR1081" s="98" t="str">
        <f t="shared" si="675"/>
        <v/>
      </c>
      <c r="BS1081" s="98" t="str">
        <f t="shared" si="676"/>
        <v/>
      </c>
      <c r="BT1081" s="89"/>
      <c r="BU1081" s="98" t="str">
        <f t="shared" si="677"/>
        <v/>
      </c>
      <c r="BV1081" s="98" t="str">
        <f t="shared" si="678"/>
        <v/>
      </c>
      <c r="BW1081" s="89"/>
      <c r="BX1081" s="63"/>
    </row>
    <row r="1082" spans="1:76" s="59" customFormat="1" x14ac:dyDescent="0.25">
      <c r="A1082" s="83">
        <v>10</v>
      </c>
      <c r="B1082" s="109" t="str">
        <f t="shared" si="656"/>
        <v xml:space="preserve">: </v>
      </c>
      <c r="C1082" s="106"/>
      <c r="D1082" s="106"/>
      <c r="E1082" s="108"/>
      <c r="F1082" s="106"/>
      <c r="G1082" s="108"/>
      <c r="H1082" s="107"/>
      <c r="I1082" s="106"/>
      <c r="J1082" s="106"/>
      <c r="K1082" s="104"/>
      <c r="L1082" s="110"/>
      <c r="M1082" s="111"/>
      <c r="N1082" s="105"/>
      <c r="O1082" s="105"/>
      <c r="P1082" s="104"/>
      <c r="Q1082" s="440"/>
      <c r="R1082" s="440"/>
      <c r="S1082" s="64"/>
      <c r="T1082" s="103"/>
      <c r="U1082" s="101" t="str">
        <f t="shared" si="657"/>
        <v/>
      </c>
      <c r="V1082" s="102" t="str">
        <f t="shared" si="658"/>
        <v/>
      </c>
      <c r="W1082" s="101" t="str">
        <f t="shared" si="659"/>
        <v/>
      </c>
      <c r="X1082" s="100" t="str">
        <f t="shared" si="660"/>
        <v/>
      </c>
      <c r="Y1082" s="89"/>
      <c r="Z1082" s="89"/>
      <c r="AB1082" s="63"/>
      <c r="AR1082" s="63"/>
      <c r="AS1082" s="89"/>
      <c r="AT1082" s="89"/>
      <c r="AU1082" s="99"/>
      <c r="AV1082" s="89"/>
      <c r="AW1082" s="98" t="e">
        <f t="shared" si="661"/>
        <v>#REF!</v>
      </c>
      <c r="AX1082" s="98" t="e">
        <f t="shared" si="662"/>
        <v>#REF!</v>
      </c>
      <c r="AY1082" s="89"/>
      <c r="AZ1082" s="98" t="e">
        <f t="shared" si="663"/>
        <v>#REF!</v>
      </c>
      <c r="BA1082" s="98" t="e">
        <f t="shared" si="664"/>
        <v>#REF!</v>
      </c>
      <c r="BB1082" s="89"/>
      <c r="BC1082" s="98" t="e">
        <f t="shared" si="665"/>
        <v>#REF!</v>
      </c>
      <c r="BD1082" s="98" t="e">
        <f t="shared" si="666"/>
        <v>#REF!</v>
      </c>
      <c r="BE1082" s="89"/>
      <c r="BF1082" s="98" t="e">
        <f t="shared" si="667"/>
        <v>#REF!</v>
      </c>
      <c r="BG1082" s="98" t="e">
        <f t="shared" si="668"/>
        <v>#REF!</v>
      </c>
      <c r="BH1082" s="89"/>
      <c r="BI1082" s="98" t="e">
        <f t="shared" si="669"/>
        <v>#REF!</v>
      </c>
      <c r="BJ1082" s="98" t="e">
        <f t="shared" si="670"/>
        <v>#REF!</v>
      </c>
      <c r="BK1082" s="89"/>
      <c r="BL1082" s="98" t="str">
        <f t="shared" si="671"/>
        <v/>
      </c>
      <c r="BM1082" s="98" t="str">
        <f t="shared" si="672"/>
        <v/>
      </c>
      <c r="BN1082" s="89"/>
      <c r="BO1082" s="98" t="str">
        <f t="shared" si="673"/>
        <v/>
      </c>
      <c r="BP1082" s="98" t="str">
        <f t="shared" si="674"/>
        <v/>
      </c>
      <c r="BQ1082" s="89"/>
      <c r="BR1082" s="98" t="str">
        <f t="shared" si="675"/>
        <v/>
      </c>
      <c r="BS1082" s="98" t="str">
        <f t="shared" si="676"/>
        <v/>
      </c>
      <c r="BT1082" s="89"/>
      <c r="BU1082" s="98" t="str">
        <f t="shared" si="677"/>
        <v/>
      </c>
      <c r="BV1082" s="98" t="str">
        <f t="shared" si="678"/>
        <v/>
      </c>
      <c r="BW1082" s="89"/>
      <c r="BX1082" s="63"/>
    </row>
    <row r="1083" spans="1:76" s="59" customFormat="1" x14ac:dyDescent="0.25">
      <c r="A1083" s="83">
        <v>11</v>
      </c>
      <c r="B1083" s="109" t="str">
        <f t="shared" si="656"/>
        <v xml:space="preserve">: </v>
      </c>
      <c r="C1083" s="106"/>
      <c r="D1083" s="106"/>
      <c r="E1083" s="108"/>
      <c r="F1083" s="106"/>
      <c r="G1083" s="108"/>
      <c r="H1083" s="107"/>
      <c r="I1083" s="106"/>
      <c r="J1083" s="106"/>
      <c r="K1083" s="104"/>
      <c r="L1083" s="110"/>
      <c r="M1083" s="111"/>
      <c r="N1083" s="105"/>
      <c r="O1083" s="105"/>
      <c r="P1083" s="104"/>
      <c r="Q1083" s="440"/>
      <c r="R1083" s="440"/>
      <c r="S1083" s="64"/>
      <c r="T1083" s="103"/>
      <c r="U1083" s="101" t="str">
        <f t="shared" si="657"/>
        <v/>
      </c>
      <c r="V1083" s="102" t="str">
        <f t="shared" si="658"/>
        <v/>
      </c>
      <c r="W1083" s="101" t="str">
        <f t="shared" si="659"/>
        <v/>
      </c>
      <c r="X1083" s="100" t="str">
        <f t="shared" si="660"/>
        <v/>
      </c>
      <c r="Y1083" s="89"/>
      <c r="Z1083" s="89"/>
      <c r="AB1083" s="63"/>
      <c r="AR1083" s="63"/>
      <c r="AS1083" s="89"/>
      <c r="AT1083" s="89"/>
      <c r="AU1083" s="99"/>
      <c r="AV1083" s="89"/>
      <c r="AW1083" s="98" t="e">
        <f t="shared" si="661"/>
        <v>#REF!</v>
      </c>
      <c r="AX1083" s="98" t="e">
        <f t="shared" si="662"/>
        <v>#REF!</v>
      </c>
      <c r="AY1083" s="89"/>
      <c r="AZ1083" s="98" t="e">
        <f t="shared" si="663"/>
        <v>#REF!</v>
      </c>
      <c r="BA1083" s="98" t="e">
        <f t="shared" si="664"/>
        <v>#REF!</v>
      </c>
      <c r="BB1083" s="89"/>
      <c r="BC1083" s="98" t="e">
        <f t="shared" si="665"/>
        <v>#REF!</v>
      </c>
      <c r="BD1083" s="98" t="e">
        <f t="shared" si="666"/>
        <v>#REF!</v>
      </c>
      <c r="BE1083" s="89"/>
      <c r="BF1083" s="98" t="e">
        <f t="shared" si="667"/>
        <v>#REF!</v>
      </c>
      <c r="BG1083" s="98" t="e">
        <f t="shared" si="668"/>
        <v>#REF!</v>
      </c>
      <c r="BH1083" s="89"/>
      <c r="BI1083" s="98" t="e">
        <f t="shared" si="669"/>
        <v>#REF!</v>
      </c>
      <c r="BJ1083" s="98" t="e">
        <f t="shared" si="670"/>
        <v>#REF!</v>
      </c>
      <c r="BK1083" s="89"/>
      <c r="BL1083" s="98" t="str">
        <f t="shared" si="671"/>
        <v/>
      </c>
      <c r="BM1083" s="98" t="str">
        <f t="shared" si="672"/>
        <v/>
      </c>
      <c r="BN1083" s="89"/>
      <c r="BO1083" s="98" t="str">
        <f t="shared" si="673"/>
        <v/>
      </c>
      <c r="BP1083" s="98" t="str">
        <f t="shared" si="674"/>
        <v/>
      </c>
      <c r="BQ1083" s="89"/>
      <c r="BR1083" s="98" t="str">
        <f t="shared" si="675"/>
        <v/>
      </c>
      <c r="BS1083" s="98" t="str">
        <f t="shared" si="676"/>
        <v/>
      </c>
      <c r="BT1083" s="89"/>
      <c r="BU1083" s="98" t="str">
        <f t="shared" si="677"/>
        <v/>
      </c>
      <c r="BV1083" s="98" t="str">
        <f t="shared" si="678"/>
        <v/>
      </c>
      <c r="BW1083" s="89"/>
      <c r="BX1083" s="63"/>
    </row>
    <row r="1084" spans="1:76" s="59" customFormat="1" x14ac:dyDescent="0.25">
      <c r="A1084" s="83">
        <v>12</v>
      </c>
      <c r="B1084" s="109" t="str">
        <f t="shared" si="656"/>
        <v xml:space="preserve">: </v>
      </c>
      <c r="C1084" s="106"/>
      <c r="D1084" s="106"/>
      <c r="E1084" s="108"/>
      <c r="F1084" s="106"/>
      <c r="G1084" s="108"/>
      <c r="H1084" s="107"/>
      <c r="I1084" s="106"/>
      <c r="J1084" s="106"/>
      <c r="K1084" s="104"/>
      <c r="L1084" s="110"/>
      <c r="M1084" s="111"/>
      <c r="N1084" s="105"/>
      <c r="O1084" s="105"/>
      <c r="P1084" s="104"/>
      <c r="Q1084" s="440"/>
      <c r="R1084" s="440"/>
      <c r="S1084" s="64"/>
      <c r="T1084" s="103"/>
      <c r="U1084" s="101" t="str">
        <f t="shared" si="657"/>
        <v/>
      </c>
      <c r="V1084" s="102" t="str">
        <f t="shared" si="658"/>
        <v/>
      </c>
      <c r="W1084" s="101" t="str">
        <f t="shared" si="659"/>
        <v/>
      </c>
      <c r="X1084" s="100" t="str">
        <f t="shared" si="660"/>
        <v/>
      </c>
      <c r="Y1084" s="89"/>
      <c r="Z1084" s="89"/>
      <c r="AB1084" s="63"/>
      <c r="AR1084" s="63"/>
      <c r="AS1084" s="89"/>
      <c r="AT1084" s="89"/>
      <c r="AU1084" s="99"/>
      <c r="AV1084" s="89"/>
      <c r="AW1084" s="98" t="e">
        <f t="shared" si="661"/>
        <v>#REF!</v>
      </c>
      <c r="AX1084" s="98" t="e">
        <f t="shared" si="662"/>
        <v>#REF!</v>
      </c>
      <c r="AY1084" s="89"/>
      <c r="AZ1084" s="98" t="e">
        <f t="shared" si="663"/>
        <v>#REF!</v>
      </c>
      <c r="BA1084" s="98" t="e">
        <f t="shared" si="664"/>
        <v>#REF!</v>
      </c>
      <c r="BB1084" s="89"/>
      <c r="BC1084" s="98" t="e">
        <f t="shared" si="665"/>
        <v>#REF!</v>
      </c>
      <c r="BD1084" s="98" t="e">
        <f t="shared" si="666"/>
        <v>#REF!</v>
      </c>
      <c r="BE1084" s="89"/>
      <c r="BF1084" s="98" t="e">
        <f t="shared" si="667"/>
        <v>#REF!</v>
      </c>
      <c r="BG1084" s="98" t="e">
        <f t="shared" si="668"/>
        <v>#REF!</v>
      </c>
      <c r="BH1084" s="89"/>
      <c r="BI1084" s="98" t="e">
        <f t="shared" si="669"/>
        <v>#REF!</v>
      </c>
      <c r="BJ1084" s="98" t="e">
        <f t="shared" si="670"/>
        <v>#REF!</v>
      </c>
      <c r="BK1084" s="89"/>
      <c r="BL1084" s="98" t="str">
        <f t="shared" si="671"/>
        <v/>
      </c>
      <c r="BM1084" s="98" t="str">
        <f t="shared" si="672"/>
        <v/>
      </c>
      <c r="BN1084" s="89"/>
      <c r="BO1084" s="98" t="str">
        <f t="shared" si="673"/>
        <v/>
      </c>
      <c r="BP1084" s="98" t="str">
        <f t="shared" si="674"/>
        <v/>
      </c>
      <c r="BQ1084" s="89"/>
      <c r="BR1084" s="98" t="str">
        <f t="shared" si="675"/>
        <v/>
      </c>
      <c r="BS1084" s="98" t="str">
        <f t="shared" si="676"/>
        <v/>
      </c>
      <c r="BT1084" s="89"/>
      <c r="BU1084" s="98" t="str">
        <f t="shared" si="677"/>
        <v/>
      </c>
      <c r="BV1084" s="98" t="str">
        <f t="shared" si="678"/>
        <v/>
      </c>
      <c r="BW1084" s="89"/>
      <c r="BX1084" s="63"/>
    </row>
    <row r="1085" spans="1:76" s="59" customFormat="1" x14ac:dyDescent="0.25">
      <c r="A1085" s="83">
        <v>13</v>
      </c>
      <c r="B1085" s="109" t="str">
        <f t="shared" si="656"/>
        <v xml:space="preserve">: </v>
      </c>
      <c r="C1085" s="106"/>
      <c r="D1085" s="106"/>
      <c r="E1085" s="108"/>
      <c r="F1085" s="106"/>
      <c r="G1085" s="108"/>
      <c r="H1085" s="107"/>
      <c r="I1085" s="106"/>
      <c r="J1085" s="106"/>
      <c r="K1085" s="104"/>
      <c r="L1085" s="110"/>
      <c r="M1085" s="104"/>
      <c r="N1085" s="105"/>
      <c r="O1085" s="105"/>
      <c r="P1085" s="104"/>
      <c r="Q1085" s="440"/>
      <c r="R1085" s="440"/>
      <c r="S1085" s="64"/>
      <c r="T1085" s="103"/>
      <c r="U1085" s="101" t="str">
        <f t="shared" si="657"/>
        <v/>
      </c>
      <c r="V1085" s="102" t="str">
        <f t="shared" si="658"/>
        <v/>
      </c>
      <c r="W1085" s="101" t="str">
        <f t="shared" si="659"/>
        <v/>
      </c>
      <c r="X1085" s="100" t="str">
        <f t="shared" si="660"/>
        <v/>
      </c>
      <c r="Y1085" s="89"/>
      <c r="Z1085" s="89"/>
      <c r="AB1085" s="63"/>
      <c r="AR1085" s="63"/>
      <c r="AS1085" s="89"/>
      <c r="AT1085" s="89"/>
      <c r="AU1085" s="99"/>
      <c r="AV1085" s="89"/>
      <c r="AW1085" s="98" t="e">
        <f t="shared" si="661"/>
        <v>#REF!</v>
      </c>
      <c r="AX1085" s="98" t="e">
        <f t="shared" si="662"/>
        <v>#REF!</v>
      </c>
      <c r="AY1085" s="89"/>
      <c r="AZ1085" s="98" t="e">
        <f t="shared" si="663"/>
        <v>#REF!</v>
      </c>
      <c r="BA1085" s="98" t="e">
        <f t="shared" si="664"/>
        <v>#REF!</v>
      </c>
      <c r="BB1085" s="89"/>
      <c r="BC1085" s="98" t="e">
        <f t="shared" si="665"/>
        <v>#REF!</v>
      </c>
      <c r="BD1085" s="98" t="e">
        <f t="shared" si="666"/>
        <v>#REF!</v>
      </c>
      <c r="BE1085" s="89"/>
      <c r="BF1085" s="98" t="e">
        <f t="shared" si="667"/>
        <v>#REF!</v>
      </c>
      <c r="BG1085" s="98" t="e">
        <f t="shared" si="668"/>
        <v>#REF!</v>
      </c>
      <c r="BH1085" s="89"/>
      <c r="BI1085" s="98" t="e">
        <f t="shared" si="669"/>
        <v>#REF!</v>
      </c>
      <c r="BJ1085" s="98" t="e">
        <f t="shared" si="670"/>
        <v>#REF!</v>
      </c>
      <c r="BK1085" s="89"/>
      <c r="BL1085" s="98" t="str">
        <f t="shared" si="671"/>
        <v/>
      </c>
      <c r="BM1085" s="98" t="str">
        <f t="shared" si="672"/>
        <v/>
      </c>
      <c r="BN1085" s="89"/>
      <c r="BO1085" s="98" t="str">
        <f t="shared" si="673"/>
        <v/>
      </c>
      <c r="BP1085" s="98" t="str">
        <f t="shared" si="674"/>
        <v/>
      </c>
      <c r="BQ1085" s="89"/>
      <c r="BR1085" s="98" t="str">
        <f t="shared" si="675"/>
        <v/>
      </c>
      <c r="BS1085" s="98" t="str">
        <f t="shared" si="676"/>
        <v/>
      </c>
      <c r="BT1085" s="89"/>
      <c r="BU1085" s="98" t="str">
        <f t="shared" si="677"/>
        <v/>
      </c>
      <c r="BV1085" s="98" t="str">
        <f t="shared" si="678"/>
        <v/>
      </c>
      <c r="BW1085" s="89"/>
      <c r="BX1085" s="63"/>
    </row>
    <row r="1086" spans="1:76" s="59" customFormat="1" x14ac:dyDescent="0.25">
      <c r="A1086" s="83">
        <v>14</v>
      </c>
      <c r="B1086" s="109" t="str">
        <f t="shared" si="656"/>
        <v xml:space="preserve">: </v>
      </c>
      <c r="C1086" s="106"/>
      <c r="D1086" s="106"/>
      <c r="E1086" s="108"/>
      <c r="F1086" s="106"/>
      <c r="G1086" s="108"/>
      <c r="H1086" s="107"/>
      <c r="I1086" s="106"/>
      <c r="J1086" s="106"/>
      <c r="K1086" s="104"/>
      <c r="L1086" s="110"/>
      <c r="M1086" s="104"/>
      <c r="N1086" s="105"/>
      <c r="O1086" s="105"/>
      <c r="P1086" s="104"/>
      <c r="Q1086" s="440"/>
      <c r="R1086" s="440"/>
      <c r="S1086" s="64"/>
      <c r="T1086" s="103"/>
      <c r="U1086" s="101" t="str">
        <f t="shared" si="657"/>
        <v/>
      </c>
      <c r="V1086" s="102" t="str">
        <f t="shared" si="658"/>
        <v/>
      </c>
      <c r="W1086" s="101" t="str">
        <f t="shared" si="659"/>
        <v/>
      </c>
      <c r="X1086" s="100" t="str">
        <f t="shared" si="660"/>
        <v/>
      </c>
      <c r="Y1086" s="89"/>
      <c r="Z1086" s="89"/>
      <c r="AB1086" s="63"/>
      <c r="AR1086" s="63"/>
      <c r="AS1086" s="89"/>
      <c r="AT1086" s="89"/>
      <c r="AU1086" s="99"/>
      <c r="AV1086" s="89"/>
      <c r="AW1086" s="98" t="e">
        <f t="shared" si="661"/>
        <v>#REF!</v>
      </c>
      <c r="AX1086" s="98" t="e">
        <f t="shared" si="662"/>
        <v>#REF!</v>
      </c>
      <c r="AY1086" s="89"/>
      <c r="AZ1086" s="98" t="e">
        <f t="shared" si="663"/>
        <v>#REF!</v>
      </c>
      <c r="BA1086" s="98" t="e">
        <f t="shared" si="664"/>
        <v>#REF!</v>
      </c>
      <c r="BB1086" s="89"/>
      <c r="BC1086" s="98" t="e">
        <f t="shared" si="665"/>
        <v>#REF!</v>
      </c>
      <c r="BD1086" s="98" t="e">
        <f t="shared" si="666"/>
        <v>#REF!</v>
      </c>
      <c r="BE1086" s="89"/>
      <c r="BF1086" s="98" t="e">
        <f t="shared" si="667"/>
        <v>#REF!</v>
      </c>
      <c r="BG1086" s="98" t="e">
        <f t="shared" si="668"/>
        <v>#REF!</v>
      </c>
      <c r="BH1086" s="89"/>
      <c r="BI1086" s="98" t="e">
        <f t="shared" si="669"/>
        <v>#REF!</v>
      </c>
      <c r="BJ1086" s="98" t="e">
        <f t="shared" si="670"/>
        <v>#REF!</v>
      </c>
      <c r="BK1086" s="89"/>
      <c r="BL1086" s="98" t="str">
        <f t="shared" si="671"/>
        <v/>
      </c>
      <c r="BM1086" s="98" t="str">
        <f t="shared" si="672"/>
        <v/>
      </c>
      <c r="BN1086" s="89"/>
      <c r="BO1086" s="98" t="str">
        <f t="shared" si="673"/>
        <v/>
      </c>
      <c r="BP1086" s="98" t="str">
        <f t="shared" si="674"/>
        <v/>
      </c>
      <c r="BQ1086" s="89"/>
      <c r="BR1086" s="98" t="str">
        <f t="shared" si="675"/>
        <v/>
      </c>
      <c r="BS1086" s="98" t="str">
        <f t="shared" si="676"/>
        <v/>
      </c>
      <c r="BT1086" s="89"/>
      <c r="BU1086" s="98" t="str">
        <f t="shared" si="677"/>
        <v/>
      </c>
      <c r="BV1086" s="98" t="str">
        <f t="shared" si="678"/>
        <v/>
      </c>
      <c r="BW1086" s="89"/>
      <c r="BX1086" s="63"/>
    </row>
    <row r="1087" spans="1:76" s="59" customFormat="1" x14ac:dyDescent="0.25">
      <c r="A1087" s="83">
        <v>15</v>
      </c>
      <c r="B1087" s="109" t="str">
        <f t="shared" si="656"/>
        <v xml:space="preserve">: </v>
      </c>
      <c r="C1087" s="106"/>
      <c r="D1087" s="106"/>
      <c r="E1087" s="108"/>
      <c r="F1087" s="106"/>
      <c r="G1087" s="108"/>
      <c r="H1087" s="107"/>
      <c r="I1087" s="106"/>
      <c r="J1087" s="106"/>
      <c r="K1087" s="104"/>
      <c r="L1087" s="110"/>
      <c r="M1087" s="104"/>
      <c r="N1087" s="105"/>
      <c r="O1087" s="105"/>
      <c r="P1087" s="104"/>
      <c r="Q1087" s="440"/>
      <c r="R1087" s="440"/>
      <c r="S1087" s="64"/>
      <c r="T1087" s="103"/>
      <c r="U1087" s="101" t="str">
        <f t="shared" si="657"/>
        <v/>
      </c>
      <c r="V1087" s="102" t="str">
        <f t="shared" si="658"/>
        <v/>
      </c>
      <c r="W1087" s="101" t="str">
        <f t="shared" si="659"/>
        <v/>
      </c>
      <c r="X1087" s="100" t="str">
        <f t="shared" si="660"/>
        <v/>
      </c>
      <c r="Y1087" s="89"/>
      <c r="Z1087" s="89"/>
      <c r="AB1087" s="63"/>
      <c r="AR1087" s="63"/>
      <c r="AS1087" s="89"/>
      <c r="AT1087" s="89"/>
      <c r="AU1087" s="99"/>
      <c r="AV1087" s="89"/>
      <c r="AW1087" s="98" t="e">
        <f t="shared" si="661"/>
        <v>#REF!</v>
      </c>
      <c r="AX1087" s="98" t="e">
        <f t="shared" si="662"/>
        <v>#REF!</v>
      </c>
      <c r="AY1087" s="89"/>
      <c r="AZ1087" s="98" t="e">
        <f t="shared" si="663"/>
        <v>#REF!</v>
      </c>
      <c r="BA1087" s="98" t="e">
        <f t="shared" si="664"/>
        <v>#REF!</v>
      </c>
      <c r="BB1087" s="89"/>
      <c r="BC1087" s="98" t="e">
        <f t="shared" si="665"/>
        <v>#REF!</v>
      </c>
      <c r="BD1087" s="98" t="e">
        <f t="shared" si="666"/>
        <v>#REF!</v>
      </c>
      <c r="BE1087" s="89"/>
      <c r="BF1087" s="98" t="e">
        <f t="shared" si="667"/>
        <v>#REF!</v>
      </c>
      <c r="BG1087" s="98" t="e">
        <f t="shared" si="668"/>
        <v>#REF!</v>
      </c>
      <c r="BH1087" s="89"/>
      <c r="BI1087" s="98" t="e">
        <f t="shared" si="669"/>
        <v>#REF!</v>
      </c>
      <c r="BJ1087" s="98" t="e">
        <f t="shared" si="670"/>
        <v>#REF!</v>
      </c>
      <c r="BK1087" s="89"/>
      <c r="BL1087" s="98" t="str">
        <f t="shared" si="671"/>
        <v/>
      </c>
      <c r="BM1087" s="98" t="str">
        <f t="shared" si="672"/>
        <v/>
      </c>
      <c r="BN1087" s="89"/>
      <c r="BO1087" s="98" t="str">
        <f t="shared" si="673"/>
        <v/>
      </c>
      <c r="BP1087" s="98" t="str">
        <f t="shared" si="674"/>
        <v/>
      </c>
      <c r="BQ1087" s="89"/>
      <c r="BR1087" s="98" t="str">
        <f t="shared" si="675"/>
        <v/>
      </c>
      <c r="BS1087" s="98" t="str">
        <f t="shared" si="676"/>
        <v/>
      </c>
      <c r="BT1087" s="89"/>
      <c r="BU1087" s="98" t="str">
        <f t="shared" si="677"/>
        <v/>
      </c>
      <c r="BV1087" s="98" t="str">
        <f t="shared" si="678"/>
        <v/>
      </c>
      <c r="BW1087" s="89"/>
      <c r="BX1087" s="63"/>
    </row>
    <row r="1088" spans="1:76" s="59" customFormat="1" x14ac:dyDescent="0.25">
      <c r="A1088" s="83">
        <v>16</v>
      </c>
      <c r="B1088" s="109" t="str">
        <f t="shared" si="656"/>
        <v xml:space="preserve">: </v>
      </c>
      <c r="C1088" s="106"/>
      <c r="D1088" s="106"/>
      <c r="E1088" s="108"/>
      <c r="F1088" s="106"/>
      <c r="G1088" s="108"/>
      <c r="H1088" s="107"/>
      <c r="I1088" s="106"/>
      <c r="J1088" s="106"/>
      <c r="K1088" s="104"/>
      <c r="L1088" s="110"/>
      <c r="M1088" s="104"/>
      <c r="N1088" s="105"/>
      <c r="O1088" s="105"/>
      <c r="P1088" s="104"/>
      <c r="Q1088" s="440"/>
      <c r="R1088" s="440"/>
      <c r="S1088" s="64"/>
      <c r="T1088" s="103"/>
      <c r="U1088" s="101" t="str">
        <f t="shared" si="657"/>
        <v/>
      </c>
      <c r="V1088" s="102" t="str">
        <f t="shared" si="658"/>
        <v/>
      </c>
      <c r="W1088" s="101" t="str">
        <f t="shared" si="659"/>
        <v/>
      </c>
      <c r="X1088" s="100" t="str">
        <f t="shared" si="660"/>
        <v/>
      </c>
      <c r="Y1088" s="89"/>
      <c r="Z1088" s="89"/>
      <c r="AB1088" s="63"/>
      <c r="AR1088" s="63"/>
      <c r="AS1088" s="89"/>
      <c r="AT1088" s="89"/>
      <c r="AU1088" s="99"/>
      <c r="AV1088" s="89"/>
      <c r="AW1088" s="98" t="e">
        <f t="shared" si="661"/>
        <v>#REF!</v>
      </c>
      <c r="AX1088" s="98" t="e">
        <f t="shared" si="662"/>
        <v>#REF!</v>
      </c>
      <c r="AY1088" s="89"/>
      <c r="AZ1088" s="98" t="e">
        <f t="shared" si="663"/>
        <v>#REF!</v>
      </c>
      <c r="BA1088" s="98" t="e">
        <f t="shared" si="664"/>
        <v>#REF!</v>
      </c>
      <c r="BB1088" s="89"/>
      <c r="BC1088" s="98" t="e">
        <f t="shared" si="665"/>
        <v>#REF!</v>
      </c>
      <c r="BD1088" s="98" t="e">
        <f t="shared" si="666"/>
        <v>#REF!</v>
      </c>
      <c r="BE1088" s="89"/>
      <c r="BF1088" s="98" t="e">
        <f t="shared" si="667"/>
        <v>#REF!</v>
      </c>
      <c r="BG1088" s="98" t="e">
        <f t="shared" si="668"/>
        <v>#REF!</v>
      </c>
      <c r="BH1088" s="89"/>
      <c r="BI1088" s="98" t="e">
        <f t="shared" si="669"/>
        <v>#REF!</v>
      </c>
      <c r="BJ1088" s="98" t="e">
        <f t="shared" si="670"/>
        <v>#REF!</v>
      </c>
      <c r="BK1088" s="89"/>
      <c r="BL1088" s="98" t="str">
        <f t="shared" si="671"/>
        <v/>
      </c>
      <c r="BM1088" s="98" t="str">
        <f t="shared" si="672"/>
        <v/>
      </c>
      <c r="BN1088" s="89"/>
      <c r="BO1088" s="98" t="str">
        <f t="shared" si="673"/>
        <v/>
      </c>
      <c r="BP1088" s="98" t="str">
        <f t="shared" si="674"/>
        <v/>
      </c>
      <c r="BQ1088" s="89"/>
      <c r="BR1088" s="98" t="str">
        <f t="shared" si="675"/>
        <v/>
      </c>
      <c r="BS1088" s="98" t="str">
        <f t="shared" si="676"/>
        <v/>
      </c>
      <c r="BT1088" s="89"/>
      <c r="BU1088" s="98" t="str">
        <f t="shared" si="677"/>
        <v/>
      </c>
      <c r="BV1088" s="98" t="str">
        <f t="shared" si="678"/>
        <v/>
      </c>
      <c r="BW1088" s="89"/>
      <c r="BX1088" s="63"/>
    </row>
    <row r="1089" spans="1:76" s="59" customFormat="1" x14ac:dyDescent="0.25">
      <c r="A1089" s="83">
        <v>17</v>
      </c>
      <c r="B1089" s="109" t="str">
        <f t="shared" si="656"/>
        <v xml:space="preserve">: </v>
      </c>
      <c r="C1089" s="106"/>
      <c r="D1089" s="106"/>
      <c r="E1089" s="108"/>
      <c r="F1089" s="106"/>
      <c r="G1089" s="108"/>
      <c r="H1089" s="107"/>
      <c r="I1089" s="106"/>
      <c r="J1089" s="106"/>
      <c r="K1089" s="104"/>
      <c r="L1089" s="110"/>
      <c r="M1089" s="104"/>
      <c r="N1089" s="105"/>
      <c r="O1089" s="105"/>
      <c r="P1089" s="104"/>
      <c r="Q1089" s="440"/>
      <c r="R1089" s="440"/>
      <c r="S1089" s="64"/>
      <c r="T1089" s="103"/>
      <c r="U1089" s="101" t="str">
        <f t="shared" si="657"/>
        <v/>
      </c>
      <c r="V1089" s="102" t="str">
        <f t="shared" si="658"/>
        <v/>
      </c>
      <c r="W1089" s="101" t="str">
        <f t="shared" si="659"/>
        <v/>
      </c>
      <c r="X1089" s="100" t="str">
        <f t="shared" si="660"/>
        <v/>
      </c>
      <c r="Y1089" s="89"/>
      <c r="Z1089" s="89"/>
      <c r="AB1089" s="63"/>
      <c r="AR1089" s="63"/>
      <c r="AS1089" s="89"/>
      <c r="AT1089" s="89"/>
      <c r="AU1089" s="99"/>
      <c r="AV1089" s="89"/>
      <c r="AW1089" s="98" t="e">
        <f t="shared" si="661"/>
        <v>#REF!</v>
      </c>
      <c r="AX1089" s="98" t="e">
        <f t="shared" si="662"/>
        <v>#REF!</v>
      </c>
      <c r="AY1089" s="89"/>
      <c r="AZ1089" s="98" t="e">
        <f t="shared" si="663"/>
        <v>#REF!</v>
      </c>
      <c r="BA1089" s="98" t="e">
        <f t="shared" si="664"/>
        <v>#REF!</v>
      </c>
      <c r="BB1089" s="89"/>
      <c r="BC1089" s="98" t="e">
        <f t="shared" si="665"/>
        <v>#REF!</v>
      </c>
      <c r="BD1089" s="98" t="e">
        <f t="shared" si="666"/>
        <v>#REF!</v>
      </c>
      <c r="BE1089" s="89"/>
      <c r="BF1089" s="98" t="e">
        <f t="shared" si="667"/>
        <v>#REF!</v>
      </c>
      <c r="BG1089" s="98" t="e">
        <f t="shared" si="668"/>
        <v>#REF!</v>
      </c>
      <c r="BH1089" s="89"/>
      <c r="BI1089" s="98" t="e">
        <f t="shared" si="669"/>
        <v>#REF!</v>
      </c>
      <c r="BJ1089" s="98" t="e">
        <f t="shared" si="670"/>
        <v>#REF!</v>
      </c>
      <c r="BK1089" s="89"/>
      <c r="BL1089" s="98" t="str">
        <f t="shared" si="671"/>
        <v/>
      </c>
      <c r="BM1089" s="98" t="str">
        <f t="shared" si="672"/>
        <v/>
      </c>
      <c r="BN1089" s="89"/>
      <c r="BO1089" s="98" t="str">
        <f t="shared" si="673"/>
        <v/>
      </c>
      <c r="BP1089" s="98" t="str">
        <f t="shared" si="674"/>
        <v/>
      </c>
      <c r="BQ1089" s="89"/>
      <c r="BR1089" s="98" t="str">
        <f t="shared" si="675"/>
        <v/>
      </c>
      <c r="BS1089" s="98" t="str">
        <f t="shared" si="676"/>
        <v/>
      </c>
      <c r="BT1089" s="89"/>
      <c r="BU1089" s="98" t="str">
        <f t="shared" si="677"/>
        <v/>
      </c>
      <c r="BV1089" s="98" t="str">
        <f t="shared" si="678"/>
        <v/>
      </c>
      <c r="BW1089" s="89"/>
      <c r="BX1089" s="63"/>
    </row>
    <row r="1090" spans="1:76" s="59" customFormat="1" x14ac:dyDescent="0.25">
      <c r="A1090" s="83">
        <v>18</v>
      </c>
      <c r="B1090" s="109" t="str">
        <f t="shared" si="656"/>
        <v xml:space="preserve">: </v>
      </c>
      <c r="C1090" s="106"/>
      <c r="D1090" s="106"/>
      <c r="E1090" s="108"/>
      <c r="F1090" s="106"/>
      <c r="G1090" s="108"/>
      <c r="H1090" s="107"/>
      <c r="I1090" s="106"/>
      <c r="J1090" s="106"/>
      <c r="K1090" s="104"/>
      <c r="L1090" s="104"/>
      <c r="M1090" s="104"/>
      <c r="N1090" s="105"/>
      <c r="O1090" s="105"/>
      <c r="P1090" s="104"/>
      <c r="Q1090" s="440"/>
      <c r="R1090" s="440"/>
      <c r="S1090" s="64"/>
      <c r="T1090" s="103"/>
      <c r="U1090" s="101" t="str">
        <f t="shared" si="657"/>
        <v/>
      </c>
      <c r="V1090" s="102" t="str">
        <f t="shared" si="658"/>
        <v/>
      </c>
      <c r="W1090" s="101" t="str">
        <f t="shared" si="659"/>
        <v/>
      </c>
      <c r="X1090" s="100" t="str">
        <f t="shared" si="660"/>
        <v/>
      </c>
      <c r="Y1090" s="89"/>
      <c r="Z1090" s="89"/>
      <c r="AB1090" s="63"/>
      <c r="AR1090" s="63"/>
      <c r="AS1090" s="89"/>
      <c r="AT1090" s="89"/>
      <c r="AU1090" s="99"/>
      <c r="AV1090" s="89"/>
      <c r="AW1090" s="98" t="e">
        <f t="shared" si="661"/>
        <v>#REF!</v>
      </c>
      <c r="AX1090" s="98" t="e">
        <f t="shared" si="662"/>
        <v>#REF!</v>
      </c>
      <c r="AY1090" s="89"/>
      <c r="AZ1090" s="98" t="e">
        <f t="shared" si="663"/>
        <v>#REF!</v>
      </c>
      <c r="BA1090" s="98" t="e">
        <f t="shared" si="664"/>
        <v>#REF!</v>
      </c>
      <c r="BB1090" s="89"/>
      <c r="BC1090" s="98" t="e">
        <f t="shared" si="665"/>
        <v>#REF!</v>
      </c>
      <c r="BD1090" s="98" t="e">
        <f t="shared" si="666"/>
        <v>#REF!</v>
      </c>
      <c r="BE1090" s="89"/>
      <c r="BF1090" s="98" t="e">
        <f t="shared" si="667"/>
        <v>#REF!</v>
      </c>
      <c r="BG1090" s="98" t="e">
        <f t="shared" si="668"/>
        <v>#REF!</v>
      </c>
      <c r="BH1090" s="89"/>
      <c r="BI1090" s="98" t="e">
        <f t="shared" si="669"/>
        <v>#REF!</v>
      </c>
      <c r="BJ1090" s="98" t="e">
        <f t="shared" si="670"/>
        <v>#REF!</v>
      </c>
      <c r="BK1090" s="89"/>
      <c r="BL1090" s="98" t="str">
        <f t="shared" si="671"/>
        <v/>
      </c>
      <c r="BM1090" s="98" t="str">
        <f t="shared" si="672"/>
        <v/>
      </c>
      <c r="BN1090" s="89"/>
      <c r="BO1090" s="98" t="str">
        <f t="shared" si="673"/>
        <v/>
      </c>
      <c r="BP1090" s="98" t="str">
        <f t="shared" si="674"/>
        <v/>
      </c>
      <c r="BQ1090" s="89"/>
      <c r="BR1090" s="98" t="str">
        <f t="shared" si="675"/>
        <v/>
      </c>
      <c r="BS1090" s="98" t="str">
        <f t="shared" si="676"/>
        <v/>
      </c>
      <c r="BT1090" s="89"/>
      <c r="BU1090" s="98" t="str">
        <f t="shared" si="677"/>
        <v/>
      </c>
      <c r="BV1090" s="98" t="str">
        <f t="shared" si="678"/>
        <v/>
      </c>
      <c r="BW1090" s="89"/>
      <c r="BX1090" s="63"/>
    </row>
    <row r="1091" spans="1:76" s="59" customFormat="1" x14ac:dyDescent="0.25">
      <c r="A1091" s="83">
        <v>19</v>
      </c>
      <c r="B1091" s="109" t="str">
        <f t="shared" si="656"/>
        <v xml:space="preserve">: </v>
      </c>
      <c r="C1091" s="106"/>
      <c r="D1091" s="106"/>
      <c r="E1091" s="108"/>
      <c r="F1091" s="106"/>
      <c r="G1091" s="108"/>
      <c r="H1091" s="107"/>
      <c r="I1091" s="106"/>
      <c r="J1091" s="106"/>
      <c r="K1091" s="104"/>
      <c r="L1091" s="104"/>
      <c r="M1091" s="104"/>
      <c r="N1091" s="105"/>
      <c r="O1091" s="105"/>
      <c r="P1091" s="104"/>
      <c r="Q1091" s="440"/>
      <c r="R1091" s="440"/>
      <c r="S1091" s="64"/>
      <c r="T1091" s="103"/>
      <c r="U1091" s="101" t="str">
        <f t="shared" si="657"/>
        <v/>
      </c>
      <c r="V1091" s="102" t="str">
        <f t="shared" si="658"/>
        <v/>
      </c>
      <c r="W1091" s="101" t="str">
        <f t="shared" si="659"/>
        <v/>
      </c>
      <c r="X1091" s="100" t="str">
        <f t="shared" si="660"/>
        <v/>
      </c>
      <c r="Y1091" s="89"/>
      <c r="Z1091" s="89"/>
      <c r="AB1091" s="63"/>
      <c r="AR1091" s="63"/>
      <c r="AS1091" s="89"/>
      <c r="AT1091" s="89"/>
      <c r="AU1091" s="99"/>
      <c r="AV1091" s="89"/>
      <c r="AW1091" s="98" t="e">
        <f t="shared" si="661"/>
        <v>#REF!</v>
      </c>
      <c r="AX1091" s="98" t="e">
        <f t="shared" si="662"/>
        <v>#REF!</v>
      </c>
      <c r="AY1091" s="89"/>
      <c r="AZ1091" s="98" t="e">
        <f t="shared" si="663"/>
        <v>#REF!</v>
      </c>
      <c r="BA1091" s="98" t="e">
        <f t="shared" si="664"/>
        <v>#REF!</v>
      </c>
      <c r="BB1091" s="89"/>
      <c r="BC1091" s="98" t="e">
        <f t="shared" si="665"/>
        <v>#REF!</v>
      </c>
      <c r="BD1091" s="98" t="e">
        <f t="shared" si="666"/>
        <v>#REF!</v>
      </c>
      <c r="BE1091" s="89"/>
      <c r="BF1091" s="98" t="e">
        <f t="shared" si="667"/>
        <v>#REF!</v>
      </c>
      <c r="BG1091" s="98" t="e">
        <f t="shared" si="668"/>
        <v>#REF!</v>
      </c>
      <c r="BH1091" s="89"/>
      <c r="BI1091" s="98" t="e">
        <f t="shared" si="669"/>
        <v>#REF!</v>
      </c>
      <c r="BJ1091" s="98" t="e">
        <f t="shared" si="670"/>
        <v>#REF!</v>
      </c>
      <c r="BK1091" s="89"/>
      <c r="BL1091" s="98" t="str">
        <f t="shared" si="671"/>
        <v/>
      </c>
      <c r="BM1091" s="98" t="str">
        <f t="shared" si="672"/>
        <v/>
      </c>
      <c r="BN1091" s="89"/>
      <c r="BO1091" s="98" t="str">
        <f t="shared" si="673"/>
        <v/>
      </c>
      <c r="BP1091" s="98" t="str">
        <f t="shared" si="674"/>
        <v/>
      </c>
      <c r="BQ1091" s="89"/>
      <c r="BR1091" s="98" t="str">
        <f t="shared" si="675"/>
        <v/>
      </c>
      <c r="BS1091" s="98" t="str">
        <f t="shared" si="676"/>
        <v/>
      </c>
      <c r="BT1091" s="89"/>
      <c r="BU1091" s="98" t="str">
        <f t="shared" si="677"/>
        <v/>
      </c>
      <c r="BV1091" s="98" t="str">
        <f t="shared" si="678"/>
        <v/>
      </c>
      <c r="BW1091" s="89"/>
      <c r="BX1091" s="63"/>
    </row>
    <row r="1092" spans="1:76" s="59" customFormat="1" x14ac:dyDescent="0.25">
      <c r="A1092" s="83">
        <v>20</v>
      </c>
      <c r="B1092" s="109" t="str">
        <f t="shared" si="656"/>
        <v xml:space="preserve">: </v>
      </c>
      <c r="C1092" s="106"/>
      <c r="D1092" s="106"/>
      <c r="E1092" s="108"/>
      <c r="F1092" s="106"/>
      <c r="G1092" s="108"/>
      <c r="H1092" s="107"/>
      <c r="I1092" s="106"/>
      <c r="J1092" s="106"/>
      <c r="K1092" s="104"/>
      <c r="L1092" s="104"/>
      <c r="M1092" s="104"/>
      <c r="N1092" s="105"/>
      <c r="O1092" s="105"/>
      <c r="P1092" s="104"/>
      <c r="Q1092" s="440"/>
      <c r="R1092" s="440"/>
      <c r="S1092" s="64"/>
      <c r="T1092" s="103"/>
      <c r="U1092" s="101" t="str">
        <f t="shared" si="657"/>
        <v/>
      </c>
      <c r="V1092" s="102" t="str">
        <f t="shared" si="658"/>
        <v/>
      </c>
      <c r="W1092" s="101" t="str">
        <f t="shared" si="659"/>
        <v/>
      </c>
      <c r="X1092" s="100" t="str">
        <f t="shared" si="660"/>
        <v/>
      </c>
      <c r="Y1092" s="89"/>
      <c r="Z1092" s="89"/>
      <c r="AB1092" s="63"/>
      <c r="AR1092" s="63"/>
      <c r="AS1092" s="89"/>
      <c r="AT1092" s="89"/>
      <c r="AU1092" s="99"/>
      <c r="AV1092" s="89"/>
      <c r="AW1092" s="98" t="e">
        <f t="shared" si="661"/>
        <v>#REF!</v>
      </c>
      <c r="AX1092" s="98" t="e">
        <f t="shared" si="662"/>
        <v>#REF!</v>
      </c>
      <c r="AY1092" s="89"/>
      <c r="AZ1092" s="98" t="e">
        <f t="shared" si="663"/>
        <v>#REF!</v>
      </c>
      <c r="BA1092" s="98" t="e">
        <f t="shared" si="664"/>
        <v>#REF!</v>
      </c>
      <c r="BB1092" s="89"/>
      <c r="BC1092" s="98" t="e">
        <f t="shared" si="665"/>
        <v>#REF!</v>
      </c>
      <c r="BD1092" s="98" t="e">
        <f t="shared" si="666"/>
        <v>#REF!</v>
      </c>
      <c r="BE1092" s="89"/>
      <c r="BF1092" s="98" t="e">
        <f t="shared" si="667"/>
        <v>#REF!</v>
      </c>
      <c r="BG1092" s="98" t="e">
        <f t="shared" si="668"/>
        <v>#REF!</v>
      </c>
      <c r="BH1092" s="89"/>
      <c r="BI1092" s="98" t="e">
        <f t="shared" si="669"/>
        <v>#REF!</v>
      </c>
      <c r="BJ1092" s="98" t="e">
        <f t="shared" si="670"/>
        <v>#REF!</v>
      </c>
      <c r="BK1092" s="89"/>
      <c r="BL1092" s="98" t="str">
        <f t="shared" si="671"/>
        <v/>
      </c>
      <c r="BM1092" s="98" t="str">
        <f t="shared" si="672"/>
        <v/>
      </c>
      <c r="BN1092" s="89"/>
      <c r="BO1092" s="98" t="str">
        <f t="shared" si="673"/>
        <v/>
      </c>
      <c r="BP1092" s="98" t="str">
        <f t="shared" si="674"/>
        <v/>
      </c>
      <c r="BQ1092" s="89"/>
      <c r="BR1092" s="98" t="str">
        <f t="shared" si="675"/>
        <v/>
      </c>
      <c r="BS1092" s="98" t="str">
        <f t="shared" si="676"/>
        <v/>
      </c>
      <c r="BT1092" s="89"/>
      <c r="BU1092" s="98" t="str">
        <f t="shared" si="677"/>
        <v/>
      </c>
      <c r="BV1092" s="98" t="str">
        <f t="shared" si="678"/>
        <v/>
      </c>
      <c r="BW1092" s="89"/>
      <c r="BX1092" s="63"/>
    </row>
    <row r="1093" spans="1:76" s="59" customFormat="1" x14ac:dyDescent="0.25">
      <c r="A1093" s="83"/>
      <c r="B1093" s="91" t="s">
        <v>64</v>
      </c>
      <c r="C1093" s="92"/>
      <c r="D1093" s="92"/>
      <c r="E1093" s="92"/>
      <c r="F1093" s="92"/>
      <c r="G1093" s="92"/>
      <c r="I1093" s="89"/>
      <c r="J1093" s="94"/>
      <c r="K1093" s="64"/>
      <c r="L1093" s="64"/>
      <c r="M1093" s="64" t="s">
        <v>63</v>
      </c>
      <c r="N1093" s="64"/>
      <c r="O1093" s="64"/>
      <c r="P1093" s="64"/>
      <c r="Q1093" s="64"/>
      <c r="R1093" s="64"/>
      <c r="S1093" s="64"/>
      <c r="T1093" s="94" t="s">
        <v>62</v>
      </c>
      <c r="U1093" s="97" t="e">
        <f>AVERAGE(U1073:U1092)</f>
        <v>#DIV/0!</v>
      </c>
      <c r="V1093" s="97" t="e">
        <f>IF(U1101="Y",SUM(V1073:V1092)/SUM(O1073:O1092),AVERAGE(V1073:V1092))</f>
        <v>#DIV/0!</v>
      </c>
      <c r="W1093" s="96" t="e">
        <f>SUM(W1073:W1092)/SUM(O1073:O1092)</f>
        <v>#DIV/0!</v>
      </c>
      <c r="X1093" s="89"/>
      <c r="Y1093" s="89"/>
      <c r="Z1093" s="89"/>
      <c r="AB1093" s="95"/>
      <c r="AR1093" s="63"/>
      <c r="AS1093" s="89"/>
      <c r="AT1093" s="89"/>
      <c r="AU1093" s="89"/>
      <c r="AV1093" s="94" t="s">
        <v>62</v>
      </c>
      <c r="AW1093" s="93" t="e">
        <f>AVERAGE(AW1073:AW1092)</f>
        <v>#REF!</v>
      </c>
      <c r="AX1093" s="93" t="e">
        <f>SUM(AX1073:AX1092)/COUNTIF(AX1073:AX1092,"&gt;0")</f>
        <v>#REF!</v>
      </c>
      <c r="AY1093" s="89"/>
      <c r="AZ1093" s="93" t="e">
        <f>AVERAGE(AZ1073:AZ1092)</f>
        <v>#REF!</v>
      </c>
      <c r="BA1093" s="93" t="e">
        <f>SUM(BA1073:BA1092)/COUNTIF(BA1073:BA1092,"&gt;0")</f>
        <v>#REF!</v>
      </c>
      <c r="BB1093" s="89"/>
      <c r="BC1093" s="93" t="e">
        <f>AVERAGE(BC1073:BC1092)</f>
        <v>#REF!</v>
      </c>
      <c r="BD1093" s="93" t="e">
        <f>SUM(BD1073:BD1092)/COUNTIF(BD1073:BD1092,"&gt;0")</f>
        <v>#REF!</v>
      </c>
      <c r="BE1093" s="89"/>
      <c r="BF1093" s="93" t="e">
        <f>AVERAGE(BF1073:BF1092)</f>
        <v>#REF!</v>
      </c>
      <c r="BG1093" s="93" t="e">
        <f>SUM(BG1073:BG1092)/COUNTIF(BG1073:BG1092,"&gt;0")</f>
        <v>#REF!</v>
      </c>
      <c r="BH1093" s="89"/>
      <c r="BI1093" s="93" t="e">
        <f>AVERAGE(BI1073:BI1092)</f>
        <v>#REF!</v>
      </c>
      <c r="BJ1093" s="93" t="e">
        <f>SUM(BJ1073:BJ1092)/COUNTIF(BJ1073:BJ1092,"&gt;0")</f>
        <v>#REF!</v>
      </c>
      <c r="BK1093" s="94"/>
      <c r="BL1093" s="93" t="e">
        <f>AVERAGE(BL1073:BL1092)</f>
        <v>#DIV/0!</v>
      </c>
      <c r="BM1093" s="93" t="e">
        <f>SUM(BM1073:BM1092)/COUNTIF(BM1073:BM1092,"&gt;0")</f>
        <v>#DIV/0!</v>
      </c>
      <c r="BN1093" s="89"/>
      <c r="BO1093" s="93" t="e">
        <f>AVERAGE(BO1073:BO1092)</f>
        <v>#DIV/0!</v>
      </c>
      <c r="BP1093" s="93" t="e">
        <f>SUM(BP1073:BP1092)/COUNTIF(BP1073:BP1092,"&gt;0")</f>
        <v>#DIV/0!</v>
      </c>
      <c r="BQ1093" s="89"/>
      <c r="BR1093" s="93" t="e">
        <f>AVERAGE(BR1073:BR1092)</f>
        <v>#DIV/0!</v>
      </c>
      <c r="BS1093" s="93" t="e">
        <f>SUM(BS1073:BS1092)/COUNTIF(BS1073:BS1092,"&gt;0")</f>
        <v>#DIV/0!</v>
      </c>
      <c r="BT1093" s="89"/>
      <c r="BU1093" s="93" t="e">
        <f>AVERAGE(BU1073:BU1092)</f>
        <v>#DIV/0!</v>
      </c>
      <c r="BV1093" s="93" t="e">
        <f>SUM(BV1073:BV1092)/COUNTIF(BV1073:BV1092,"&gt;0")</f>
        <v>#DIV/0!</v>
      </c>
      <c r="BW1093" s="89"/>
      <c r="BX1093" s="63"/>
    </row>
    <row r="1094" spans="1:76" s="59" customFormat="1" x14ac:dyDescent="0.25">
      <c r="A1094" s="83"/>
      <c r="B1094" s="91" t="s">
        <v>61</v>
      </c>
      <c r="C1094" s="92" t="s">
        <v>60</v>
      </c>
      <c r="D1094" s="398"/>
      <c r="E1094" s="399"/>
      <c r="F1094" s="399"/>
      <c r="G1094" s="399"/>
      <c r="H1094" s="399"/>
      <c r="I1094" s="399"/>
      <c r="J1094" s="399"/>
      <c r="K1094" s="400"/>
      <c r="L1094" s="64"/>
      <c r="M1094" s="64"/>
      <c r="N1094" s="64"/>
      <c r="O1094" s="64"/>
      <c r="P1094" s="64"/>
      <c r="Q1094" s="64"/>
      <c r="R1094" s="64"/>
      <c r="S1094" s="64"/>
      <c r="T1094" s="77" t="s">
        <v>57</v>
      </c>
      <c r="U1094" s="88" t="e">
        <f>U1093+X1094*U1097</f>
        <v>#DIV/0!</v>
      </c>
      <c r="V1094" s="88" t="e">
        <f>V1093+X1094*V1097</f>
        <v>#DIV/0!</v>
      </c>
      <c r="W1094" s="88" t="e">
        <f>W1093+X1094*W1097</f>
        <v>#DIV/0!</v>
      </c>
      <c r="X1094" s="86">
        <v>1</v>
      </c>
      <c r="Y1094" s="64" t="s">
        <v>59</v>
      </c>
      <c r="Z1094" s="89"/>
      <c r="AA1094" s="89" t="s">
        <v>58</v>
      </c>
      <c r="AB1094" s="87"/>
      <c r="AR1094" s="63"/>
      <c r="AS1094" s="89"/>
      <c r="AT1094" s="89"/>
      <c r="AU1094" s="89"/>
      <c r="AV1094" s="77" t="s">
        <v>57</v>
      </c>
      <c r="AW1094" s="76" t="e">
        <f>AW1093+(AW1099*AW1096)</f>
        <v>#REF!</v>
      </c>
      <c r="AX1094" s="76" t="e">
        <f>AX1093+(AX1099*AW1096)</f>
        <v>#REF!</v>
      </c>
      <c r="AY1094" s="89"/>
      <c r="AZ1094" s="76" t="e">
        <f>AZ1093+(AZ1099*AZ1096)</f>
        <v>#REF!</v>
      </c>
      <c r="BA1094" s="76" t="e">
        <f>BA1093+(BA1099*AZ1096)</f>
        <v>#REF!</v>
      </c>
      <c r="BB1094" s="89"/>
      <c r="BC1094" s="76" t="e">
        <f>BC1093+(BC1099*BC1096)</f>
        <v>#REF!</v>
      </c>
      <c r="BD1094" s="76" t="e">
        <f>BD1093+(BD1099*BC1096)</f>
        <v>#REF!</v>
      </c>
      <c r="BE1094" s="89"/>
      <c r="BF1094" s="76" t="e">
        <f>BF1093+(BF1099*BF1096)</f>
        <v>#REF!</v>
      </c>
      <c r="BG1094" s="76" t="e">
        <f>BG1093+(BG1099*BF1096)</f>
        <v>#REF!</v>
      </c>
      <c r="BH1094" s="89"/>
      <c r="BI1094" s="76" t="e">
        <f>BI1093+(BI1099*BI1096)</f>
        <v>#REF!</v>
      </c>
      <c r="BJ1094" s="76" t="e">
        <f>BJ1093+(BJ1099*BI1096)</f>
        <v>#REF!</v>
      </c>
      <c r="BK1094" s="77"/>
      <c r="BL1094" s="76" t="e">
        <f>BL1093+(BL1099*BL1096)</f>
        <v>#DIV/0!</v>
      </c>
      <c r="BM1094" s="76" t="e">
        <f>BM1093+(BM1099*BL1096)</f>
        <v>#DIV/0!</v>
      </c>
      <c r="BN1094" s="89"/>
      <c r="BO1094" s="76" t="e">
        <f>BO1093+(BO1099*BO1096)</f>
        <v>#DIV/0!</v>
      </c>
      <c r="BP1094" s="76" t="e">
        <f>BP1093+(BP1099*BO1096)</f>
        <v>#DIV/0!</v>
      </c>
      <c r="BQ1094" s="89"/>
      <c r="BR1094" s="76" t="e">
        <f>BR1093+(BR1099*BR1096)</f>
        <v>#DIV/0!</v>
      </c>
      <c r="BS1094" s="76" t="e">
        <f>BS1093+(BS1099*BR1096)</f>
        <v>#DIV/0!</v>
      </c>
      <c r="BT1094" s="89"/>
      <c r="BU1094" s="76" t="e">
        <f>BU1093+(BU1099*BU1096)</f>
        <v>#DIV/0!</v>
      </c>
      <c r="BV1094" s="76" t="e">
        <f>BV1093+(BV1099*BU1096)</f>
        <v>#DIV/0!</v>
      </c>
      <c r="BW1094" s="89"/>
      <c r="BX1094" s="63"/>
    </row>
    <row r="1095" spans="1:76" s="59" customFormat="1" x14ac:dyDescent="0.25">
      <c r="A1095" s="83"/>
      <c r="B1095" s="91" t="s">
        <v>56</v>
      </c>
      <c r="C1095" s="83"/>
      <c r="D1095" s="401"/>
      <c r="E1095" s="402"/>
      <c r="F1095" s="402"/>
      <c r="G1095" s="402"/>
      <c r="H1095" s="402"/>
      <c r="I1095" s="402"/>
      <c r="J1095" s="402"/>
      <c r="K1095" s="403"/>
      <c r="L1095" s="89"/>
      <c r="M1095" s="89"/>
      <c r="N1095" s="64"/>
      <c r="O1095" s="64"/>
      <c r="P1095" s="64"/>
      <c r="Q1095" s="64"/>
      <c r="R1095" s="64"/>
      <c r="S1095" s="64"/>
      <c r="T1095" s="77" t="s">
        <v>54</v>
      </c>
      <c r="U1095" s="88" t="e">
        <f>IF($AA1095="Y",MIN(U1073:U1092),U1093-$X1095*U1097)</f>
        <v>#DIV/0!</v>
      </c>
      <c r="V1095" s="88" t="e">
        <f>IF($AA1095="Y",MIN(V1073:V1092),V1093-$X1095*V1097)</f>
        <v>#DIV/0!</v>
      </c>
      <c r="W1095" s="88" t="e">
        <f>IF($AA1095="Y",MIN(W1073:W1092),W1093-$X1095*W1097)</f>
        <v>#DIV/0!</v>
      </c>
      <c r="X1095" s="86">
        <v>1</v>
      </c>
      <c r="Y1095" s="64" t="s">
        <v>55</v>
      </c>
      <c r="Z1095" s="89"/>
      <c r="AA1095" s="90" t="s">
        <v>47</v>
      </c>
      <c r="AB1095" s="87"/>
      <c r="AR1095" s="63"/>
      <c r="AS1095" s="89"/>
      <c r="AT1095" s="89"/>
      <c r="AU1095" s="89"/>
      <c r="AV1095" s="77" t="s">
        <v>54</v>
      </c>
      <c r="AW1095" s="76" t="e">
        <f>AW1093-(AW1099*AW1097)</f>
        <v>#REF!</v>
      </c>
      <c r="AX1095" s="76" t="e">
        <f>AX1093-(AX1099*AW1097)</f>
        <v>#REF!</v>
      </c>
      <c r="AY1095" s="89"/>
      <c r="AZ1095" s="76" t="e">
        <f>AZ1093-(AZ1099*AZ1097)</f>
        <v>#REF!</v>
      </c>
      <c r="BA1095" s="76" t="e">
        <f>BA1093-(BA1099*AZ1097)</f>
        <v>#REF!</v>
      </c>
      <c r="BB1095" s="89"/>
      <c r="BC1095" s="76" t="e">
        <f>BC1093-(BC1099*BC1097)</f>
        <v>#REF!</v>
      </c>
      <c r="BD1095" s="76" t="e">
        <f>BD1093-(BD1099*BC1097)</f>
        <v>#REF!</v>
      </c>
      <c r="BE1095" s="89"/>
      <c r="BF1095" s="76" t="e">
        <f>BF1093-(BF1099*BF1097)</f>
        <v>#REF!</v>
      </c>
      <c r="BG1095" s="76" t="e">
        <f>BG1093-(BG1099*BF1097)</f>
        <v>#REF!</v>
      </c>
      <c r="BH1095" s="89"/>
      <c r="BI1095" s="76" t="e">
        <f>BI1093-(BI1099*BI1097)</f>
        <v>#REF!</v>
      </c>
      <c r="BJ1095" s="76" t="e">
        <f>BJ1093-(BJ1099*BI1097)</f>
        <v>#REF!</v>
      </c>
      <c r="BK1095" s="77"/>
      <c r="BL1095" s="76" t="e">
        <f>BL1093-(BL1099*BL1097)</f>
        <v>#DIV/0!</v>
      </c>
      <c r="BM1095" s="76" t="e">
        <f>BM1093-(BM1099*BL1097)</f>
        <v>#DIV/0!</v>
      </c>
      <c r="BN1095" s="89"/>
      <c r="BO1095" s="76" t="e">
        <f>BO1093-(BO1099*BO1097)</f>
        <v>#DIV/0!</v>
      </c>
      <c r="BP1095" s="76" t="e">
        <f>BP1093-(BP1099*BO1097)</f>
        <v>#DIV/0!</v>
      </c>
      <c r="BQ1095" s="89"/>
      <c r="BR1095" s="76" t="e">
        <f>BR1093-(BR1099*BR1097)</f>
        <v>#DIV/0!</v>
      </c>
      <c r="BS1095" s="76" t="e">
        <f>BS1093-(BS1099*BR1097)</f>
        <v>#DIV/0!</v>
      </c>
      <c r="BT1095" s="89"/>
      <c r="BU1095" s="76" t="e">
        <f>BU1093-(BU1099*BU1097)</f>
        <v>#DIV/0!</v>
      </c>
      <c r="BV1095" s="76" t="e">
        <f>BV1093-(BV1099*BU1097)</f>
        <v>#DIV/0!</v>
      </c>
      <c r="BW1095" s="89"/>
      <c r="BX1095" s="63"/>
    </row>
    <row r="1096" spans="1:76" s="59" customFormat="1" ht="14.25" x14ac:dyDescent="0.2">
      <c r="A1096" s="83"/>
      <c r="B1096" s="83"/>
      <c r="C1096" s="83"/>
      <c r="D1096" s="401"/>
      <c r="E1096" s="402"/>
      <c r="F1096" s="402"/>
      <c r="G1096" s="402"/>
      <c r="H1096" s="402"/>
      <c r="I1096" s="402"/>
      <c r="J1096" s="402"/>
      <c r="K1096" s="403"/>
      <c r="L1096" s="64"/>
      <c r="M1096" s="64"/>
      <c r="N1096" s="64"/>
      <c r="O1096" s="64"/>
      <c r="P1096" s="64"/>
      <c r="Q1096" s="64"/>
      <c r="R1096" s="64"/>
      <c r="S1096" s="64"/>
      <c r="T1096" s="77" t="s">
        <v>51</v>
      </c>
      <c r="U1096" s="88" t="e">
        <f>IF((0.67*U1097)&gt;U1093,"no","yes")</f>
        <v>#DIV/0!</v>
      </c>
      <c r="V1096" s="88" t="e">
        <f>IF((0.67*V1097)&gt;V1093,"no","yes")</f>
        <v>#DIV/0!</v>
      </c>
      <c r="W1096" s="88" t="e">
        <f>IF((0.67*W1097)&gt;W1093,"no","yes")</f>
        <v>#DIV/0!</v>
      </c>
      <c r="X1096" s="64"/>
      <c r="Y1096" s="64"/>
      <c r="Z1096" s="64"/>
      <c r="AB1096" s="87"/>
      <c r="AR1096" s="63"/>
      <c r="AS1096" s="64"/>
      <c r="AT1096" s="64"/>
      <c r="AU1096" s="360" t="s">
        <v>53</v>
      </c>
      <c r="AV1096" s="361"/>
      <c r="AW1096" s="86">
        <v>1</v>
      </c>
      <c r="AX1096" s="64"/>
      <c r="AY1096" s="64"/>
      <c r="AZ1096" s="86">
        <v>1</v>
      </c>
      <c r="BA1096" s="64"/>
      <c r="BB1096" s="64"/>
      <c r="BC1096" s="86">
        <v>1</v>
      </c>
      <c r="BD1096" s="64"/>
      <c r="BE1096" s="64"/>
      <c r="BF1096" s="86">
        <v>1</v>
      </c>
      <c r="BG1096" s="64"/>
      <c r="BH1096" s="64"/>
      <c r="BI1096" s="86">
        <v>1</v>
      </c>
      <c r="BJ1096" s="64"/>
      <c r="BK1096" s="77"/>
      <c r="BL1096" s="86">
        <v>1</v>
      </c>
      <c r="BM1096" s="64"/>
      <c r="BN1096" s="64"/>
      <c r="BO1096" s="86">
        <v>1</v>
      </c>
      <c r="BP1096" s="64"/>
      <c r="BQ1096" s="64"/>
      <c r="BR1096" s="86">
        <v>1</v>
      </c>
      <c r="BS1096" s="64"/>
      <c r="BT1096" s="64"/>
      <c r="BU1096" s="86">
        <v>1</v>
      </c>
      <c r="BV1096" s="64"/>
      <c r="BW1096" s="64"/>
      <c r="BX1096" s="63"/>
    </row>
    <row r="1097" spans="1:76" s="59" customFormat="1" ht="14.25" x14ac:dyDescent="0.2">
      <c r="A1097" s="83"/>
      <c r="B1097" s="83"/>
      <c r="C1097" s="83"/>
      <c r="D1097" s="401"/>
      <c r="E1097" s="402"/>
      <c r="F1097" s="402"/>
      <c r="G1097" s="402"/>
      <c r="H1097" s="402"/>
      <c r="I1097" s="402"/>
      <c r="J1097" s="402"/>
      <c r="K1097" s="403"/>
      <c r="L1097" s="64"/>
      <c r="M1097" s="64"/>
      <c r="N1097" s="64"/>
      <c r="O1097" s="64"/>
      <c r="P1097" s="64"/>
      <c r="Q1097" s="64"/>
      <c r="R1097" s="64"/>
      <c r="S1097" s="64"/>
      <c r="T1097" s="77" t="s">
        <v>50</v>
      </c>
      <c r="U1097" s="88" t="e">
        <f>_xlfn.STDEV.P(U1073:U1092)</f>
        <v>#DIV/0!</v>
      </c>
      <c r="V1097" s="88" t="e">
        <f t="array" ref="V1097">IF(U1101="Y",SQRT(SUM(IFERROR(O1073:O1092*(U1073:U1092-(V1093))^2,0))/((COUNTIFS(O1073:O1092,"&lt;&gt;"&amp;"")-1)/COUNTIFS(O1073:O1092,"&lt;&gt;"&amp;"")*SUM(O1073:O1092))),_xlfn.STDEV.P(V1073:V1092))</f>
        <v>#DIV/0!</v>
      </c>
      <c r="W1097" s="88" t="e">
        <f t="array" ref="W1097">SQRT(SUM(IFERROR(O1073:O1092*(U1073:U1092-(W1093))^2,0))/((COUNTIFS(O1073:O1092,"&lt;&gt;"&amp;"")-1)/COUNTIFS(O1073:O1092,"&lt;&gt;"&amp;"")*SUM(O1073:O1092)))</f>
        <v>#DIV/0!</v>
      </c>
      <c r="X1097" s="64"/>
      <c r="Y1097" s="64"/>
      <c r="Z1097" s="64"/>
      <c r="AB1097" s="87"/>
      <c r="AR1097" s="63"/>
      <c r="AS1097" s="64"/>
      <c r="AT1097" s="64"/>
      <c r="AU1097" s="360"/>
      <c r="AV1097" s="361"/>
      <c r="AW1097" s="86">
        <v>1</v>
      </c>
      <c r="AX1097" s="64"/>
      <c r="AY1097" s="64"/>
      <c r="AZ1097" s="86">
        <v>1</v>
      </c>
      <c r="BA1097" s="64"/>
      <c r="BB1097" s="64"/>
      <c r="BC1097" s="86">
        <v>1</v>
      </c>
      <c r="BD1097" s="64"/>
      <c r="BE1097" s="64"/>
      <c r="BF1097" s="86">
        <v>1</v>
      </c>
      <c r="BG1097" s="64"/>
      <c r="BH1097" s="64"/>
      <c r="BI1097" s="86">
        <v>1</v>
      </c>
      <c r="BJ1097" s="64"/>
      <c r="BK1097" s="77"/>
      <c r="BL1097" s="86">
        <v>1</v>
      </c>
      <c r="BM1097" s="64"/>
      <c r="BN1097" s="64"/>
      <c r="BO1097" s="86">
        <v>1</v>
      </c>
      <c r="BP1097" s="64"/>
      <c r="BQ1097" s="64"/>
      <c r="BR1097" s="86">
        <v>1</v>
      </c>
      <c r="BS1097" s="64"/>
      <c r="BT1097" s="64"/>
      <c r="BU1097" s="86">
        <v>1</v>
      </c>
      <c r="BV1097" s="64"/>
      <c r="BW1097" s="64"/>
      <c r="BX1097" s="63"/>
    </row>
    <row r="1098" spans="1:76" s="59" customFormat="1" x14ac:dyDescent="0.25">
      <c r="A1098" s="64"/>
      <c r="B1098" s="64"/>
      <c r="C1098" s="83"/>
      <c r="D1098" s="401"/>
      <c r="E1098" s="402"/>
      <c r="F1098" s="402"/>
      <c r="G1098" s="402"/>
      <c r="H1098" s="402"/>
      <c r="I1098" s="402"/>
      <c r="J1098" s="402"/>
      <c r="K1098" s="403"/>
      <c r="L1098" s="64"/>
      <c r="M1098" s="64"/>
      <c r="N1098" s="64"/>
      <c r="O1098" s="64"/>
      <c r="P1098" s="64"/>
      <c r="Q1098" s="64"/>
      <c r="R1098" s="64"/>
      <c r="S1098" s="64"/>
      <c r="T1098" s="73" t="s">
        <v>48</v>
      </c>
      <c r="U1098" s="85">
        <f>COUNTIF(U1073:U1092,"&gt;0")</f>
        <v>0</v>
      </c>
      <c r="V1098" s="85">
        <f>COUNTIF(V1073:V1092,"&gt;0")</f>
        <v>0</v>
      </c>
      <c r="W1098" s="81"/>
      <c r="X1098" s="84" t="s">
        <v>52</v>
      </c>
      <c r="Y1098" s="64"/>
      <c r="Z1098" s="64"/>
      <c r="AB1098" s="63"/>
      <c r="AR1098" s="63"/>
      <c r="AS1098" s="64"/>
      <c r="AT1098" s="64"/>
      <c r="AU1098" s="64"/>
      <c r="AV1098" s="77" t="s">
        <v>51</v>
      </c>
      <c r="AW1098" s="76" t="e">
        <f>IF((0.67*AW1099)&gt;AW1093,"no","yes")</f>
        <v>#REF!</v>
      </c>
      <c r="AX1098" s="76" t="e">
        <f>IF((0.67*AX1099)&gt;AX1093,"no","yes")</f>
        <v>#REF!</v>
      </c>
      <c r="AY1098" s="64"/>
      <c r="AZ1098" s="76" t="e">
        <f>IF((0.67*AZ1099)&gt;AZ1093,"no","yes")</f>
        <v>#REF!</v>
      </c>
      <c r="BA1098" s="76" t="e">
        <f>IF((0.67*BA1099)&gt;BA1093,"no","yes")</f>
        <v>#REF!</v>
      </c>
      <c r="BB1098" s="64"/>
      <c r="BC1098" s="76" t="e">
        <f>IF((0.67*BC1099)&gt;BC1093,"no","yes")</f>
        <v>#REF!</v>
      </c>
      <c r="BD1098" s="76" t="e">
        <f>IF((0.67*BD1099)&gt;BD1093,"no","yes")</f>
        <v>#REF!</v>
      </c>
      <c r="BE1098" s="64"/>
      <c r="BF1098" s="76" t="e">
        <f>IF((0.67*BF1099)&gt;BF1093,"no","yes")</f>
        <v>#REF!</v>
      </c>
      <c r="BG1098" s="76" t="e">
        <f>IF((0.67*BG1099)&gt;BG1093,"no","yes")</f>
        <v>#REF!</v>
      </c>
      <c r="BH1098" s="64"/>
      <c r="BI1098" s="76" t="e">
        <f>IF((0.67*BI1099)&gt;BI1093,"no","yes")</f>
        <v>#REF!</v>
      </c>
      <c r="BJ1098" s="76" t="e">
        <f>IF((0.67*BJ1099)&gt;BJ1093,"no","yes")</f>
        <v>#REF!</v>
      </c>
      <c r="BK1098" s="73"/>
      <c r="BL1098" s="76" t="e">
        <f>IF((0.67*BL1099)&gt;BL1093,"no","yes")</f>
        <v>#DIV/0!</v>
      </c>
      <c r="BM1098" s="76" t="e">
        <f>IF((0.67*BM1099)&gt;BM1093,"no","yes")</f>
        <v>#DIV/0!</v>
      </c>
      <c r="BN1098" s="64"/>
      <c r="BO1098" s="76" t="e">
        <f>IF((0.67*BO1099)&gt;BO1093,"no","yes")</f>
        <v>#DIV/0!</v>
      </c>
      <c r="BP1098" s="76" t="e">
        <f>IF((0.67*BP1099)&gt;BP1093,"no","yes")</f>
        <v>#DIV/0!</v>
      </c>
      <c r="BQ1098" s="64"/>
      <c r="BR1098" s="76" t="e">
        <f>IF((0.67*BR1099)&gt;BR1093,"no","yes")</f>
        <v>#DIV/0!</v>
      </c>
      <c r="BS1098" s="76" t="e">
        <f>IF((0.67*BS1099)&gt;BS1093,"no","yes")</f>
        <v>#DIV/0!</v>
      </c>
      <c r="BT1098" s="64"/>
      <c r="BU1098" s="76" t="e">
        <f>IF((0.67*BU1099)&gt;BU1093,"no","yes")</f>
        <v>#DIV/0!</v>
      </c>
      <c r="BV1098" s="76" t="e">
        <f>IF((0.67*BV1099)&gt;BV1093,"no","yes")</f>
        <v>#DIV/0!</v>
      </c>
      <c r="BW1098" s="64"/>
      <c r="BX1098" s="63"/>
    </row>
    <row r="1099" spans="1:76" s="59" customFormat="1" ht="14.25" x14ac:dyDescent="0.2">
      <c r="C1099" s="83"/>
      <c r="D1099" s="401"/>
      <c r="E1099" s="402"/>
      <c r="F1099" s="402"/>
      <c r="G1099" s="402"/>
      <c r="H1099" s="402"/>
      <c r="I1099" s="402"/>
      <c r="J1099" s="402"/>
      <c r="K1099" s="403"/>
      <c r="L1099" s="64"/>
      <c r="M1099" s="64"/>
      <c r="N1099" s="64"/>
      <c r="O1099" s="64"/>
      <c r="P1099" s="64"/>
      <c r="Q1099" s="64"/>
      <c r="R1099" s="64"/>
      <c r="S1099" s="64"/>
      <c r="T1099" s="64"/>
      <c r="U1099" s="82"/>
      <c r="V1099" s="81"/>
      <c r="W1099" s="81"/>
      <c r="X1099" s="80"/>
      <c r="Y1099" s="79"/>
      <c r="Z1099" s="78"/>
      <c r="AB1099" s="63"/>
      <c r="AR1099" s="63"/>
      <c r="AS1099" s="64"/>
      <c r="AT1099" s="64"/>
      <c r="AU1099" s="64"/>
      <c r="AV1099" s="77" t="s">
        <v>50</v>
      </c>
      <c r="AW1099" s="76" t="e">
        <f>_xlfn.STDEV.P(AW1073:AW1092)</f>
        <v>#REF!</v>
      </c>
      <c r="AX1099" s="76" t="e">
        <f>_xlfn.STDEV.P(AX1073:AX1092)</f>
        <v>#REF!</v>
      </c>
      <c r="AY1099" s="64"/>
      <c r="AZ1099" s="76" t="e">
        <f>_xlfn.STDEV.P(AZ1073:AZ1092)</f>
        <v>#REF!</v>
      </c>
      <c r="BA1099" s="76" t="e">
        <f>_xlfn.STDEV.P(BA1073:BA1092)</f>
        <v>#REF!</v>
      </c>
      <c r="BB1099" s="64"/>
      <c r="BC1099" s="76" t="e">
        <f>_xlfn.STDEV.P(BC1073:BC1092)</f>
        <v>#REF!</v>
      </c>
      <c r="BD1099" s="76" t="e">
        <f>_xlfn.STDEV.P(BD1073:BD1092)</f>
        <v>#REF!</v>
      </c>
      <c r="BE1099" s="64"/>
      <c r="BF1099" s="76" t="e">
        <f>_xlfn.STDEV.P(BF1073:BF1092)</f>
        <v>#REF!</v>
      </c>
      <c r="BG1099" s="76" t="e">
        <f>_xlfn.STDEV.P(BG1073:BG1092)</f>
        <v>#REF!</v>
      </c>
      <c r="BH1099" s="64"/>
      <c r="BI1099" s="76" t="e">
        <f>_xlfn.STDEV.P(BI1073:BI1092)</f>
        <v>#REF!</v>
      </c>
      <c r="BJ1099" s="76" t="e">
        <f>_xlfn.STDEV.P(BJ1073:BJ1092)</f>
        <v>#REF!</v>
      </c>
      <c r="BK1099" s="64"/>
      <c r="BL1099" s="76" t="e">
        <f>_xlfn.STDEV.P(BL1073:BL1092)</f>
        <v>#DIV/0!</v>
      </c>
      <c r="BM1099" s="76" t="e">
        <f>_xlfn.STDEV.P(BM1073:BM1092)</f>
        <v>#DIV/0!</v>
      </c>
      <c r="BN1099" s="64"/>
      <c r="BO1099" s="76" t="e">
        <f>_xlfn.STDEV.P(BO1073:BO1092)</f>
        <v>#DIV/0!</v>
      </c>
      <c r="BP1099" s="76" t="e">
        <f>_xlfn.STDEV.P(BP1073:BP1092)</f>
        <v>#DIV/0!</v>
      </c>
      <c r="BQ1099" s="64"/>
      <c r="BR1099" s="76" t="e">
        <f>_xlfn.STDEV.P(BR1073:BR1092)</f>
        <v>#DIV/0!</v>
      </c>
      <c r="BS1099" s="76" t="e">
        <f>_xlfn.STDEV.P(BS1073:BS1092)</f>
        <v>#DIV/0!</v>
      </c>
      <c r="BT1099" s="64"/>
      <c r="BU1099" s="76" t="e">
        <f>_xlfn.STDEV.P(BU1073:BU1092)</f>
        <v>#DIV/0!</v>
      </c>
      <c r="BV1099" s="76" t="e">
        <f>_xlfn.STDEV.P(BV1073:BV1092)</f>
        <v>#DIV/0!</v>
      </c>
      <c r="BX1099" s="63"/>
    </row>
    <row r="1100" spans="1:76" s="59" customFormat="1" x14ac:dyDescent="0.2">
      <c r="C1100" s="83"/>
      <c r="D1100" s="401"/>
      <c r="E1100" s="402"/>
      <c r="F1100" s="402"/>
      <c r="G1100" s="402"/>
      <c r="H1100" s="402"/>
      <c r="I1100" s="402"/>
      <c r="J1100" s="402"/>
      <c r="K1100" s="403"/>
      <c r="L1100" s="64"/>
      <c r="M1100" s="64"/>
      <c r="N1100" s="64"/>
      <c r="O1100" s="64"/>
      <c r="P1100" s="64"/>
      <c r="Q1100" s="64"/>
      <c r="R1100" s="64"/>
      <c r="S1100" s="64"/>
      <c r="T1100" s="64"/>
      <c r="U1100" s="136" t="s">
        <v>49</v>
      </c>
      <c r="V1100" s="81"/>
      <c r="W1100" s="81"/>
      <c r="X1100" s="70"/>
      <c r="Y1100" s="69"/>
      <c r="Z1100" s="68"/>
      <c r="AB1100" s="63"/>
      <c r="AR1100" s="63"/>
      <c r="AS1100" s="64"/>
      <c r="AT1100" s="64"/>
      <c r="AU1100" s="64"/>
      <c r="AV1100" s="73" t="s">
        <v>48</v>
      </c>
      <c r="AW1100" s="72">
        <f>COUNTIF(AW1073:AW1092,"&gt;0")</f>
        <v>0</v>
      </c>
      <c r="AX1100" s="72">
        <f>COUNTIF(AX1073:AX1092,"&gt;0")</f>
        <v>0</v>
      </c>
      <c r="AY1100" s="64"/>
      <c r="AZ1100" s="72">
        <f>COUNTIF(AZ1073:AZ1092,"&gt;0")</f>
        <v>0</v>
      </c>
      <c r="BA1100" s="72">
        <f>COUNTIF(BA1073:BA1092,"&gt;0")</f>
        <v>0</v>
      </c>
      <c r="BB1100" s="64"/>
      <c r="BC1100" s="72">
        <f>COUNTIF(BC1073:BC1092,"&gt;0")</f>
        <v>0</v>
      </c>
      <c r="BD1100" s="72">
        <f>COUNTIF(BD1073:BD1092,"&gt;0")</f>
        <v>0</v>
      </c>
      <c r="BE1100" s="64"/>
      <c r="BF1100" s="72">
        <f>COUNTIF(BF1073:BF1092,"&gt;0")</f>
        <v>0</v>
      </c>
      <c r="BG1100" s="72">
        <f>COUNTIF(BG1073:BG1092,"&gt;0")</f>
        <v>0</v>
      </c>
      <c r="BH1100" s="64"/>
      <c r="BI1100" s="72">
        <f>COUNTIF(BI1073:BI1092,"&gt;0")</f>
        <v>0</v>
      </c>
      <c r="BJ1100" s="72">
        <f>COUNTIF(BJ1073:BJ1092,"&gt;0")</f>
        <v>0</v>
      </c>
      <c r="BK1100" s="64"/>
      <c r="BL1100" s="72">
        <f>COUNTIF(BL1073:BL1092,"&gt;0")</f>
        <v>0</v>
      </c>
      <c r="BM1100" s="72">
        <f>COUNTIF(BM1073:BM1092,"&gt;0")</f>
        <v>0</v>
      </c>
      <c r="BN1100" s="64"/>
      <c r="BO1100" s="72">
        <f>COUNTIF(BO1073:BO1092,"&gt;0")</f>
        <v>0</v>
      </c>
      <c r="BP1100" s="72">
        <f>COUNTIF(BP1073:BP1092,"&gt;0")</f>
        <v>0</v>
      </c>
      <c r="BQ1100" s="64"/>
      <c r="BR1100" s="72">
        <f>COUNTIF(BR1073:BR1092,"&gt;0")</f>
        <v>0</v>
      </c>
      <c r="BS1100" s="72">
        <f>COUNTIF(BS1073:BS1092,"&gt;0")</f>
        <v>0</v>
      </c>
      <c r="BT1100" s="64"/>
      <c r="BU1100" s="72">
        <f>COUNTIF(BU1073:BU1092,"&gt;0")</f>
        <v>0</v>
      </c>
      <c r="BV1100" s="72">
        <f>COUNTIF(BV1073:BV1092,"&gt;0")</f>
        <v>0</v>
      </c>
      <c r="BX1100" s="63"/>
    </row>
    <row r="1101" spans="1:76" s="59" customFormat="1" ht="14.25" x14ac:dyDescent="0.2">
      <c r="C1101" s="83"/>
      <c r="D1101" s="401"/>
      <c r="E1101" s="402"/>
      <c r="F1101" s="402"/>
      <c r="G1101" s="402"/>
      <c r="H1101" s="402"/>
      <c r="I1101" s="402"/>
      <c r="J1101" s="402"/>
      <c r="K1101" s="403"/>
      <c r="L1101" s="64"/>
      <c r="M1101" s="64"/>
      <c r="N1101" s="64"/>
      <c r="O1101" s="64"/>
      <c r="P1101" s="64"/>
      <c r="Q1101" s="64"/>
      <c r="R1101" s="64"/>
      <c r="S1101" s="64"/>
      <c r="T1101" s="64"/>
      <c r="U1101" s="71" t="s">
        <v>47</v>
      </c>
      <c r="V1101" s="64"/>
      <c r="W1101" s="64"/>
      <c r="X1101" s="70"/>
      <c r="Y1101" s="69"/>
      <c r="Z1101" s="68"/>
      <c r="AB1101" s="63"/>
      <c r="AR1101" s="63"/>
      <c r="BX1101" s="63"/>
    </row>
    <row r="1102" spans="1:76" s="59" customFormat="1" ht="14.25" x14ac:dyDescent="0.2">
      <c r="C1102" s="83"/>
      <c r="D1102" s="401"/>
      <c r="E1102" s="402"/>
      <c r="F1102" s="402"/>
      <c r="G1102" s="402"/>
      <c r="H1102" s="402"/>
      <c r="I1102" s="402"/>
      <c r="J1102" s="402"/>
      <c r="K1102" s="403"/>
      <c r="L1102" s="64"/>
      <c r="M1102" s="64"/>
      <c r="N1102" s="64"/>
      <c r="O1102" s="64"/>
      <c r="P1102" s="64"/>
      <c r="Q1102" s="64"/>
      <c r="R1102" s="64"/>
      <c r="S1102" s="64"/>
      <c r="T1102" s="64"/>
      <c r="U1102" s="64"/>
      <c r="V1102" s="64"/>
      <c r="W1102" s="64"/>
      <c r="X1102" s="67"/>
      <c r="Y1102" s="66"/>
      <c r="Z1102" s="65"/>
      <c r="AB1102" s="63"/>
      <c r="AR1102" s="63"/>
      <c r="BX1102" s="63"/>
    </row>
    <row r="1103" spans="1:76" s="59" customFormat="1" ht="18" x14ac:dyDescent="0.25">
      <c r="A1103" s="75" t="str">
        <f ca="1">HYPERLINK("#"&amp;"'"&amp;A$2&amp;"'!a1","Back to top")</f>
        <v>Back to top</v>
      </c>
      <c r="B1103" s="75"/>
      <c r="C1103" s="64"/>
      <c r="D1103" s="404"/>
      <c r="E1103" s="405"/>
      <c r="F1103" s="405"/>
      <c r="G1103" s="405"/>
      <c r="H1103" s="405"/>
      <c r="I1103" s="405"/>
      <c r="J1103" s="405"/>
      <c r="K1103" s="406"/>
      <c r="W1103" s="64"/>
      <c r="X1103" s="64"/>
      <c r="Y1103" s="64"/>
      <c r="Z1103" s="64"/>
      <c r="AB1103" s="63"/>
      <c r="AR1103" s="60"/>
      <c r="AS1103" s="62"/>
      <c r="AT1103" s="62"/>
      <c r="AU1103" s="61"/>
      <c r="AV1103" s="61"/>
      <c r="AW1103" s="61"/>
      <c r="AX1103" s="61"/>
      <c r="AY1103" s="61"/>
      <c r="AZ1103" s="61"/>
      <c r="BA1103" s="61"/>
      <c r="BB1103" s="61"/>
      <c r="BC1103" s="61"/>
      <c r="BD1103" s="61"/>
      <c r="BE1103" s="61"/>
      <c r="BF1103" s="61"/>
      <c r="BG1103" s="61"/>
      <c r="BH1103" s="61"/>
      <c r="BI1103" s="61"/>
      <c r="BJ1103" s="61"/>
      <c r="BK1103" s="61"/>
      <c r="BL1103" s="61"/>
      <c r="BM1103" s="61"/>
      <c r="BN1103" s="61"/>
      <c r="BO1103" s="61"/>
      <c r="BP1103" s="61"/>
      <c r="BQ1103" s="61"/>
      <c r="BR1103" s="61"/>
      <c r="BS1103" s="61"/>
      <c r="BT1103" s="61"/>
      <c r="BU1103" s="61"/>
      <c r="BV1103" s="61"/>
      <c r="BW1103" s="61"/>
      <c r="BX1103" s="60"/>
    </row>
    <row r="1104" spans="1:76" s="59" customFormat="1" ht="14.25" x14ac:dyDescent="0.2">
      <c r="AB1104" s="63"/>
      <c r="AR1104" s="63"/>
      <c r="BX1104" s="63"/>
    </row>
    <row r="1105" spans="1:76" s="59" customFormat="1" ht="14.25" x14ac:dyDescent="0.2">
      <c r="AB1105" s="63"/>
      <c r="AR1105" s="63"/>
      <c r="BX1105" s="63"/>
    </row>
    <row r="1106" spans="1:76" s="2" customFormat="1" ht="15.75" x14ac:dyDescent="0.25">
      <c r="A1106" s="134">
        <f>1+A1070</f>
        <v>30</v>
      </c>
      <c r="B1106" s="134"/>
      <c r="C1106" s="133" t="s">
        <v>98</v>
      </c>
      <c r="D1106" s="132"/>
      <c r="E1106" s="132"/>
      <c r="F1106" s="132"/>
      <c r="G1106" s="132"/>
      <c r="H1106" s="132"/>
      <c r="K1106" s="132"/>
      <c r="L1106" s="132"/>
      <c r="M1106" s="131"/>
      <c r="N1106" s="131"/>
      <c r="O1106" s="131"/>
      <c r="AS1106" s="130">
        <f>A1106</f>
        <v>30</v>
      </c>
      <c r="AT1106" s="130" t="str">
        <f>C1106</f>
        <v>VARIABLE30</v>
      </c>
    </row>
    <row r="1107" spans="1:76" s="59" customFormat="1" x14ac:dyDescent="0.25">
      <c r="A1107" s="83"/>
      <c r="B1107" s="83"/>
      <c r="C1107" s="83"/>
      <c r="D1107" s="129"/>
      <c r="E1107" s="129"/>
      <c r="F1107" s="129"/>
      <c r="G1107" s="129"/>
      <c r="H1107" s="129"/>
      <c r="K1107" s="129"/>
      <c r="L1107" s="129"/>
      <c r="M1107" s="64"/>
      <c r="N1107" s="64"/>
      <c r="O1107" s="64"/>
      <c r="AB1107" s="63"/>
      <c r="AR1107" s="63"/>
      <c r="AS1107" s="89"/>
      <c r="AT1107" s="89"/>
      <c r="AU1107" s="89"/>
      <c r="AV1107" s="89"/>
      <c r="AW1107" s="128" t="e">
        <f>IF($AV$45="Region",'[1]Advanced Controls'!$A$59,'[1]AEZ Data'!$A$78)</f>
        <v>#REF!</v>
      </c>
      <c r="AX1107" s="128"/>
      <c r="AY1107" s="89"/>
      <c r="AZ1107" s="128" t="e">
        <f>IF($AV$45="Region",'[1]Advanced Controls'!$A$60,'[1]AEZ Data'!$A$80)</f>
        <v>#REF!</v>
      </c>
      <c r="BA1107" s="128"/>
      <c r="BB1107" s="89"/>
      <c r="BC1107" s="128" t="e">
        <f>IF($AV$45="Region",'[1]Advanced Controls'!$A$61,'[1]AEZ Data'!$A$79)</f>
        <v>#REF!</v>
      </c>
      <c r="BD1107" s="128"/>
      <c r="BE1107" s="89"/>
      <c r="BF1107" s="128" t="e">
        <f>IF($AV$45="Region",'[1]Advanced Controls'!$A$62,'[1]AEZ Data'!$A$81)</f>
        <v>#REF!</v>
      </c>
      <c r="BG1107" s="128"/>
      <c r="BH1107" s="89"/>
      <c r="BI1107" s="128" t="e">
        <f>IF($AV$45="Region",'[1]Advanced Controls'!$A$63,'[1]AEZ Data'!$A$82)</f>
        <v>#REF!</v>
      </c>
      <c r="BJ1107" s="128"/>
      <c r="BK1107" s="89"/>
      <c r="BL1107" s="128" t="s">
        <v>90</v>
      </c>
      <c r="BM1107" s="128"/>
      <c r="BN1107" s="89"/>
      <c r="BO1107" s="128" t="s">
        <v>89</v>
      </c>
      <c r="BP1107" s="128"/>
      <c r="BQ1107" s="89"/>
      <c r="BR1107" s="128" t="s">
        <v>88</v>
      </c>
      <c r="BS1107" s="128"/>
      <c r="BT1107" s="89"/>
      <c r="BU1107" s="128" t="s">
        <v>87</v>
      </c>
      <c r="BV1107" s="128"/>
      <c r="BW1107" s="89"/>
      <c r="BX1107" s="63"/>
    </row>
    <row r="1108" spans="1:76" s="59" customFormat="1" ht="45.75" thickBot="1" x14ac:dyDescent="0.3">
      <c r="A1108" s="92" t="s">
        <v>86</v>
      </c>
      <c r="B1108" s="127" t="s">
        <v>85</v>
      </c>
      <c r="C1108" s="124" t="s">
        <v>84</v>
      </c>
      <c r="D1108" s="126" t="s">
        <v>83</v>
      </c>
      <c r="E1108" s="126" t="s">
        <v>82</v>
      </c>
      <c r="F1108" s="124" t="s">
        <v>81</v>
      </c>
      <c r="G1108" s="125" t="s">
        <v>80</v>
      </c>
      <c r="H1108" s="124" t="s">
        <v>79</v>
      </c>
      <c r="I1108" s="124" t="s">
        <v>78</v>
      </c>
      <c r="J1108" s="124" t="s">
        <v>77</v>
      </c>
      <c r="K1108" s="123" t="s">
        <v>76</v>
      </c>
      <c r="L1108" s="122" t="s">
        <v>75</v>
      </c>
      <c r="M1108" s="121" t="s">
        <v>74</v>
      </c>
      <c r="N1108" s="119" t="s">
        <v>73</v>
      </c>
      <c r="O1108" s="120" t="s">
        <v>72</v>
      </c>
      <c r="P1108" s="119" t="s">
        <v>71</v>
      </c>
      <c r="Q1108" s="441"/>
      <c r="R1108" s="441"/>
      <c r="S1108" s="114"/>
      <c r="T1108" s="118" t="s">
        <v>70</v>
      </c>
      <c r="U1108" s="117" t="s">
        <v>66</v>
      </c>
      <c r="V1108" s="117" t="s">
        <v>65</v>
      </c>
      <c r="W1108" s="117" t="s">
        <v>69</v>
      </c>
      <c r="X1108" s="116" t="s">
        <v>68</v>
      </c>
      <c r="Y1108" s="114"/>
      <c r="Z1108" s="114"/>
      <c r="AB1108" s="63"/>
      <c r="AR1108" s="63"/>
      <c r="AS1108" s="114"/>
      <c r="AT1108" s="114"/>
      <c r="AU1108" s="116" t="s">
        <v>67</v>
      </c>
      <c r="AV1108" s="114"/>
      <c r="AW1108" s="115" t="s">
        <v>66</v>
      </c>
      <c r="AX1108" s="115" t="s">
        <v>65</v>
      </c>
      <c r="AY1108" s="114"/>
      <c r="AZ1108" s="115" t="s">
        <v>66</v>
      </c>
      <c r="BA1108" s="115" t="s">
        <v>65</v>
      </c>
      <c r="BB1108" s="114"/>
      <c r="BC1108" s="115" t="s">
        <v>66</v>
      </c>
      <c r="BD1108" s="115" t="s">
        <v>65</v>
      </c>
      <c r="BE1108" s="114"/>
      <c r="BF1108" s="115" t="s">
        <v>66</v>
      </c>
      <c r="BG1108" s="115" t="s">
        <v>65</v>
      </c>
      <c r="BH1108" s="114"/>
      <c r="BI1108" s="115" t="s">
        <v>66</v>
      </c>
      <c r="BJ1108" s="115" t="s">
        <v>65</v>
      </c>
      <c r="BK1108" s="114"/>
      <c r="BL1108" s="115" t="s">
        <v>66</v>
      </c>
      <c r="BM1108" s="115" t="s">
        <v>65</v>
      </c>
      <c r="BN1108" s="114"/>
      <c r="BO1108" s="115" t="s">
        <v>66</v>
      </c>
      <c r="BP1108" s="115" t="s">
        <v>65</v>
      </c>
      <c r="BQ1108" s="114"/>
      <c r="BR1108" s="115" t="s">
        <v>66</v>
      </c>
      <c r="BS1108" s="115" t="s">
        <v>65</v>
      </c>
      <c r="BT1108" s="114"/>
      <c r="BU1108" s="115" t="s">
        <v>66</v>
      </c>
      <c r="BV1108" s="115" t="s">
        <v>65</v>
      </c>
      <c r="BW1108" s="114"/>
      <c r="BX1108" s="63"/>
    </row>
    <row r="1109" spans="1:76" s="59" customFormat="1" x14ac:dyDescent="0.25">
      <c r="A1109" s="83">
        <v>1</v>
      </c>
      <c r="B1109" s="109" t="str">
        <f t="shared" ref="B1109:B1128" si="679">CONCATENATE(E1109,": ",C1109)</f>
        <v xml:space="preserve">: </v>
      </c>
      <c r="C1109" s="108"/>
      <c r="D1109" s="108"/>
      <c r="E1109" s="108"/>
      <c r="F1109" s="113"/>
      <c r="G1109" s="108"/>
      <c r="H1109" s="107"/>
      <c r="I1109" s="106"/>
      <c r="J1109" s="106"/>
      <c r="K1109" s="110"/>
      <c r="L1109" s="110"/>
      <c r="M1109" s="111"/>
      <c r="N1109" s="105"/>
      <c r="O1109" s="105"/>
      <c r="P1109" s="104"/>
      <c r="Q1109" s="440"/>
      <c r="R1109" s="440"/>
      <c r="S1109" s="64"/>
      <c r="T1109" s="103"/>
      <c r="U1109" s="101" t="str">
        <f t="shared" ref="U1109:U1128" si="680">IF(T1109="Y","",IF(AND(M1109="",K1109=""),"",IF(M1109="",K1109,M1109)))</f>
        <v/>
      </c>
      <c r="V1109" s="102" t="str">
        <f t="shared" ref="V1109:V1128" si="681">IF(U1109="","",IF($U$1137="Y",W1109,IF(U1109&gt;=$U$1129-$AD$36*$U$1133,IF(U1109&lt;=$U$1129+$AD$36*$U$1133,U1109,""),"")))</f>
        <v/>
      </c>
      <c r="W1109" s="101" t="str">
        <f t="shared" ref="W1109:W1128" si="682">IF(T1109="Y","",IF(AND(M1109="",K1109=""),"",IF(M1109="",K1109*O1109,M1109*O1109)))</f>
        <v/>
      </c>
      <c r="X1109" s="100" t="str">
        <f t="shared" ref="X1109:X1128" si="683">IF(AND(N1109="",L1109=""),"",IF(N1109="",L1109,N1109))</f>
        <v/>
      </c>
      <c r="Y1109" s="89"/>
      <c r="Z1109" s="89"/>
      <c r="AB1109" s="63"/>
      <c r="AR1109" s="63"/>
      <c r="AS1109" s="89"/>
      <c r="AT1109" s="89"/>
      <c r="AU1109" s="112" t="str">
        <f>$W1109</f>
        <v/>
      </c>
      <c r="AV1109" s="89"/>
      <c r="AW1109" s="98" t="e">
        <f t="shared" ref="AW1109:AW1128" si="684">IF($AV$45="region",IF($E1109=AW$763,$U1109,""),IF($G1109=AW$763,$U1109,""))</f>
        <v>#REF!</v>
      </c>
      <c r="AX1109" s="98" t="e">
        <f t="shared" ref="AX1109:AX1128" si="685">IF($AV$45="Region",IF($E1109=AW$763,$V1109,""),IF($G1109=AW$763,$V1109,""))</f>
        <v>#REF!</v>
      </c>
      <c r="AY1109" s="89"/>
      <c r="AZ1109" s="98" t="e">
        <f t="shared" ref="AZ1109:AZ1128" si="686">IF($AV$45="region",IF($E1109=AZ$763,$U1109,""),IF($G1109=AZ$763,$U1109,""))</f>
        <v>#REF!</v>
      </c>
      <c r="BA1109" s="98" t="e">
        <f t="shared" ref="BA1109:BA1128" si="687">IF($AV$45="Region",IF($E1109=AZ$763,$V1109,""),IF($G1109=AZ$763,$V1109,""))</f>
        <v>#REF!</v>
      </c>
      <c r="BB1109" s="89"/>
      <c r="BC1109" s="98" t="e">
        <f t="shared" ref="BC1109:BC1128" si="688">IF($AV$45="region",IF($E1109=BC$763,$U1109,""),IF($G1109=BC$763,$U1109,""))</f>
        <v>#REF!</v>
      </c>
      <c r="BD1109" s="98" t="e">
        <f t="shared" ref="BD1109:BD1128" si="689">IF($AV$45="Region",IF($E1109=BC$763,$V1109,""),IF($G1109=BC$763,$V1109,""))</f>
        <v>#REF!</v>
      </c>
      <c r="BE1109" s="89"/>
      <c r="BF1109" s="98" t="e">
        <f t="shared" ref="BF1109:BF1128" si="690">IF($AV$45="region",IF($E1109=BF$763,$U1109,""),IF($G1109=BF$763,$U1109,""))</f>
        <v>#REF!</v>
      </c>
      <c r="BG1109" s="98" t="e">
        <f t="shared" ref="BG1109:BG1128" si="691">IF($AV$45="Region",IF($E1109=BF$763,$V1109,""),IF($G1109=BF$763,$V1109,""))</f>
        <v>#REF!</v>
      </c>
      <c r="BH1109" s="89"/>
      <c r="BI1109" s="98" t="e">
        <f t="shared" ref="BI1109:BI1128" si="692">IF($AV$45="region",IF($E1109=BI$763,$U1109,""),IF($G1109=BI$763,$U1109,""))</f>
        <v>#REF!</v>
      </c>
      <c r="BJ1109" s="98" t="e">
        <f t="shared" ref="BJ1109:BJ1128" si="693">IF($AV$45="Region",IF($E1109=BI$763,$V1109,""),IF($G1109=BI$763,$V1109,""))</f>
        <v>#REF!</v>
      </c>
      <c r="BK1109" s="89"/>
      <c r="BL1109" s="98" t="str">
        <f t="shared" ref="BL1109:BL1128" si="694">IF($E1109=$BL$48,U1109,"")</f>
        <v/>
      </c>
      <c r="BM1109" s="98" t="str">
        <f t="shared" ref="BM1109:BM1128" si="695">IF($E1109=$BL$48,V1109,"")</f>
        <v/>
      </c>
      <c r="BN1109" s="89"/>
      <c r="BO1109" s="98" t="str">
        <f t="shared" ref="BO1109:BO1128" si="696">IF($E1109=$BO$48,U1109,"")</f>
        <v/>
      </c>
      <c r="BP1109" s="98" t="str">
        <f t="shared" ref="BP1109:BP1128" si="697">IF($E1109=$BO$48,V1109,"")</f>
        <v/>
      </c>
      <c r="BQ1109" s="89"/>
      <c r="BR1109" s="98" t="str">
        <f t="shared" ref="BR1109:BR1128" si="698">IF($E1109=$BR$48,U1109,"")</f>
        <v/>
      </c>
      <c r="BS1109" s="98" t="str">
        <f t="shared" ref="BS1109:BS1128" si="699">IF($E1109=$BR$48,V1109,"")</f>
        <v/>
      </c>
      <c r="BT1109" s="89"/>
      <c r="BU1109" s="98" t="str">
        <f t="shared" ref="BU1109:BU1128" si="700">IF($E1109=$BU$48,U1109,"")</f>
        <v/>
      </c>
      <c r="BV1109" s="98" t="str">
        <f t="shared" ref="BV1109:BV1128" si="701">IF($E1109=$BU$48,V1109,"")</f>
        <v/>
      </c>
      <c r="BW1109" s="89"/>
      <c r="BX1109" s="63"/>
    </row>
    <row r="1110" spans="1:76" s="59" customFormat="1" x14ac:dyDescent="0.25">
      <c r="A1110" s="83">
        <v>2</v>
      </c>
      <c r="B1110" s="109" t="str">
        <f t="shared" si="679"/>
        <v xml:space="preserve">: </v>
      </c>
      <c r="C1110" s="108"/>
      <c r="D1110" s="108"/>
      <c r="E1110" s="108"/>
      <c r="F1110" s="108"/>
      <c r="G1110" s="108"/>
      <c r="H1110" s="107"/>
      <c r="I1110" s="106"/>
      <c r="J1110" s="106"/>
      <c r="K1110" s="105"/>
      <c r="L1110" s="110"/>
      <c r="M1110" s="111"/>
      <c r="N1110" s="105"/>
      <c r="O1110" s="105"/>
      <c r="P1110" s="104"/>
      <c r="Q1110" s="440"/>
      <c r="R1110" s="440"/>
      <c r="S1110" s="64"/>
      <c r="T1110" s="103"/>
      <c r="U1110" s="101" t="str">
        <f t="shared" si="680"/>
        <v/>
      </c>
      <c r="V1110" s="102" t="str">
        <f t="shared" si="681"/>
        <v/>
      </c>
      <c r="W1110" s="101" t="str">
        <f t="shared" si="682"/>
        <v/>
      </c>
      <c r="X1110" s="100" t="str">
        <f t="shared" si="683"/>
        <v/>
      </c>
      <c r="Y1110" s="89"/>
      <c r="Z1110" s="89"/>
      <c r="AB1110" s="63"/>
      <c r="AR1110" s="63"/>
      <c r="AS1110" s="89"/>
      <c r="AT1110" s="89"/>
      <c r="AU1110" s="99"/>
      <c r="AV1110" s="89"/>
      <c r="AW1110" s="98" t="e">
        <f t="shared" si="684"/>
        <v>#REF!</v>
      </c>
      <c r="AX1110" s="98" t="e">
        <f t="shared" si="685"/>
        <v>#REF!</v>
      </c>
      <c r="AY1110" s="89"/>
      <c r="AZ1110" s="98" t="e">
        <f t="shared" si="686"/>
        <v>#REF!</v>
      </c>
      <c r="BA1110" s="98" t="e">
        <f t="shared" si="687"/>
        <v>#REF!</v>
      </c>
      <c r="BB1110" s="89"/>
      <c r="BC1110" s="98" t="e">
        <f t="shared" si="688"/>
        <v>#REF!</v>
      </c>
      <c r="BD1110" s="98" t="e">
        <f t="shared" si="689"/>
        <v>#REF!</v>
      </c>
      <c r="BE1110" s="89"/>
      <c r="BF1110" s="98" t="e">
        <f t="shared" si="690"/>
        <v>#REF!</v>
      </c>
      <c r="BG1110" s="98" t="e">
        <f t="shared" si="691"/>
        <v>#REF!</v>
      </c>
      <c r="BH1110" s="89"/>
      <c r="BI1110" s="98" t="e">
        <f t="shared" si="692"/>
        <v>#REF!</v>
      </c>
      <c r="BJ1110" s="98" t="e">
        <f t="shared" si="693"/>
        <v>#REF!</v>
      </c>
      <c r="BK1110" s="89"/>
      <c r="BL1110" s="98" t="str">
        <f t="shared" si="694"/>
        <v/>
      </c>
      <c r="BM1110" s="98" t="str">
        <f t="shared" si="695"/>
        <v/>
      </c>
      <c r="BN1110" s="89"/>
      <c r="BO1110" s="98" t="str">
        <f t="shared" si="696"/>
        <v/>
      </c>
      <c r="BP1110" s="98" t="str">
        <f t="shared" si="697"/>
        <v/>
      </c>
      <c r="BQ1110" s="89"/>
      <c r="BR1110" s="98" t="str">
        <f t="shared" si="698"/>
        <v/>
      </c>
      <c r="BS1110" s="98" t="str">
        <f t="shared" si="699"/>
        <v/>
      </c>
      <c r="BT1110" s="89"/>
      <c r="BU1110" s="98" t="str">
        <f t="shared" si="700"/>
        <v/>
      </c>
      <c r="BV1110" s="98" t="str">
        <f t="shared" si="701"/>
        <v/>
      </c>
      <c r="BW1110" s="89"/>
      <c r="BX1110" s="63"/>
    </row>
    <row r="1111" spans="1:76" s="59" customFormat="1" x14ac:dyDescent="0.25">
      <c r="A1111" s="83">
        <v>3</v>
      </c>
      <c r="B1111" s="109" t="str">
        <f t="shared" si="679"/>
        <v xml:space="preserve">: </v>
      </c>
      <c r="C1111" s="106"/>
      <c r="D1111" s="106"/>
      <c r="E1111" s="108"/>
      <c r="F1111" s="106"/>
      <c r="G1111" s="108"/>
      <c r="H1111" s="107"/>
      <c r="I1111" s="106"/>
      <c r="J1111" s="106"/>
      <c r="K1111" s="104"/>
      <c r="L1111" s="110"/>
      <c r="M1111" s="111"/>
      <c r="N1111" s="105"/>
      <c r="O1111" s="105"/>
      <c r="P1111" s="104"/>
      <c r="Q1111" s="440"/>
      <c r="R1111" s="440"/>
      <c r="S1111" s="64"/>
      <c r="T1111" s="103"/>
      <c r="U1111" s="101" t="str">
        <f t="shared" si="680"/>
        <v/>
      </c>
      <c r="V1111" s="102" t="str">
        <f t="shared" si="681"/>
        <v/>
      </c>
      <c r="W1111" s="101" t="str">
        <f t="shared" si="682"/>
        <v/>
      </c>
      <c r="X1111" s="100" t="str">
        <f t="shared" si="683"/>
        <v/>
      </c>
      <c r="Y1111" s="89"/>
      <c r="Z1111" s="89"/>
      <c r="AB1111" s="63"/>
      <c r="AR1111" s="63"/>
      <c r="AS1111" s="89"/>
      <c r="AT1111" s="89"/>
      <c r="AU1111" s="64"/>
      <c r="AV1111" s="89"/>
      <c r="AW1111" s="98" t="e">
        <f t="shared" si="684"/>
        <v>#REF!</v>
      </c>
      <c r="AX1111" s="98" t="e">
        <f t="shared" si="685"/>
        <v>#REF!</v>
      </c>
      <c r="AY1111" s="89"/>
      <c r="AZ1111" s="98" t="e">
        <f t="shared" si="686"/>
        <v>#REF!</v>
      </c>
      <c r="BA1111" s="98" t="e">
        <f t="shared" si="687"/>
        <v>#REF!</v>
      </c>
      <c r="BB1111" s="89"/>
      <c r="BC1111" s="98" t="e">
        <f t="shared" si="688"/>
        <v>#REF!</v>
      </c>
      <c r="BD1111" s="98" t="e">
        <f t="shared" si="689"/>
        <v>#REF!</v>
      </c>
      <c r="BE1111" s="89"/>
      <c r="BF1111" s="98" t="e">
        <f t="shared" si="690"/>
        <v>#REF!</v>
      </c>
      <c r="BG1111" s="98" t="e">
        <f t="shared" si="691"/>
        <v>#REF!</v>
      </c>
      <c r="BH1111" s="89"/>
      <c r="BI1111" s="98" t="e">
        <f t="shared" si="692"/>
        <v>#REF!</v>
      </c>
      <c r="BJ1111" s="98" t="e">
        <f t="shared" si="693"/>
        <v>#REF!</v>
      </c>
      <c r="BK1111" s="89"/>
      <c r="BL1111" s="98" t="str">
        <f t="shared" si="694"/>
        <v/>
      </c>
      <c r="BM1111" s="98" t="str">
        <f t="shared" si="695"/>
        <v/>
      </c>
      <c r="BN1111" s="89"/>
      <c r="BO1111" s="98" t="str">
        <f t="shared" si="696"/>
        <v/>
      </c>
      <c r="BP1111" s="98" t="str">
        <f t="shared" si="697"/>
        <v/>
      </c>
      <c r="BQ1111" s="89"/>
      <c r="BR1111" s="98" t="str">
        <f t="shared" si="698"/>
        <v/>
      </c>
      <c r="BS1111" s="98" t="str">
        <f t="shared" si="699"/>
        <v/>
      </c>
      <c r="BT1111" s="89"/>
      <c r="BU1111" s="98" t="str">
        <f t="shared" si="700"/>
        <v/>
      </c>
      <c r="BV1111" s="98" t="str">
        <f t="shared" si="701"/>
        <v/>
      </c>
      <c r="BW1111" s="89"/>
      <c r="BX1111" s="63"/>
    </row>
    <row r="1112" spans="1:76" s="59" customFormat="1" x14ac:dyDescent="0.25">
      <c r="A1112" s="83">
        <v>4</v>
      </c>
      <c r="B1112" s="109" t="str">
        <f t="shared" si="679"/>
        <v xml:space="preserve">: </v>
      </c>
      <c r="C1112" s="106"/>
      <c r="D1112" s="106"/>
      <c r="E1112" s="108"/>
      <c r="F1112" s="106"/>
      <c r="G1112" s="108"/>
      <c r="H1112" s="107"/>
      <c r="I1112" s="106"/>
      <c r="J1112" s="106"/>
      <c r="K1112" s="104"/>
      <c r="L1112" s="110"/>
      <c r="M1112" s="111"/>
      <c r="N1112" s="105"/>
      <c r="O1112" s="105"/>
      <c r="P1112" s="104"/>
      <c r="Q1112" s="440"/>
      <c r="R1112" s="440"/>
      <c r="S1112" s="64"/>
      <c r="T1112" s="103"/>
      <c r="U1112" s="101" t="str">
        <f t="shared" si="680"/>
        <v/>
      </c>
      <c r="V1112" s="102" t="str">
        <f t="shared" si="681"/>
        <v/>
      </c>
      <c r="W1112" s="101" t="str">
        <f t="shared" si="682"/>
        <v/>
      </c>
      <c r="X1112" s="100" t="str">
        <f t="shared" si="683"/>
        <v/>
      </c>
      <c r="Y1112" s="89"/>
      <c r="Z1112" s="89"/>
      <c r="AB1112" s="63"/>
      <c r="AR1112" s="63"/>
      <c r="AS1112" s="89"/>
      <c r="AT1112" s="89"/>
      <c r="AU1112" s="99"/>
      <c r="AV1112" s="89"/>
      <c r="AW1112" s="98" t="e">
        <f t="shared" si="684"/>
        <v>#REF!</v>
      </c>
      <c r="AX1112" s="98" t="e">
        <f t="shared" si="685"/>
        <v>#REF!</v>
      </c>
      <c r="AY1112" s="89"/>
      <c r="AZ1112" s="98" t="e">
        <f t="shared" si="686"/>
        <v>#REF!</v>
      </c>
      <c r="BA1112" s="98" t="e">
        <f t="shared" si="687"/>
        <v>#REF!</v>
      </c>
      <c r="BB1112" s="89"/>
      <c r="BC1112" s="98" t="e">
        <f t="shared" si="688"/>
        <v>#REF!</v>
      </c>
      <c r="BD1112" s="98" t="e">
        <f t="shared" si="689"/>
        <v>#REF!</v>
      </c>
      <c r="BE1112" s="89"/>
      <c r="BF1112" s="98" t="e">
        <f t="shared" si="690"/>
        <v>#REF!</v>
      </c>
      <c r="BG1112" s="98" t="e">
        <f t="shared" si="691"/>
        <v>#REF!</v>
      </c>
      <c r="BH1112" s="89"/>
      <c r="BI1112" s="98" t="e">
        <f t="shared" si="692"/>
        <v>#REF!</v>
      </c>
      <c r="BJ1112" s="98" t="e">
        <f t="shared" si="693"/>
        <v>#REF!</v>
      </c>
      <c r="BK1112" s="89"/>
      <c r="BL1112" s="98" t="str">
        <f t="shared" si="694"/>
        <v/>
      </c>
      <c r="BM1112" s="98" t="str">
        <f t="shared" si="695"/>
        <v/>
      </c>
      <c r="BN1112" s="89"/>
      <c r="BO1112" s="98" t="str">
        <f t="shared" si="696"/>
        <v/>
      </c>
      <c r="BP1112" s="98" t="str">
        <f t="shared" si="697"/>
        <v/>
      </c>
      <c r="BQ1112" s="89"/>
      <c r="BR1112" s="98" t="str">
        <f t="shared" si="698"/>
        <v/>
      </c>
      <c r="BS1112" s="98" t="str">
        <f t="shared" si="699"/>
        <v/>
      </c>
      <c r="BT1112" s="89"/>
      <c r="BU1112" s="98" t="str">
        <f t="shared" si="700"/>
        <v/>
      </c>
      <c r="BV1112" s="98" t="str">
        <f t="shared" si="701"/>
        <v/>
      </c>
      <c r="BW1112" s="89"/>
      <c r="BX1112" s="63"/>
    </row>
    <row r="1113" spans="1:76" s="59" customFormat="1" x14ac:dyDescent="0.25">
      <c r="A1113" s="83">
        <v>5</v>
      </c>
      <c r="B1113" s="109" t="str">
        <f t="shared" si="679"/>
        <v xml:space="preserve">: </v>
      </c>
      <c r="C1113" s="106"/>
      <c r="D1113" s="106"/>
      <c r="E1113" s="108"/>
      <c r="F1113" s="106"/>
      <c r="G1113" s="108"/>
      <c r="H1113" s="107"/>
      <c r="I1113" s="106"/>
      <c r="J1113" s="106"/>
      <c r="K1113" s="104"/>
      <c r="L1113" s="110"/>
      <c r="M1113" s="111"/>
      <c r="N1113" s="105"/>
      <c r="O1113" s="105"/>
      <c r="P1113" s="104"/>
      <c r="Q1113" s="440"/>
      <c r="R1113" s="440"/>
      <c r="S1113" s="64"/>
      <c r="T1113" s="103"/>
      <c r="U1113" s="101" t="str">
        <f t="shared" si="680"/>
        <v/>
      </c>
      <c r="V1113" s="102" t="str">
        <f t="shared" si="681"/>
        <v/>
      </c>
      <c r="W1113" s="101" t="str">
        <f t="shared" si="682"/>
        <v/>
      </c>
      <c r="X1113" s="100" t="str">
        <f t="shared" si="683"/>
        <v/>
      </c>
      <c r="Y1113" s="89"/>
      <c r="Z1113" s="89"/>
      <c r="AB1113" s="63"/>
      <c r="AR1113" s="63"/>
      <c r="AS1113" s="89"/>
      <c r="AT1113" s="89"/>
      <c r="AU1113" s="99"/>
      <c r="AV1113" s="89"/>
      <c r="AW1113" s="98" t="e">
        <f t="shared" si="684"/>
        <v>#REF!</v>
      </c>
      <c r="AX1113" s="98" t="e">
        <f t="shared" si="685"/>
        <v>#REF!</v>
      </c>
      <c r="AY1113" s="89"/>
      <c r="AZ1113" s="98" t="e">
        <f t="shared" si="686"/>
        <v>#REF!</v>
      </c>
      <c r="BA1113" s="98" t="e">
        <f t="shared" si="687"/>
        <v>#REF!</v>
      </c>
      <c r="BB1113" s="89"/>
      <c r="BC1113" s="98" t="e">
        <f t="shared" si="688"/>
        <v>#REF!</v>
      </c>
      <c r="BD1113" s="98" t="e">
        <f t="shared" si="689"/>
        <v>#REF!</v>
      </c>
      <c r="BE1113" s="89"/>
      <c r="BF1113" s="98" t="e">
        <f t="shared" si="690"/>
        <v>#REF!</v>
      </c>
      <c r="BG1113" s="98" t="e">
        <f t="shared" si="691"/>
        <v>#REF!</v>
      </c>
      <c r="BH1113" s="89"/>
      <c r="BI1113" s="98" t="e">
        <f t="shared" si="692"/>
        <v>#REF!</v>
      </c>
      <c r="BJ1113" s="98" t="e">
        <f t="shared" si="693"/>
        <v>#REF!</v>
      </c>
      <c r="BK1113" s="89"/>
      <c r="BL1113" s="98" t="str">
        <f t="shared" si="694"/>
        <v/>
      </c>
      <c r="BM1113" s="98" t="str">
        <f t="shared" si="695"/>
        <v/>
      </c>
      <c r="BN1113" s="89"/>
      <c r="BO1113" s="98" t="str">
        <f t="shared" si="696"/>
        <v/>
      </c>
      <c r="BP1113" s="98" t="str">
        <f t="shared" si="697"/>
        <v/>
      </c>
      <c r="BQ1113" s="89"/>
      <c r="BR1113" s="98" t="str">
        <f t="shared" si="698"/>
        <v/>
      </c>
      <c r="BS1113" s="98" t="str">
        <f t="shared" si="699"/>
        <v/>
      </c>
      <c r="BT1113" s="89"/>
      <c r="BU1113" s="98" t="str">
        <f t="shared" si="700"/>
        <v/>
      </c>
      <c r="BV1113" s="98" t="str">
        <f t="shared" si="701"/>
        <v/>
      </c>
      <c r="BW1113" s="89"/>
      <c r="BX1113" s="63"/>
    </row>
    <row r="1114" spans="1:76" s="59" customFormat="1" x14ac:dyDescent="0.25">
      <c r="A1114" s="83">
        <v>6</v>
      </c>
      <c r="B1114" s="109" t="str">
        <f t="shared" si="679"/>
        <v xml:space="preserve">: </v>
      </c>
      <c r="C1114" s="106"/>
      <c r="D1114" s="106"/>
      <c r="E1114" s="108"/>
      <c r="F1114" s="106"/>
      <c r="G1114" s="108"/>
      <c r="H1114" s="107"/>
      <c r="I1114" s="106"/>
      <c r="J1114" s="106"/>
      <c r="K1114" s="104"/>
      <c r="L1114" s="110"/>
      <c r="M1114" s="111"/>
      <c r="N1114" s="105"/>
      <c r="O1114" s="105"/>
      <c r="P1114" s="104"/>
      <c r="Q1114" s="440"/>
      <c r="R1114" s="440"/>
      <c r="S1114" s="64"/>
      <c r="T1114" s="103"/>
      <c r="U1114" s="101" t="str">
        <f t="shared" si="680"/>
        <v/>
      </c>
      <c r="V1114" s="102" t="str">
        <f t="shared" si="681"/>
        <v/>
      </c>
      <c r="W1114" s="101" t="str">
        <f t="shared" si="682"/>
        <v/>
      </c>
      <c r="X1114" s="100" t="str">
        <f t="shared" si="683"/>
        <v/>
      </c>
      <c r="Y1114" s="89"/>
      <c r="Z1114" s="89"/>
      <c r="AB1114" s="63"/>
      <c r="AR1114" s="63"/>
      <c r="AS1114" s="89"/>
      <c r="AT1114" s="89"/>
      <c r="AU1114" s="99"/>
      <c r="AV1114" s="89"/>
      <c r="AW1114" s="98" t="e">
        <f t="shared" si="684"/>
        <v>#REF!</v>
      </c>
      <c r="AX1114" s="98" t="e">
        <f t="shared" si="685"/>
        <v>#REF!</v>
      </c>
      <c r="AY1114" s="89"/>
      <c r="AZ1114" s="98" t="e">
        <f t="shared" si="686"/>
        <v>#REF!</v>
      </c>
      <c r="BA1114" s="98" t="e">
        <f t="shared" si="687"/>
        <v>#REF!</v>
      </c>
      <c r="BB1114" s="89"/>
      <c r="BC1114" s="98" t="e">
        <f t="shared" si="688"/>
        <v>#REF!</v>
      </c>
      <c r="BD1114" s="98" t="e">
        <f t="shared" si="689"/>
        <v>#REF!</v>
      </c>
      <c r="BE1114" s="89"/>
      <c r="BF1114" s="98" t="e">
        <f t="shared" si="690"/>
        <v>#REF!</v>
      </c>
      <c r="BG1114" s="98" t="e">
        <f t="shared" si="691"/>
        <v>#REF!</v>
      </c>
      <c r="BH1114" s="89"/>
      <c r="BI1114" s="98" t="e">
        <f t="shared" si="692"/>
        <v>#REF!</v>
      </c>
      <c r="BJ1114" s="98" t="e">
        <f t="shared" si="693"/>
        <v>#REF!</v>
      </c>
      <c r="BK1114" s="89"/>
      <c r="BL1114" s="98" t="str">
        <f t="shared" si="694"/>
        <v/>
      </c>
      <c r="BM1114" s="98" t="str">
        <f t="shared" si="695"/>
        <v/>
      </c>
      <c r="BN1114" s="89"/>
      <c r="BO1114" s="98" t="str">
        <f t="shared" si="696"/>
        <v/>
      </c>
      <c r="BP1114" s="98" t="str">
        <f t="shared" si="697"/>
        <v/>
      </c>
      <c r="BQ1114" s="89"/>
      <c r="BR1114" s="98" t="str">
        <f t="shared" si="698"/>
        <v/>
      </c>
      <c r="BS1114" s="98" t="str">
        <f t="shared" si="699"/>
        <v/>
      </c>
      <c r="BT1114" s="89"/>
      <c r="BU1114" s="98" t="str">
        <f t="shared" si="700"/>
        <v/>
      </c>
      <c r="BV1114" s="98" t="str">
        <f t="shared" si="701"/>
        <v/>
      </c>
      <c r="BW1114" s="89"/>
      <c r="BX1114" s="63"/>
    </row>
    <row r="1115" spans="1:76" s="59" customFormat="1" x14ac:dyDescent="0.25">
      <c r="A1115" s="83">
        <v>7</v>
      </c>
      <c r="B1115" s="109" t="str">
        <f t="shared" si="679"/>
        <v xml:space="preserve">: </v>
      </c>
      <c r="C1115" s="106"/>
      <c r="D1115" s="106"/>
      <c r="E1115" s="108"/>
      <c r="F1115" s="106"/>
      <c r="G1115" s="108"/>
      <c r="H1115" s="107"/>
      <c r="I1115" s="106"/>
      <c r="J1115" s="106"/>
      <c r="K1115" s="104"/>
      <c r="L1115" s="110"/>
      <c r="M1115" s="111"/>
      <c r="N1115" s="105"/>
      <c r="O1115" s="105"/>
      <c r="P1115" s="104"/>
      <c r="Q1115" s="440"/>
      <c r="R1115" s="440"/>
      <c r="S1115" s="64"/>
      <c r="T1115" s="103"/>
      <c r="U1115" s="101" t="str">
        <f t="shared" si="680"/>
        <v/>
      </c>
      <c r="V1115" s="102" t="str">
        <f t="shared" si="681"/>
        <v/>
      </c>
      <c r="W1115" s="101" t="str">
        <f t="shared" si="682"/>
        <v/>
      </c>
      <c r="X1115" s="100" t="str">
        <f t="shared" si="683"/>
        <v/>
      </c>
      <c r="Y1115" s="89"/>
      <c r="Z1115" s="89"/>
      <c r="AB1115" s="63"/>
      <c r="AR1115" s="63"/>
      <c r="AS1115" s="89"/>
      <c r="AT1115" s="89"/>
      <c r="AU1115" s="99"/>
      <c r="AV1115" s="89"/>
      <c r="AW1115" s="98" t="e">
        <f t="shared" si="684"/>
        <v>#REF!</v>
      </c>
      <c r="AX1115" s="98" t="e">
        <f t="shared" si="685"/>
        <v>#REF!</v>
      </c>
      <c r="AY1115" s="89"/>
      <c r="AZ1115" s="98" t="e">
        <f t="shared" si="686"/>
        <v>#REF!</v>
      </c>
      <c r="BA1115" s="98" t="e">
        <f t="shared" si="687"/>
        <v>#REF!</v>
      </c>
      <c r="BB1115" s="89"/>
      <c r="BC1115" s="98" t="e">
        <f t="shared" si="688"/>
        <v>#REF!</v>
      </c>
      <c r="BD1115" s="98" t="e">
        <f t="shared" si="689"/>
        <v>#REF!</v>
      </c>
      <c r="BE1115" s="89"/>
      <c r="BF1115" s="98" t="e">
        <f t="shared" si="690"/>
        <v>#REF!</v>
      </c>
      <c r="BG1115" s="98" t="e">
        <f t="shared" si="691"/>
        <v>#REF!</v>
      </c>
      <c r="BH1115" s="89"/>
      <c r="BI1115" s="98" t="e">
        <f t="shared" si="692"/>
        <v>#REF!</v>
      </c>
      <c r="BJ1115" s="98" t="e">
        <f t="shared" si="693"/>
        <v>#REF!</v>
      </c>
      <c r="BK1115" s="89"/>
      <c r="BL1115" s="98" t="str">
        <f t="shared" si="694"/>
        <v/>
      </c>
      <c r="BM1115" s="98" t="str">
        <f t="shared" si="695"/>
        <v/>
      </c>
      <c r="BN1115" s="89"/>
      <c r="BO1115" s="98" t="str">
        <f t="shared" si="696"/>
        <v/>
      </c>
      <c r="BP1115" s="98" t="str">
        <f t="shared" si="697"/>
        <v/>
      </c>
      <c r="BQ1115" s="89"/>
      <c r="BR1115" s="98" t="str">
        <f t="shared" si="698"/>
        <v/>
      </c>
      <c r="BS1115" s="98" t="str">
        <f t="shared" si="699"/>
        <v/>
      </c>
      <c r="BT1115" s="89"/>
      <c r="BU1115" s="98" t="str">
        <f t="shared" si="700"/>
        <v/>
      </c>
      <c r="BV1115" s="98" t="str">
        <f t="shared" si="701"/>
        <v/>
      </c>
      <c r="BW1115" s="89"/>
      <c r="BX1115" s="63"/>
    </row>
    <row r="1116" spans="1:76" s="59" customFormat="1" x14ac:dyDescent="0.25">
      <c r="A1116" s="83">
        <v>8</v>
      </c>
      <c r="B1116" s="109" t="str">
        <f t="shared" si="679"/>
        <v xml:space="preserve">: </v>
      </c>
      <c r="C1116" s="106"/>
      <c r="D1116" s="106"/>
      <c r="E1116" s="108"/>
      <c r="F1116" s="106"/>
      <c r="G1116" s="108"/>
      <c r="H1116" s="107"/>
      <c r="I1116" s="106"/>
      <c r="J1116" s="106"/>
      <c r="K1116" s="104"/>
      <c r="L1116" s="110"/>
      <c r="M1116" s="111"/>
      <c r="N1116" s="105"/>
      <c r="O1116" s="105"/>
      <c r="P1116" s="104"/>
      <c r="Q1116" s="440"/>
      <c r="R1116" s="440"/>
      <c r="S1116" s="64"/>
      <c r="T1116" s="103"/>
      <c r="U1116" s="101" t="str">
        <f t="shared" si="680"/>
        <v/>
      </c>
      <c r="V1116" s="102" t="str">
        <f t="shared" si="681"/>
        <v/>
      </c>
      <c r="W1116" s="101" t="str">
        <f t="shared" si="682"/>
        <v/>
      </c>
      <c r="X1116" s="100" t="str">
        <f t="shared" si="683"/>
        <v/>
      </c>
      <c r="Y1116" s="89"/>
      <c r="Z1116" s="89"/>
      <c r="AB1116" s="63"/>
      <c r="AR1116" s="63"/>
      <c r="AS1116" s="89"/>
      <c r="AT1116" s="89"/>
      <c r="AU1116" s="99"/>
      <c r="AV1116" s="89"/>
      <c r="AW1116" s="98" t="e">
        <f t="shared" si="684"/>
        <v>#REF!</v>
      </c>
      <c r="AX1116" s="98" t="e">
        <f t="shared" si="685"/>
        <v>#REF!</v>
      </c>
      <c r="AY1116" s="89"/>
      <c r="AZ1116" s="98" t="e">
        <f t="shared" si="686"/>
        <v>#REF!</v>
      </c>
      <c r="BA1116" s="98" t="e">
        <f t="shared" si="687"/>
        <v>#REF!</v>
      </c>
      <c r="BB1116" s="89"/>
      <c r="BC1116" s="98" t="e">
        <f t="shared" si="688"/>
        <v>#REF!</v>
      </c>
      <c r="BD1116" s="98" t="e">
        <f t="shared" si="689"/>
        <v>#REF!</v>
      </c>
      <c r="BE1116" s="89"/>
      <c r="BF1116" s="98" t="e">
        <f t="shared" si="690"/>
        <v>#REF!</v>
      </c>
      <c r="BG1116" s="98" t="e">
        <f t="shared" si="691"/>
        <v>#REF!</v>
      </c>
      <c r="BH1116" s="89"/>
      <c r="BI1116" s="98" t="e">
        <f t="shared" si="692"/>
        <v>#REF!</v>
      </c>
      <c r="BJ1116" s="98" t="e">
        <f t="shared" si="693"/>
        <v>#REF!</v>
      </c>
      <c r="BK1116" s="89"/>
      <c r="BL1116" s="98" t="str">
        <f t="shared" si="694"/>
        <v/>
      </c>
      <c r="BM1116" s="98" t="str">
        <f t="shared" si="695"/>
        <v/>
      </c>
      <c r="BN1116" s="89"/>
      <c r="BO1116" s="98" t="str">
        <f t="shared" si="696"/>
        <v/>
      </c>
      <c r="BP1116" s="98" t="str">
        <f t="shared" si="697"/>
        <v/>
      </c>
      <c r="BQ1116" s="89"/>
      <c r="BR1116" s="98" t="str">
        <f t="shared" si="698"/>
        <v/>
      </c>
      <c r="BS1116" s="98" t="str">
        <f t="shared" si="699"/>
        <v/>
      </c>
      <c r="BT1116" s="89"/>
      <c r="BU1116" s="98" t="str">
        <f t="shared" si="700"/>
        <v/>
      </c>
      <c r="BV1116" s="98" t="str">
        <f t="shared" si="701"/>
        <v/>
      </c>
      <c r="BW1116" s="89"/>
      <c r="BX1116" s="63"/>
    </row>
    <row r="1117" spans="1:76" s="59" customFormat="1" x14ac:dyDescent="0.25">
      <c r="A1117" s="83">
        <v>9</v>
      </c>
      <c r="B1117" s="109" t="str">
        <f t="shared" si="679"/>
        <v xml:space="preserve">: </v>
      </c>
      <c r="C1117" s="106"/>
      <c r="D1117" s="106"/>
      <c r="E1117" s="108"/>
      <c r="F1117" s="106"/>
      <c r="G1117" s="108"/>
      <c r="H1117" s="107"/>
      <c r="I1117" s="106"/>
      <c r="J1117" s="106"/>
      <c r="K1117" s="104"/>
      <c r="L1117" s="110"/>
      <c r="M1117" s="111"/>
      <c r="N1117" s="105"/>
      <c r="O1117" s="105"/>
      <c r="P1117" s="104"/>
      <c r="Q1117" s="440"/>
      <c r="R1117" s="440"/>
      <c r="S1117" s="64"/>
      <c r="T1117" s="103"/>
      <c r="U1117" s="101" t="str">
        <f t="shared" si="680"/>
        <v/>
      </c>
      <c r="V1117" s="102" t="str">
        <f t="shared" si="681"/>
        <v/>
      </c>
      <c r="W1117" s="101" t="str">
        <f t="shared" si="682"/>
        <v/>
      </c>
      <c r="X1117" s="100" t="str">
        <f t="shared" si="683"/>
        <v/>
      </c>
      <c r="Y1117" s="89"/>
      <c r="Z1117" s="89"/>
      <c r="AB1117" s="63"/>
      <c r="AR1117" s="63"/>
      <c r="AS1117" s="89"/>
      <c r="AT1117" s="89"/>
      <c r="AU1117" s="99"/>
      <c r="AV1117" s="89"/>
      <c r="AW1117" s="98" t="e">
        <f t="shared" si="684"/>
        <v>#REF!</v>
      </c>
      <c r="AX1117" s="98" t="e">
        <f t="shared" si="685"/>
        <v>#REF!</v>
      </c>
      <c r="AY1117" s="89"/>
      <c r="AZ1117" s="98" t="e">
        <f t="shared" si="686"/>
        <v>#REF!</v>
      </c>
      <c r="BA1117" s="98" t="e">
        <f t="shared" si="687"/>
        <v>#REF!</v>
      </c>
      <c r="BB1117" s="89"/>
      <c r="BC1117" s="98" t="e">
        <f t="shared" si="688"/>
        <v>#REF!</v>
      </c>
      <c r="BD1117" s="98" t="e">
        <f t="shared" si="689"/>
        <v>#REF!</v>
      </c>
      <c r="BE1117" s="89"/>
      <c r="BF1117" s="98" t="e">
        <f t="shared" si="690"/>
        <v>#REF!</v>
      </c>
      <c r="BG1117" s="98" t="e">
        <f t="shared" si="691"/>
        <v>#REF!</v>
      </c>
      <c r="BH1117" s="89"/>
      <c r="BI1117" s="98" t="e">
        <f t="shared" si="692"/>
        <v>#REF!</v>
      </c>
      <c r="BJ1117" s="98" t="e">
        <f t="shared" si="693"/>
        <v>#REF!</v>
      </c>
      <c r="BK1117" s="89"/>
      <c r="BL1117" s="98" t="str">
        <f t="shared" si="694"/>
        <v/>
      </c>
      <c r="BM1117" s="98" t="str">
        <f t="shared" si="695"/>
        <v/>
      </c>
      <c r="BN1117" s="89"/>
      <c r="BO1117" s="98" t="str">
        <f t="shared" si="696"/>
        <v/>
      </c>
      <c r="BP1117" s="98" t="str">
        <f t="shared" si="697"/>
        <v/>
      </c>
      <c r="BQ1117" s="89"/>
      <c r="BR1117" s="98" t="str">
        <f t="shared" si="698"/>
        <v/>
      </c>
      <c r="BS1117" s="98" t="str">
        <f t="shared" si="699"/>
        <v/>
      </c>
      <c r="BT1117" s="89"/>
      <c r="BU1117" s="98" t="str">
        <f t="shared" si="700"/>
        <v/>
      </c>
      <c r="BV1117" s="98" t="str">
        <f t="shared" si="701"/>
        <v/>
      </c>
      <c r="BW1117" s="89"/>
      <c r="BX1117" s="63"/>
    </row>
    <row r="1118" spans="1:76" s="59" customFormat="1" x14ac:dyDescent="0.25">
      <c r="A1118" s="83">
        <v>10</v>
      </c>
      <c r="B1118" s="109" t="str">
        <f t="shared" si="679"/>
        <v xml:space="preserve">: </v>
      </c>
      <c r="C1118" s="106"/>
      <c r="D1118" s="106"/>
      <c r="E1118" s="108"/>
      <c r="F1118" s="106"/>
      <c r="G1118" s="108"/>
      <c r="H1118" s="107"/>
      <c r="I1118" s="106"/>
      <c r="J1118" s="106"/>
      <c r="K1118" s="104"/>
      <c r="L1118" s="110"/>
      <c r="M1118" s="111"/>
      <c r="N1118" s="105"/>
      <c r="O1118" s="105"/>
      <c r="P1118" s="104"/>
      <c r="Q1118" s="440"/>
      <c r="R1118" s="440"/>
      <c r="S1118" s="64"/>
      <c r="T1118" s="103"/>
      <c r="U1118" s="101" t="str">
        <f t="shared" si="680"/>
        <v/>
      </c>
      <c r="V1118" s="102" t="str">
        <f t="shared" si="681"/>
        <v/>
      </c>
      <c r="W1118" s="101" t="str">
        <f t="shared" si="682"/>
        <v/>
      </c>
      <c r="X1118" s="100" t="str">
        <f t="shared" si="683"/>
        <v/>
      </c>
      <c r="Y1118" s="89"/>
      <c r="Z1118" s="89"/>
      <c r="AB1118" s="63"/>
      <c r="AR1118" s="63"/>
      <c r="AS1118" s="89"/>
      <c r="AT1118" s="89"/>
      <c r="AU1118" s="99"/>
      <c r="AV1118" s="89"/>
      <c r="AW1118" s="98" t="e">
        <f t="shared" si="684"/>
        <v>#REF!</v>
      </c>
      <c r="AX1118" s="98" t="e">
        <f t="shared" si="685"/>
        <v>#REF!</v>
      </c>
      <c r="AY1118" s="89"/>
      <c r="AZ1118" s="98" t="e">
        <f t="shared" si="686"/>
        <v>#REF!</v>
      </c>
      <c r="BA1118" s="98" t="e">
        <f t="shared" si="687"/>
        <v>#REF!</v>
      </c>
      <c r="BB1118" s="89"/>
      <c r="BC1118" s="98" t="e">
        <f t="shared" si="688"/>
        <v>#REF!</v>
      </c>
      <c r="BD1118" s="98" t="e">
        <f t="shared" si="689"/>
        <v>#REF!</v>
      </c>
      <c r="BE1118" s="89"/>
      <c r="BF1118" s="98" t="e">
        <f t="shared" si="690"/>
        <v>#REF!</v>
      </c>
      <c r="BG1118" s="98" t="e">
        <f t="shared" si="691"/>
        <v>#REF!</v>
      </c>
      <c r="BH1118" s="89"/>
      <c r="BI1118" s="98" t="e">
        <f t="shared" si="692"/>
        <v>#REF!</v>
      </c>
      <c r="BJ1118" s="98" t="e">
        <f t="shared" si="693"/>
        <v>#REF!</v>
      </c>
      <c r="BK1118" s="89"/>
      <c r="BL1118" s="98" t="str">
        <f t="shared" si="694"/>
        <v/>
      </c>
      <c r="BM1118" s="98" t="str">
        <f t="shared" si="695"/>
        <v/>
      </c>
      <c r="BN1118" s="89"/>
      <c r="BO1118" s="98" t="str">
        <f t="shared" si="696"/>
        <v/>
      </c>
      <c r="BP1118" s="98" t="str">
        <f t="shared" si="697"/>
        <v/>
      </c>
      <c r="BQ1118" s="89"/>
      <c r="BR1118" s="98" t="str">
        <f t="shared" si="698"/>
        <v/>
      </c>
      <c r="BS1118" s="98" t="str">
        <f t="shared" si="699"/>
        <v/>
      </c>
      <c r="BT1118" s="89"/>
      <c r="BU1118" s="98" t="str">
        <f t="shared" si="700"/>
        <v/>
      </c>
      <c r="BV1118" s="98" t="str">
        <f t="shared" si="701"/>
        <v/>
      </c>
      <c r="BW1118" s="89"/>
      <c r="BX1118" s="63"/>
    </row>
    <row r="1119" spans="1:76" s="59" customFormat="1" x14ac:dyDescent="0.25">
      <c r="A1119" s="83">
        <v>11</v>
      </c>
      <c r="B1119" s="109" t="str">
        <f t="shared" si="679"/>
        <v xml:space="preserve">: </v>
      </c>
      <c r="C1119" s="106"/>
      <c r="D1119" s="106"/>
      <c r="E1119" s="108"/>
      <c r="F1119" s="106"/>
      <c r="G1119" s="108"/>
      <c r="H1119" s="107"/>
      <c r="I1119" s="106"/>
      <c r="J1119" s="106"/>
      <c r="K1119" s="104"/>
      <c r="L1119" s="110"/>
      <c r="M1119" s="111"/>
      <c r="N1119" s="105"/>
      <c r="O1119" s="105"/>
      <c r="P1119" s="104"/>
      <c r="Q1119" s="440"/>
      <c r="R1119" s="440"/>
      <c r="S1119" s="64"/>
      <c r="T1119" s="103"/>
      <c r="U1119" s="101" t="str">
        <f t="shared" si="680"/>
        <v/>
      </c>
      <c r="V1119" s="102" t="str">
        <f t="shared" si="681"/>
        <v/>
      </c>
      <c r="W1119" s="101" t="str">
        <f t="shared" si="682"/>
        <v/>
      </c>
      <c r="X1119" s="100" t="str">
        <f t="shared" si="683"/>
        <v/>
      </c>
      <c r="Y1119" s="89"/>
      <c r="Z1119" s="89"/>
      <c r="AB1119" s="63"/>
      <c r="AR1119" s="63"/>
      <c r="AS1119" s="89"/>
      <c r="AT1119" s="89"/>
      <c r="AU1119" s="99"/>
      <c r="AV1119" s="89"/>
      <c r="AW1119" s="98" t="e">
        <f t="shared" si="684"/>
        <v>#REF!</v>
      </c>
      <c r="AX1119" s="98" t="e">
        <f t="shared" si="685"/>
        <v>#REF!</v>
      </c>
      <c r="AY1119" s="89"/>
      <c r="AZ1119" s="98" t="e">
        <f t="shared" si="686"/>
        <v>#REF!</v>
      </c>
      <c r="BA1119" s="98" t="e">
        <f t="shared" si="687"/>
        <v>#REF!</v>
      </c>
      <c r="BB1119" s="89"/>
      <c r="BC1119" s="98" t="e">
        <f t="shared" si="688"/>
        <v>#REF!</v>
      </c>
      <c r="BD1119" s="98" t="e">
        <f t="shared" si="689"/>
        <v>#REF!</v>
      </c>
      <c r="BE1119" s="89"/>
      <c r="BF1119" s="98" t="e">
        <f t="shared" si="690"/>
        <v>#REF!</v>
      </c>
      <c r="BG1119" s="98" t="e">
        <f t="shared" si="691"/>
        <v>#REF!</v>
      </c>
      <c r="BH1119" s="89"/>
      <c r="BI1119" s="98" t="e">
        <f t="shared" si="692"/>
        <v>#REF!</v>
      </c>
      <c r="BJ1119" s="98" t="e">
        <f t="shared" si="693"/>
        <v>#REF!</v>
      </c>
      <c r="BK1119" s="89"/>
      <c r="BL1119" s="98" t="str">
        <f t="shared" si="694"/>
        <v/>
      </c>
      <c r="BM1119" s="98" t="str">
        <f t="shared" si="695"/>
        <v/>
      </c>
      <c r="BN1119" s="89"/>
      <c r="BO1119" s="98" t="str">
        <f t="shared" si="696"/>
        <v/>
      </c>
      <c r="BP1119" s="98" t="str">
        <f t="shared" si="697"/>
        <v/>
      </c>
      <c r="BQ1119" s="89"/>
      <c r="BR1119" s="98" t="str">
        <f t="shared" si="698"/>
        <v/>
      </c>
      <c r="BS1119" s="98" t="str">
        <f t="shared" si="699"/>
        <v/>
      </c>
      <c r="BT1119" s="89"/>
      <c r="BU1119" s="98" t="str">
        <f t="shared" si="700"/>
        <v/>
      </c>
      <c r="BV1119" s="98" t="str">
        <f t="shared" si="701"/>
        <v/>
      </c>
      <c r="BW1119" s="89"/>
      <c r="BX1119" s="63"/>
    </row>
    <row r="1120" spans="1:76" s="59" customFormat="1" x14ac:dyDescent="0.25">
      <c r="A1120" s="83">
        <v>12</v>
      </c>
      <c r="B1120" s="109" t="str">
        <f t="shared" si="679"/>
        <v xml:space="preserve">: </v>
      </c>
      <c r="C1120" s="106"/>
      <c r="D1120" s="106"/>
      <c r="E1120" s="108"/>
      <c r="F1120" s="106"/>
      <c r="G1120" s="108"/>
      <c r="H1120" s="107"/>
      <c r="I1120" s="106"/>
      <c r="J1120" s="106"/>
      <c r="K1120" s="104"/>
      <c r="L1120" s="110"/>
      <c r="M1120" s="111"/>
      <c r="N1120" s="105"/>
      <c r="O1120" s="105"/>
      <c r="P1120" s="104"/>
      <c r="Q1120" s="440"/>
      <c r="R1120" s="440"/>
      <c r="S1120" s="64"/>
      <c r="T1120" s="103"/>
      <c r="U1120" s="101" t="str">
        <f t="shared" si="680"/>
        <v/>
      </c>
      <c r="V1120" s="102" t="str">
        <f t="shared" si="681"/>
        <v/>
      </c>
      <c r="W1120" s="101" t="str">
        <f t="shared" si="682"/>
        <v/>
      </c>
      <c r="X1120" s="100" t="str">
        <f t="shared" si="683"/>
        <v/>
      </c>
      <c r="Y1120" s="89"/>
      <c r="Z1120" s="89"/>
      <c r="AB1120" s="63"/>
      <c r="AR1120" s="63"/>
      <c r="AS1120" s="89"/>
      <c r="AT1120" s="89"/>
      <c r="AU1120" s="99"/>
      <c r="AV1120" s="89"/>
      <c r="AW1120" s="98" t="e">
        <f t="shared" si="684"/>
        <v>#REF!</v>
      </c>
      <c r="AX1120" s="98" t="e">
        <f t="shared" si="685"/>
        <v>#REF!</v>
      </c>
      <c r="AY1120" s="89"/>
      <c r="AZ1120" s="98" t="e">
        <f t="shared" si="686"/>
        <v>#REF!</v>
      </c>
      <c r="BA1120" s="98" t="e">
        <f t="shared" si="687"/>
        <v>#REF!</v>
      </c>
      <c r="BB1120" s="89"/>
      <c r="BC1120" s="98" t="e">
        <f t="shared" si="688"/>
        <v>#REF!</v>
      </c>
      <c r="BD1120" s="98" t="e">
        <f t="shared" si="689"/>
        <v>#REF!</v>
      </c>
      <c r="BE1120" s="89"/>
      <c r="BF1120" s="98" t="e">
        <f t="shared" si="690"/>
        <v>#REF!</v>
      </c>
      <c r="BG1120" s="98" t="e">
        <f t="shared" si="691"/>
        <v>#REF!</v>
      </c>
      <c r="BH1120" s="89"/>
      <c r="BI1120" s="98" t="e">
        <f t="shared" si="692"/>
        <v>#REF!</v>
      </c>
      <c r="BJ1120" s="98" t="e">
        <f t="shared" si="693"/>
        <v>#REF!</v>
      </c>
      <c r="BK1120" s="89"/>
      <c r="BL1120" s="98" t="str">
        <f t="shared" si="694"/>
        <v/>
      </c>
      <c r="BM1120" s="98" t="str">
        <f t="shared" si="695"/>
        <v/>
      </c>
      <c r="BN1120" s="89"/>
      <c r="BO1120" s="98" t="str">
        <f t="shared" si="696"/>
        <v/>
      </c>
      <c r="BP1120" s="98" t="str">
        <f t="shared" si="697"/>
        <v/>
      </c>
      <c r="BQ1120" s="89"/>
      <c r="BR1120" s="98" t="str">
        <f t="shared" si="698"/>
        <v/>
      </c>
      <c r="BS1120" s="98" t="str">
        <f t="shared" si="699"/>
        <v/>
      </c>
      <c r="BT1120" s="89"/>
      <c r="BU1120" s="98" t="str">
        <f t="shared" si="700"/>
        <v/>
      </c>
      <c r="BV1120" s="98" t="str">
        <f t="shared" si="701"/>
        <v/>
      </c>
      <c r="BW1120" s="89"/>
      <c r="BX1120" s="63"/>
    </row>
    <row r="1121" spans="1:76" s="59" customFormat="1" x14ac:dyDescent="0.25">
      <c r="A1121" s="83">
        <v>13</v>
      </c>
      <c r="B1121" s="109" t="str">
        <f t="shared" si="679"/>
        <v xml:space="preserve">: </v>
      </c>
      <c r="C1121" s="106"/>
      <c r="D1121" s="106"/>
      <c r="E1121" s="108"/>
      <c r="F1121" s="106"/>
      <c r="G1121" s="108"/>
      <c r="H1121" s="107"/>
      <c r="I1121" s="106"/>
      <c r="J1121" s="106"/>
      <c r="K1121" s="104"/>
      <c r="L1121" s="110"/>
      <c r="M1121" s="104"/>
      <c r="N1121" s="105"/>
      <c r="O1121" s="105"/>
      <c r="P1121" s="104"/>
      <c r="Q1121" s="440"/>
      <c r="R1121" s="440"/>
      <c r="S1121" s="64"/>
      <c r="T1121" s="103"/>
      <c r="U1121" s="101" t="str">
        <f t="shared" si="680"/>
        <v/>
      </c>
      <c r="V1121" s="102" t="str">
        <f t="shared" si="681"/>
        <v/>
      </c>
      <c r="W1121" s="101" t="str">
        <f t="shared" si="682"/>
        <v/>
      </c>
      <c r="X1121" s="100" t="str">
        <f t="shared" si="683"/>
        <v/>
      </c>
      <c r="Y1121" s="89"/>
      <c r="Z1121" s="89"/>
      <c r="AB1121" s="63"/>
      <c r="AR1121" s="63"/>
      <c r="AS1121" s="89"/>
      <c r="AT1121" s="89"/>
      <c r="AU1121" s="99"/>
      <c r="AV1121" s="89"/>
      <c r="AW1121" s="98" t="e">
        <f t="shared" si="684"/>
        <v>#REF!</v>
      </c>
      <c r="AX1121" s="98" t="e">
        <f t="shared" si="685"/>
        <v>#REF!</v>
      </c>
      <c r="AY1121" s="89"/>
      <c r="AZ1121" s="98" t="e">
        <f t="shared" si="686"/>
        <v>#REF!</v>
      </c>
      <c r="BA1121" s="98" t="e">
        <f t="shared" si="687"/>
        <v>#REF!</v>
      </c>
      <c r="BB1121" s="89"/>
      <c r="BC1121" s="98" t="e">
        <f t="shared" si="688"/>
        <v>#REF!</v>
      </c>
      <c r="BD1121" s="98" t="e">
        <f t="shared" si="689"/>
        <v>#REF!</v>
      </c>
      <c r="BE1121" s="89"/>
      <c r="BF1121" s="98" t="e">
        <f t="shared" si="690"/>
        <v>#REF!</v>
      </c>
      <c r="BG1121" s="98" t="e">
        <f t="shared" si="691"/>
        <v>#REF!</v>
      </c>
      <c r="BH1121" s="89"/>
      <c r="BI1121" s="98" t="e">
        <f t="shared" si="692"/>
        <v>#REF!</v>
      </c>
      <c r="BJ1121" s="98" t="e">
        <f t="shared" si="693"/>
        <v>#REF!</v>
      </c>
      <c r="BK1121" s="89"/>
      <c r="BL1121" s="98" t="str">
        <f t="shared" si="694"/>
        <v/>
      </c>
      <c r="BM1121" s="98" t="str">
        <f t="shared" si="695"/>
        <v/>
      </c>
      <c r="BN1121" s="89"/>
      <c r="BO1121" s="98" t="str">
        <f t="shared" si="696"/>
        <v/>
      </c>
      <c r="BP1121" s="98" t="str">
        <f t="shared" si="697"/>
        <v/>
      </c>
      <c r="BQ1121" s="89"/>
      <c r="BR1121" s="98" t="str">
        <f t="shared" si="698"/>
        <v/>
      </c>
      <c r="BS1121" s="98" t="str">
        <f t="shared" si="699"/>
        <v/>
      </c>
      <c r="BT1121" s="89"/>
      <c r="BU1121" s="98" t="str">
        <f t="shared" si="700"/>
        <v/>
      </c>
      <c r="BV1121" s="98" t="str">
        <f t="shared" si="701"/>
        <v/>
      </c>
      <c r="BW1121" s="89"/>
      <c r="BX1121" s="63"/>
    </row>
    <row r="1122" spans="1:76" s="59" customFormat="1" x14ac:dyDescent="0.25">
      <c r="A1122" s="83">
        <v>14</v>
      </c>
      <c r="B1122" s="109" t="str">
        <f t="shared" si="679"/>
        <v xml:space="preserve">: </v>
      </c>
      <c r="C1122" s="106"/>
      <c r="D1122" s="106"/>
      <c r="E1122" s="108"/>
      <c r="F1122" s="106"/>
      <c r="G1122" s="108"/>
      <c r="H1122" s="107"/>
      <c r="I1122" s="106"/>
      <c r="J1122" s="106"/>
      <c r="K1122" s="104"/>
      <c r="L1122" s="110"/>
      <c r="M1122" s="104"/>
      <c r="N1122" s="105"/>
      <c r="O1122" s="105"/>
      <c r="P1122" s="104"/>
      <c r="Q1122" s="440"/>
      <c r="R1122" s="440"/>
      <c r="S1122" s="64"/>
      <c r="T1122" s="103"/>
      <c r="U1122" s="101" t="str">
        <f t="shared" si="680"/>
        <v/>
      </c>
      <c r="V1122" s="102" t="str">
        <f t="shared" si="681"/>
        <v/>
      </c>
      <c r="W1122" s="101" t="str">
        <f t="shared" si="682"/>
        <v/>
      </c>
      <c r="X1122" s="100" t="str">
        <f t="shared" si="683"/>
        <v/>
      </c>
      <c r="Y1122" s="89"/>
      <c r="Z1122" s="89"/>
      <c r="AB1122" s="63"/>
      <c r="AR1122" s="63"/>
      <c r="AS1122" s="89"/>
      <c r="AT1122" s="89"/>
      <c r="AU1122" s="99"/>
      <c r="AV1122" s="89"/>
      <c r="AW1122" s="98" t="e">
        <f t="shared" si="684"/>
        <v>#REF!</v>
      </c>
      <c r="AX1122" s="98" t="e">
        <f t="shared" si="685"/>
        <v>#REF!</v>
      </c>
      <c r="AY1122" s="89"/>
      <c r="AZ1122" s="98" t="e">
        <f t="shared" si="686"/>
        <v>#REF!</v>
      </c>
      <c r="BA1122" s="98" t="e">
        <f t="shared" si="687"/>
        <v>#REF!</v>
      </c>
      <c r="BB1122" s="89"/>
      <c r="BC1122" s="98" t="e">
        <f t="shared" si="688"/>
        <v>#REF!</v>
      </c>
      <c r="BD1122" s="98" t="e">
        <f t="shared" si="689"/>
        <v>#REF!</v>
      </c>
      <c r="BE1122" s="89"/>
      <c r="BF1122" s="98" t="e">
        <f t="shared" si="690"/>
        <v>#REF!</v>
      </c>
      <c r="BG1122" s="98" t="e">
        <f t="shared" si="691"/>
        <v>#REF!</v>
      </c>
      <c r="BH1122" s="89"/>
      <c r="BI1122" s="98" t="e">
        <f t="shared" si="692"/>
        <v>#REF!</v>
      </c>
      <c r="BJ1122" s="98" t="e">
        <f t="shared" si="693"/>
        <v>#REF!</v>
      </c>
      <c r="BK1122" s="89"/>
      <c r="BL1122" s="98" t="str">
        <f t="shared" si="694"/>
        <v/>
      </c>
      <c r="BM1122" s="98" t="str">
        <f t="shared" si="695"/>
        <v/>
      </c>
      <c r="BN1122" s="89"/>
      <c r="BO1122" s="98" t="str">
        <f t="shared" si="696"/>
        <v/>
      </c>
      <c r="BP1122" s="98" t="str">
        <f t="shared" si="697"/>
        <v/>
      </c>
      <c r="BQ1122" s="89"/>
      <c r="BR1122" s="98" t="str">
        <f t="shared" si="698"/>
        <v/>
      </c>
      <c r="BS1122" s="98" t="str">
        <f t="shared" si="699"/>
        <v/>
      </c>
      <c r="BT1122" s="89"/>
      <c r="BU1122" s="98" t="str">
        <f t="shared" si="700"/>
        <v/>
      </c>
      <c r="BV1122" s="98" t="str">
        <f t="shared" si="701"/>
        <v/>
      </c>
      <c r="BW1122" s="89"/>
      <c r="BX1122" s="63"/>
    </row>
    <row r="1123" spans="1:76" s="59" customFormat="1" x14ac:dyDescent="0.25">
      <c r="A1123" s="83">
        <v>15</v>
      </c>
      <c r="B1123" s="109" t="str">
        <f t="shared" si="679"/>
        <v xml:space="preserve">: </v>
      </c>
      <c r="C1123" s="106"/>
      <c r="D1123" s="106"/>
      <c r="E1123" s="108"/>
      <c r="F1123" s="106"/>
      <c r="G1123" s="108"/>
      <c r="H1123" s="107"/>
      <c r="I1123" s="106"/>
      <c r="J1123" s="106"/>
      <c r="K1123" s="104"/>
      <c r="L1123" s="110"/>
      <c r="M1123" s="104"/>
      <c r="N1123" s="105"/>
      <c r="O1123" s="105"/>
      <c r="P1123" s="104"/>
      <c r="Q1123" s="440"/>
      <c r="R1123" s="440"/>
      <c r="S1123" s="64"/>
      <c r="T1123" s="103"/>
      <c r="U1123" s="101" t="str">
        <f t="shared" si="680"/>
        <v/>
      </c>
      <c r="V1123" s="102" t="str">
        <f t="shared" si="681"/>
        <v/>
      </c>
      <c r="W1123" s="101" t="str">
        <f t="shared" si="682"/>
        <v/>
      </c>
      <c r="X1123" s="100" t="str">
        <f t="shared" si="683"/>
        <v/>
      </c>
      <c r="Y1123" s="89"/>
      <c r="Z1123" s="89"/>
      <c r="AB1123" s="63"/>
      <c r="AR1123" s="63"/>
      <c r="AS1123" s="89"/>
      <c r="AT1123" s="89"/>
      <c r="AU1123" s="99"/>
      <c r="AV1123" s="89"/>
      <c r="AW1123" s="98" t="e">
        <f t="shared" si="684"/>
        <v>#REF!</v>
      </c>
      <c r="AX1123" s="98" t="e">
        <f t="shared" si="685"/>
        <v>#REF!</v>
      </c>
      <c r="AY1123" s="89"/>
      <c r="AZ1123" s="98" t="e">
        <f t="shared" si="686"/>
        <v>#REF!</v>
      </c>
      <c r="BA1123" s="98" t="e">
        <f t="shared" si="687"/>
        <v>#REF!</v>
      </c>
      <c r="BB1123" s="89"/>
      <c r="BC1123" s="98" t="e">
        <f t="shared" si="688"/>
        <v>#REF!</v>
      </c>
      <c r="BD1123" s="98" t="e">
        <f t="shared" si="689"/>
        <v>#REF!</v>
      </c>
      <c r="BE1123" s="89"/>
      <c r="BF1123" s="98" t="e">
        <f t="shared" si="690"/>
        <v>#REF!</v>
      </c>
      <c r="BG1123" s="98" t="e">
        <f t="shared" si="691"/>
        <v>#REF!</v>
      </c>
      <c r="BH1123" s="89"/>
      <c r="BI1123" s="98" t="e">
        <f t="shared" si="692"/>
        <v>#REF!</v>
      </c>
      <c r="BJ1123" s="98" t="e">
        <f t="shared" si="693"/>
        <v>#REF!</v>
      </c>
      <c r="BK1123" s="89"/>
      <c r="BL1123" s="98" t="str">
        <f t="shared" si="694"/>
        <v/>
      </c>
      <c r="BM1123" s="98" t="str">
        <f t="shared" si="695"/>
        <v/>
      </c>
      <c r="BN1123" s="89"/>
      <c r="BO1123" s="98" t="str">
        <f t="shared" si="696"/>
        <v/>
      </c>
      <c r="BP1123" s="98" t="str">
        <f t="shared" si="697"/>
        <v/>
      </c>
      <c r="BQ1123" s="89"/>
      <c r="BR1123" s="98" t="str">
        <f t="shared" si="698"/>
        <v/>
      </c>
      <c r="BS1123" s="98" t="str">
        <f t="shared" si="699"/>
        <v/>
      </c>
      <c r="BT1123" s="89"/>
      <c r="BU1123" s="98" t="str">
        <f t="shared" si="700"/>
        <v/>
      </c>
      <c r="BV1123" s="98" t="str">
        <f t="shared" si="701"/>
        <v/>
      </c>
      <c r="BW1123" s="89"/>
      <c r="BX1123" s="63"/>
    </row>
    <row r="1124" spans="1:76" s="59" customFormat="1" x14ac:dyDescent="0.25">
      <c r="A1124" s="83">
        <v>16</v>
      </c>
      <c r="B1124" s="109" t="str">
        <f t="shared" si="679"/>
        <v xml:space="preserve">: </v>
      </c>
      <c r="C1124" s="106"/>
      <c r="D1124" s="106"/>
      <c r="E1124" s="108"/>
      <c r="F1124" s="106"/>
      <c r="G1124" s="108"/>
      <c r="H1124" s="107"/>
      <c r="I1124" s="106"/>
      <c r="J1124" s="106"/>
      <c r="K1124" s="104"/>
      <c r="L1124" s="110"/>
      <c r="M1124" s="104"/>
      <c r="N1124" s="105"/>
      <c r="O1124" s="105"/>
      <c r="P1124" s="104"/>
      <c r="Q1124" s="440"/>
      <c r="R1124" s="440"/>
      <c r="S1124" s="64"/>
      <c r="T1124" s="103"/>
      <c r="U1124" s="101" t="str">
        <f t="shared" si="680"/>
        <v/>
      </c>
      <c r="V1124" s="102" t="str">
        <f t="shared" si="681"/>
        <v/>
      </c>
      <c r="W1124" s="101" t="str">
        <f t="shared" si="682"/>
        <v/>
      </c>
      <c r="X1124" s="100" t="str">
        <f t="shared" si="683"/>
        <v/>
      </c>
      <c r="Y1124" s="89"/>
      <c r="Z1124" s="89"/>
      <c r="AB1124" s="63"/>
      <c r="AR1124" s="63"/>
      <c r="AS1124" s="89"/>
      <c r="AT1124" s="89"/>
      <c r="AU1124" s="99"/>
      <c r="AV1124" s="89"/>
      <c r="AW1124" s="98" t="e">
        <f t="shared" si="684"/>
        <v>#REF!</v>
      </c>
      <c r="AX1124" s="98" t="e">
        <f t="shared" si="685"/>
        <v>#REF!</v>
      </c>
      <c r="AY1124" s="89"/>
      <c r="AZ1124" s="98" t="e">
        <f t="shared" si="686"/>
        <v>#REF!</v>
      </c>
      <c r="BA1124" s="98" t="e">
        <f t="shared" si="687"/>
        <v>#REF!</v>
      </c>
      <c r="BB1124" s="89"/>
      <c r="BC1124" s="98" t="e">
        <f t="shared" si="688"/>
        <v>#REF!</v>
      </c>
      <c r="BD1124" s="98" t="e">
        <f t="shared" si="689"/>
        <v>#REF!</v>
      </c>
      <c r="BE1124" s="89"/>
      <c r="BF1124" s="98" t="e">
        <f t="shared" si="690"/>
        <v>#REF!</v>
      </c>
      <c r="BG1124" s="98" t="e">
        <f t="shared" si="691"/>
        <v>#REF!</v>
      </c>
      <c r="BH1124" s="89"/>
      <c r="BI1124" s="98" t="e">
        <f t="shared" si="692"/>
        <v>#REF!</v>
      </c>
      <c r="BJ1124" s="98" t="e">
        <f t="shared" si="693"/>
        <v>#REF!</v>
      </c>
      <c r="BK1124" s="89"/>
      <c r="BL1124" s="98" t="str">
        <f t="shared" si="694"/>
        <v/>
      </c>
      <c r="BM1124" s="98" t="str">
        <f t="shared" si="695"/>
        <v/>
      </c>
      <c r="BN1124" s="89"/>
      <c r="BO1124" s="98" t="str">
        <f t="shared" si="696"/>
        <v/>
      </c>
      <c r="BP1124" s="98" t="str">
        <f t="shared" si="697"/>
        <v/>
      </c>
      <c r="BQ1124" s="89"/>
      <c r="BR1124" s="98" t="str">
        <f t="shared" si="698"/>
        <v/>
      </c>
      <c r="BS1124" s="98" t="str">
        <f t="shared" si="699"/>
        <v/>
      </c>
      <c r="BT1124" s="89"/>
      <c r="BU1124" s="98" t="str">
        <f t="shared" si="700"/>
        <v/>
      </c>
      <c r="BV1124" s="98" t="str">
        <f t="shared" si="701"/>
        <v/>
      </c>
      <c r="BW1124" s="89"/>
      <c r="BX1124" s="63"/>
    </row>
    <row r="1125" spans="1:76" s="59" customFormat="1" x14ac:dyDescent="0.25">
      <c r="A1125" s="83">
        <v>17</v>
      </c>
      <c r="B1125" s="109" t="str">
        <f t="shared" si="679"/>
        <v xml:space="preserve">: </v>
      </c>
      <c r="C1125" s="106"/>
      <c r="D1125" s="106"/>
      <c r="E1125" s="108"/>
      <c r="F1125" s="106"/>
      <c r="G1125" s="108"/>
      <c r="H1125" s="107"/>
      <c r="I1125" s="106"/>
      <c r="J1125" s="106"/>
      <c r="K1125" s="104"/>
      <c r="L1125" s="110"/>
      <c r="M1125" s="104"/>
      <c r="N1125" s="105"/>
      <c r="O1125" s="105"/>
      <c r="P1125" s="104"/>
      <c r="Q1125" s="440"/>
      <c r="R1125" s="440"/>
      <c r="S1125" s="64"/>
      <c r="T1125" s="103"/>
      <c r="U1125" s="101" t="str">
        <f t="shared" si="680"/>
        <v/>
      </c>
      <c r="V1125" s="102" t="str">
        <f t="shared" si="681"/>
        <v/>
      </c>
      <c r="W1125" s="101" t="str">
        <f t="shared" si="682"/>
        <v/>
      </c>
      <c r="X1125" s="100" t="str">
        <f t="shared" si="683"/>
        <v/>
      </c>
      <c r="Y1125" s="89"/>
      <c r="Z1125" s="89"/>
      <c r="AB1125" s="63"/>
      <c r="AR1125" s="63"/>
      <c r="AS1125" s="89"/>
      <c r="AT1125" s="89"/>
      <c r="AU1125" s="99"/>
      <c r="AV1125" s="89"/>
      <c r="AW1125" s="98" t="e">
        <f t="shared" si="684"/>
        <v>#REF!</v>
      </c>
      <c r="AX1125" s="98" t="e">
        <f t="shared" si="685"/>
        <v>#REF!</v>
      </c>
      <c r="AY1125" s="89"/>
      <c r="AZ1125" s="98" t="e">
        <f t="shared" si="686"/>
        <v>#REF!</v>
      </c>
      <c r="BA1125" s="98" t="e">
        <f t="shared" si="687"/>
        <v>#REF!</v>
      </c>
      <c r="BB1125" s="89"/>
      <c r="BC1125" s="98" t="e">
        <f t="shared" si="688"/>
        <v>#REF!</v>
      </c>
      <c r="BD1125" s="98" t="e">
        <f t="shared" si="689"/>
        <v>#REF!</v>
      </c>
      <c r="BE1125" s="89"/>
      <c r="BF1125" s="98" t="e">
        <f t="shared" si="690"/>
        <v>#REF!</v>
      </c>
      <c r="BG1125" s="98" t="e">
        <f t="shared" si="691"/>
        <v>#REF!</v>
      </c>
      <c r="BH1125" s="89"/>
      <c r="BI1125" s="98" t="e">
        <f t="shared" si="692"/>
        <v>#REF!</v>
      </c>
      <c r="BJ1125" s="98" t="e">
        <f t="shared" si="693"/>
        <v>#REF!</v>
      </c>
      <c r="BK1125" s="89"/>
      <c r="BL1125" s="98" t="str">
        <f t="shared" si="694"/>
        <v/>
      </c>
      <c r="BM1125" s="98" t="str">
        <f t="shared" si="695"/>
        <v/>
      </c>
      <c r="BN1125" s="89"/>
      <c r="BO1125" s="98" t="str">
        <f t="shared" si="696"/>
        <v/>
      </c>
      <c r="BP1125" s="98" t="str">
        <f t="shared" si="697"/>
        <v/>
      </c>
      <c r="BQ1125" s="89"/>
      <c r="BR1125" s="98" t="str">
        <f t="shared" si="698"/>
        <v/>
      </c>
      <c r="BS1125" s="98" t="str">
        <f t="shared" si="699"/>
        <v/>
      </c>
      <c r="BT1125" s="89"/>
      <c r="BU1125" s="98" t="str">
        <f t="shared" si="700"/>
        <v/>
      </c>
      <c r="BV1125" s="98" t="str">
        <f t="shared" si="701"/>
        <v/>
      </c>
      <c r="BW1125" s="89"/>
      <c r="BX1125" s="63"/>
    </row>
    <row r="1126" spans="1:76" s="59" customFormat="1" x14ac:dyDescent="0.25">
      <c r="A1126" s="83">
        <v>18</v>
      </c>
      <c r="B1126" s="109" t="str">
        <f t="shared" si="679"/>
        <v xml:space="preserve">: </v>
      </c>
      <c r="C1126" s="106"/>
      <c r="D1126" s="106"/>
      <c r="E1126" s="108"/>
      <c r="F1126" s="106"/>
      <c r="G1126" s="108"/>
      <c r="H1126" s="107"/>
      <c r="I1126" s="106"/>
      <c r="J1126" s="106"/>
      <c r="K1126" s="104"/>
      <c r="L1126" s="104"/>
      <c r="M1126" s="104"/>
      <c r="N1126" s="105"/>
      <c r="O1126" s="105"/>
      <c r="P1126" s="104"/>
      <c r="Q1126" s="440"/>
      <c r="R1126" s="440"/>
      <c r="S1126" s="64"/>
      <c r="T1126" s="103"/>
      <c r="U1126" s="101" t="str">
        <f t="shared" si="680"/>
        <v/>
      </c>
      <c r="V1126" s="102" t="str">
        <f t="shared" si="681"/>
        <v/>
      </c>
      <c r="W1126" s="101" t="str">
        <f t="shared" si="682"/>
        <v/>
      </c>
      <c r="X1126" s="100" t="str">
        <f t="shared" si="683"/>
        <v/>
      </c>
      <c r="Y1126" s="89"/>
      <c r="Z1126" s="89"/>
      <c r="AB1126" s="63"/>
      <c r="AR1126" s="63"/>
      <c r="AS1126" s="89"/>
      <c r="AT1126" s="89"/>
      <c r="AU1126" s="99"/>
      <c r="AV1126" s="89"/>
      <c r="AW1126" s="98" t="e">
        <f t="shared" si="684"/>
        <v>#REF!</v>
      </c>
      <c r="AX1126" s="98" t="e">
        <f t="shared" si="685"/>
        <v>#REF!</v>
      </c>
      <c r="AY1126" s="89"/>
      <c r="AZ1126" s="98" t="e">
        <f t="shared" si="686"/>
        <v>#REF!</v>
      </c>
      <c r="BA1126" s="98" t="e">
        <f t="shared" si="687"/>
        <v>#REF!</v>
      </c>
      <c r="BB1126" s="89"/>
      <c r="BC1126" s="98" t="e">
        <f t="shared" si="688"/>
        <v>#REF!</v>
      </c>
      <c r="BD1126" s="98" t="e">
        <f t="shared" si="689"/>
        <v>#REF!</v>
      </c>
      <c r="BE1126" s="89"/>
      <c r="BF1126" s="98" t="e">
        <f t="shared" si="690"/>
        <v>#REF!</v>
      </c>
      <c r="BG1126" s="98" t="e">
        <f t="shared" si="691"/>
        <v>#REF!</v>
      </c>
      <c r="BH1126" s="89"/>
      <c r="BI1126" s="98" t="e">
        <f t="shared" si="692"/>
        <v>#REF!</v>
      </c>
      <c r="BJ1126" s="98" t="e">
        <f t="shared" si="693"/>
        <v>#REF!</v>
      </c>
      <c r="BK1126" s="89"/>
      <c r="BL1126" s="98" t="str">
        <f t="shared" si="694"/>
        <v/>
      </c>
      <c r="BM1126" s="98" t="str">
        <f t="shared" si="695"/>
        <v/>
      </c>
      <c r="BN1126" s="89"/>
      <c r="BO1126" s="98" t="str">
        <f t="shared" si="696"/>
        <v/>
      </c>
      <c r="BP1126" s="98" t="str">
        <f t="shared" si="697"/>
        <v/>
      </c>
      <c r="BQ1126" s="89"/>
      <c r="BR1126" s="98" t="str">
        <f t="shared" si="698"/>
        <v/>
      </c>
      <c r="BS1126" s="98" t="str">
        <f t="shared" si="699"/>
        <v/>
      </c>
      <c r="BT1126" s="89"/>
      <c r="BU1126" s="98" t="str">
        <f t="shared" si="700"/>
        <v/>
      </c>
      <c r="BV1126" s="98" t="str">
        <f t="shared" si="701"/>
        <v/>
      </c>
      <c r="BW1126" s="89"/>
      <c r="BX1126" s="63"/>
    </row>
    <row r="1127" spans="1:76" s="59" customFormat="1" x14ac:dyDescent="0.25">
      <c r="A1127" s="83">
        <v>19</v>
      </c>
      <c r="B1127" s="109" t="str">
        <f t="shared" si="679"/>
        <v xml:space="preserve">: </v>
      </c>
      <c r="C1127" s="106"/>
      <c r="D1127" s="106"/>
      <c r="E1127" s="108"/>
      <c r="F1127" s="106"/>
      <c r="G1127" s="108"/>
      <c r="H1127" s="107"/>
      <c r="I1127" s="106"/>
      <c r="J1127" s="106"/>
      <c r="K1127" s="104"/>
      <c r="L1127" s="104"/>
      <c r="M1127" s="104"/>
      <c r="N1127" s="105"/>
      <c r="O1127" s="105"/>
      <c r="P1127" s="104"/>
      <c r="Q1127" s="440"/>
      <c r="R1127" s="440"/>
      <c r="S1127" s="64"/>
      <c r="T1127" s="103"/>
      <c r="U1127" s="101" t="str">
        <f t="shared" si="680"/>
        <v/>
      </c>
      <c r="V1127" s="102" t="str">
        <f t="shared" si="681"/>
        <v/>
      </c>
      <c r="W1127" s="101" t="str">
        <f t="shared" si="682"/>
        <v/>
      </c>
      <c r="X1127" s="100" t="str">
        <f t="shared" si="683"/>
        <v/>
      </c>
      <c r="Y1127" s="89"/>
      <c r="Z1127" s="89"/>
      <c r="AB1127" s="63"/>
      <c r="AR1127" s="63"/>
      <c r="AS1127" s="89"/>
      <c r="AT1127" s="89"/>
      <c r="AU1127" s="99"/>
      <c r="AV1127" s="89"/>
      <c r="AW1127" s="98" t="e">
        <f t="shared" si="684"/>
        <v>#REF!</v>
      </c>
      <c r="AX1127" s="98" t="e">
        <f t="shared" si="685"/>
        <v>#REF!</v>
      </c>
      <c r="AY1127" s="89"/>
      <c r="AZ1127" s="98" t="e">
        <f t="shared" si="686"/>
        <v>#REF!</v>
      </c>
      <c r="BA1127" s="98" t="e">
        <f t="shared" si="687"/>
        <v>#REF!</v>
      </c>
      <c r="BB1127" s="89"/>
      <c r="BC1127" s="98" t="e">
        <f t="shared" si="688"/>
        <v>#REF!</v>
      </c>
      <c r="BD1127" s="98" t="e">
        <f t="shared" si="689"/>
        <v>#REF!</v>
      </c>
      <c r="BE1127" s="89"/>
      <c r="BF1127" s="98" t="e">
        <f t="shared" si="690"/>
        <v>#REF!</v>
      </c>
      <c r="BG1127" s="98" t="e">
        <f t="shared" si="691"/>
        <v>#REF!</v>
      </c>
      <c r="BH1127" s="89"/>
      <c r="BI1127" s="98" t="e">
        <f t="shared" si="692"/>
        <v>#REF!</v>
      </c>
      <c r="BJ1127" s="98" t="e">
        <f t="shared" si="693"/>
        <v>#REF!</v>
      </c>
      <c r="BK1127" s="89"/>
      <c r="BL1127" s="98" t="str">
        <f t="shared" si="694"/>
        <v/>
      </c>
      <c r="BM1127" s="98" t="str">
        <f t="shared" si="695"/>
        <v/>
      </c>
      <c r="BN1127" s="89"/>
      <c r="BO1127" s="98" t="str">
        <f t="shared" si="696"/>
        <v/>
      </c>
      <c r="BP1127" s="98" t="str">
        <f t="shared" si="697"/>
        <v/>
      </c>
      <c r="BQ1127" s="89"/>
      <c r="BR1127" s="98" t="str">
        <f t="shared" si="698"/>
        <v/>
      </c>
      <c r="BS1127" s="98" t="str">
        <f t="shared" si="699"/>
        <v/>
      </c>
      <c r="BT1127" s="89"/>
      <c r="BU1127" s="98" t="str">
        <f t="shared" si="700"/>
        <v/>
      </c>
      <c r="BV1127" s="98" t="str">
        <f t="shared" si="701"/>
        <v/>
      </c>
      <c r="BW1127" s="89"/>
      <c r="BX1127" s="63"/>
    </row>
    <row r="1128" spans="1:76" s="59" customFormat="1" x14ac:dyDescent="0.25">
      <c r="A1128" s="83">
        <v>20</v>
      </c>
      <c r="B1128" s="109" t="str">
        <f t="shared" si="679"/>
        <v xml:space="preserve">: </v>
      </c>
      <c r="C1128" s="106"/>
      <c r="D1128" s="106"/>
      <c r="E1128" s="108"/>
      <c r="F1128" s="106"/>
      <c r="G1128" s="108"/>
      <c r="H1128" s="107"/>
      <c r="I1128" s="106"/>
      <c r="J1128" s="106"/>
      <c r="K1128" s="104"/>
      <c r="L1128" s="104"/>
      <c r="M1128" s="104"/>
      <c r="N1128" s="105"/>
      <c r="O1128" s="105"/>
      <c r="P1128" s="104"/>
      <c r="Q1128" s="440"/>
      <c r="R1128" s="440"/>
      <c r="S1128" s="64"/>
      <c r="T1128" s="103"/>
      <c r="U1128" s="101" t="str">
        <f t="shared" si="680"/>
        <v/>
      </c>
      <c r="V1128" s="102" t="str">
        <f t="shared" si="681"/>
        <v/>
      </c>
      <c r="W1128" s="101" t="str">
        <f t="shared" si="682"/>
        <v/>
      </c>
      <c r="X1128" s="100" t="str">
        <f t="shared" si="683"/>
        <v/>
      </c>
      <c r="Y1128" s="89"/>
      <c r="Z1128" s="89"/>
      <c r="AB1128" s="63"/>
      <c r="AR1128" s="63"/>
      <c r="AS1128" s="89"/>
      <c r="AT1128" s="89"/>
      <c r="AU1128" s="99"/>
      <c r="AV1128" s="89"/>
      <c r="AW1128" s="98" t="e">
        <f t="shared" si="684"/>
        <v>#REF!</v>
      </c>
      <c r="AX1128" s="98" t="e">
        <f t="shared" si="685"/>
        <v>#REF!</v>
      </c>
      <c r="AY1128" s="89"/>
      <c r="AZ1128" s="98" t="e">
        <f t="shared" si="686"/>
        <v>#REF!</v>
      </c>
      <c r="BA1128" s="98" t="e">
        <f t="shared" si="687"/>
        <v>#REF!</v>
      </c>
      <c r="BB1128" s="89"/>
      <c r="BC1128" s="98" t="e">
        <f t="shared" si="688"/>
        <v>#REF!</v>
      </c>
      <c r="BD1128" s="98" t="e">
        <f t="shared" si="689"/>
        <v>#REF!</v>
      </c>
      <c r="BE1128" s="89"/>
      <c r="BF1128" s="98" t="e">
        <f t="shared" si="690"/>
        <v>#REF!</v>
      </c>
      <c r="BG1128" s="98" t="e">
        <f t="shared" si="691"/>
        <v>#REF!</v>
      </c>
      <c r="BH1128" s="89"/>
      <c r="BI1128" s="98" t="e">
        <f t="shared" si="692"/>
        <v>#REF!</v>
      </c>
      <c r="BJ1128" s="98" t="e">
        <f t="shared" si="693"/>
        <v>#REF!</v>
      </c>
      <c r="BK1128" s="89"/>
      <c r="BL1128" s="98" t="str">
        <f t="shared" si="694"/>
        <v/>
      </c>
      <c r="BM1128" s="98" t="str">
        <f t="shared" si="695"/>
        <v/>
      </c>
      <c r="BN1128" s="89"/>
      <c r="BO1128" s="98" t="str">
        <f t="shared" si="696"/>
        <v/>
      </c>
      <c r="BP1128" s="98" t="str">
        <f t="shared" si="697"/>
        <v/>
      </c>
      <c r="BQ1128" s="89"/>
      <c r="BR1128" s="98" t="str">
        <f t="shared" si="698"/>
        <v/>
      </c>
      <c r="BS1128" s="98" t="str">
        <f t="shared" si="699"/>
        <v/>
      </c>
      <c r="BT1128" s="89"/>
      <c r="BU1128" s="98" t="str">
        <f t="shared" si="700"/>
        <v/>
      </c>
      <c r="BV1128" s="98" t="str">
        <f t="shared" si="701"/>
        <v/>
      </c>
      <c r="BW1128" s="89"/>
      <c r="BX1128" s="63"/>
    </row>
    <row r="1129" spans="1:76" s="59" customFormat="1" x14ac:dyDescent="0.25">
      <c r="A1129" s="83"/>
      <c r="B1129" s="91" t="s">
        <v>64</v>
      </c>
      <c r="C1129" s="92"/>
      <c r="D1129" s="92"/>
      <c r="E1129" s="92"/>
      <c r="F1129" s="92"/>
      <c r="G1129" s="92"/>
      <c r="I1129" s="89"/>
      <c r="J1129" s="94"/>
      <c r="K1129" s="64"/>
      <c r="L1129" s="64"/>
      <c r="M1129" s="64" t="s">
        <v>63</v>
      </c>
      <c r="N1129" s="64"/>
      <c r="O1129" s="64"/>
      <c r="P1129" s="64"/>
      <c r="Q1129" s="64"/>
      <c r="R1129" s="64"/>
      <c r="S1129" s="64"/>
      <c r="T1129" s="94" t="s">
        <v>62</v>
      </c>
      <c r="U1129" s="97" t="e">
        <f>AVERAGE(U1109:U1128)</f>
        <v>#DIV/0!</v>
      </c>
      <c r="V1129" s="97" t="e">
        <f>IF(U1137="Y",SUM(V1109:V1128)/SUM(O1109:O1128),AVERAGE(V1109:V1128))</f>
        <v>#DIV/0!</v>
      </c>
      <c r="W1129" s="96" t="e">
        <f>SUM(W1109:W1128)/SUM(O1109:O1128)</f>
        <v>#DIV/0!</v>
      </c>
      <c r="X1129" s="89"/>
      <c r="Y1129" s="89"/>
      <c r="Z1129" s="89"/>
      <c r="AB1129" s="95"/>
      <c r="AR1129" s="63"/>
      <c r="AS1129" s="89"/>
      <c r="AT1129" s="89"/>
      <c r="AU1129" s="89"/>
      <c r="AV1129" s="94" t="s">
        <v>62</v>
      </c>
      <c r="AW1129" s="93" t="e">
        <f>AVERAGE(AW1109:AW1128)</f>
        <v>#REF!</v>
      </c>
      <c r="AX1129" s="93" t="e">
        <f>SUM(AX1109:AX1128)/COUNTIF(AX1109:AX1128,"&gt;0")</f>
        <v>#REF!</v>
      </c>
      <c r="AY1129" s="89"/>
      <c r="AZ1129" s="93" t="e">
        <f>AVERAGE(AZ1109:AZ1128)</f>
        <v>#REF!</v>
      </c>
      <c r="BA1129" s="93" t="e">
        <f>SUM(BA1109:BA1128)/COUNTIF(BA1109:BA1128,"&gt;0")</f>
        <v>#REF!</v>
      </c>
      <c r="BB1129" s="89"/>
      <c r="BC1129" s="93" t="e">
        <f>AVERAGE(BC1109:BC1128)</f>
        <v>#REF!</v>
      </c>
      <c r="BD1129" s="93" t="e">
        <f>SUM(BD1109:BD1128)/COUNTIF(BD1109:BD1128,"&gt;0")</f>
        <v>#REF!</v>
      </c>
      <c r="BE1129" s="89"/>
      <c r="BF1129" s="93" t="e">
        <f>AVERAGE(BF1109:BF1128)</f>
        <v>#REF!</v>
      </c>
      <c r="BG1129" s="93" t="e">
        <f>SUM(BG1109:BG1128)/COUNTIF(BG1109:BG1128,"&gt;0")</f>
        <v>#REF!</v>
      </c>
      <c r="BH1129" s="89"/>
      <c r="BI1129" s="93" t="e">
        <f>AVERAGE(BI1109:BI1128)</f>
        <v>#REF!</v>
      </c>
      <c r="BJ1129" s="93" t="e">
        <f>SUM(BJ1109:BJ1128)/COUNTIF(BJ1109:BJ1128,"&gt;0")</f>
        <v>#REF!</v>
      </c>
      <c r="BK1129" s="94"/>
      <c r="BL1129" s="93" t="e">
        <f>AVERAGE(BL1109:BL1128)</f>
        <v>#DIV/0!</v>
      </c>
      <c r="BM1129" s="93" t="e">
        <f>SUM(BM1109:BM1128)/COUNTIF(BM1109:BM1128,"&gt;0")</f>
        <v>#DIV/0!</v>
      </c>
      <c r="BN1129" s="89"/>
      <c r="BO1129" s="93" t="e">
        <f>AVERAGE(BO1109:BO1128)</f>
        <v>#DIV/0!</v>
      </c>
      <c r="BP1129" s="93" t="e">
        <f>SUM(BP1109:BP1128)/COUNTIF(BP1109:BP1128,"&gt;0")</f>
        <v>#DIV/0!</v>
      </c>
      <c r="BQ1129" s="89"/>
      <c r="BR1129" s="93" t="e">
        <f>AVERAGE(BR1109:BR1128)</f>
        <v>#DIV/0!</v>
      </c>
      <c r="BS1129" s="93" t="e">
        <f>SUM(BS1109:BS1128)/COUNTIF(BS1109:BS1128,"&gt;0")</f>
        <v>#DIV/0!</v>
      </c>
      <c r="BT1129" s="89"/>
      <c r="BU1129" s="93" t="e">
        <f>AVERAGE(BU1109:BU1128)</f>
        <v>#DIV/0!</v>
      </c>
      <c r="BV1129" s="93" t="e">
        <f>SUM(BV1109:BV1128)/COUNTIF(BV1109:BV1128,"&gt;0")</f>
        <v>#DIV/0!</v>
      </c>
      <c r="BW1129" s="89"/>
      <c r="BX1129" s="63"/>
    </row>
    <row r="1130" spans="1:76" s="59" customFormat="1" x14ac:dyDescent="0.25">
      <c r="A1130" s="83"/>
      <c r="B1130" s="91" t="s">
        <v>61</v>
      </c>
      <c r="C1130" s="92" t="s">
        <v>60</v>
      </c>
      <c r="D1130" s="398"/>
      <c r="E1130" s="399"/>
      <c r="F1130" s="399"/>
      <c r="G1130" s="399"/>
      <c r="H1130" s="399"/>
      <c r="I1130" s="399"/>
      <c r="J1130" s="399"/>
      <c r="K1130" s="400"/>
      <c r="L1130" s="64"/>
      <c r="M1130" s="64"/>
      <c r="N1130" s="64"/>
      <c r="O1130" s="64"/>
      <c r="P1130" s="64"/>
      <c r="Q1130" s="64"/>
      <c r="R1130" s="64"/>
      <c r="S1130" s="64"/>
      <c r="T1130" s="77" t="s">
        <v>57</v>
      </c>
      <c r="U1130" s="88" t="e">
        <f>U1129+X1130*U1133</f>
        <v>#DIV/0!</v>
      </c>
      <c r="V1130" s="88" t="e">
        <f>V1129+X1130*V1133</f>
        <v>#DIV/0!</v>
      </c>
      <c r="W1130" s="88" t="e">
        <f>W1129+X1130*W1133</f>
        <v>#DIV/0!</v>
      </c>
      <c r="X1130" s="86">
        <v>1</v>
      </c>
      <c r="Y1130" s="64" t="s">
        <v>59</v>
      </c>
      <c r="Z1130" s="89"/>
      <c r="AA1130" s="89" t="s">
        <v>58</v>
      </c>
      <c r="AB1130" s="87"/>
      <c r="AR1130" s="63"/>
      <c r="AS1130" s="89"/>
      <c r="AT1130" s="89"/>
      <c r="AU1130" s="89"/>
      <c r="AV1130" s="77" t="s">
        <v>57</v>
      </c>
      <c r="AW1130" s="76" t="e">
        <f>AW1129+(AW1135*AW1132)</f>
        <v>#REF!</v>
      </c>
      <c r="AX1130" s="76" t="e">
        <f>AX1129+(AX1135*AW1132)</f>
        <v>#REF!</v>
      </c>
      <c r="AY1130" s="89"/>
      <c r="AZ1130" s="76" t="e">
        <f>AZ1129+(AZ1135*AZ1132)</f>
        <v>#REF!</v>
      </c>
      <c r="BA1130" s="76" t="e">
        <f>BA1129+(BA1135*AZ1132)</f>
        <v>#REF!</v>
      </c>
      <c r="BB1130" s="89"/>
      <c r="BC1130" s="76" t="e">
        <f>BC1129+(BC1135*BC1132)</f>
        <v>#REF!</v>
      </c>
      <c r="BD1130" s="76" t="e">
        <f>BD1129+(BD1135*BC1132)</f>
        <v>#REF!</v>
      </c>
      <c r="BE1130" s="89"/>
      <c r="BF1130" s="76" t="e">
        <f>BF1129+(BF1135*BF1132)</f>
        <v>#REF!</v>
      </c>
      <c r="BG1130" s="76" t="e">
        <f>BG1129+(BG1135*BF1132)</f>
        <v>#REF!</v>
      </c>
      <c r="BH1130" s="89"/>
      <c r="BI1130" s="76" t="e">
        <f>BI1129+(BI1135*BI1132)</f>
        <v>#REF!</v>
      </c>
      <c r="BJ1130" s="76" t="e">
        <f>BJ1129+(BJ1135*BI1132)</f>
        <v>#REF!</v>
      </c>
      <c r="BK1130" s="77"/>
      <c r="BL1130" s="76" t="e">
        <f>BL1129+(BL1135*BL1132)</f>
        <v>#DIV/0!</v>
      </c>
      <c r="BM1130" s="76" t="e">
        <f>BM1129+(BM1135*BL1132)</f>
        <v>#DIV/0!</v>
      </c>
      <c r="BN1130" s="89"/>
      <c r="BO1130" s="76" t="e">
        <f>BO1129+(BO1135*BO1132)</f>
        <v>#DIV/0!</v>
      </c>
      <c r="BP1130" s="76" t="e">
        <f>BP1129+(BP1135*BO1132)</f>
        <v>#DIV/0!</v>
      </c>
      <c r="BQ1130" s="89"/>
      <c r="BR1130" s="76" t="e">
        <f>BR1129+(BR1135*BR1132)</f>
        <v>#DIV/0!</v>
      </c>
      <c r="BS1130" s="76" t="e">
        <f>BS1129+(BS1135*BR1132)</f>
        <v>#DIV/0!</v>
      </c>
      <c r="BT1130" s="89"/>
      <c r="BU1130" s="76" t="e">
        <f>BU1129+(BU1135*BU1132)</f>
        <v>#DIV/0!</v>
      </c>
      <c r="BV1130" s="76" t="e">
        <f>BV1129+(BV1135*BU1132)</f>
        <v>#DIV/0!</v>
      </c>
      <c r="BW1130" s="89"/>
      <c r="BX1130" s="63"/>
    </row>
    <row r="1131" spans="1:76" s="59" customFormat="1" x14ac:dyDescent="0.25">
      <c r="A1131" s="83"/>
      <c r="B1131" s="91" t="s">
        <v>56</v>
      </c>
      <c r="C1131" s="83"/>
      <c r="D1131" s="401"/>
      <c r="E1131" s="402"/>
      <c r="F1131" s="402"/>
      <c r="G1131" s="402"/>
      <c r="H1131" s="402"/>
      <c r="I1131" s="402"/>
      <c r="J1131" s="402"/>
      <c r="K1131" s="403"/>
      <c r="L1131" s="89"/>
      <c r="M1131" s="89"/>
      <c r="N1131" s="64"/>
      <c r="O1131" s="64"/>
      <c r="P1131" s="64"/>
      <c r="Q1131" s="64"/>
      <c r="R1131" s="64"/>
      <c r="S1131" s="64"/>
      <c r="T1131" s="77" t="s">
        <v>54</v>
      </c>
      <c r="U1131" s="88" t="e">
        <f>IF($AA1131="Y",MIN(U1109:U1128),U1129-$X1131*U1133)</f>
        <v>#DIV/0!</v>
      </c>
      <c r="V1131" s="88" t="e">
        <f>IF($AA1131="Y",MIN(V1109:V1128),V1129-$X1131*V1133)</f>
        <v>#DIV/0!</v>
      </c>
      <c r="W1131" s="88" t="e">
        <f>IF($AA1131="Y",MIN(W1109:W1128),W1129-$X1131*W1133)</f>
        <v>#DIV/0!</v>
      </c>
      <c r="X1131" s="86">
        <v>1</v>
      </c>
      <c r="Y1131" s="64" t="s">
        <v>55</v>
      </c>
      <c r="Z1131" s="89"/>
      <c r="AA1131" s="90" t="s">
        <v>47</v>
      </c>
      <c r="AB1131" s="87"/>
      <c r="AR1131" s="63"/>
      <c r="AS1131" s="89"/>
      <c r="AT1131" s="89"/>
      <c r="AU1131" s="89"/>
      <c r="AV1131" s="77" t="s">
        <v>54</v>
      </c>
      <c r="AW1131" s="76" t="e">
        <f>AW1129-(AW1135*AW1133)</f>
        <v>#REF!</v>
      </c>
      <c r="AX1131" s="76" t="e">
        <f>AX1129-(AX1135*AW1133)</f>
        <v>#REF!</v>
      </c>
      <c r="AY1131" s="89"/>
      <c r="AZ1131" s="76" t="e">
        <f>AZ1129-(AZ1135*AZ1133)</f>
        <v>#REF!</v>
      </c>
      <c r="BA1131" s="76" t="e">
        <f>BA1129-(BA1135*AZ1133)</f>
        <v>#REF!</v>
      </c>
      <c r="BB1131" s="89"/>
      <c r="BC1131" s="76" t="e">
        <f>BC1129-(BC1135*BC1133)</f>
        <v>#REF!</v>
      </c>
      <c r="BD1131" s="76" t="e">
        <f>BD1129-(BD1135*BC1133)</f>
        <v>#REF!</v>
      </c>
      <c r="BE1131" s="89"/>
      <c r="BF1131" s="76" t="e">
        <f>BF1129-(BF1135*BF1133)</f>
        <v>#REF!</v>
      </c>
      <c r="BG1131" s="76" t="e">
        <f>BG1129-(BG1135*BF1133)</f>
        <v>#REF!</v>
      </c>
      <c r="BH1131" s="89"/>
      <c r="BI1131" s="76" t="e">
        <f>BI1129-(BI1135*BI1133)</f>
        <v>#REF!</v>
      </c>
      <c r="BJ1131" s="76" t="e">
        <f>BJ1129-(BJ1135*BI1133)</f>
        <v>#REF!</v>
      </c>
      <c r="BK1131" s="77"/>
      <c r="BL1131" s="76" t="e">
        <f>BL1129-(BL1135*BL1133)</f>
        <v>#DIV/0!</v>
      </c>
      <c r="BM1131" s="76" t="e">
        <f>BM1129-(BM1135*BL1133)</f>
        <v>#DIV/0!</v>
      </c>
      <c r="BN1131" s="89"/>
      <c r="BO1131" s="76" t="e">
        <f>BO1129-(BO1135*BO1133)</f>
        <v>#DIV/0!</v>
      </c>
      <c r="BP1131" s="76" t="e">
        <f>BP1129-(BP1135*BO1133)</f>
        <v>#DIV/0!</v>
      </c>
      <c r="BQ1131" s="89"/>
      <c r="BR1131" s="76" t="e">
        <f>BR1129-(BR1135*BR1133)</f>
        <v>#DIV/0!</v>
      </c>
      <c r="BS1131" s="76" t="e">
        <f>BS1129-(BS1135*BR1133)</f>
        <v>#DIV/0!</v>
      </c>
      <c r="BT1131" s="89"/>
      <c r="BU1131" s="76" t="e">
        <f>BU1129-(BU1135*BU1133)</f>
        <v>#DIV/0!</v>
      </c>
      <c r="BV1131" s="76" t="e">
        <f>BV1129-(BV1135*BU1133)</f>
        <v>#DIV/0!</v>
      </c>
      <c r="BW1131" s="89"/>
      <c r="BX1131" s="63"/>
    </row>
    <row r="1132" spans="1:76" s="59" customFormat="1" ht="14.25" x14ac:dyDescent="0.2">
      <c r="A1132" s="83"/>
      <c r="B1132" s="83"/>
      <c r="C1132" s="83"/>
      <c r="D1132" s="401"/>
      <c r="E1132" s="402"/>
      <c r="F1132" s="402"/>
      <c r="G1132" s="402"/>
      <c r="H1132" s="402"/>
      <c r="I1132" s="402"/>
      <c r="J1132" s="402"/>
      <c r="K1132" s="403"/>
      <c r="L1132" s="64"/>
      <c r="M1132" s="64"/>
      <c r="N1132" s="64"/>
      <c r="O1132" s="64"/>
      <c r="P1132" s="64"/>
      <c r="Q1132" s="64"/>
      <c r="R1132" s="64"/>
      <c r="S1132" s="64"/>
      <c r="T1132" s="77" t="s">
        <v>51</v>
      </c>
      <c r="U1132" s="88" t="e">
        <f>IF((0.67*U1133)&gt;U1129,"no","yes")</f>
        <v>#DIV/0!</v>
      </c>
      <c r="V1132" s="88" t="e">
        <f>IF((0.67*V1133)&gt;V1129,"no","yes")</f>
        <v>#DIV/0!</v>
      </c>
      <c r="W1132" s="88" t="e">
        <f>IF((0.67*W1133)&gt;W1129,"no","yes")</f>
        <v>#DIV/0!</v>
      </c>
      <c r="X1132" s="64"/>
      <c r="Y1132" s="64"/>
      <c r="Z1132" s="64"/>
      <c r="AB1132" s="87"/>
      <c r="AR1132" s="63"/>
      <c r="AS1132" s="64"/>
      <c r="AT1132" s="64"/>
      <c r="AU1132" s="360" t="s">
        <v>53</v>
      </c>
      <c r="AV1132" s="361"/>
      <c r="AW1132" s="86">
        <v>1</v>
      </c>
      <c r="AX1132" s="64"/>
      <c r="AY1132" s="64"/>
      <c r="AZ1132" s="86">
        <v>1</v>
      </c>
      <c r="BA1132" s="64"/>
      <c r="BB1132" s="64"/>
      <c r="BC1132" s="86">
        <v>1</v>
      </c>
      <c r="BD1132" s="64"/>
      <c r="BE1132" s="64"/>
      <c r="BF1132" s="86">
        <v>1</v>
      </c>
      <c r="BG1132" s="64"/>
      <c r="BH1132" s="64"/>
      <c r="BI1132" s="86">
        <v>1</v>
      </c>
      <c r="BJ1132" s="64"/>
      <c r="BK1132" s="77"/>
      <c r="BL1132" s="86">
        <v>1</v>
      </c>
      <c r="BM1132" s="64"/>
      <c r="BN1132" s="64"/>
      <c r="BO1132" s="86">
        <v>1</v>
      </c>
      <c r="BP1132" s="64"/>
      <c r="BQ1132" s="64"/>
      <c r="BR1132" s="86">
        <v>1</v>
      </c>
      <c r="BS1132" s="64"/>
      <c r="BT1132" s="64"/>
      <c r="BU1132" s="86">
        <v>1</v>
      </c>
      <c r="BV1132" s="64"/>
      <c r="BW1132" s="64"/>
      <c r="BX1132" s="63"/>
    </row>
    <row r="1133" spans="1:76" s="59" customFormat="1" ht="14.25" x14ac:dyDescent="0.2">
      <c r="A1133" s="83"/>
      <c r="B1133" s="83"/>
      <c r="C1133" s="83"/>
      <c r="D1133" s="401"/>
      <c r="E1133" s="402"/>
      <c r="F1133" s="402"/>
      <c r="G1133" s="402"/>
      <c r="H1133" s="402"/>
      <c r="I1133" s="402"/>
      <c r="J1133" s="402"/>
      <c r="K1133" s="403"/>
      <c r="L1133" s="64"/>
      <c r="M1133" s="64"/>
      <c r="N1133" s="64"/>
      <c r="O1133" s="64"/>
      <c r="P1133" s="64"/>
      <c r="Q1133" s="64"/>
      <c r="R1133" s="64"/>
      <c r="S1133" s="64"/>
      <c r="T1133" s="77" t="s">
        <v>50</v>
      </c>
      <c r="U1133" s="88" t="e">
        <f>_xlfn.STDEV.P(U1109:U1128)</f>
        <v>#DIV/0!</v>
      </c>
      <c r="V1133" s="88" t="e">
        <f t="array" ref="V1133">IF(U1137="Y",SQRT(SUM(IFERROR(O1109:O1128*(U1109:U1128-(V1129))^2,0))/((COUNTIFS(O1109:O1128,"&lt;&gt;"&amp;"")-1)/COUNTIFS(O1109:O1128,"&lt;&gt;"&amp;"")*SUM(O1109:O1128))),_xlfn.STDEV.P(V1109:V1128))</f>
        <v>#DIV/0!</v>
      </c>
      <c r="W1133" s="88" t="e">
        <f t="array" ref="W1133">SQRT(SUM(IFERROR(O1109:O1128*(U1109:U1128-(W1129))^2,0))/((COUNTIFS(O1109:O1128,"&lt;&gt;"&amp;"")-1)/COUNTIFS(O1109:O1128,"&lt;&gt;"&amp;"")*SUM(O1109:O1128)))</f>
        <v>#DIV/0!</v>
      </c>
      <c r="X1133" s="64"/>
      <c r="Y1133" s="64"/>
      <c r="Z1133" s="64"/>
      <c r="AB1133" s="87"/>
      <c r="AR1133" s="63"/>
      <c r="AS1133" s="64"/>
      <c r="AT1133" s="64"/>
      <c r="AU1133" s="360"/>
      <c r="AV1133" s="361"/>
      <c r="AW1133" s="86">
        <v>1</v>
      </c>
      <c r="AX1133" s="64"/>
      <c r="AY1133" s="64"/>
      <c r="AZ1133" s="86">
        <v>1</v>
      </c>
      <c r="BA1133" s="64"/>
      <c r="BB1133" s="64"/>
      <c r="BC1133" s="86">
        <v>1</v>
      </c>
      <c r="BD1133" s="64"/>
      <c r="BE1133" s="64"/>
      <c r="BF1133" s="86">
        <v>1</v>
      </c>
      <c r="BG1133" s="64"/>
      <c r="BH1133" s="64"/>
      <c r="BI1133" s="86">
        <v>1</v>
      </c>
      <c r="BJ1133" s="64"/>
      <c r="BK1133" s="77"/>
      <c r="BL1133" s="86">
        <v>1</v>
      </c>
      <c r="BM1133" s="64"/>
      <c r="BN1133" s="64"/>
      <c r="BO1133" s="86">
        <v>1</v>
      </c>
      <c r="BP1133" s="64"/>
      <c r="BQ1133" s="64"/>
      <c r="BR1133" s="86">
        <v>1</v>
      </c>
      <c r="BS1133" s="64"/>
      <c r="BT1133" s="64"/>
      <c r="BU1133" s="86">
        <v>1</v>
      </c>
      <c r="BV1133" s="64"/>
      <c r="BW1133" s="64"/>
      <c r="BX1133" s="63"/>
    </row>
    <row r="1134" spans="1:76" s="59" customFormat="1" x14ac:dyDescent="0.25">
      <c r="A1134" s="64"/>
      <c r="B1134" s="64"/>
      <c r="C1134" s="83"/>
      <c r="D1134" s="401"/>
      <c r="E1134" s="402"/>
      <c r="F1134" s="402"/>
      <c r="G1134" s="402"/>
      <c r="H1134" s="402"/>
      <c r="I1134" s="402"/>
      <c r="J1134" s="402"/>
      <c r="K1134" s="403"/>
      <c r="L1134" s="64"/>
      <c r="M1134" s="64"/>
      <c r="N1134" s="64"/>
      <c r="O1134" s="64"/>
      <c r="P1134" s="64"/>
      <c r="Q1134" s="64"/>
      <c r="R1134" s="64"/>
      <c r="S1134" s="64"/>
      <c r="T1134" s="73" t="s">
        <v>48</v>
      </c>
      <c r="U1134" s="85">
        <f>COUNTIF(U1109:U1128,"&gt;0")</f>
        <v>0</v>
      </c>
      <c r="V1134" s="85">
        <f>COUNTIF(V1109:V1128,"&gt;0")</f>
        <v>0</v>
      </c>
      <c r="W1134" s="81"/>
      <c r="X1134" s="84" t="s">
        <v>52</v>
      </c>
      <c r="Y1134" s="64"/>
      <c r="Z1134" s="64"/>
      <c r="AB1134" s="63"/>
      <c r="AR1134" s="63"/>
      <c r="AS1134" s="64"/>
      <c r="AT1134" s="64"/>
      <c r="AU1134" s="64"/>
      <c r="AV1134" s="77" t="s">
        <v>51</v>
      </c>
      <c r="AW1134" s="76" t="e">
        <f>IF((0.67*AW1135)&gt;AW1129,"no","yes")</f>
        <v>#REF!</v>
      </c>
      <c r="AX1134" s="76" t="e">
        <f>IF((0.67*AX1135)&gt;AX1129,"no","yes")</f>
        <v>#REF!</v>
      </c>
      <c r="AY1134" s="64"/>
      <c r="AZ1134" s="76" t="e">
        <f>IF((0.67*AZ1135)&gt;AZ1129,"no","yes")</f>
        <v>#REF!</v>
      </c>
      <c r="BA1134" s="76" t="e">
        <f>IF((0.67*BA1135)&gt;BA1129,"no","yes")</f>
        <v>#REF!</v>
      </c>
      <c r="BB1134" s="64"/>
      <c r="BC1134" s="76" t="e">
        <f>IF((0.67*BC1135)&gt;BC1129,"no","yes")</f>
        <v>#REF!</v>
      </c>
      <c r="BD1134" s="76" t="e">
        <f>IF((0.67*BD1135)&gt;BD1129,"no","yes")</f>
        <v>#REF!</v>
      </c>
      <c r="BE1134" s="64"/>
      <c r="BF1134" s="76" t="e">
        <f>IF((0.67*BF1135)&gt;BF1129,"no","yes")</f>
        <v>#REF!</v>
      </c>
      <c r="BG1134" s="76" t="e">
        <f>IF((0.67*BG1135)&gt;BG1129,"no","yes")</f>
        <v>#REF!</v>
      </c>
      <c r="BH1134" s="64"/>
      <c r="BI1134" s="76" t="e">
        <f>IF((0.67*BI1135)&gt;BI1129,"no","yes")</f>
        <v>#REF!</v>
      </c>
      <c r="BJ1134" s="76" t="e">
        <f>IF((0.67*BJ1135)&gt;BJ1129,"no","yes")</f>
        <v>#REF!</v>
      </c>
      <c r="BK1134" s="73"/>
      <c r="BL1134" s="76" t="e">
        <f>IF((0.67*BL1135)&gt;BL1129,"no","yes")</f>
        <v>#DIV/0!</v>
      </c>
      <c r="BM1134" s="76" t="e">
        <f>IF((0.67*BM1135)&gt;BM1129,"no","yes")</f>
        <v>#DIV/0!</v>
      </c>
      <c r="BN1134" s="64"/>
      <c r="BO1134" s="76" t="e">
        <f>IF((0.67*BO1135)&gt;BO1129,"no","yes")</f>
        <v>#DIV/0!</v>
      </c>
      <c r="BP1134" s="76" t="e">
        <f>IF((0.67*BP1135)&gt;BP1129,"no","yes")</f>
        <v>#DIV/0!</v>
      </c>
      <c r="BQ1134" s="64"/>
      <c r="BR1134" s="76" t="e">
        <f>IF((0.67*BR1135)&gt;BR1129,"no","yes")</f>
        <v>#DIV/0!</v>
      </c>
      <c r="BS1134" s="76" t="e">
        <f>IF((0.67*BS1135)&gt;BS1129,"no","yes")</f>
        <v>#DIV/0!</v>
      </c>
      <c r="BT1134" s="64"/>
      <c r="BU1134" s="76" t="e">
        <f>IF((0.67*BU1135)&gt;BU1129,"no","yes")</f>
        <v>#DIV/0!</v>
      </c>
      <c r="BV1134" s="76" t="e">
        <f>IF((0.67*BV1135)&gt;BV1129,"no","yes")</f>
        <v>#DIV/0!</v>
      </c>
      <c r="BW1134" s="64"/>
      <c r="BX1134" s="63"/>
    </row>
    <row r="1135" spans="1:76" s="59" customFormat="1" ht="14.25" x14ac:dyDescent="0.2">
      <c r="C1135" s="83"/>
      <c r="D1135" s="401"/>
      <c r="E1135" s="402"/>
      <c r="F1135" s="402"/>
      <c r="G1135" s="402"/>
      <c r="H1135" s="402"/>
      <c r="I1135" s="402"/>
      <c r="J1135" s="402"/>
      <c r="K1135" s="403"/>
      <c r="L1135" s="64"/>
      <c r="M1135" s="64"/>
      <c r="N1135" s="64"/>
      <c r="O1135" s="64"/>
      <c r="P1135" s="64"/>
      <c r="Q1135" s="64"/>
      <c r="R1135" s="64"/>
      <c r="S1135" s="64"/>
      <c r="T1135" s="64"/>
      <c r="U1135" s="82"/>
      <c r="V1135" s="81"/>
      <c r="W1135" s="81"/>
      <c r="X1135" s="80"/>
      <c r="Y1135" s="79"/>
      <c r="Z1135" s="78"/>
      <c r="AB1135" s="63"/>
      <c r="AR1135" s="63"/>
      <c r="AS1135" s="64"/>
      <c r="AT1135" s="64"/>
      <c r="AU1135" s="64"/>
      <c r="AV1135" s="77" t="s">
        <v>50</v>
      </c>
      <c r="AW1135" s="76" t="e">
        <f>_xlfn.STDEV.P(AW1109:AW1128)</f>
        <v>#REF!</v>
      </c>
      <c r="AX1135" s="76" t="e">
        <f>_xlfn.STDEV.P(AX1109:AX1128)</f>
        <v>#REF!</v>
      </c>
      <c r="AY1135" s="64"/>
      <c r="AZ1135" s="76" t="e">
        <f>_xlfn.STDEV.P(AZ1109:AZ1128)</f>
        <v>#REF!</v>
      </c>
      <c r="BA1135" s="76" t="e">
        <f>_xlfn.STDEV.P(BA1109:BA1128)</f>
        <v>#REF!</v>
      </c>
      <c r="BB1135" s="64"/>
      <c r="BC1135" s="76" t="e">
        <f>_xlfn.STDEV.P(BC1109:BC1128)</f>
        <v>#REF!</v>
      </c>
      <c r="BD1135" s="76" t="e">
        <f>_xlfn.STDEV.P(BD1109:BD1128)</f>
        <v>#REF!</v>
      </c>
      <c r="BE1135" s="64"/>
      <c r="BF1135" s="76" t="e">
        <f>_xlfn.STDEV.P(BF1109:BF1128)</f>
        <v>#REF!</v>
      </c>
      <c r="BG1135" s="76" t="e">
        <f>_xlfn.STDEV.P(BG1109:BG1128)</f>
        <v>#REF!</v>
      </c>
      <c r="BH1135" s="64"/>
      <c r="BI1135" s="76" t="e">
        <f>_xlfn.STDEV.P(BI1109:BI1128)</f>
        <v>#REF!</v>
      </c>
      <c r="BJ1135" s="76" t="e">
        <f>_xlfn.STDEV.P(BJ1109:BJ1128)</f>
        <v>#REF!</v>
      </c>
      <c r="BK1135" s="64"/>
      <c r="BL1135" s="76" t="e">
        <f>_xlfn.STDEV.P(BL1109:BL1128)</f>
        <v>#DIV/0!</v>
      </c>
      <c r="BM1135" s="76" t="e">
        <f>_xlfn.STDEV.P(BM1109:BM1128)</f>
        <v>#DIV/0!</v>
      </c>
      <c r="BN1135" s="64"/>
      <c r="BO1135" s="76" t="e">
        <f>_xlfn.STDEV.P(BO1109:BO1128)</f>
        <v>#DIV/0!</v>
      </c>
      <c r="BP1135" s="76" t="e">
        <f>_xlfn.STDEV.P(BP1109:BP1128)</f>
        <v>#DIV/0!</v>
      </c>
      <c r="BQ1135" s="64"/>
      <c r="BR1135" s="76" t="e">
        <f>_xlfn.STDEV.P(BR1109:BR1128)</f>
        <v>#DIV/0!</v>
      </c>
      <c r="BS1135" s="76" t="e">
        <f>_xlfn.STDEV.P(BS1109:BS1128)</f>
        <v>#DIV/0!</v>
      </c>
      <c r="BT1135" s="64"/>
      <c r="BU1135" s="76" t="e">
        <f>_xlfn.STDEV.P(BU1109:BU1128)</f>
        <v>#DIV/0!</v>
      </c>
      <c r="BV1135" s="76" t="e">
        <f>_xlfn.STDEV.P(BV1109:BV1128)</f>
        <v>#DIV/0!</v>
      </c>
      <c r="BX1135" s="63"/>
    </row>
    <row r="1136" spans="1:76" s="59" customFormat="1" x14ac:dyDescent="0.2">
      <c r="A1136" s="75" t="str">
        <f ca="1">HYPERLINK("#"&amp;"'"&amp;A$2&amp;"'!a1","Back to top")</f>
        <v>Back to top</v>
      </c>
      <c r="B1136" s="75"/>
      <c r="C1136" s="64"/>
      <c r="D1136" s="404"/>
      <c r="E1136" s="405"/>
      <c r="F1136" s="405"/>
      <c r="G1136" s="405"/>
      <c r="H1136" s="405"/>
      <c r="I1136" s="405"/>
      <c r="J1136" s="405"/>
      <c r="K1136" s="406"/>
      <c r="U1136" s="74" t="s">
        <v>49</v>
      </c>
      <c r="W1136" s="64"/>
      <c r="X1136" s="70"/>
      <c r="Y1136" s="69"/>
      <c r="Z1136" s="68"/>
      <c r="AB1136" s="63"/>
      <c r="AR1136" s="63"/>
      <c r="AS1136" s="64"/>
      <c r="AT1136" s="64"/>
      <c r="AU1136" s="64"/>
      <c r="AV1136" s="73" t="s">
        <v>48</v>
      </c>
      <c r="AW1136" s="72">
        <f>COUNTIF(AW1109:AW1128,"&gt;0")</f>
        <v>0</v>
      </c>
      <c r="AX1136" s="72">
        <f>COUNTIF(AX1109:AX1128,"&gt;0")</f>
        <v>0</v>
      </c>
      <c r="AY1136" s="64"/>
      <c r="AZ1136" s="72">
        <f>COUNTIF(AZ1109:AZ1128,"&gt;0")</f>
        <v>0</v>
      </c>
      <c r="BA1136" s="72">
        <f>COUNTIF(BA1109:BA1128,"&gt;0")</f>
        <v>0</v>
      </c>
      <c r="BB1136" s="64"/>
      <c r="BC1136" s="72">
        <f>COUNTIF(BC1109:BC1128,"&gt;0")</f>
        <v>0</v>
      </c>
      <c r="BD1136" s="72">
        <f>COUNTIF(BD1109:BD1128,"&gt;0")</f>
        <v>0</v>
      </c>
      <c r="BE1136" s="64"/>
      <c r="BF1136" s="72">
        <f>COUNTIF(BF1109:BF1128,"&gt;0")</f>
        <v>0</v>
      </c>
      <c r="BG1136" s="72">
        <f>COUNTIF(BG1109:BG1128,"&gt;0")</f>
        <v>0</v>
      </c>
      <c r="BH1136" s="64"/>
      <c r="BI1136" s="72">
        <f>COUNTIF(BI1109:BI1128,"&gt;0")</f>
        <v>0</v>
      </c>
      <c r="BJ1136" s="72">
        <f>COUNTIF(BJ1109:BJ1128,"&gt;0")</f>
        <v>0</v>
      </c>
      <c r="BK1136" s="64"/>
      <c r="BL1136" s="72">
        <f>COUNTIF(BL1109:BL1128,"&gt;0")</f>
        <v>0</v>
      </c>
      <c r="BM1136" s="72">
        <f>COUNTIF(BM1109:BM1128,"&gt;0")</f>
        <v>0</v>
      </c>
      <c r="BN1136" s="64"/>
      <c r="BO1136" s="72">
        <f>COUNTIF(BO1109:BO1128,"&gt;0")</f>
        <v>0</v>
      </c>
      <c r="BP1136" s="72">
        <f>COUNTIF(BP1109:BP1128,"&gt;0")</f>
        <v>0</v>
      </c>
      <c r="BQ1136" s="64"/>
      <c r="BR1136" s="72">
        <f>COUNTIF(BR1109:BR1128,"&gt;0")</f>
        <v>0</v>
      </c>
      <c r="BS1136" s="72">
        <f>COUNTIF(BS1109:BS1128,"&gt;0")</f>
        <v>0</v>
      </c>
      <c r="BT1136" s="64"/>
      <c r="BU1136" s="72">
        <f>COUNTIF(BU1109:BU1128,"&gt;0")</f>
        <v>0</v>
      </c>
      <c r="BV1136" s="72">
        <f>COUNTIF(BV1109:BV1128,"&gt;0")</f>
        <v>0</v>
      </c>
      <c r="BX1136" s="63"/>
    </row>
    <row r="1137" spans="1:76" s="59" customFormat="1" ht="14.25" x14ac:dyDescent="0.2">
      <c r="A1137" s="75"/>
      <c r="B1137" s="75"/>
      <c r="C1137" s="64"/>
      <c r="D1137" s="135"/>
      <c r="E1137" s="135"/>
      <c r="F1137" s="135"/>
      <c r="G1137" s="135"/>
      <c r="H1137" s="135"/>
      <c r="I1137" s="135"/>
      <c r="J1137" s="135"/>
      <c r="K1137" s="135"/>
      <c r="U1137" s="71" t="s">
        <v>47</v>
      </c>
      <c r="W1137" s="64"/>
      <c r="X1137" s="70"/>
      <c r="Y1137" s="69"/>
      <c r="Z1137" s="68"/>
      <c r="AB1137" s="63"/>
      <c r="AR1137" s="63"/>
      <c r="BX1137" s="63"/>
    </row>
    <row r="1138" spans="1:76" s="59" customFormat="1" ht="14.25" x14ac:dyDescent="0.2">
      <c r="A1138" s="75"/>
      <c r="B1138" s="75"/>
      <c r="C1138" s="64"/>
      <c r="D1138" s="135"/>
      <c r="E1138" s="135"/>
      <c r="F1138" s="135"/>
      <c r="G1138" s="135"/>
      <c r="H1138" s="135"/>
      <c r="I1138" s="135"/>
      <c r="J1138" s="135"/>
      <c r="K1138" s="135"/>
      <c r="W1138" s="64"/>
      <c r="X1138" s="67"/>
      <c r="Y1138" s="66"/>
      <c r="Z1138" s="65"/>
      <c r="AB1138" s="63"/>
      <c r="AR1138" s="63"/>
      <c r="BX1138" s="63"/>
    </row>
    <row r="1139" spans="1:76" s="59" customFormat="1" ht="18" x14ac:dyDescent="0.25">
      <c r="W1139" s="64"/>
      <c r="X1139" s="64"/>
      <c r="Y1139" s="64"/>
      <c r="Z1139" s="64"/>
      <c r="AB1139" s="63"/>
      <c r="AR1139" s="60"/>
      <c r="AS1139" s="62"/>
      <c r="AT1139" s="62"/>
      <c r="AU1139" s="61"/>
      <c r="AV1139" s="61"/>
      <c r="AW1139" s="61"/>
      <c r="AX1139" s="61"/>
      <c r="AY1139" s="61"/>
      <c r="AZ1139" s="61"/>
      <c r="BA1139" s="61"/>
      <c r="BB1139" s="61"/>
      <c r="BC1139" s="61"/>
      <c r="BD1139" s="61"/>
      <c r="BE1139" s="61"/>
      <c r="BF1139" s="61"/>
      <c r="BG1139" s="61"/>
      <c r="BH1139" s="61"/>
      <c r="BI1139" s="61"/>
      <c r="BJ1139" s="61"/>
      <c r="BK1139" s="61"/>
      <c r="BL1139" s="61"/>
      <c r="BM1139" s="61"/>
      <c r="BN1139" s="61"/>
      <c r="BO1139" s="61"/>
      <c r="BP1139" s="61"/>
      <c r="BQ1139" s="61"/>
      <c r="BR1139" s="61"/>
      <c r="BS1139" s="61"/>
      <c r="BT1139" s="61"/>
      <c r="BU1139" s="61"/>
      <c r="BV1139" s="61"/>
      <c r="BW1139" s="61"/>
      <c r="BX1139" s="60"/>
    </row>
    <row r="1140" spans="1:76" s="59" customFormat="1" ht="14.25" x14ac:dyDescent="0.2">
      <c r="AB1140" s="63"/>
      <c r="AR1140" s="63"/>
      <c r="BX1140" s="63"/>
    </row>
    <row r="1141" spans="1:76" s="2" customFormat="1" ht="15.75" x14ac:dyDescent="0.25">
      <c r="A1141" s="134">
        <f>1+A1106</f>
        <v>31</v>
      </c>
      <c r="B1141" s="134"/>
      <c r="C1141" s="133" t="s">
        <v>97</v>
      </c>
      <c r="D1141" s="132"/>
      <c r="E1141" s="132"/>
      <c r="F1141" s="132"/>
      <c r="G1141" s="132"/>
      <c r="H1141" s="132"/>
      <c r="K1141" s="132"/>
      <c r="L1141" s="132"/>
      <c r="M1141" s="131"/>
      <c r="N1141" s="131"/>
      <c r="O1141" s="131"/>
      <c r="AS1141" s="130">
        <f>A1141</f>
        <v>31</v>
      </c>
      <c r="AT1141" s="130" t="str">
        <f>C1141</f>
        <v>VARIABLE31</v>
      </c>
    </row>
    <row r="1142" spans="1:76" s="59" customFormat="1" x14ac:dyDescent="0.25">
      <c r="A1142" s="83"/>
      <c r="B1142" s="83"/>
      <c r="C1142" s="83"/>
      <c r="D1142" s="129"/>
      <c r="E1142" s="129"/>
      <c r="F1142" s="129"/>
      <c r="G1142" s="129"/>
      <c r="H1142" s="129"/>
      <c r="K1142" s="129"/>
      <c r="L1142" s="129"/>
      <c r="M1142" s="64"/>
      <c r="N1142" s="64"/>
      <c r="O1142" s="64"/>
      <c r="AB1142" s="63"/>
      <c r="AR1142" s="63"/>
      <c r="AS1142" s="89"/>
      <c r="AT1142" s="89"/>
      <c r="AU1142" s="89"/>
      <c r="AV1142" s="89"/>
      <c r="AW1142" s="128" t="e">
        <f>IF($AV$45="Region",'[1]Advanced Controls'!$A$59,'[1]AEZ Data'!$A$78)</f>
        <v>#REF!</v>
      </c>
      <c r="AX1142" s="128"/>
      <c r="AY1142" s="89"/>
      <c r="AZ1142" s="128" t="e">
        <f>IF($AV$45="Region",'[1]Advanced Controls'!$A$60,'[1]AEZ Data'!$A$80)</f>
        <v>#REF!</v>
      </c>
      <c r="BA1142" s="128"/>
      <c r="BB1142" s="89"/>
      <c r="BC1142" s="128" t="e">
        <f>IF($AV$45="Region",'[1]Advanced Controls'!$A$61,'[1]AEZ Data'!$A$79)</f>
        <v>#REF!</v>
      </c>
      <c r="BD1142" s="128"/>
      <c r="BE1142" s="89"/>
      <c r="BF1142" s="128" t="e">
        <f>IF($AV$45="Region",'[1]Advanced Controls'!$A$62,'[1]AEZ Data'!$A$81)</f>
        <v>#REF!</v>
      </c>
      <c r="BG1142" s="128"/>
      <c r="BH1142" s="89"/>
      <c r="BI1142" s="128" t="e">
        <f>IF($AV$45="Region",'[1]Advanced Controls'!$A$63,'[1]AEZ Data'!$A$82)</f>
        <v>#REF!</v>
      </c>
      <c r="BJ1142" s="128"/>
      <c r="BK1142" s="89"/>
      <c r="BL1142" s="128" t="s">
        <v>90</v>
      </c>
      <c r="BM1142" s="128"/>
      <c r="BN1142" s="89"/>
      <c r="BO1142" s="128" t="s">
        <v>89</v>
      </c>
      <c r="BP1142" s="128"/>
      <c r="BQ1142" s="89"/>
      <c r="BR1142" s="128" t="s">
        <v>88</v>
      </c>
      <c r="BS1142" s="128"/>
      <c r="BT1142" s="89"/>
      <c r="BU1142" s="128" t="s">
        <v>87</v>
      </c>
      <c r="BV1142" s="128"/>
      <c r="BW1142" s="89"/>
      <c r="BX1142" s="63"/>
    </row>
    <row r="1143" spans="1:76" s="59" customFormat="1" ht="45.75" thickBot="1" x14ac:dyDescent="0.3">
      <c r="A1143" s="92" t="s">
        <v>86</v>
      </c>
      <c r="B1143" s="127" t="s">
        <v>85</v>
      </c>
      <c r="C1143" s="124" t="s">
        <v>84</v>
      </c>
      <c r="D1143" s="126" t="s">
        <v>83</v>
      </c>
      <c r="E1143" s="126" t="s">
        <v>82</v>
      </c>
      <c r="F1143" s="124" t="s">
        <v>81</v>
      </c>
      <c r="G1143" s="125" t="s">
        <v>80</v>
      </c>
      <c r="H1143" s="124" t="s">
        <v>79</v>
      </c>
      <c r="I1143" s="124" t="s">
        <v>78</v>
      </c>
      <c r="J1143" s="124" t="s">
        <v>77</v>
      </c>
      <c r="K1143" s="123" t="s">
        <v>76</v>
      </c>
      <c r="L1143" s="122" t="s">
        <v>75</v>
      </c>
      <c r="M1143" s="121" t="s">
        <v>74</v>
      </c>
      <c r="N1143" s="119" t="s">
        <v>73</v>
      </c>
      <c r="O1143" s="120" t="s">
        <v>72</v>
      </c>
      <c r="P1143" s="119" t="s">
        <v>71</v>
      </c>
      <c r="Q1143" s="441"/>
      <c r="R1143" s="441"/>
      <c r="S1143" s="114"/>
      <c r="T1143" s="118" t="s">
        <v>70</v>
      </c>
      <c r="U1143" s="117" t="s">
        <v>66</v>
      </c>
      <c r="V1143" s="117" t="s">
        <v>65</v>
      </c>
      <c r="W1143" s="117" t="s">
        <v>69</v>
      </c>
      <c r="X1143" s="116" t="s">
        <v>68</v>
      </c>
      <c r="Y1143" s="114"/>
      <c r="Z1143" s="114"/>
      <c r="AB1143" s="63"/>
      <c r="AR1143" s="63"/>
      <c r="AS1143" s="114"/>
      <c r="AT1143" s="114"/>
      <c r="AU1143" s="116" t="s">
        <v>67</v>
      </c>
      <c r="AV1143" s="114"/>
      <c r="AW1143" s="115" t="s">
        <v>66</v>
      </c>
      <c r="AX1143" s="115" t="s">
        <v>65</v>
      </c>
      <c r="AY1143" s="114"/>
      <c r="AZ1143" s="115" t="s">
        <v>66</v>
      </c>
      <c r="BA1143" s="115" t="s">
        <v>65</v>
      </c>
      <c r="BB1143" s="114"/>
      <c r="BC1143" s="115" t="s">
        <v>66</v>
      </c>
      <c r="BD1143" s="115" t="s">
        <v>65</v>
      </c>
      <c r="BE1143" s="114"/>
      <c r="BF1143" s="115" t="s">
        <v>66</v>
      </c>
      <c r="BG1143" s="115" t="s">
        <v>65</v>
      </c>
      <c r="BH1143" s="114"/>
      <c r="BI1143" s="115" t="s">
        <v>66</v>
      </c>
      <c r="BJ1143" s="115" t="s">
        <v>65</v>
      </c>
      <c r="BK1143" s="114"/>
      <c r="BL1143" s="115" t="s">
        <v>66</v>
      </c>
      <c r="BM1143" s="115" t="s">
        <v>65</v>
      </c>
      <c r="BN1143" s="114"/>
      <c r="BO1143" s="115" t="s">
        <v>66</v>
      </c>
      <c r="BP1143" s="115" t="s">
        <v>65</v>
      </c>
      <c r="BQ1143" s="114"/>
      <c r="BR1143" s="115" t="s">
        <v>66</v>
      </c>
      <c r="BS1143" s="115" t="s">
        <v>65</v>
      </c>
      <c r="BT1143" s="114"/>
      <c r="BU1143" s="115" t="s">
        <v>66</v>
      </c>
      <c r="BV1143" s="115" t="s">
        <v>65</v>
      </c>
      <c r="BW1143" s="114"/>
      <c r="BX1143" s="63"/>
    </row>
    <row r="1144" spans="1:76" s="59" customFormat="1" x14ac:dyDescent="0.25">
      <c r="A1144" s="83">
        <v>1</v>
      </c>
      <c r="B1144" s="109" t="str">
        <f t="shared" ref="B1144:B1163" si="702">CONCATENATE(E1144,": ",C1144)</f>
        <v xml:space="preserve">: </v>
      </c>
      <c r="C1144" s="108"/>
      <c r="D1144" s="108"/>
      <c r="E1144" s="108"/>
      <c r="F1144" s="113"/>
      <c r="G1144" s="108"/>
      <c r="H1144" s="107"/>
      <c r="I1144" s="106"/>
      <c r="J1144" s="106"/>
      <c r="K1144" s="110"/>
      <c r="L1144" s="110"/>
      <c r="M1144" s="111"/>
      <c r="N1144" s="105"/>
      <c r="O1144" s="105"/>
      <c r="P1144" s="104"/>
      <c r="Q1144" s="440"/>
      <c r="R1144" s="440"/>
      <c r="S1144" s="64"/>
      <c r="T1144" s="103"/>
      <c r="U1144" s="101" t="str">
        <f t="shared" ref="U1144:U1163" si="703">IF(T1144="Y","",IF(AND(M1144="",K1144=""),"",IF(M1144="",K1144,M1144)))</f>
        <v/>
      </c>
      <c r="V1144" s="102" t="str">
        <f t="shared" ref="V1144:V1163" si="704">IF(U1144="","",IF($U$1172="Y",W1144,IF(U1144&gt;=$U$1164-$AD$36*$U$1168,IF(U1144&lt;=$U$1164+$AD$36*$U$1168,U1144,""),"")))</f>
        <v/>
      </c>
      <c r="W1144" s="101" t="str">
        <f t="shared" ref="W1144:W1163" si="705">IF(T1144="Y","",IF(AND(M1144="",K1144=""),"",IF(M1144="",K1144*O1144,M1144*O1144)))</f>
        <v/>
      </c>
      <c r="X1144" s="100" t="str">
        <f t="shared" ref="X1144:X1163" si="706">IF(AND(N1144="",L1144=""),"",IF(N1144="",L1144,N1144))</f>
        <v/>
      </c>
      <c r="Y1144" s="89"/>
      <c r="Z1144" s="89"/>
      <c r="AB1144" s="63"/>
      <c r="AR1144" s="63"/>
      <c r="AS1144" s="89"/>
      <c r="AT1144" s="89"/>
      <c r="AU1144" s="112" t="str">
        <f>$W1144</f>
        <v/>
      </c>
      <c r="AV1144" s="89"/>
      <c r="AW1144" s="98" t="e">
        <f t="shared" ref="AW1144:AW1163" si="707">IF($AV$45="region",IF($E1144=AW$763,$U1144,""),IF($G1144=AW$763,$U1144,""))</f>
        <v>#REF!</v>
      </c>
      <c r="AX1144" s="98" t="e">
        <f t="shared" ref="AX1144:AX1163" si="708">IF($AV$45="Region",IF($E1144=AW$763,$V1144,""),IF($G1144=AW$763,$V1144,""))</f>
        <v>#REF!</v>
      </c>
      <c r="AY1144" s="89"/>
      <c r="AZ1144" s="98" t="e">
        <f t="shared" ref="AZ1144:AZ1163" si="709">IF($AV$45="region",IF($E1144=AZ$763,$U1144,""),IF($G1144=AZ$763,$U1144,""))</f>
        <v>#REF!</v>
      </c>
      <c r="BA1144" s="98" t="e">
        <f t="shared" ref="BA1144:BA1163" si="710">IF($AV$45="Region",IF($E1144=AZ$763,$V1144,""),IF($G1144=AZ$763,$V1144,""))</f>
        <v>#REF!</v>
      </c>
      <c r="BB1144" s="89"/>
      <c r="BC1144" s="98" t="e">
        <f t="shared" ref="BC1144:BC1163" si="711">IF($AV$45="region",IF($E1144=BC$763,$U1144,""),IF($G1144=BC$763,$U1144,""))</f>
        <v>#REF!</v>
      </c>
      <c r="BD1144" s="98" t="e">
        <f t="shared" ref="BD1144:BD1163" si="712">IF($AV$45="Region",IF($E1144=BC$763,$V1144,""),IF($G1144=BC$763,$V1144,""))</f>
        <v>#REF!</v>
      </c>
      <c r="BE1144" s="89"/>
      <c r="BF1144" s="98" t="e">
        <f t="shared" ref="BF1144:BF1163" si="713">IF($AV$45="region",IF($E1144=BF$763,$U1144,""),IF($G1144=BF$763,$U1144,""))</f>
        <v>#REF!</v>
      </c>
      <c r="BG1144" s="98" t="e">
        <f t="shared" ref="BG1144:BG1163" si="714">IF($AV$45="Region",IF($E1144=BF$763,$V1144,""),IF($G1144=BF$763,$V1144,""))</f>
        <v>#REF!</v>
      </c>
      <c r="BH1144" s="89"/>
      <c r="BI1144" s="98" t="e">
        <f t="shared" ref="BI1144:BI1163" si="715">IF($AV$45="region",IF($E1144=BI$763,$U1144,""),IF($G1144=BI$763,$U1144,""))</f>
        <v>#REF!</v>
      </c>
      <c r="BJ1144" s="98" t="e">
        <f t="shared" ref="BJ1144:BJ1163" si="716">IF($AV$45="Region",IF($E1144=BI$763,$V1144,""),IF($G1144=BI$763,$V1144,""))</f>
        <v>#REF!</v>
      </c>
      <c r="BK1144" s="89"/>
      <c r="BL1144" s="98" t="str">
        <f t="shared" ref="BL1144:BL1163" si="717">IF($E1144=$BL$48,U1144,"")</f>
        <v/>
      </c>
      <c r="BM1144" s="98" t="str">
        <f t="shared" ref="BM1144:BM1163" si="718">IF($E1144=$BL$48,V1144,"")</f>
        <v/>
      </c>
      <c r="BN1144" s="89"/>
      <c r="BO1144" s="98" t="str">
        <f t="shared" ref="BO1144:BO1163" si="719">IF($E1144=$BO$48,U1144,"")</f>
        <v/>
      </c>
      <c r="BP1144" s="98" t="str">
        <f t="shared" ref="BP1144:BP1163" si="720">IF($E1144=$BO$48,V1144,"")</f>
        <v/>
      </c>
      <c r="BQ1144" s="89"/>
      <c r="BR1144" s="98" t="str">
        <f t="shared" ref="BR1144:BR1163" si="721">IF($E1144=$BR$48,U1144,"")</f>
        <v/>
      </c>
      <c r="BS1144" s="98" t="str">
        <f t="shared" ref="BS1144:BS1163" si="722">IF($E1144=$BR$48,V1144,"")</f>
        <v/>
      </c>
      <c r="BT1144" s="89"/>
      <c r="BU1144" s="98" t="str">
        <f t="shared" ref="BU1144:BU1163" si="723">IF($E1144=$BU$48,U1144,"")</f>
        <v/>
      </c>
      <c r="BV1144" s="98" t="str">
        <f t="shared" ref="BV1144:BV1163" si="724">IF($E1144=$BU$48,V1144,"")</f>
        <v/>
      </c>
      <c r="BW1144" s="89"/>
      <c r="BX1144" s="63"/>
    </row>
    <row r="1145" spans="1:76" s="59" customFormat="1" x14ac:dyDescent="0.25">
      <c r="A1145" s="83">
        <v>2</v>
      </c>
      <c r="B1145" s="109" t="str">
        <f t="shared" si="702"/>
        <v xml:space="preserve">: </v>
      </c>
      <c r="C1145" s="108"/>
      <c r="D1145" s="108"/>
      <c r="E1145" s="108"/>
      <c r="F1145" s="108"/>
      <c r="G1145" s="108"/>
      <c r="H1145" s="107"/>
      <c r="I1145" s="106"/>
      <c r="J1145" s="106"/>
      <c r="K1145" s="105"/>
      <c r="L1145" s="110"/>
      <c r="M1145" s="111"/>
      <c r="N1145" s="105"/>
      <c r="O1145" s="105"/>
      <c r="P1145" s="104"/>
      <c r="Q1145" s="440"/>
      <c r="R1145" s="440"/>
      <c r="S1145" s="64"/>
      <c r="T1145" s="103"/>
      <c r="U1145" s="101" t="str">
        <f t="shared" si="703"/>
        <v/>
      </c>
      <c r="V1145" s="102" t="str">
        <f t="shared" si="704"/>
        <v/>
      </c>
      <c r="W1145" s="101" t="str">
        <f t="shared" si="705"/>
        <v/>
      </c>
      <c r="X1145" s="100" t="str">
        <f t="shared" si="706"/>
        <v/>
      </c>
      <c r="Y1145" s="89"/>
      <c r="Z1145" s="89"/>
      <c r="AB1145" s="63"/>
      <c r="AR1145" s="63"/>
      <c r="AS1145" s="89"/>
      <c r="AT1145" s="89"/>
      <c r="AU1145" s="99"/>
      <c r="AV1145" s="89"/>
      <c r="AW1145" s="98" t="e">
        <f t="shared" si="707"/>
        <v>#REF!</v>
      </c>
      <c r="AX1145" s="98" t="e">
        <f t="shared" si="708"/>
        <v>#REF!</v>
      </c>
      <c r="AY1145" s="89"/>
      <c r="AZ1145" s="98" t="e">
        <f t="shared" si="709"/>
        <v>#REF!</v>
      </c>
      <c r="BA1145" s="98" t="e">
        <f t="shared" si="710"/>
        <v>#REF!</v>
      </c>
      <c r="BB1145" s="89"/>
      <c r="BC1145" s="98" t="e">
        <f t="shared" si="711"/>
        <v>#REF!</v>
      </c>
      <c r="BD1145" s="98" t="e">
        <f t="shared" si="712"/>
        <v>#REF!</v>
      </c>
      <c r="BE1145" s="89"/>
      <c r="BF1145" s="98" t="e">
        <f t="shared" si="713"/>
        <v>#REF!</v>
      </c>
      <c r="BG1145" s="98" t="e">
        <f t="shared" si="714"/>
        <v>#REF!</v>
      </c>
      <c r="BH1145" s="89"/>
      <c r="BI1145" s="98" t="e">
        <f t="shared" si="715"/>
        <v>#REF!</v>
      </c>
      <c r="BJ1145" s="98" t="e">
        <f t="shared" si="716"/>
        <v>#REF!</v>
      </c>
      <c r="BK1145" s="89"/>
      <c r="BL1145" s="98" t="str">
        <f t="shared" si="717"/>
        <v/>
      </c>
      <c r="BM1145" s="98" t="str">
        <f t="shared" si="718"/>
        <v/>
      </c>
      <c r="BN1145" s="89"/>
      <c r="BO1145" s="98" t="str">
        <f t="shared" si="719"/>
        <v/>
      </c>
      <c r="BP1145" s="98" t="str">
        <f t="shared" si="720"/>
        <v/>
      </c>
      <c r="BQ1145" s="89"/>
      <c r="BR1145" s="98" t="str">
        <f t="shared" si="721"/>
        <v/>
      </c>
      <c r="BS1145" s="98" t="str">
        <f t="shared" si="722"/>
        <v/>
      </c>
      <c r="BT1145" s="89"/>
      <c r="BU1145" s="98" t="str">
        <f t="shared" si="723"/>
        <v/>
      </c>
      <c r="BV1145" s="98" t="str">
        <f t="shared" si="724"/>
        <v/>
      </c>
      <c r="BW1145" s="89"/>
      <c r="BX1145" s="63"/>
    </row>
    <row r="1146" spans="1:76" s="59" customFormat="1" x14ac:dyDescent="0.25">
      <c r="A1146" s="83">
        <v>3</v>
      </c>
      <c r="B1146" s="109" t="str">
        <f t="shared" si="702"/>
        <v xml:space="preserve">: </v>
      </c>
      <c r="C1146" s="106"/>
      <c r="D1146" s="106"/>
      <c r="E1146" s="108"/>
      <c r="F1146" s="106"/>
      <c r="G1146" s="108"/>
      <c r="H1146" s="107"/>
      <c r="I1146" s="106"/>
      <c r="J1146" s="106"/>
      <c r="K1146" s="104"/>
      <c r="L1146" s="110"/>
      <c r="M1146" s="111"/>
      <c r="N1146" s="105"/>
      <c r="O1146" s="105"/>
      <c r="P1146" s="104"/>
      <c r="Q1146" s="440"/>
      <c r="R1146" s="440"/>
      <c r="S1146" s="64"/>
      <c r="T1146" s="103"/>
      <c r="U1146" s="101" t="str">
        <f t="shared" si="703"/>
        <v/>
      </c>
      <c r="V1146" s="102" t="str">
        <f t="shared" si="704"/>
        <v/>
      </c>
      <c r="W1146" s="101" t="str">
        <f t="shared" si="705"/>
        <v/>
      </c>
      <c r="X1146" s="100" t="str">
        <f t="shared" si="706"/>
        <v/>
      </c>
      <c r="Y1146" s="89"/>
      <c r="Z1146" s="89"/>
      <c r="AB1146" s="63"/>
      <c r="AR1146" s="63"/>
      <c r="AS1146" s="89"/>
      <c r="AT1146" s="89"/>
      <c r="AU1146" s="64"/>
      <c r="AV1146" s="89"/>
      <c r="AW1146" s="98" t="e">
        <f t="shared" si="707"/>
        <v>#REF!</v>
      </c>
      <c r="AX1146" s="98" t="e">
        <f t="shared" si="708"/>
        <v>#REF!</v>
      </c>
      <c r="AY1146" s="89"/>
      <c r="AZ1146" s="98" t="e">
        <f t="shared" si="709"/>
        <v>#REF!</v>
      </c>
      <c r="BA1146" s="98" t="e">
        <f t="shared" si="710"/>
        <v>#REF!</v>
      </c>
      <c r="BB1146" s="89"/>
      <c r="BC1146" s="98" t="e">
        <f t="shared" si="711"/>
        <v>#REF!</v>
      </c>
      <c r="BD1146" s="98" t="e">
        <f t="shared" si="712"/>
        <v>#REF!</v>
      </c>
      <c r="BE1146" s="89"/>
      <c r="BF1146" s="98" t="e">
        <f t="shared" si="713"/>
        <v>#REF!</v>
      </c>
      <c r="BG1146" s="98" t="e">
        <f t="shared" si="714"/>
        <v>#REF!</v>
      </c>
      <c r="BH1146" s="89"/>
      <c r="BI1146" s="98" t="e">
        <f t="shared" si="715"/>
        <v>#REF!</v>
      </c>
      <c r="BJ1146" s="98" t="e">
        <f t="shared" si="716"/>
        <v>#REF!</v>
      </c>
      <c r="BK1146" s="89"/>
      <c r="BL1146" s="98" t="str">
        <f t="shared" si="717"/>
        <v/>
      </c>
      <c r="BM1146" s="98" t="str">
        <f t="shared" si="718"/>
        <v/>
      </c>
      <c r="BN1146" s="89"/>
      <c r="BO1146" s="98" t="str">
        <f t="shared" si="719"/>
        <v/>
      </c>
      <c r="BP1146" s="98" t="str">
        <f t="shared" si="720"/>
        <v/>
      </c>
      <c r="BQ1146" s="89"/>
      <c r="BR1146" s="98" t="str">
        <f t="shared" si="721"/>
        <v/>
      </c>
      <c r="BS1146" s="98" t="str">
        <f t="shared" si="722"/>
        <v/>
      </c>
      <c r="BT1146" s="89"/>
      <c r="BU1146" s="98" t="str">
        <f t="shared" si="723"/>
        <v/>
      </c>
      <c r="BV1146" s="98" t="str">
        <f t="shared" si="724"/>
        <v/>
      </c>
      <c r="BW1146" s="89"/>
      <c r="BX1146" s="63"/>
    </row>
    <row r="1147" spans="1:76" s="59" customFormat="1" x14ac:dyDescent="0.25">
      <c r="A1147" s="83">
        <v>4</v>
      </c>
      <c r="B1147" s="109" t="str">
        <f t="shared" si="702"/>
        <v xml:space="preserve">: </v>
      </c>
      <c r="C1147" s="106"/>
      <c r="D1147" s="106"/>
      <c r="E1147" s="108"/>
      <c r="F1147" s="106"/>
      <c r="G1147" s="108"/>
      <c r="H1147" s="107"/>
      <c r="I1147" s="106"/>
      <c r="J1147" s="106"/>
      <c r="K1147" s="104"/>
      <c r="L1147" s="110"/>
      <c r="M1147" s="111"/>
      <c r="N1147" s="105"/>
      <c r="O1147" s="105"/>
      <c r="P1147" s="104"/>
      <c r="Q1147" s="440"/>
      <c r="R1147" s="440"/>
      <c r="S1147" s="64"/>
      <c r="T1147" s="103"/>
      <c r="U1147" s="101" t="str">
        <f t="shared" si="703"/>
        <v/>
      </c>
      <c r="V1147" s="102" t="str">
        <f t="shared" si="704"/>
        <v/>
      </c>
      <c r="W1147" s="101" t="str">
        <f t="shared" si="705"/>
        <v/>
      </c>
      <c r="X1147" s="100" t="str">
        <f t="shared" si="706"/>
        <v/>
      </c>
      <c r="Y1147" s="89"/>
      <c r="Z1147" s="89"/>
      <c r="AB1147" s="63"/>
      <c r="AR1147" s="63"/>
      <c r="AS1147" s="89"/>
      <c r="AT1147" s="89"/>
      <c r="AU1147" s="99"/>
      <c r="AV1147" s="89"/>
      <c r="AW1147" s="98" t="e">
        <f t="shared" si="707"/>
        <v>#REF!</v>
      </c>
      <c r="AX1147" s="98" t="e">
        <f t="shared" si="708"/>
        <v>#REF!</v>
      </c>
      <c r="AY1147" s="89"/>
      <c r="AZ1147" s="98" t="e">
        <f t="shared" si="709"/>
        <v>#REF!</v>
      </c>
      <c r="BA1147" s="98" t="e">
        <f t="shared" si="710"/>
        <v>#REF!</v>
      </c>
      <c r="BB1147" s="89"/>
      <c r="BC1147" s="98" t="e">
        <f t="shared" si="711"/>
        <v>#REF!</v>
      </c>
      <c r="BD1147" s="98" t="e">
        <f t="shared" si="712"/>
        <v>#REF!</v>
      </c>
      <c r="BE1147" s="89"/>
      <c r="BF1147" s="98" t="e">
        <f t="shared" si="713"/>
        <v>#REF!</v>
      </c>
      <c r="BG1147" s="98" t="e">
        <f t="shared" si="714"/>
        <v>#REF!</v>
      </c>
      <c r="BH1147" s="89"/>
      <c r="BI1147" s="98" t="e">
        <f t="shared" si="715"/>
        <v>#REF!</v>
      </c>
      <c r="BJ1147" s="98" t="e">
        <f t="shared" si="716"/>
        <v>#REF!</v>
      </c>
      <c r="BK1147" s="89"/>
      <c r="BL1147" s="98" t="str">
        <f t="shared" si="717"/>
        <v/>
      </c>
      <c r="BM1147" s="98" t="str">
        <f t="shared" si="718"/>
        <v/>
      </c>
      <c r="BN1147" s="89"/>
      <c r="BO1147" s="98" t="str">
        <f t="shared" si="719"/>
        <v/>
      </c>
      <c r="BP1147" s="98" t="str">
        <f t="shared" si="720"/>
        <v/>
      </c>
      <c r="BQ1147" s="89"/>
      <c r="BR1147" s="98" t="str">
        <f t="shared" si="721"/>
        <v/>
      </c>
      <c r="BS1147" s="98" t="str">
        <f t="shared" si="722"/>
        <v/>
      </c>
      <c r="BT1147" s="89"/>
      <c r="BU1147" s="98" t="str">
        <f t="shared" si="723"/>
        <v/>
      </c>
      <c r="BV1147" s="98" t="str">
        <f t="shared" si="724"/>
        <v/>
      </c>
      <c r="BW1147" s="89"/>
      <c r="BX1147" s="63"/>
    </row>
    <row r="1148" spans="1:76" s="59" customFormat="1" x14ac:dyDescent="0.25">
      <c r="A1148" s="83">
        <v>5</v>
      </c>
      <c r="B1148" s="109" t="str">
        <f t="shared" si="702"/>
        <v xml:space="preserve">: </v>
      </c>
      <c r="C1148" s="106"/>
      <c r="D1148" s="106"/>
      <c r="E1148" s="108"/>
      <c r="F1148" s="106"/>
      <c r="G1148" s="108"/>
      <c r="H1148" s="107"/>
      <c r="I1148" s="106"/>
      <c r="J1148" s="106"/>
      <c r="K1148" s="104"/>
      <c r="L1148" s="110"/>
      <c r="M1148" s="111"/>
      <c r="N1148" s="105"/>
      <c r="O1148" s="105"/>
      <c r="P1148" s="104"/>
      <c r="Q1148" s="440"/>
      <c r="R1148" s="440"/>
      <c r="S1148" s="64"/>
      <c r="T1148" s="103"/>
      <c r="U1148" s="101" t="str">
        <f t="shared" si="703"/>
        <v/>
      </c>
      <c r="V1148" s="102" t="str">
        <f t="shared" si="704"/>
        <v/>
      </c>
      <c r="W1148" s="101" t="str">
        <f t="shared" si="705"/>
        <v/>
      </c>
      <c r="X1148" s="100" t="str">
        <f t="shared" si="706"/>
        <v/>
      </c>
      <c r="Y1148" s="89"/>
      <c r="Z1148" s="89"/>
      <c r="AB1148" s="63"/>
      <c r="AR1148" s="63"/>
      <c r="AS1148" s="89"/>
      <c r="AT1148" s="89"/>
      <c r="AU1148" s="99"/>
      <c r="AV1148" s="89"/>
      <c r="AW1148" s="98" t="e">
        <f t="shared" si="707"/>
        <v>#REF!</v>
      </c>
      <c r="AX1148" s="98" t="e">
        <f t="shared" si="708"/>
        <v>#REF!</v>
      </c>
      <c r="AY1148" s="89"/>
      <c r="AZ1148" s="98" t="e">
        <f t="shared" si="709"/>
        <v>#REF!</v>
      </c>
      <c r="BA1148" s="98" t="e">
        <f t="shared" si="710"/>
        <v>#REF!</v>
      </c>
      <c r="BB1148" s="89"/>
      <c r="BC1148" s="98" t="e">
        <f t="shared" si="711"/>
        <v>#REF!</v>
      </c>
      <c r="BD1148" s="98" t="e">
        <f t="shared" si="712"/>
        <v>#REF!</v>
      </c>
      <c r="BE1148" s="89"/>
      <c r="BF1148" s="98" t="e">
        <f t="shared" si="713"/>
        <v>#REF!</v>
      </c>
      <c r="BG1148" s="98" t="e">
        <f t="shared" si="714"/>
        <v>#REF!</v>
      </c>
      <c r="BH1148" s="89"/>
      <c r="BI1148" s="98" t="e">
        <f t="shared" si="715"/>
        <v>#REF!</v>
      </c>
      <c r="BJ1148" s="98" t="e">
        <f t="shared" si="716"/>
        <v>#REF!</v>
      </c>
      <c r="BK1148" s="89"/>
      <c r="BL1148" s="98" t="str">
        <f t="shared" si="717"/>
        <v/>
      </c>
      <c r="BM1148" s="98" t="str">
        <f t="shared" si="718"/>
        <v/>
      </c>
      <c r="BN1148" s="89"/>
      <c r="BO1148" s="98" t="str">
        <f t="shared" si="719"/>
        <v/>
      </c>
      <c r="BP1148" s="98" t="str">
        <f t="shared" si="720"/>
        <v/>
      </c>
      <c r="BQ1148" s="89"/>
      <c r="BR1148" s="98" t="str">
        <f t="shared" si="721"/>
        <v/>
      </c>
      <c r="BS1148" s="98" t="str">
        <f t="shared" si="722"/>
        <v/>
      </c>
      <c r="BT1148" s="89"/>
      <c r="BU1148" s="98" t="str">
        <f t="shared" si="723"/>
        <v/>
      </c>
      <c r="BV1148" s="98" t="str">
        <f t="shared" si="724"/>
        <v/>
      </c>
      <c r="BW1148" s="89"/>
      <c r="BX1148" s="63"/>
    </row>
    <row r="1149" spans="1:76" s="59" customFormat="1" x14ac:dyDescent="0.25">
      <c r="A1149" s="83">
        <v>6</v>
      </c>
      <c r="B1149" s="109" t="str">
        <f t="shared" si="702"/>
        <v xml:space="preserve">: </v>
      </c>
      <c r="C1149" s="106"/>
      <c r="D1149" s="106"/>
      <c r="E1149" s="108"/>
      <c r="F1149" s="106"/>
      <c r="G1149" s="108"/>
      <c r="H1149" s="107"/>
      <c r="I1149" s="106"/>
      <c r="J1149" s="106"/>
      <c r="K1149" s="104"/>
      <c r="L1149" s="110"/>
      <c r="M1149" s="111"/>
      <c r="N1149" s="105"/>
      <c r="O1149" s="105"/>
      <c r="P1149" s="104"/>
      <c r="Q1149" s="440"/>
      <c r="R1149" s="440"/>
      <c r="S1149" s="64"/>
      <c r="T1149" s="103"/>
      <c r="U1149" s="101" t="str">
        <f t="shared" si="703"/>
        <v/>
      </c>
      <c r="V1149" s="102" t="str">
        <f t="shared" si="704"/>
        <v/>
      </c>
      <c r="W1149" s="101" t="str">
        <f t="shared" si="705"/>
        <v/>
      </c>
      <c r="X1149" s="100" t="str">
        <f t="shared" si="706"/>
        <v/>
      </c>
      <c r="Y1149" s="89"/>
      <c r="Z1149" s="89"/>
      <c r="AB1149" s="63"/>
      <c r="AR1149" s="63"/>
      <c r="AS1149" s="89"/>
      <c r="AT1149" s="89"/>
      <c r="AU1149" s="99"/>
      <c r="AV1149" s="89"/>
      <c r="AW1149" s="98" t="e">
        <f t="shared" si="707"/>
        <v>#REF!</v>
      </c>
      <c r="AX1149" s="98" t="e">
        <f t="shared" si="708"/>
        <v>#REF!</v>
      </c>
      <c r="AY1149" s="89"/>
      <c r="AZ1149" s="98" t="e">
        <f t="shared" si="709"/>
        <v>#REF!</v>
      </c>
      <c r="BA1149" s="98" t="e">
        <f t="shared" si="710"/>
        <v>#REF!</v>
      </c>
      <c r="BB1149" s="89"/>
      <c r="BC1149" s="98" t="e">
        <f t="shared" si="711"/>
        <v>#REF!</v>
      </c>
      <c r="BD1149" s="98" t="e">
        <f t="shared" si="712"/>
        <v>#REF!</v>
      </c>
      <c r="BE1149" s="89"/>
      <c r="BF1149" s="98" t="e">
        <f t="shared" si="713"/>
        <v>#REF!</v>
      </c>
      <c r="BG1149" s="98" t="e">
        <f t="shared" si="714"/>
        <v>#REF!</v>
      </c>
      <c r="BH1149" s="89"/>
      <c r="BI1149" s="98" t="e">
        <f t="shared" si="715"/>
        <v>#REF!</v>
      </c>
      <c r="BJ1149" s="98" t="e">
        <f t="shared" si="716"/>
        <v>#REF!</v>
      </c>
      <c r="BK1149" s="89"/>
      <c r="BL1149" s="98" t="str">
        <f t="shared" si="717"/>
        <v/>
      </c>
      <c r="BM1149" s="98" t="str">
        <f t="shared" si="718"/>
        <v/>
      </c>
      <c r="BN1149" s="89"/>
      <c r="BO1149" s="98" t="str">
        <f t="shared" si="719"/>
        <v/>
      </c>
      <c r="BP1149" s="98" t="str">
        <f t="shared" si="720"/>
        <v/>
      </c>
      <c r="BQ1149" s="89"/>
      <c r="BR1149" s="98" t="str">
        <f t="shared" si="721"/>
        <v/>
      </c>
      <c r="BS1149" s="98" t="str">
        <f t="shared" si="722"/>
        <v/>
      </c>
      <c r="BT1149" s="89"/>
      <c r="BU1149" s="98" t="str">
        <f t="shared" si="723"/>
        <v/>
      </c>
      <c r="BV1149" s="98" t="str">
        <f t="shared" si="724"/>
        <v/>
      </c>
      <c r="BW1149" s="89"/>
      <c r="BX1149" s="63"/>
    </row>
    <row r="1150" spans="1:76" s="59" customFormat="1" x14ac:dyDescent="0.25">
      <c r="A1150" s="83">
        <v>7</v>
      </c>
      <c r="B1150" s="109" t="str">
        <f t="shared" si="702"/>
        <v xml:space="preserve">: </v>
      </c>
      <c r="C1150" s="106"/>
      <c r="D1150" s="106"/>
      <c r="E1150" s="108"/>
      <c r="F1150" s="106"/>
      <c r="G1150" s="108"/>
      <c r="H1150" s="107"/>
      <c r="I1150" s="106"/>
      <c r="J1150" s="106"/>
      <c r="K1150" s="104"/>
      <c r="L1150" s="110"/>
      <c r="M1150" s="111"/>
      <c r="N1150" s="105"/>
      <c r="O1150" s="105"/>
      <c r="P1150" s="104"/>
      <c r="Q1150" s="440"/>
      <c r="R1150" s="440"/>
      <c r="S1150" s="64"/>
      <c r="T1150" s="103"/>
      <c r="U1150" s="101" t="str">
        <f t="shared" si="703"/>
        <v/>
      </c>
      <c r="V1150" s="102" t="str">
        <f t="shared" si="704"/>
        <v/>
      </c>
      <c r="W1150" s="101" t="str">
        <f t="shared" si="705"/>
        <v/>
      </c>
      <c r="X1150" s="100" t="str">
        <f t="shared" si="706"/>
        <v/>
      </c>
      <c r="Y1150" s="89"/>
      <c r="Z1150" s="89"/>
      <c r="AB1150" s="63"/>
      <c r="AR1150" s="63"/>
      <c r="AS1150" s="89"/>
      <c r="AT1150" s="89"/>
      <c r="AU1150" s="99"/>
      <c r="AV1150" s="89"/>
      <c r="AW1150" s="98" t="e">
        <f t="shared" si="707"/>
        <v>#REF!</v>
      </c>
      <c r="AX1150" s="98" t="e">
        <f t="shared" si="708"/>
        <v>#REF!</v>
      </c>
      <c r="AY1150" s="89"/>
      <c r="AZ1150" s="98" t="e">
        <f t="shared" si="709"/>
        <v>#REF!</v>
      </c>
      <c r="BA1150" s="98" t="e">
        <f t="shared" si="710"/>
        <v>#REF!</v>
      </c>
      <c r="BB1150" s="89"/>
      <c r="BC1150" s="98" t="e">
        <f t="shared" si="711"/>
        <v>#REF!</v>
      </c>
      <c r="BD1150" s="98" t="e">
        <f t="shared" si="712"/>
        <v>#REF!</v>
      </c>
      <c r="BE1150" s="89"/>
      <c r="BF1150" s="98" t="e">
        <f t="shared" si="713"/>
        <v>#REF!</v>
      </c>
      <c r="BG1150" s="98" t="e">
        <f t="shared" si="714"/>
        <v>#REF!</v>
      </c>
      <c r="BH1150" s="89"/>
      <c r="BI1150" s="98" t="e">
        <f t="shared" si="715"/>
        <v>#REF!</v>
      </c>
      <c r="BJ1150" s="98" t="e">
        <f t="shared" si="716"/>
        <v>#REF!</v>
      </c>
      <c r="BK1150" s="89"/>
      <c r="BL1150" s="98" t="str">
        <f t="shared" si="717"/>
        <v/>
      </c>
      <c r="BM1150" s="98" t="str">
        <f t="shared" si="718"/>
        <v/>
      </c>
      <c r="BN1150" s="89"/>
      <c r="BO1150" s="98" t="str">
        <f t="shared" si="719"/>
        <v/>
      </c>
      <c r="BP1150" s="98" t="str">
        <f t="shared" si="720"/>
        <v/>
      </c>
      <c r="BQ1150" s="89"/>
      <c r="BR1150" s="98" t="str">
        <f t="shared" si="721"/>
        <v/>
      </c>
      <c r="BS1150" s="98" t="str">
        <f t="shared" si="722"/>
        <v/>
      </c>
      <c r="BT1150" s="89"/>
      <c r="BU1150" s="98" t="str">
        <f t="shared" si="723"/>
        <v/>
      </c>
      <c r="BV1150" s="98" t="str">
        <f t="shared" si="724"/>
        <v/>
      </c>
      <c r="BW1150" s="89"/>
      <c r="BX1150" s="63"/>
    </row>
    <row r="1151" spans="1:76" s="59" customFormat="1" x14ac:dyDescent="0.25">
      <c r="A1151" s="83">
        <v>8</v>
      </c>
      <c r="B1151" s="109" t="str">
        <f t="shared" si="702"/>
        <v xml:space="preserve">: </v>
      </c>
      <c r="C1151" s="106"/>
      <c r="D1151" s="106"/>
      <c r="E1151" s="108"/>
      <c r="F1151" s="106"/>
      <c r="G1151" s="108"/>
      <c r="H1151" s="107"/>
      <c r="I1151" s="106"/>
      <c r="J1151" s="106"/>
      <c r="K1151" s="104"/>
      <c r="L1151" s="110"/>
      <c r="M1151" s="111"/>
      <c r="N1151" s="105"/>
      <c r="O1151" s="105"/>
      <c r="P1151" s="104"/>
      <c r="Q1151" s="440"/>
      <c r="R1151" s="440"/>
      <c r="S1151" s="64"/>
      <c r="T1151" s="103"/>
      <c r="U1151" s="101" t="str">
        <f t="shared" si="703"/>
        <v/>
      </c>
      <c r="V1151" s="102" t="str">
        <f t="shared" si="704"/>
        <v/>
      </c>
      <c r="W1151" s="101" t="str">
        <f t="shared" si="705"/>
        <v/>
      </c>
      <c r="X1151" s="100" t="str">
        <f t="shared" si="706"/>
        <v/>
      </c>
      <c r="Y1151" s="89"/>
      <c r="Z1151" s="89"/>
      <c r="AB1151" s="63"/>
      <c r="AR1151" s="63"/>
      <c r="AS1151" s="89"/>
      <c r="AT1151" s="89"/>
      <c r="AU1151" s="99"/>
      <c r="AV1151" s="89"/>
      <c r="AW1151" s="98" t="e">
        <f t="shared" si="707"/>
        <v>#REF!</v>
      </c>
      <c r="AX1151" s="98" t="e">
        <f t="shared" si="708"/>
        <v>#REF!</v>
      </c>
      <c r="AY1151" s="89"/>
      <c r="AZ1151" s="98" t="e">
        <f t="shared" si="709"/>
        <v>#REF!</v>
      </c>
      <c r="BA1151" s="98" t="e">
        <f t="shared" si="710"/>
        <v>#REF!</v>
      </c>
      <c r="BB1151" s="89"/>
      <c r="BC1151" s="98" t="e">
        <f t="shared" si="711"/>
        <v>#REF!</v>
      </c>
      <c r="BD1151" s="98" t="e">
        <f t="shared" si="712"/>
        <v>#REF!</v>
      </c>
      <c r="BE1151" s="89"/>
      <c r="BF1151" s="98" t="e">
        <f t="shared" si="713"/>
        <v>#REF!</v>
      </c>
      <c r="BG1151" s="98" t="e">
        <f t="shared" si="714"/>
        <v>#REF!</v>
      </c>
      <c r="BH1151" s="89"/>
      <c r="BI1151" s="98" t="e">
        <f t="shared" si="715"/>
        <v>#REF!</v>
      </c>
      <c r="BJ1151" s="98" t="e">
        <f t="shared" si="716"/>
        <v>#REF!</v>
      </c>
      <c r="BK1151" s="89"/>
      <c r="BL1151" s="98" t="str">
        <f t="shared" si="717"/>
        <v/>
      </c>
      <c r="BM1151" s="98" t="str">
        <f t="shared" si="718"/>
        <v/>
      </c>
      <c r="BN1151" s="89"/>
      <c r="BO1151" s="98" t="str">
        <f t="shared" si="719"/>
        <v/>
      </c>
      <c r="BP1151" s="98" t="str">
        <f t="shared" si="720"/>
        <v/>
      </c>
      <c r="BQ1151" s="89"/>
      <c r="BR1151" s="98" t="str">
        <f t="shared" si="721"/>
        <v/>
      </c>
      <c r="BS1151" s="98" t="str">
        <f t="shared" si="722"/>
        <v/>
      </c>
      <c r="BT1151" s="89"/>
      <c r="BU1151" s="98" t="str">
        <f t="shared" si="723"/>
        <v/>
      </c>
      <c r="BV1151" s="98" t="str">
        <f t="shared" si="724"/>
        <v/>
      </c>
      <c r="BW1151" s="89"/>
      <c r="BX1151" s="63"/>
    </row>
    <row r="1152" spans="1:76" s="59" customFormat="1" x14ac:dyDescent="0.25">
      <c r="A1152" s="83">
        <v>9</v>
      </c>
      <c r="B1152" s="109" t="str">
        <f t="shared" si="702"/>
        <v xml:space="preserve">: </v>
      </c>
      <c r="C1152" s="106"/>
      <c r="D1152" s="106"/>
      <c r="E1152" s="108"/>
      <c r="F1152" s="106"/>
      <c r="G1152" s="108"/>
      <c r="H1152" s="107"/>
      <c r="I1152" s="106"/>
      <c r="J1152" s="106"/>
      <c r="K1152" s="104"/>
      <c r="L1152" s="110"/>
      <c r="M1152" s="111"/>
      <c r="N1152" s="105"/>
      <c r="O1152" s="105"/>
      <c r="P1152" s="104"/>
      <c r="Q1152" s="440"/>
      <c r="R1152" s="440"/>
      <c r="S1152" s="64"/>
      <c r="T1152" s="103"/>
      <c r="U1152" s="101" t="str">
        <f t="shared" si="703"/>
        <v/>
      </c>
      <c r="V1152" s="102" t="str">
        <f t="shared" si="704"/>
        <v/>
      </c>
      <c r="W1152" s="101" t="str">
        <f t="shared" si="705"/>
        <v/>
      </c>
      <c r="X1152" s="100" t="str">
        <f t="shared" si="706"/>
        <v/>
      </c>
      <c r="Y1152" s="89"/>
      <c r="Z1152" s="89"/>
      <c r="AB1152" s="63"/>
      <c r="AR1152" s="63"/>
      <c r="AS1152" s="89"/>
      <c r="AT1152" s="89"/>
      <c r="AU1152" s="99"/>
      <c r="AV1152" s="89"/>
      <c r="AW1152" s="98" t="e">
        <f t="shared" si="707"/>
        <v>#REF!</v>
      </c>
      <c r="AX1152" s="98" t="e">
        <f t="shared" si="708"/>
        <v>#REF!</v>
      </c>
      <c r="AY1152" s="89"/>
      <c r="AZ1152" s="98" t="e">
        <f t="shared" si="709"/>
        <v>#REF!</v>
      </c>
      <c r="BA1152" s="98" t="e">
        <f t="shared" si="710"/>
        <v>#REF!</v>
      </c>
      <c r="BB1152" s="89"/>
      <c r="BC1152" s="98" t="e">
        <f t="shared" si="711"/>
        <v>#REF!</v>
      </c>
      <c r="BD1152" s="98" t="e">
        <f t="shared" si="712"/>
        <v>#REF!</v>
      </c>
      <c r="BE1152" s="89"/>
      <c r="BF1152" s="98" t="e">
        <f t="shared" si="713"/>
        <v>#REF!</v>
      </c>
      <c r="BG1152" s="98" t="e">
        <f t="shared" si="714"/>
        <v>#REF!</v>
      </c>
      <c r="BH1152" s="89"/>
      <c r="BI1152" s="98" t="e">
        <f t="shared" si="715"/>
        <v>#REF!</v>
      </c>
      <c r="BJ1152" s="98" t="e">
        <f t="shared" si="716"/>
        <v>#REF!</v>
      </c>
      <c r="BK1152" s="89"/>
      <c r="BL1152" s="98" t="str">
        <f t="shared" si="717"/>
        <v/>
      </c>
      <c r="BM1152" s="98" t="str">
        <f t="shared" si="718"/>
        <v/>
      </c>
      <c r="BN1152" s="89"/>
      <c r="BO1152" s="98" t="str">
        <f t="shared" si="719"/>
        <v/>
      </c>
      <c r="BP1152" s="98" t="str">
        <f t="shared" si="720"/>
        <v/>
      </c>
      <c r="BQ1152" s="89"/>
      <c r="BR1152" s="98" t="str">
        <f t="shared" si="721"/>
        <v/>
      </c>
      <c r="BS1152" s="98" t="str">
        <f t="shared" si="722"/>
        <v/>
      </c>
      <c r="BT1152" s="89"/>
      <c r="BU1152" s="98" t="str">
        <f t="shared" si="723"/>
        <v/>
      </c>
      <c r="BV1152" s="98" t="str">
        <f t="shared" si="724"/>
        <v/>
      </c>
      <c r="BW1152" s="89"/>
      <c r="BX1152" s="63"/>
    </row>
    <row r="1153" spans="1:76" s="59" customFormat="1" x14ac:dyDescent="0.25">
      <c r="A1153" s="83">
        <v>10</v>
      </c>
      <c r="B1153" s="109" t="str">
        <f t="shared" si="702"/>
        <v xml:space="preserve">: </v>
      </c>
      <c r="C1153" s="106"/>
      <c r="D1153" s="106"/>
      <c r="E1153" s="108"/>
      <c r="F1153" s="106"/>
      <c r="G1153" s="108"/>
      <c r="H1153" s="107"/>
      <c r="I1153" s="106"/>
      <c r="J1153" s="106"/>
      <c r="K1153" s="104"/>
      <c r="L1153" s="110"/>
      <c r="M1153" s="111"/>
      <c r="N1153" s="105"/>
      <c r="O1153" s="105"/>
      <c r="P1153" s="104"/>
      <c r="Q1153" s="440"/>
      <c r="R1153" s="440"/>
      <c r="S1153" s="64"/>
      <c r="T1153" s="103"/>
      <c r="U1153" s="101" t="str">
        <f t="shared" si="703"/>
        <v/>
      </c>
      <c r="V1153" s="102" t="str">
        <f t="shared" si="704"/>
        <v/>
      </c>
      <c r="W1153" s="101" t="str">
        <f t="shared" si="705"/>
        <v/>
      </c>
      <c r="X1153" s="100" t="str">
        <f t="shared" si="706"/>
        <v/>
      </c>
      <c r="Y1153" s="89"/>
      <c r="Z1153" s="89"/>
      <c r="AB1153" s="63"/>
      <c r="AR1153" s="63"/>
      <c r="AS1153" s="89"/>
      <c r="AT1153" s="89"/>
      <c r="AU1153" s="99"/>
      <c r="AV1153" s="89"/>
      <c r="AW1153" s="98" t="e">
        <f t="shared" si="707"/>
        <v>#REF!</v>
      </c>
      <c r="AX1153" s="98" t="e">
        <f t="shared" si="708"/>
        <v>#REF!</v>
      </c>
      <c r="AY1153" s="89"/>
      <c r="AZ1153" s="98" t="e">
        <f t="shared" si="709"/>
        <v>#REF!</v>
      </c>
      <c r="BA1153" s="98" t="e">
        <f t="shared" si="710"/>
        <v>#REF!</v>
      </c>
      <c r="BB1153" s="89"/>
      <c r="BC1153" s="98" t="e">
        <f t="shared" si="711"/>
        <v>#REF!</v>
      </c>
      <c r="BD1153" s="98" t="e">
        <f t="shared" si="712"/>
        <v>#REF!</v>
      </c>
      <c r="BE1153" s="89"/>
      <c r="BF1153" s="98" t="e">
        <f t="shared" si="713"/>
        <v>#REF!</v>
      </c>
      <c r="BG1153" s="98" t="e">
        <f t="shared" si="714"/>
        <v>#REF!</v>
      </c>
      <c r="BH1153" s="89"/>
      <c r="BI1153" s="98" t="e">
        <f t="shared" si="715"/>
        <v>#REF!</v>
      </c>
      <c r="BJ1153" s="98" t="e">
        <f t="shared" si="716"/>
        <v>#REF!</v>
      </c>
      <c r="BK1153" s="89"/>
      <c r="BL1153" s="98" t="str">
        <f t="shared" si="717"/>
        <v/>
      </c>
      <c r="BM1153" s="98" t="str">
        <f t="shared" si="718"/>
        <v/>
      </c>
      <c r="BN1153" s="89"/>
      <c r="BO1153" s="98" t="str">
        <f t="shared" si="719"/>
        <v/>
      </c>
      <c r="BP1153" s="98" t="str">
        <f t="shared" si="720"/>
        <v/>
      </c>
      <c r="BQ1153" s="89"/>
      <c r="BR1153" s="98" t="str">
        <f t="shared" si="721"/>
        <v/>
      </c>
      <c r="BS1153" s="98" t="str">
        <f t="shared" si="722"/>
        <v/>
      </c>
      <c r="BT1153" s="89"/>
      <c r="BU1153" s="98" t="str">
        <f t="shared" si="723"/>
        <v/>
      </c>
      <c r="BV1153" s="98" t="str">
        <f t="shared" si="724"/>
        <v/>
      </c>
      <c r="BW1153" s="89"/>
      <c r="BX1153" s="63"/>
    </row>
    <row r="1154" spans="1:76" s="59" customFormat="1" x14ac:dyDescent="0.25">
      <c r="A1154" s="83">
        <v>11</v>
      </c>
      <c r="B1154" s="109" t="str">
        <f t="shared" si="702"/>
        <v xml:space="preserve">: </v>
      </c>
      <c r="C1154" s="106"/>
      <c r="D1154" s="106"/>
      <c r="E1154" s="108"/>
      <c r="F1154" s="106"/>
      <c r="G1154" s="108"/>
      <c r="H1154" s="107"/>
      <c r="I1154" s="106"/>
      <c r="J1154" s="106"/>
      <c r="K1154" s="104"/>
      <c r="L1154" s="110"/>
      <c r="M1154" s="111"/>
      <c r="N1154" s="105"/>
      <c r="O1154" s="105"/>
      <c r="P1154" s="104"/>
      <c r="Q1154" s="440"/>
      <c r="R1154" s="440"/>
      <c r="S1154" s="64"/>
      <c r="T1154" s="103"/>
      <c r="U1154" s="101" t="str">
        <f t="shared" si="703"/>
        <v/>
      </c>
      <c r="V1154" s="102" t="str">
        <f t="shared" si="704"/>
        <v/>
      </c>
      <c r="W1154" s="101" t="str">
        <f t="shared" si="705"/>
        <v/>
      </c>
      <c r="X1154" s="100" t="str">
        <f t="shared" si="706"/>
        <v/>
      </c>
      <c r="Y1154" s="89"/>
      <c r="Z1154" s="89"/>
      <c r="AB1154" s="63"/>
      <c r="AR1154" s="63"/>
      <c r="AS1154" s="89"/>
      <c r="AT1154" s="89"/>
      <c r="AU1154" s="99"/>
      <c r="AV1154" s="89"/>
      <c r="AW1154" s="98" t="e">
        <f t="shared" si="707"/>
        <v>#REF!</v>
      </c>
      <c r="AX1154" s="98" t="e">
        <f t="shared" si="708"/>
        <v>#REF!</v>
      </c>
      <c r="AY1154" s="89"/>
      <c r="AZ1154" s="98" t="e">
        <f t="shared" si="709"/>
        <v>#REF!</v>
      </c>
      <c r="BA1154" s="98" t="e">
        <f t="shared" si="710"/>
        <v>#REF!</v>
      </c>
      <c r="BB1154" s="89"/>
      <c r="BC1154" s="98" t="e">
        <f t="shared" si="711"/>
        <v>#REF!</v>
      </c>
      <c r="BD1154" s="98" t="e">
        <f t="shared" si="712"/>
        <v>#REF!</v>
      </c>
      <c r="BE1154" s="89"/>
      <c r="BF1154" s="98" t="e">
        <f t="shared" si="713"/>
        <v>#REF!</v>
      </c>
      <c r="BG1154" s="98" t="e">
        <f t="shared" si="714"/>
        <v>#REF!</v>
      </c>
      <c r="BH1154" s="89"/>
      <c r="BI1154" s="98" t="e">
        <f t="shared" si="715"/>
        <v>#REF!</v>
      </c>
      <c r="BJ1154" s="98" t="e">
        <f t="shared" si="716"/>
        <v>#REF!</v>
      </c>
      <c r="BK1154" s="89"/>
      <c r="BL1154" s="98" t="str">
        <f t="shared" si="717"/>
        <v/>
      </c>
      <c r="BM1154" s="98" t="str">
        <f t="shared" si="718"/>
        <v/>
      </c>
      <c r="BN1154" s="89"/>
      <c r="BO1154" s="98" t="str">
        <f t="shared" si="719"/>
        <v/>
      </c>
      <c r="BP1154" s="98" t="str">
        <f t="shared" si="720"/>
        <v/>
      </c>
      <c r="BQ1154" s="89"/>
      <c r="BR1154" s="98" t="str">
        <f t="shared" si="721"/>
        <v/>
      </c>
      <c r="BS1154" s="98" t="str">
        <f t="shared" si="722"/>
        <v/>
      </c>
      <c r="BT1154" s="89"/>
      <c r="BU1154" s="98" t="str">
        <f t="shared" si="723"/>
        <v/>
      </c>
      <c r="BV1154" s="98" t="str">
        <f t="shared" si="724"/>
        <v/>
      </c>
      <c r="BW1154" s="89"/>
      <c r="BX1154" s="63"/>
    </row>
    <row r="1155" spans="1:76" s="59" customFormat="1" x14ac:dyDescent="0.25">
      <c r="A1155" s="83">
        <v>12</v>
      </c>
      <c r="B1155" s="109" t="str">
        <f t="shared" si="702"/>
        <v xml:space="preserve">: </v>
      </c>
      <c r="C1155" s="106"/>
      <c r="D1155" s="106"/>
      <c r="E1155" s="108"/>
      <c r="F1155" s="106"/>
      <c r="G1155" s="108"/>
      <c r="H1155" s="107"/>
      <c r="I1155" s="106"/>
      <c r="J1155" s="106"/>
      <c r="K1155" s="104"/>
      <c r="L1155" s="110"/>
      <c r="M1155" s="111"/>
      <c r="N1155" s="105"/>
      <c r="O1155" s="105"/>
      <c r="P1155" s="104"/>
      <c r="Q1155" s="440"/>
      <c r="R1155" s="440"/>
      <c r="S1155" s="64"/>
      <c r="T1155" s="103"/>
      <c r="U1155" s="101" t="str">
        <f t="shared" si="703"/>
        <v/>
      </c>
      <c r="V1155" s="102" t="str">
        <f t="shared" si="704"/>
        <v/>
      </c>
      <c r="W1155" s="101" t="str">
        <f t="shared" si="705"/>
        <v/>
      </c>
      <c r="X1155" s="100" t="str">
        <f t="shared" si="706"/>
        <v/>
      </c>
      <c r="Y1155" s="89"/>
      <c r="Z1155" s="89"/>
      <c r="AB1155" s="63"/>
      <c r="AR1155" s="63"/>
      <c r="AS1155" s="89"/>
      <c r="AT1155" s="89"/>
      <c r="AU1155" s="99"/>
      <c r="AV1155" s="89"/>
      <c r="AW1155" s="98" t="e">
        <f t="shared" si="707"/>
        <v>#REF!</v>
      </c>
      <c r="AX1155" s="98" t="e">
        <f t="shared" si="708"/>
        <v>#REF!</v>
      </c>
      <c r="AY1155" s="89"/>
      <c r="AZ1155" s="98" t="e">
        <f t="shared" si="709"/>
        <v>#REF!</v>
      </c>
      <c r="BA1155" s="98" t="e">
        <f t="shared" si="710"/>
        <v>#REF!</v>
      </c>
      <c r="BB1155" s="89"/>
      <c r="BC1155" s="98" t="e">
        <f t="shared" si="711"/>
        <v>#REF!</v>
      </c>
      <c r="BD1155" s="98" t="e">
        <f t="shared" si="712"/>
        <v>#REF!</v>
      </c>
      <c r="BE1155" s="89"/>
      <c r="BF1155" s="98" t="e">
        <f t="shared" si="713"/>
        <v>#REF!</v>
      </c>
      <c r="BG1155" s="98" t="e">
        <f t="shared" si="714"/>
        <v>#REF!</v>
      </c>
      <c r="BH1155" s="89"/>
      <c r="BI1155" s="98" t="e">
        <f t="shared" si="715"/>
        <v>#REF!</v>
      </c>
      <c r="BJ1155" s="98" t="e">
        <f t="shared" si="716"/>
        <v>#REF!</v>
      </c>
      <c r="BK1155" s="89"/>
      <c r="BL1155" s="98" t="str">
        <f t="shared" si="717"/>
        <v/>
      </c>
      <c r="BM1155" s="98" t="str">
        <f t="shared" si="718"/>
        <v/>
      </c>
      <c r="BN1155" s="89"/>
      <c r="BO1155" s="98" t="str">
        <f t="shared" si="719"/>
        <v/>
      </c>
      <c r="BP1155" s="98" t="str">
        <f t="shared" si="720"/>
        <v/>
      </c>
      <c r="BQ1155" s="89"/>
      <c r="BR1155" s="98" t="str">
        <f t="shared" si="721"/>
        <v/>
      </c>
      <c r="BS1155" s="98" t="str">
        <f t="shared" si="722"/>
        <v/>
      </c>
      <c r="BT1155" s="89"/>
      <c r="BU1155" s="98" t="str">
        <f t="shared" si="723"/>
        <v/>
      </c>
      <c r="BV1155" s="98" t="str">
        <f t="shared" si="724"/>
        <v/>
      </c>
      <c r="BW1155" s="89"/>
      <c r="BX1155" s="63"/>
    </row>
    <row r="1156" spans="1:76" s="59" customFormat="1" x14ac:dyDescent="0.25">
      <c r="A1156" s="83">
        <v>13</v>
      </c>
      <c r="B1156" s="109" t="str">
        <f t="shared" si="702"/>
        <v xml:space="preserve">: </v>
      </c>
      <c r="C1156" s="106"/>
      <c r="D1156" s="106"/>
      <c r="E1156" s="108"/>
      <c r="F1156" s="106"/>
      <c r="G1156" s="108"/>
      <c r="H1156" s="107"/>
      <c r="I1156" s="106"/>
      <c r="J1156" s="106"/>
      <c r="K1156" s="104"/>
      <c r="L1156" s="110"/>
      <c r="M1156" s="104"/>
      <c r="N1156" s="105"/>
      <c r="O1156" s="105"/>
      <c r="P1156" s="104"/>
      <c r="Q1156" s="440"/>
      <c r="R1156" s="440"/>
      <c r="S1156" s="64"/>
      <c r="T1156" s="103"/>
      <c r="U1156" s="101" t="str">
        <f t="shared" si="703"/>
        <v/>
      </c>
      <c r="V1156" s="102" t="str">
        <f t="shared" si="704"/>
        <v/>
      </c>
      <c r="W1156" s="101" t="str">
        <f t="shared" si="705"/>
        <v/>
      </c>
      <c r="X1156" s="100" t="str">
        <f t="shared" si="706"/>
        <v/>
      </c>
      <c r="Y1156" s="89"/>
      <c r="Z1156" s="89"/>
      <c r="AB1156" s="63"/>
      <c r="AR1156" s="63"/>
      <c r="AS1156" s="89"/>
      <c r="AT1156" s="89"/>
      <c r="AU1156" s="99"/>
      <c r="AV1156" s="89"/>
      <c r="AW1156" s="98" t="e">
        <f t="shared" si="707"/>
        <v>#REF!</v>
      </c>
      <c r="AX1156" s="98" t="e">
        <f t="shared" si="708"/>
        <v>#REF!</v>
      </c>
      <c r="AY1156" s="89"/>
      <c r="AZ1156" s="98" t="e">
        <f t="shared" si="709"/>
        <v>#REF!</v>
      </c>
      <c r="BA1156" s="98" t="e">
        <f t="shared" si="710"/>
        <v>#REF!</v>
      </c>
      <c r="BB1156" s="89"/>
      <c r="BC1156" s="98" t="e">
        <f t="shared" si="711"/>
        <v>#REF!</v>
      </c>
      <c r="BD1156" s="98" t="e">
        <f t="shared" si="712"/>
        <v>#REF!</v>
      </c>
      <c r="BE1156" s="89"/>
      <c r="BF1156" s="98" t="e">
        <f t="shared" si="713"/>
        <v>#REF!</v>
      </c>
      <c r="BG1156" s="98" t="e">
        <f t="shared" si="714"/>
        <v>#REF!</v>
      </c>
      <c r="BH1156" s="89"/>
      <c r="BI1156" s="98" t="e">
        <f t="shared" si="715"/>
        <v>#REF!</v>
      </c>
      <c r="BJ1156" s="98" t="e">
        <f t="shared" si="716"/>
        <v>#REF!</v>
      </c>
      <c r="BK1156" s="89"/>
      <c r="BL1156" s="98" t="str">
        <f t="shared" si="717"/>
        <v/>
      </c>
      <c r="BM1156" s="98" t="str">
        <f t="shared" si="718"/>
        <v/>
      </c>
      <c r="BN1156" s="89"/>
      <c r="BO1156" s="98" t="str">
        <f t="shared" si="719"/>
        <v/>
      </c>
      <c r="BP1156" s="98" t="str">
        <f t="shared" si="720"/>
        <v/>
      </c>
      <c r="BQ1156" s="89"/>
      <c r="BR1156" s="98" t="str">
        <f t="shared" si="721"/>
        <v/>
      </c>
      <c r="BS1156" s="98" t="str">
        <f t="shared" si="722"/>
        <v/>
      </c>
      <c r="BT1156" s="89"/>
      <c r="BU1156" s="98" t="str">
        <f t="shared" si="723"/>
        <v/>
      </c>
      <c r="BV1156" s="98" t="str">
        <f t="shared" si="724"/>
        <v/>
      </c>
      <c r="BW1156" s="89"/>
      <c r="BX1156" s="63"/>
    </row>
    <row r="1157" spans="1:76" s="59" customFormat="1" x14ac:dyDescent="0.25">
      <c r="A1157" s="83">
        <v>14</v>
      </c>
      <c r="B1157" s="109" t="str">
        <f t="shared" si="702"/>
        <v xml:space="preserve">: </v>
      </c>
      <c r="C1157" s="106"/>
      <c r="D1157" s="106"/>
      <c r="E1157" s="108"/>
      <c r="F1157" s="106"/>
      <c r="G1157" s="108"/>
      <c r="H1157" s="107"/>
      <c r="I1157" s="106"/>
      <c r="J1157" s="106"/>
      <c r="K1157" s="104"/>
      <c r="L1157" s="110"/>
      <c r="M1157" s="104"/>
      <c r="N1157" s="105"/>
      <c r="O1157" s="105"/>
      <c r="P1157" s="104"/>
      <c r="Q1157" s="440"/>
      <c r="R1157" s="440"/>
      <c r="S1157" s="64"/>
      <c r="T1157" s="103"/>
      <c r="U1157" s="101" t="str">
        <f t="shared" si="703"/>
        <v/>
      </c>
      <c r="V1157" s="102" t="str">
        <f t="shared" si="704"/>
        <v/>
      </c>
      <c r="W1157" s="101" t="str">
        <f t="shared" si="705"/>
        <v/>
      </c>
      <c r="X1157" s="100" t="str">
        <f t="shared" si="706"/>
        <v/>
      </c>
      <c r="Y1157" s="89"/>
      <c r="Z1157" s="89"/>
      <c r="AB1157" s="63"/>
      <c r="AR1157" s="63"/>
      <c r="AS1157" s="89"/>
      <c r="AT1157" s="89"/>
      <c r="AU1157" s="99"/>
      <c r="AV1157" s="89"/>
      <c r="AW1157" s="98" t="e">
        <f t="shared" si="707"/>
        <v>#REF!</v>
      </c>
      <c r="AX1157" s="98" t="e">
        <f t="shared" si="708"/>
        <v>#REF!</v>
      </c>
      <c r="AY1157" s="89"/>
      <c r="AZ1157" s="98" t="e">
        <f t="shared" si="709"/>
        <v>#REF!</v>
      </c>
      <c r="BA1157" s="98" t="e">
        <f t="shared" si="710"/>
        <v>#REF!</v>
      </c>
      <c r="BB1157" s="89"/>
      <c r="BC1157" s="98" t="e">
        <f t="shared" si="711"/>
        <v>#REF!</v>
      </c>
      <c r="BD1157" s="98" t="e">
        <f t="shared" si="712"/>
        <v>#REF!</v>
      </c>
      <c r="BE1157" s="89"/>
      <c r="BF1157" s="98" t="e">
        <f t="shared" si="713"/>
        <v>#REF!</v>
      </c>
      <c r="BG1157" s="98" t="e">
        <f t="shared" si="714"/>
        <v>#REF!</v>
      </c>
      <c r="BH1157" s="89"/>
      <c r="BI1157" s="98" t="e">
        <f t="shared" si="715"/>
        <v>#REF!</v>
      </c>
      <c r="BJ1157" s="98" t="e">
        <f t="shared" si="716"/>
        <v>#REF!</v>
      </c>
      <c r="BK1157" s="89"/>
      <c r="BL1157" s="98" t="str">
        <f t="shared" si="717"/>
        <v/>
      </c>
      <c r="BM1157" s="98" t="str">
        <f t="shared" si="718"/>
        <v/>
      </c>
      <c r="BN1157" s="89"/>
      <c r="BO1157" s="98" t="str">
        <f t="shared" si="719"/>
        <v/>
      </c>
      <c r="BP1157" s="98" t="str">
        <f t="shared" si="720"/>
        <v/>
      </c>
      <c r="BQ1157" s="89"/>
      <c r="BR1157" s="98" t="str">
        <f t="shared" si="721"/>
        <v/>
      </c>
      <c r="BS1157" s="98" t="str">
        <f t="shared" si="722"/>
        <v/>
      </c>
      <c r="BT1157" s="89"/>
      <c r="BU1157" s="98" t="str">
        <f t="shared" si="723"/>
        <v/>
      </c>
      <c r="BV1157" s="98" t="str">
        <f t="shared" si="724"/>
        <v/>
      </c>
      <c r="BW1157" s="89"/>
      <c r="BX1157" s="63"/>
    </row>
    <row r="1158" spans="1:76" s="59" customFormat="1" x14ac:dyDescent="0.25">
      <c r="A1158" s="83">
        <v>15</v>
      </c>
      <c r="B1158" s="109" t="str">
        <f t="shared" si="702"/>
        <v xml:space="preserve">: </v>
      </c>
      <c r="C1158" s="106"/>
      <c r="D1158" s="106"/>
      <c r="E1158" s="108"/>
      <c r="F1158" s="106"/>
      <c r="G1158" s="108"/>
      <c r="H1158" s="107"/>
      <c r="I1158" s="106"/>
      <c r="J1158" s="106"/>
      <c r="K1158" s="104"/>
      <c r="L1158" s="110"/>
      <c r="M1158" s="104"/>
      <c r="N1158" s="105"/>
      <c r="O1158" s="105"/>
      <c r="P1158" s="104"/>
      <c r="Q1158" s="440"/>
      <c r="R1158" s="440"/>
      <c r="S1158" s="64"/>
      <c r="T1158" s="103"/>
      <c r="U1158" s="101" t="str">
        <f t="shared" si="703"/>
        <v/>
      </c>
      <c r="V1158" s="102" t="str">
        <f t="shared" si="704"/>
        <v/>
      </c>
      <c r="W1158" s="101" t="str">
        <f t="shared" si="705"/>
        <v/>
      </c>
      <c r="X1158" s="100" t="str">
        <f t="shared" si="706"/>
        <v/>
      </c>
      <c r="Y1158" s="89"/>
      <c r="Z1158" s="89"/>
      <c r="AB1158" s="63"/>
      <c r="AR1158" s="63"/>
      <c r="AS1158" s="89"/>
      <c r="AT1158" s="89"/>
      <c r="AU1158" s="99"/>
      <c r="AV1158" s="89"/>
      <c r="AW1158" s="98" t="e">
        <f t="shared" si="707"/>
        <v>#REF!</v>
      </c>
      <c r="AX1158" s="98" t="e">
        <f t="shared" si="708"/>
        <v>#REF!</v>
      </c>
      <c r="AY1158" s="89"/>
      <c r="AZ1158" s="98" t="e">
        <f t="shared" si="709"/>
        <v>#REF!</v>
      </c>
      <c r="BA1158" s="98" t="e">
        <f t="shared" si="710"/>
        <v>#REF!</v>
      </c>
      <c r="BB1158" s="89"/>
      <c r="BC1158" s="98" t="e">
        <f t="shared" si="711"/>
        <v>#REF!</v>
      </c>
      <c r="BD1158" s="98" t="e">
        <f t="shared" si="712"/>
        <v>#REF!</v>
      </c>
      <c r="BE1158" s="89"/>
      <c r="BF1158" s="98" t="e">
        <f t="shared" si="713"/>
        <v>#REF!</v>
      </c>
      <c r="BG1158" s="98" t="e">
        <f t="shared" si="714"/>
        <v>#REF!</v>
      </c>
      <c r="BH1158" s="89"/>
      <c r="BI1158" s="98" t="e">
        <f t="shared" si="715"/>
        <v>#REF!</v>
      </c>
      <c r="BJ1158" s="98" t="e">
        <f t="shared" si="716"/>
        <v>#REF!</v>
      </c>
      <c r="BK1158" s="89"/>
      <c r="BL1158" s="98" t="str">
        <f t="shared" si="717"/>
        <v/>
      </c>
      <c r="BM1158" s="98" t="str">
        <f t="shared" si="718"/>
        <v/>
      </c>
      <c r="BN1158" s="89"/>
      <c r="BO1158" s="98" t="str">
        <f t="shared" si="719"/>
        <v/>
      </c>
      <c r="BP1158" s="98" t="str">
        <f t="shared" si="720"/>
        <v/>
      </c>
      <c r="BQ1158" s="89"/>
      <c r="BR1158" s="98" t="str">
        <f t="shared" si="721"/>
        <v/>
      </c>
      <c r="BS1158" s="98" t="str">
        <f t="shared" si="722"/>
        <v/>
      </c>
      <c r="BT1158" s="89"/>
      <c r="BU1158" s="98" t="str">
        <f t="shared" si="723"/>
        <v/>
      </c>
      <c r="BV1158" s="98" t="str">
        <f t="shared" si="724"/>
        <v/>
      </c>
      <c r="BW1158" s="89"/>
      <c r="BX1158" s="63"/>
    </row>
    <row r="1159" spans="1:76" s="59" customFormat="1" x14ac:dyDescent="0.25">
      <c r="A1159" s="83">
        <v>16</v>
      </c>
      <c r="B1159" s="109" t="str">
        <f t="shared" si="702"/>
        <v xml:space="preserve">: </v>
      </c>
      <c r="C1159" s="106"/>
      <c r="D1159" s="106"/>
      <c r="E1159" s="108"/>
      <c r="F1159" s="106"/>
      <c r="G1159" s="108"/>
      <c r="H1159" s="107"/>
      <c r="I1159" s="106"/>
      <c r="J1159" s="106"/>
      <c r="K1159" s="104"/>
      <c r="L1159" s="110"/>
      <c r="M1159" s="104"/>
      <c r="N1159" s="105"/>
      <c r="O1159" s="105"/>
      <c r="P1159" s="104"/>
      <c r="Q1159" s="440"/>
      <c r="R1159" s="440"/>
      <c r="S1159" s="64"/>
      <c r="T1159" s="103"/>
      <c r="U1159" s="101" t="str">
        <f t="shared" si="703"/>
        <v/>
      </c>
      <c r="V1159" s="102" t="str">
        <f t="shared" si="704"/>
        <v/>
      </c>
      <c r="W1159" s="101" t="str">
        <f t="shared" si="705"/>
        <v/>
      </c>
      <c r="X1159" s="100" t="str">
        <f t="shared" si="706"/>
        <v/>
      </c>
      <c r="Y1159" s="89"/>
      <c r="Z1159" s="89"/>
      <c r="AB1159" s="63"/>
      <c r="AR1159" s="63"/>
      <c r="AS1159" s="89"/>
      <c r="AT1159" s="89"/>
      <c r="AU1159" s="99"/>
      <c r="AV1159" s="89"/>
      <c r="AW1159" s="98" t="e">
        <f t="shared" si="707"/>
        <v>#REF!</v>
      </c>
      <c r="AX1159" s="98" t="e">
        <f t="shared" si="708"/>
        <v>#REF!</v>
      </c>
      <c r="AY1159" s="89"/>
      <c r="AZ1159" s="98" t="e">
        <f t="shared" si="709"/>
        <v>#REF!</v>
      </c>
      <c r="BA1159" s="98" t="e">
        <f t="shared" si="710"/>
        <v>#REF!</v>
      </c>
      <c r="BB1159" s="89"/>
      <c r="BC1159" s="98" t="e">
        <f t="shared" si="711"/>
        <v>#REF!</v>
      </c>
      <c r="BD1159" s="98" t="e">
        <f t="shared" si="712"/>
        <v>#REF!</v>
      </c>
      <c r="BE1159" s="89"/>
      <c r="BF1159" s="98" t="e">
        <f t="shared" si="713"/>
        <v>#REF!</v>
      </c>
      <c r="BG1159" s="98" t="e">
        <f t="shared" si="714"/>
        <v>#REF!</v>
      </c>
      <c r="BH1159" s="89"/>
      <c r="BI1159" s="98" t="e">
        <f t="shared" si="715"/>
        <v>#REF!</v>
      </c>
      <c r="BJ1159" s="98" t="e">
        <f t="shared" si="716"/>
        <v>#REF!</v>
      </c>
      <c r="BK1159" s="89"/>
      <c r="BL1159" s="98" t="str">
        <f t="shared" si="717"/>
        <v/>
      </c>
      <c r="BM1159" s="98" t="str">
        <f t="shared" si="718"/>
        <v/>
      </c>
      <c r="BN1159" s="89"/>
      <c r="BO1159" s="98" t="str">
        <f t="shared" si="719"/>
        <v/>
      </c>
      <c r="BP1159" s="98" t="str">
        <f t="shared" si="720"/>
        <v/>
      </c>
      <c r="BQ1159" s="89"/>
      <c r="BR1159" s="98" t="str">
        <f t="shared" si="721"/>
        <v/>
      </c>
      <c r="BS1159" s="98" t="str">
        <f t="shared" si="722"/>
        <v/>
      </c>
      <c r="BT1159" s="89"/>
      <c r="BU1159" s="98" t="str">
        <f t="shared" si="723"/>
        <v/>
      </c>
      <c r="BV1159" s="98" t="str">
        <f t="shared" si="724"/>
        <v/>
      </c>
      <c r="BW1159" s="89"/>
      <c r="BX1159" s="63"/>
    </row>
    <row r="1160" spans="1:76" s="59" customFormat="1" x14ac:dyDescent="0.25">
      <c r="A1160" s="83">
        <v>17</v>
      </c>
      <c r="B1160" s="109" t="str">
        <f t="shared" si="702"/>
        <v xml:space="preserve">: </v>
      </c>
      <c r="C1160" s="106"/>
      <c r="D1160" s="106"/>
      <c r="E1160" s="108"/>
      <c r="F1160" s="106"/>
      <c r="G1160" s="108"/>
      <c r="H1160" s="107"/>
      <c r="I1160" s="106"/>
      <c r="J1160" s="106"/>
      <c r="K1160" s="104"/>
      <c r="L1160" s="110"/>
      <c r="M1160" s="104"/>
      <c r="N1160" s="105"/>
      <c r="O1160" s="105"/>
      <c r="P1160" s="104"/>
      <c r="Q1160" s="440"/>
      <c r="R1160" s="440"/>
      <c r="S1160" s="64"/>
      <c r="T1160" s="103"/>
      <c r="U1160" s="101" t="str">
        <f t="shared" si="703"/>
        <v/>
      </c>
      <c r="V1160" s="102" t="str">
        <f t="shared" si="704"/>
        <v/>
      </c>
      <c r="W1160" s="101" t="str">
        <f t="shared" si="705"/>
        <v/>
      </c>
      <c r="X1160" s="100" t="str">
        <f t="shared" si="706"/>
        <v/>
      </c>
      <c r="Y1160" s="89"/>
      <c r="Z1160" s="89"/>
      <c r="AB1160" s="63"/>
      <c r="AR1160" s="63"/>
      <c r="AS1160" s="89"/>
      <c r="AT1160" s="89"/>
      <c r="AU1160" s="99"/>
      <c r="AV1160" s="89"/>
      <c r="AW1160" s="98" t="e">
        <f t="shared" si="707"/>
        <v>#REF!</v>
      </c>
      <c r="AX1160" s="98" t="e">
        <f t="shared" si="708"/>
        <v>#REF!</v>
      </c>
      <c r="AY1160" s="89"/>
      <c r="AZ1160" s="98" t="e">
        <f t="shared" si="709"/>
        <v>#REF!</v>
      </c>
      <c r="BA1160" s="98" t="e">
        <f t="shared" si="710"/>
        <v>#REF!</v>
      </c>
      <c r="BB1160" s="89"/>
      <c r="BC1160" s="98" t="e">
        <f t="shared" si="711"/>
        <v>#REF!</v>
      </c>
      <c r="BD1160" s="98" t="e">
        <f t="shared" si="712"/>
        <v>#REF!</v>
      </c>
      <c r="BE1160" s="89"/>
      <c r="BF1160" s="98" t="e">
        <f t="shared" si="713"/>
        <v>#REF!</v>
      </c>
      <c r="BG1160" s="98" t="e">
        <f t="shared" si="714"/>
        <v>#REF!</v>
      </c>
      <c r="BH1160" s="89"/>
      <c r="BI1160" s="98" t="e">
        <f t="shared" si="715"/>
        <v>#REF!</v>
      </c>
      <c r="BJ1160" s="98" t="e">
        <f t="shared" si="716"/>
        <v>#REF!</v>
      </c>
      <c r="BK1160" s="89"/>
      <c r="BL1160" s="98" t="str">
        <f t="shared" si="717"/>
        <v/>
      </c>
      <c r="BM1160" s="98" t="str">
        <f t="shared" si="718"/>
        <v/>
      </c>
      <c r="BN1160" s="89"/>
      <c r="BO1160" s="98" t="str">
        <f t="shared" si="719"/>
        <v/>
      </c>
      <c r="BP1160" s="98" t="str">
        <f t="shared" si="720"/>
        <v/>
      </c>
      <c r="BQ1160" s="89"/>
      <c r="BR1160" s="98" t="str">
        <f t="shared" si="721"/>
        <v/>
      </c>
      <c r="BS1160" s="98" t="str">
        <f t="shared" si="722"/>
        <v/>
      </c>
      <c r="BT1160" s="89"/>
      <c r="BU1160" s="98" t="str">
        <f t="shared" si="723"/>
        <v/>
      </c>
      <c r="BV1160" s="98" t="str">
        <f t="shared" si="724"/>
        <v/>
      </c>
      <c r="BW1160" s="89"/>
      <c r="BX1160" s="63"/>
    </row>
    <row r="1161" spans="1:76" s="59" customFormat="1" x14ac:dyDescent="0.25">
      <c r="A1161" s="83">
        <v>18</v>
      </c>
      <c r="B1161" s="109" t="str">
        <f t="shared" si="702"/>
        <v xml:space="preserve">: </v>
      </c>
      <c r="C1161" s="106"/>
      <c r="D1161" s="106"/>
      <c r="E1161" s="108"/>
      <c r="F1161" s="106"/>
      <c r="G1161" s="108"/>
      <c r="H1161" s="107"/>
      <c r="I1161" s="106"/>
      <c r="J1161" s="106"/>
      <c r="K1161" s="104"/>
      <c r="L1161" s="104"/>
      <c r="M1161" s="104"/>
      <c r="N1161" s="105"/>
      <c r="O1161" s="105"/>
      <c r="P1161" s="104"/>
      <c r="Q1161" s="440"/>
      <c r="R1161" s="440"/>
      <c r="S1161" s="64"/>
      <c r="T1161" s="103"/>
      <c r="U1161" s="101" t="str">
        <f t="shared" si="703"/>
        <v/>
      </c>
      <c r="V1161" s="102" t="str">
        <f t="shared" si="704"/>
        <v/>
      </c>
      <c r="W1161" s="101" t="str">
        <f t="shared" si="705"/>
        <v/>
      </c>
      <c r="X1161" s="100" t="str">
        <f t="shared" si="706"/>
        <v/>
      </c>
      <c r="Y1161" s="89"/>
      <c r="Z1161" s="89"/>
      <c r="AB1161" s="63"/>
      <c r="AR1161" s="63"/>
      <c r="AS1161" s="89"/>
      <c r="AT1161" s="89"/>
      <c r="AU1161" s="99"/>
      <c r="AV1161" s="89"/>
      <c r="AW1161" s="98" t="e">
        <f t="shared" si="707"/>
        <v>#REF!</v>
      </c>
      <c r="AX1161" s="98" t="e">
        <f t="shared" si="708"/>
        <v>#REF!</v>
      </c>
      <c r="AY1161" s="89"/>
      <c r="AZ1161" s="98" t="e">
        <f t="shared" si="709"/>
        <v>#REF!</v>
      </c>
      <c r="BA1161" s="98" t="e">
        <f t="shared" si="710"/>
        <v>#REF!</v>
      </c>
      <c r="BB1161" s="89"/>
      <c r="BC1161" s="98" t="e">
        <f t="shared" si="711"/>
        <v>#REF!</v>
      </c>
      <c r="BD1161" s="98" t="e">
        <f t="shared" si="712"/>
        <v>#REF!</v>
      </c>
      <c r="BE1161" s="89"/>
      <c r="BF1161" s="98" t="e">
        <f t="shared" si="713"/>
        <v>#REF!</v>
      </c>
      <c r="BG1161" s="98" t="e">
        <f t="shared" si="714"/>
        <v>#REF!</v>
      </c>
      <c r="BH1161" s="89"/>
      <c r="BI1161" s="98" t="e">
        <f t="shared" si="715"/>
        <v>#REF!</v>
      </c>
      <c r="BJ1161" s="98" t="e">
        <f t="shared" si="716"/>
        <v>#REF!</v>
      </c>
      <c r="BK1161" s="89"/>
      <c r="BL1161" s="98" t="str">
        <f t="shared" si="717"/>
        <v/>
      </c>
      <c r="BM1161" s="98" t="str">
        <f t="shared" si="718"/>
        <v/>
      </c>
      <c r="BN1161" s="89"/>
      <c r="BO1161" s="98" t="str">
        <f t="shared" si="719"/>
        <v/>
      </c>
      <c r="BP1161" s="98" t="str">
        <f t="shared" si="720"/>
        <v/>
      </c>
      <c r="BQ1161" s="89"/>
      <c r="BR1161" s="98" t="str">
        <f t="shared" si="721"/>
        <v/>
      </c>
      <c r="BS1161" s="98" t="str">
        <f t="shared" si="722"/>
        <v/>
      </c>
      <c r="BT1161" s="89"/>
      <c r="BU1161" s="98" t="str">
        <f t="shared" si="723"/>
        <v/>
      </c>
      <c r="BV1161" s="98" t="str">
        <f t="shared" si="724"/>
        <v/>
      </c>
      <c r="BW1161" s="89"/>
      <c r="BX1161" s="63"/>
    </row>
    <row r="1162" spans="1:76" s="59" customFormat="1" x14ac:dyDescent="0.25">
      <c r="A1162" s="83">
        <v>19</v>
      </c>
      <c r="B1162" s="109" t="str">
        <f t="shared" si="702"/>
        <v xml:space="preserve">: </v>
      </c>
      <c r="C1162" s="106"/>
      <c r="D1162" s="106"/>
      <c r="E1162" s="108"/>
      <c r="F1162" s="106"/>
      <c r="G1162" s="108"/>
      <c r="H1162" s="107"/>
      <c r="I1162" s="106"/>
      <c r="J1162" s="106"/>
      <c r="K1162" s="104"/>
      <c r="L1162" s="104"/>
      <c r="M1162" s="104"/>
      <c r="N1162" s="105"/>
      <c r="O1162" s="105"/>
      <c r="P1162" s="104"/>
      <c r="Q1162" s="440"/>
      <c r="R1162" s="440"/>
      <c r="S1162" s="64"/>
      <c r="T1162" s="103"/>
      <c r="U1162" s="101" t="str">
        <f t="shared" si="703"/>
        <v/>
      </c>
      <c r="V1162" s="102" t="str">
        <f t="shared" si="704"/>
        <v/>
      </c>
      <c r="W1162" s="101" t="str">
        <f t="shared" si="705"/>
        <v/>
      </c>
      <c r="X1162" s="100" t="str">
        <f t="shared" si="706"/>
        <v/>
      </c>
      <c r="Y1162" s="89"/>
      <c r="Z1162" s="89"/>
      <c r="AB1162" s="63"/>
      <c r="AR1162" s="63"/>
      <c r="AS1162" s="89"/>
      <c r="AT1162" s="89"/>
      <c r="AU1162" s="99"/>
      <c r="AV1162" s="89"/>
      <c r="AW1162" s="98" t="e">
        <f t="shared" si="707"/>
        <v>#REF!</v>
      </c>
      <c r="AX1162" s="98" t="e">
        <f t="shared" si="708"/>
        <v>#REF!</v>
      </c>
      <c r="AY1162" s="89"/>
      <c r="AZ1162" s="98" t="e">
        <f t="shared" si="709"/>
        <v>#REF!</v>
      </c>
      <c r="BA1162" s="98" t="e">
        <f t="shared" si="710"/>
        <v>#REF!</v>
      </c>
      <c r="BB1162" s="89"/>
      <c r="BC1162" s="98" t="e">
        <f t="shared" si="711"/>
        <v>#REF!</v>
      </c>
      <c r="BD1162" s="98" t="e">
        <f t="shared" si="712"/>
        <v>#REF!</v>
      </c>
      <c r="BE1162" s="89"/>
      <c r="BF1162" s="98" t="e">
        <f t="shared" si="713"/>
        <v>#REF!</v>
      </c>
      <c r="BG1162" s="98" t="e">
        <f t="shared" si="714"/>
        <v>#REF!</v>
      </c>
      <c r="BH1162" s="89"/>
      <c r="BI1162" s="98" t="e">
        <f t="shared" si="715"/>
        <v>#REF!</v>
      </c>
      <c r="BJ1162" s="98" t="e">
        <f t="shared" si="716"/>
        <v>#REF!</v>
      </c>
      <c r="BK1162" s="89"/>
      <c r="BL1162" s="98" t="str">
        <f t="shared" si="717"/>
        <v/>
      </c>
      <c r="BM1162" s="98" t="str">
        <f t="shared" si="718"/>
        <v/>
      </c>
      <c r="BN1162" s="89"/>
      <c r="BO1162" s="98" t="str">
        <f t="shared" si="719"/>
        <v/>
      </c>
      <c r="BP1162" s="98" t="str">
        <f t="shared" si="720"/>
        <v/>
      </c>
      <c r="BQ1162" s="89"/>
      <c r="BR1162" s="98" t="str">
        <f t="shared" si="721"/>
        <v/>
      </c>
      <c r="BS1162" s="98" t="str">
        <f t="shared" si="722"/>
        <v/>
      </c>
      <c r="BT1162" s="89"/>
      <c r="BU1162" s="98" t="str">
        <f t="shared" si="723"/>
        <v/>
      </c>
      <c r="BV1162" s="98" t="str">
        <f t="shared" si="724"/>
        <v/>
      </c>
      <c r="BW1162" s="89"/>
      <c r="BX1162" s="63"/>
    </row>
    <row r="1163" spans="1:76" s="59" customFormat="1" x14ac:dyDescent="0.25">
      <c r="A1163" s="83">
        <v>20</v>
      </c>
      <c r="B1163" s="109" t="str">
        <f t="shared" si="702"/>
        <v xml:space="preserve">: </v>
      </c>
      <c r="C1163" s="106"/>
      <c r="D1163" s="106"/>
      <c r="E1163" s="108"/>
      <c r="F1163" s="106"/>
      <c r="G1163" s="108"/>
      <c r="H1163" s="107"/>
      <c r="I1163" s="106"/>
      <c r="J1163" s="106"/>
      <c r="K1163" s="104"/>
      <c r="L1163" s="104"/>
      <c r="M1163" s="104"/>
      <c r="N1163" s="105"/>
      <c r="O1163" s="105"/>
      <c r="P1163" s="104"/>
      <c r="Q1163" s="440"/>
      <c r="R1163" s="440"/>
      <c r="S1163" s="64"/>
      <c r="T1163" s="103"/>
      <c r="U1163" s="101" t="str">
        <f t="shared" si="703"/>
        <v/>
      </c>
      <c r="V1163" s="102" t="str">
        <f t="shared" si="704"/>
        <v/>
      </c>
      <c r="W1163" s="101" t="str">
        <f t="shared" si="705"/>
        <v/>
      </c>
      <c r="X1163" s="100" t="str">
        <f t="shared" si="706"/>
        <v/>
      </c>
      <c r="Y1163" s="89"/>
      <c r="Z1163" s="89"/>
      <c r="AB1163" s="63"/>
      <c r="AR1163" s="63"/>
      <c r="AS1163" s="89"/>
      <c r="AT1163" s="89"/>
      <c r="AU1163" s="99"/>
      <c r="AV1163" s="89"/>
      <c r="AW1163" s="98" t="e">
        <f t="shared" si="707"/>
        <v>#REF!</v>
      </c>
      <c r="AX1163" s="98" t="e">
        <f t="shared" si="708"/>
        <v>#REF!</v>
      </c>
      <c r="AY1163" s="89"/>
      <c r="AZ1163" s="98" t="e">
        <f t="shared" si="709"/>
        <v>#REF!</v>
      </c>
      <c r="BA1163" s="98" t="e">
        <f t="shared" si="710"/>
        <v>#REF!</v>
      </c>
      <c r="BB1163" s="89"/>
      <c r="BC1163" s="98" t="e">
        <f t="shared" si="711"/>
        <v>#REF!</v>
      </c>
      <c r="BD1163" s="98" t="e">
        <f t="shared" si="712"/>
        <v>#REF!</v>
      </c>
      <c r="BE1163" s="89"/>
      <c r="BF1163" s="98" t="e">
        <f t="shared" si="713"/>
        <v>#REF!</v>
      </c>
      <c r="BG1163" s="98" t="e">
        <f t="shared" si="714"/>
        <v>#REF!</v>
      </c>
      <c r="BH1163" s="89"/>
      <c r="BI1163" s="98" t="e">
        <f t="shared" si="715"/>
        <v>#REF!</v>
      </c>
      <c r="BJ1163" s="98" t="e">
        <f t="shared" si="716"/>
        <v>#REF!</v>
      </c>
      <c r="BK1163" s="89"/>
      <c r="BL1163" s="98" t="str">
        <f t="shared" si="717"/>
        <v/>
      </c>
      <c r="BM1163" s="98" t="str">
        <f t="shared" si="718"/>
        <v/>
      </c>
      <c r="BN1163" s="89"/>
      <c r="BO1163" s="98" t="str">
        <f t="shared" si="719"/>
        <v/>
      </c>
      <c r="BP1163" s="98" t="str">
        <f t="shared" si="720"/>
        <v/>
      </c>
      <c r="BQ1163" s="89"/>
      <c r="BR1163" s="98" t="str">
        <f t="shared" si="721"/>
        <v/>
      </c>
      <c r="BS1163" s="98" t="str">
        <f t="shared" si="722"/>
        <v/>
      </c>
      <c r="BT1163" s="89"/>
      <c r="BU1163" s="98" t="str">
        <f t="shared" si="723"/>
        <v/>
      </c>
      <c r="BV1163" s="98" t="str">
        <f t="shared" si="724"/>
        <v/>
      </c>
      <c r="BW1163" s="89"/>
      <c r="BX1163" s="63"/>
    </row>
    <row r="1164" spans="1:76" s="59" customFormat="1" x14ac:dyDescent="0.25">
      <c r="A1164" s="83"/>
      <c r="B1164" s="91" t="s">
        <v>64</v>
      </c>
      <c r="C1164" s="92"/>
      <c r="D1164" s="92"/>
      <c r="E1164" s="92"/>
      <c r="F1164" s="92"/>
      <c r="G1164" s="92"/>
      <c r="I1164" s="89"/>
      <c r="J1164" s="94"/>
      <c r="K1164" s="64"/>
      <c r="L1164" s="64"/>
      <c r="M1164" s="64" t="s">
        <v>63</v>
      </c>
      <c r="N1164" s="64"/>
      <c r="O1164" s="64"/>
      <c r="P1164" s="64"/>
      <c r="Q1164" s="64"/>
      <c r="R1164" s="64"/>
      <c r="S1164" s="64"/>
      <c r="T1164" s="94" t="s">
        <v>62</v>
      </c>
      <c r="U1164" s="97" t="e">
        <f>AVERAGE(U1144:U1163)</f>
        <v>#DIV/0!</v>
      </c>
      <c r="V1164" s="97" t="e">
        <f>IF(U1172="Y",SUM(V1144:V1163)/SUM(O1144:O1163),AVERAGE(V1144:V1163))</f>
        <v>#DIV/0!</v>
      </c>
      <c r="W1164" s="96" t="e">
        <f>SUM(W1144:W1163)/SUM(O1144:O1163)</f>
        <v>#DIV/0!</v>
      </c>
      <c r="X1164" s="89"/>
      <c r="Y1164" s="89"/>
      <c r="Z1164" s="89"/>
      <c r="AB1164" s="95"/>
      <c r="AR1164" s="63"/>
      <c r="AS1164" s="89"/>
      <c r="AT1164" s="89"/>
      <c r="AU1164" s="89"/>
      <c r="AV1164" s="94" t="s">
        <v>62</v>
      </c>
      <c r="AW1164" s="93" t="e">
        <f>AVERAGE(AW1144:AW1163)</f>
        <v>#REF!</v>
      </c>
      <c r="AX1164" s="93" t="e">
        <f>SUM(AX1144:AX1163)/COUNTIF(AX1144:AX1163,"&gt;0")</f>
        <v>#REF!</v>
      </c>
      <c r="AY1164" s="89"/>
      <c r="AZ1164" s="93" t="e">
        <f>AVERAGE(AZ1144:AZ1163)</f>
        <v>#REF!</v>
      </c>
      <c r="BA1164" s="93" t="e">
        <f>SUM(BA1144:BA1163)/COUNTIF(BA1144:BA1163,"&gt;0")</f>
        <v>#REF!</v>
      </c>
      <c r="BB1164" s="89"/>
      <c r="BC1164" s="93" t="e">
        <f>AVERAGE(BC1144:BC1163)</f>
        <v>#REF!</v>
      </c>
      <c r="BD1164" s="93" t="e">
        <f>SUM(BD1144:BD1163)/COUNTIF(BD1144:BD1163,"&gt;0")</f>
        <v>#REF!</v>
      </c>
      <c r="BE1164" s="89"/>
      <c r="BF1164" s="93" t="e">
        <f>AVERAGE(BF1144:BF1163)</f>
        <v>#REF!</v>
      </c>
      <c r="BG1164" s="93" t="e">
        <f>SUM(BG1144:BG1163)/COUNTIF(BG1144:BG1163,"&gt;0")</f>
        <v>#REF!</v>
      </c>
      <c r="BH1164" s="89"/>
      <c r="BI1164" s="93" t="e">
        <f>AVERAGE(BI1144:BI1163)</f>
        <v>#REF!</v>
      </c>
      <c r="BJ1164" s="93" t="e">
        <f>SUM(BJ1144:BJ1163)/COUNTIF(BJ1144:BJ1163,"&gt;0")</f>
        <v>#REF!</v>
      </c>
      <c r="BK1164" s="94"/>
      <c r="BL1164" s="93" t="e">
        <f>AVERAGE(BL1144:BL1163)</f>
        <v>#DIV/0!</v>
      </c>
      <c r="BM1164" s="93" t="e">
        <f>SUM(BM1144:BM1163)/COUNTIF(BM1144:BM1163,"&gt;0")</f>
        <v>#DIV/0!</v>
      </c>
      <c r="BN1164" s="89"/>
      <c r="BO1164" s="93" t="e">
        <f>AVERAGE(BO1144:BO1163)</f>
        <v>#DIV/0!</v>
      </c>
      <c r="BP1164" s="93" t="e">
        <f>SUM(BP1144:BP1163)/COUNTIF(BP1144:BP1163,"&gt;0")</f>
        <v>#DIV/0!</v>
      </c>
      <c r="BQ1164" s="89"/>
      <c r="BR1164" s="93" t="e">
        <f>AVERAGE(BR1144:BR1163)</f>
        <v>#DIV/0!</v>
      </c>
      <c r="BS1164" s="93" t="e">
        <f>SUM(BS1144:BS1163)/COUNTIF(BS1144:BS1163,"&gt;0")</f>
        <v>#DIV/0!</v>
      </c>
      <c r="BT1164" s="89"/>
      <c r="BU1164" s="93" t="e">
        <f>AVERAGE(BU1144:BU1163)</f>
        <v>#DIV/0!</v>
      </c>
      <c r="BV1164" s="93" t="e">
        <f>SUM(BV1144:BV1163)/COUNTIF(BV1144:BV1163,"&gt;0")</f>
        <v>#DIV/0!</v>
      </c>
      <c r="BW1164" s="89"/>
      <c r="BX1164" s="63"/>
    </row>
    <row r="1165" spans="1:76" s="59" customFormat="1" x14ac:dyDescent="0.25">
      <c r="A1165" s="83"/>
      <c r="B1165" s="91" t="s">
        <v>61</v>
      </c>
      <c r="C1165" s="92" t="s">
        <v>60</v>
      </c>
      <c r="D1165" s="398"/>
      <c r="E1165" s="399"/>
      <c r="F1165" s="399"/>
      <c r="G1165" s="399"/>
      <c r="H1165" s="399"/>
      <c r="I1165" s="399"/>
      <c r="J1165" s="399"/>
      <c r="K1165" s="400"/>
      <c r="L1165" s="64"/>
      <c r="M1165" s="64"/>
      <c r="N1165" s="64"/>
      <c r="O1165" s="64"/>
      <c r="P1165" s="64"/>
      <c r="Q1165" s="64"/>
      <c r="R1165" s="64"/>
      <c r="S1165" s="64"/>
      <c r="T1165" s="77" t="s">
        <v>57</v>
      </c>
      <c r="U1165" s="88" t="e">
        <f>U1164+X1165*U1168</f>
        <v>#DIV/0!</v>
      </c>
      <c r="V1165" s="88" t="e">
        <f>V1164+X1165*V1168</f>
        <v>#DIV/0!</v>
      </c>
      <c r="W1165" s="88" t="e">
        <f>W1164+X1165*W1168</f>
        <v>#DIV/0!</v>
      </c>
      <c r="X1165" s="86">
        <v>1</v>
      </c>
      <c r="Y1165" s="64" t="s">
        <v>59</v>
      </c>
      <c r="Z1165" s="89"/>
      <c r="AA1165" s="89" t="s">
        <v>58</v>
      </c>
      <c r="AB1165" s="87"/>
      <c r="AR1165" s="63"/>
      <c r="AS1165" s="89"/>
      <c r="AT1165" s="89"/>
      <c r="AU1165" s="89"/>
      <c r="AV1165" s="77" t="s">
        <v>57</v>
      </c>
      <c r="AW1165" s="76" t="e">
        <f>AW1164+(AW1170*AW1167)</f>
        <v>#REF!</v>
      </c>
      <c r="AX1165" s="76" t="e">
        <f>AX1164+(AX1170*AW1167)</f>
        <v>#REF!</v>
      </c>
      <c r="AY1165" s="89"/>
      <c r="AZ1165" s="76" t="e">
        <f>AZ1164+(AZ1170*AZ1167)</f>
        <v>#REF!</v>
      </c>
      <c r="BA1165" s="76" t="e">
        <f>BA1164+(BA1170*AZ1167)</f>
        <v>#REF!</v>
      </c>
      <c r="BB1165" s="89"/>
      <c r="BC1165" s="76" t="e">
        <f>BC1164+(BC1170*BC1167)</f>
        <v>#REF!</v>
      </c>
      <c r="BD1165" s="76" t="e">
        <f>BD1164+(BD1170*BC1167)</f>
        <v>#REF!</v>
      </c>
      <c r="BE1165" s="89"/>
      <c r="BF1165" s="76" t="e">
        <f>BF1164+(BF1170*BF1167)</f>
        <v>#REF!</v>
      </c>
      <c r="BG1165" s="76" t="e">
        <f>BG1164+(BG1170*BF1167)</f>
        <v>#REF!</v>
      </c>
      <c r="BH1165" s="89"/>
      <c r="BI1165" s="76" t="e">
        <f>BI1164+(BI1170*BI1167)</f>
        <v>#REF!</v>
      </c>
      <c r="BJ1165" s="76" t="e">
        <f>BJ1164+(BJ1170*BI1167)</f>
        <v>#REF!</v>
      </c>
      <c r="BK1165" s="77"/>
      <c r="BL1165" s="76" t="e">
        <f>BL1164+(BL1170*BL1167)</f>
        <v>#DIV/0!</v>
      </c>
      <c r="BM1165" s="76" t="e">
        <f>BM1164+(BM1170*BL1167)</f>
        <v>#DIV/0!</v>
      </c>
      <c r="BN1165" s="89"/>
      <c r="BO1165" s="76" t="e">
        <f>BO1164+(BO1170*BO1167)</f>
        <v>#DIV/0!</v>
      </c>
      <c r="BP1165" s="76" t="e">
        <f>BP1164+(BP1170*BO1167)</f>
        <v>#DIV/0!</v>
      </c>
      <c r="BQ1165" s="89"/>
      <c r="BR1165" s="76" t="e">
        <f>BR1164+(BR1170*BR1167)</f>
        <v>#DIV/0!</v>
      </c>
      <c r="BS1165" s="76" t="e">
        <f>BS1164+(BS1170*BR1167)</f>
        <v>#DIV/0!</v>
      </c>
      <c r="BT1165" s="89"/>
      <c r="BU1165" s="76" t="e">
        <f>BU1164+(BU1170*BU1167)</f>
        <v>#DIV/0!</v>
      </c>
      <c r="BV1165" s="76" t="e">
        <f>BV1164+(BV1170*BU1167)</f>
        <v>#DIV/0!</v>
      </c>
      <c r="BW1165" s="89"/>
      <c r="BX1165" s="63"/>
    </row>
    <row r="1166" spans="1:76" s="59" customFormat="1" x14ac:dyDescent="0.25">
      <c r="A1166" s="83"/>
      <c r="B1166" s="91" t="s">
        <v>56</v>
      </c>
      <c r="C1166" s="83"/>
      <c r="D1166" s="401"/>
      <c r="E1166" s="402"/>
      <c r="F1166" s="402"/>
      <c r="G1166" s="402"/>
      <c r="H1166" s="402"/>
      <c r="I1166" s="402"/>
      <c r="J1166" s="402"/>
      <c r="K1166" s="403"/>
      <c r="L1166" s="89"/>
      <c r="M1166" s="89"/>
      <c r="N1166" s="64"/>
      <c r="O1166" s="64"/>
      <c r="P1166" s="64"/>
      <c r="Q1166" s="64"/>
      <c r="R1166" s="64"/>
      <c r="S1166" s="64"/>
      <c r="T1166" s="77" t="s">
        <v>54</v>
      </c>
      <c r="U1166" s="88" t="e">
        <f>IF($AA1166="Y",MIN(U1144:U1163),U1164-$X1166*U1168)</f>
        <v>#DIV/0!</v>
      </c>
      <c r="V1166" s="88" t="e">
        <f>IF($AA1166="Y",MIN(V1144:V1163),V1164-$X1166*V1168)</f>
        <v>#DIV/0!</v>
      </c>
      <c r="W1166" s="88" t="e">
        <f>IF($AA1166="Y",MIN(W1144:W1163),W1164-$X1166*W1168)</f>
        <v>#DIV/0!</v>
      </c>
      <c r="X1166" s="86">
        <v>1</v>
      </c>
      <c r="Y1166" s="64" t="s">
        <v>55</v>
      </c>
      <c r="Z1166" s="89"/>
      <c r="AA1166" s="90" t="s">
        <v>47</v>
      </c>
      <c r="AB1166" s="87"/>
      <c r="AR1166" s="63"/>
      <c r="AS1166" s="89"/>
      <c r="AT1166" s="89"/>
      <c r="AU1166" s="89"/>
      <c r="AV1166" s="77" t="s">
        <v>54</v>
      </c>
      <c r="AW1166" s="76" t="e">
        <f>AW1164-(AW1170*AW1168)</f>
        <v>#REF!</v>
      </c>
      <c r="AX1166" s="76" t="e">
        <f>AX1164-(AX1170*AW1168)</f>
        <v>#REF!</v>
      </c>
      <c r="AY1166" s="89"/>
      <c r="AZ1166" s="76" t="e">
        <f>AZ1164-(AZ1170*AZ1168)</f>
        <v>#REF!</v>
      </c>
      <c r="BA1166" s="76" t="e">
        <f>BA1164-(BA1170*AZ1168)</f>
        <v>#REF!</v>
      </c>
      <c r="BB1166" s="89"/>
      <c r="BC1166" s="76" t="e">
        <f>BC1164-(BC1170*BC1168)</f>
        <v>#REF!</v>
      </c>
      <c r="BD1166" s="76" t="e">
        <f>BD1164-(BD1170*BC1168)</f>
        <v>#REF!</v>
      </c>
      <c r="BE1166" s="89"/>
      <c r="BF1166" s="76" t="e">
        <f>BF1164-(BF1170*BF1168)</f>
        <v>#REF!</v>
      </c>
      <c r="BG1166" s="76" t="e">
        <f>BG1164-(BG1170*BF1168)</f>
        <v>#REF!</v>
      </c>
      <c r="BH1166" s="89"/>
      <c r="BI1166" s="76" t="e">
        <f>BI1164-(BI1170*BI1168)</f>
        <v>#REF!</v>
      </c>
      <c r="BJ1166" s="76" t="e">
        <f>BJ1164-(BJ1170*BI1168)</f>
        <v>#REF!</v>
      </c>
      <c r="BK1166" s="77"/>
      <c r="BL1166" s="76" t="e">
        <f>BL1164-(BL1170*BL1168)</f>
        <v>#DIV/0!</v>
      </c>
      <c r="BM1166" s="76" t="e">
        <f>BM1164-(BM1170*BL1168)</f>
        <v>#DIV/0!</v>
      </c>
      <c r="BN1166" s="89"/>
      <c r="BO1166" s="76" t="e">
        <f>BO1164-(BO1170*BO1168)</f>
        <v>#DIV/0!</v>
      </c>
      <c r="BP1166" s="76" t="e">
        <f>BP1164-(BP1170*BO1168)</f>
        <v>#DIV/0!</v>
      </c>
      <c r="BQ1166" s="89"/>
      <c r="BR1166" s="76" t="e">
        <f>BR1164-(BR1170*BR1168)</f>
        <v>#DIV/0!</v>
      </c>
      <c r="BS1166" s="76" t="e">
        <f>BS1164-(BS1170*BR1168)</f>
        <v>#DIV/0!</v>
      </c>
      <c r="BT1166" s="89"/>
      <c r="BU1166" s="76" t="e">
        <f>BU1164-(BU1170*BU1168)</f>
        <v>#DIV/0!</v>
      </c>
      <c r="BV1166" s="76" t="e">
        <f>BV1164-(BV1170*BU1168)</f>
        <v>#DIV/0!</v>
      </c>
      <c r="BW1166" s="89"/>
      <c r="BX1166" s="63"/>
    </row>
    <row r="1167" spans="1:76" s="59" customFormat="1" ht="14.25" x14ac:dyDescent="0.2">
      <c r="A1167" s="83"/>
      <c r="B1167" s="83"/>
      <c r="C1167" s="83"/>
      <c r="D1167" s="401"/>
      <c r="E1167" s="402"/>
      <c r="F1167" s="402"/>
      <c r="G1167" s="402"/>
      <c r="H1167" s="402"/>
      <c r="I1167" s="402"/>
      <c r="J1167" s="402"/>
      <c r="K1167" s="403"/>
      <c r="L1167" s="64"/>
      <c r="M1167" s="64"/>
      <c r="N1167" s="64"/>
      <c r="O1167" s="64"/>
      <c r="P1167" s="64"/>
      <c r="Q1167" s="64"/>
      <c r="R1167" s="64"/>
      <c r="S1167" s="64"/>
      <c r="T1167" s="77" t="s">
        <v>51</v>
      </c>
      <c r="U1167" s="88" t="e">
        <f>IF((0.67*U1168)&gt;U1164,"no","yes")</f>
        <v>#DIV/0!</v>
      </c>
      <c r="V1167" s="88" t="e">
        <f>IF((0.67*V1168)&gt;V1164,"no","yes")</f>
        <v>#DIV/0!</v>
      </c>
      <c r="W1167" s="88" t="e">
        <f>IF((0.67*W1168)&gt;W1164,"no","yes")</f>
        <v>#DIV/0!</v>
      </c>
      <c r="X1167" s="64"/>
      <c r="Y1167" s="64"/>
      <c r="Z1167" s="64"/>
      <c r="AB1167" s="87"/>
      <c r="AR1167" s="63"/>
      <c r="AS1167" s="64"/>
      <c r="AT1167" s="64"/>
      <c r="AU1167" s="360" t="s">
        <v>53</v>
      </c>
      <c r="AV1167" s="361"/>
      <c r="AW1167" s="86">
        <v>1</v>
      </c>
      <c r="AX1167" s="64"/>
      <c r="AY1167" s="64"/>
      <c r="AZ1167" s="86">
        <v>1</v>
      </c>
      <c r="BA1167" s="64"/>
      <c r="BB1167" s="64"/>
      <c r="BC1167" s="86">
        <v>1</v>
      </c>
      <c r="BD1167" s="64"/>
      <c r="BE1167" s="64"/>
      <c r="BF1167" s="86">
        <v>1</v>
      </c>
      <c r="BG1167" s="64"/>
      <c r="BH1167" s="64"/>
      <c r="BI1167" s="86">
        <v>1</v>
      </c>
      <c r="BJ1167" s="64"/>
      <c r="BK1167" s="77"/>
      <c r="BL1167" s="86">
        <v>1</v>
      </c>
      <c r="BM1167" s="64"/>
      <c r="BN1167" s="64"/>
      <c r="BO1167" s="86">
        <v>1</v>
      </c>
      <c r="BP1167" s="64"/>
      <c r="BQ1167" s="64"/>
      <c r="BR1167" s="86">
        <v>1</v>
      </c>
      <c r="BS1167" s="64"/>
      <c r="BT1167" s="64"/>
      <c r="BU1167" s="86">
        <v>1</v>
      </c>
      <c r="BV1167" s="64"/>
      <c r="BW1167" s="64"/>
      <c r="BX1167" s="63"/>
    </row>
    <row r="1168" spans="1:76" s="59" customFormat="1" ht="14.25" x14ac:dyDescent="0.2">
      <c r="A1168" s="83"/>
      <c r="B1168" s="83"/>
      <c r="C1168" s="83"/>
      <c r="D1168" s="401"/>
      <c r="E1168" s="402"/>
      <c r="F1168" s="402"/>
      <c r="G1168" s="402"/>
      <c r="H1168" s="402"/>
      <c r="I1168" s="402"/>
      <c r="J1168" s="402"/>
      <c r="K1168" s="403"/>
      <c r="L1168" s="64"/>
      <c r="M1168" s="64"/>
      <c r="N1168" s="64"/>
      <c r="O1168" s="64"/>
      <c r="P1168" s="64"/>
      <c r="Q1168" s="64"/>
      <c r="R1168" s="64"/>
      <c r="S1168" s="64"/>
      <c r="T1168" s="77" t="s">
        <v>50</v>
      </c>
      <c r="U1168" s="88" t="e">
        <f>_xlfn.STDEV.P(U1144:U1163)</f>
        <v>#DIV/0!</v>
      </c>
      <c r="V1168" s="88" t="e">
        <f t="array" ref="V1168">IF(U1172="Y",SQRT(SUM(IFERROR(O1144:O1163*(U1144:U1163-(V1164))^2,0))/((COUNTIFS(O1144:O1163,"&lt;&gt;"&amp;"")-1)/COUNTIFS(O1144:O1163,"&lt;&gt;"&amp;"")*SUM(O1144:O1163))),_xlfn.STDEV.P(V1144:V1163))</f>
        <v>#DIV/0!</v>
      </c>
      <c r="W1168" s="88" t="e">
        <f t="array" ref="W1168">SQRT(SUM(IFERROR(O1144:O1163*(U1144:U1163-(W1164))^2,0))/((COUNTIFS(O1144:O1163,"&lt;&gt;"&amp;"")-1)/COUNTIFS(O1144:O1163,"&lt;&gt;"&amp;"")*SUM(O1144:O1163)))</f>
        <v>#DIV/0!</v>
      </c>
      <c r="X1168" s="64"/>
      <c r="Y1168" s="64"/>
      <c r="Z1168" s="64"/>
      <c r="AB1168" s="87"/>
      <c r="AR1168" s="63"/>
      <c r="AS1168" s="64"/>
      <c r="AT1168" s="64"/>
      <c r="AU1168" s="360"/>
      <c r="AV1168" s="361"/>
      <c r="AW1168" s="86">
        <v>1</v>
      </c>
      <c r="AX1168" s="64"/>
      <c r="AY1168" s="64"/>
      <c r="AZ1168" s="86">
        <v>1</v>
      </c>
      <c r="BA1168" s="64"/>
      <c r="BB1168" s="64"/>
      <c r="BC1168" s="86">
        <v>1</v>
      </c>
      <c r="BD1168" s="64"/>
      <c r="BE1168" s="64"/>
      <c r="BF1168" s="86">
        <v>1</v>
      </c>
      <c r="BG1168" s="64"/>
      <c r="BH1168" s="64"/>
      <c r="BI1168" s="86">
        <v>1</v>
      </c>
      <c r="BJ1168" s="64"/>
      <c r="BK1168" s="77"/>
      <c r="BL1168" s="86">
        <v>1</v>
      </c>
      <c r="BM1168" s="64"/>
      <c r="BN1168" s="64"/>
      <c r="BO1168" s="86">
        <v>1</v>
      </c>
      <c r="BP1168" s="64"/>
      <c r="BQ1168" s="64"/>
      <c r="BR1168" s="86">
        <v>1</v>
      </c>
      <c r="BS1168" s="64"/>
      <c r="BT1168" s="64"/>
      <c r="BU1168" s="86">
        <v>1</v>
      </c>
      <c r="BV1168" s="64"/>
      <c r="BW1168" s="64"/>
      <c r="BX1168" s="63"/>
    </row>
    <row r="1169" spans="1:76" s="59" customFormat="1" x14ac:dyDescent="0.25">
      <c r="A1169" s="64"/>
      <c r="B1169" s="64"/>
      <c r="C1169" s="83"/>
      <c r="D1169" s="401"/>
      <c r="E1169" s="402"/>
      <c r="F1169" s="402"/>
      <c r="G1169" s="402"/>
      <c r="H1169" s="402"/>
      <c r="I1169" s="402"/>
      <c r="J1169" s="402"/>
      <c r="K1169" s="403"/>
      <c r="L1169" s="64"/>
      <c r="M1169" s="64"/>
      <c r="N1169" s="64"/>
      <c r="O1169" s="64"/>
      <c r="P1169" s="64"/>
      <c r="Q1169" s="64"/>
      <c r="R1169" s="64"/>
      <c r="S1169" s="64"/>
      <c r="T1169" s="73" t="s">
        <v>48</v>
      </c>
      <c r="U1169" s="85">
        <f>COUNTIF(U1144:U1163,"&gt;0")</f>
        <v>0</v>
      </c>
      <c r="V1169" s="85">
        <f>COUNTIF(V1144:V1163,"&gt;0")</f>
        <v>0</v>
      </c>
      <c r="W1169" s="81"/>
      <c r="X1169" s="84" t="s">
        <v>52</v>
      </c>
      <c r="Y1169" s="64"/>
      <c r="Z1169" s="64"/>
      <c r="AB1169" s="63"/>
      <c r="AR1169" s="63"/>
      <c r="AS1169" s="64"/>
      <c r="AT1169" s="64"/>
      <c r="AU1169" s="64"/>
      <c r="AV1169" s="77" t="s">
        <v>51</v>
      </c>
      <c r="AW1169" s="76" t="e">
        <f>IF((0.67*AW1170)&gt;AW1164,"no","yes")</f>
        <v>#REF!</v>
      </c>
      <c r="AX1169" s="76" t="e">
        <f>IF((0.67*AX1170)&gt;AX1164,"no","yes")</f>
        <v>#REF!</v>
      </c>
      <c r="AY1169" s="64"/>
      <c r="AZ1169" s="76" t="e">
        <f>IF((0.67*AZ1170)&gt;AZ1164,"no","yes")</f>
        <v>#REF!</v>
      </c>
      <c r="BA1169" s="76" t="e">
        <f>IF((0.67*BA1170)&gt;BA1164,"no","yes")</f>
        <v>#REF!</v>
      </c>
      <c r="BB1169" s="64"/>
      <c r="BC1169" s="76" t="e">
        <f>IF((0.67*BC1170)&gt;BC1164,"no","yes")</f>
        <v>#REF!</v>
      </c>
      <c r="BD1169" s="76" t="e">
        <f>IF((0.67*BD1170)&gt;BD1164,"no","yes")</f>
        <v>#REF!</v>
      </c>
      <c r="BE1169" s="64"/>
      <c r="BF1169" s="76" t="e">
        <f>IF((0.67*BF1170)&gt;BF1164,"no","yes")</f>
        <v>#REF!</v>
      </c>
      <c r="BG1169" s="76" t="e">
        <f>IF((0.67*BG1170)&gt;BG1164,"no","yes")</f>
        <v>#REF!</v>
      </c>
      <c r="BH1169" s="64"/>
      <c r="BI1169" s="76" t="e">
        <f>IF((0.67*BI1170)&gt;BI1164,"no","yes")</f>
        <v>#REF!</v>
      </c>
      <c r="BJ1169" s="76" t="e">
        <f>IF((0.67*BJ1170)&gt;BJ1164,"no","yes")</f>
        <v>#REF!</v>
      </c>
      <c r="BK1169" s="73"/>
      <c r="BL1169" s="76" t="e">
        <f>IF((0.67*BL1170)&gt;BL1164,"no","yes")</f>
        <v>#DIV/0!</v>
      </c>
      <c r="BM1169" s="76" t="e">
        <f>IF((0.67*BM1170)&gt;BM1164,"no","yes")</f>
        <v>#DIV/0!</v>
      </c>
      <c r="BN1169" s="64"/>
      <c r="BO1169" s="76" t="e">
        <f>IF((0.67*BO1170)&gt;BO1164,"no","yes")</f>
        <v>#DIV/0!</v>
      </c>
      <c r="BP1169" s="76" t="e">
        <f>IF((0.67*BP1170)&gt;BP1164,"no","yes")</f>
        <v>#DIV/0!</v>
      </c>
      <c r="BQ1169" s="64"/>
      <c r="BR1169" s="76" t="e">
        <f>IF((0.67*BR1170)&gt;BR1164,"no","yes")</f>
        <v>#DIV/0!</v>
      </c>
      <c r="BS1169" s="76" t="e">
        <f>IF((0.67*BS1170)&gt;BS1164,"no","yes")</f>
        <v>#DIV/0!</v>
      </c>
      <c r="BT1169" s="64"/>
      <c r="BU1169" s="76" t="e">
        <f>IF((0.67*BU1170)&gt;BU1164,"no","yes")</f>
        <v>#DIV/0!</v>
      </c>
      <c r="BV1169" s="76" t="e">
        <f>IF((0.67*BV1170)&gt;BV1164,"no","yes")</f>
        <v>#DIV/0!</v>
      </c>
      <c r="BW1169" s="64"/>
      <c r="BX1169" s="63"/>
    </row>
    <row r="1170" spans="1:76" s="59" customFormat="1" ht="14.25" x14ac:dyDescent="0.2">
      <c r="C1170" s="83"/>
      <c r="D1170" s="401"/>
      <c r="E1170" s="402"/>
      <c r="F1170" s="402"/>
      <c r="G1170" s="402"/>
      <c r="H1170" s="402"/>
      <c r="I1170" s="402"/>
      <c r="J1170" s="402"/>
      <c r="K1170" s="403"/>
      <c r="L1170" s="64"/>
      <c r="M1170" s="64"/>
      <c r="N1170" s="64"/>
      <c r="O1170" s="64"/>
      <c r="P1170" s="64"/>
      <c r="Q1170" s="64"/>
      <c r="R1170" s="64"/>
      <c r="S1170" s="64"/>
      <c r="T1170" s="64"/>
      <c r="U1170" s="82"/>
      <c r="V1170" s="81"/>
      <c r="W1170" s="81"/>
      <c r="X1170" s="80"/>
      <c r="Y1170" s="79"/>
      <c r="Z1170" s="78"/>
      <c r="AB1170" s="63"/>
      <c r="AR1170" s="63"/>
      <c r="AS1170" s="64"/>
      <c r="AT1170" s="64"/>
      <c r="AU1170" s="64"/>
      <c r="AV1170" s="77" t="s">
        <v>50</v>
      </c>
      <c r="AW1170" s="76" t="e">
        <f>_xlfn.STDEV.P(AW1144:AW1163)</f>
        <v>#REF!</v>
      </c>
      <c r="AX1170" s="76" t="e">
        <f>_xlfn.STDEV.P(AX1144:AX1163)</f>
        <v>#REF!</v>
      </c>
      <c r="AY1170" s="64"/>
      <c r="AZ1170" s="76" t="e">
        <f>_xlfn.STDEV.P(AZ1144:AZ1163)</f>
        <v>#REF!</v>
      </c>
      <c r="BA1170" s="76" t="e">
        <f>_xlfn.STDEV.P(BA1144:BA1163)</f>
        <v>#REF!</v>
      </c>
      <c r="BB1170" s="64"/>
      <c r="BC1170" s="76" t="e">
        <f>_xlfn.STDEV.P(BC1144:BC1163)</f>
        <v>#REF!</v>
      </c>
      <c r="BD1170" s="76" t="e">
        <f>_xlfn.STDEV.P(BD1144:BD1163)</f>
        <v>#REF!</v>
      </c>
      <c r="BE1170" s="64"/>
      <c r="BF1170" s="76" t="e">
        <f>_xlfn.STDEV.P(BF1144:BF1163)</f>
        <v>#REF!</v>
      </c>
      <c r="BG1170" s="76" t="e">
        <f>_xlfn.STDEV.P(BG1144:BG1163)</f>
        <v>#REF!</v>
      </c>
      <c r="BH1170" s="64"/>
      <c r="BI1170" s="76" t="e">
        <f>_xlfn.STDEV.P(BI1144:BI1163)</f>
        <v>#REF!</v>
      </c>
      <c r="BJ1170" s="76" t="e">
        <f>_xlfn.STDEV.P(BJ1144:BJ1163)</f>
        <v>#REF!</v>
      </c>
      <c r="BK1170" s="64"/>
      <c r="BL1170" s="76" t="e">
        <f>_xlfn.STDEV.P(BL1144:BL1163)</f>
        <v>#DIV/0!</v>
      </c>
      <c r="BM1170" s="76" t="e">
        <f>_xlfn.STDEV.P(BM1144:BM1163)</f>
        <v>#DIV/0!</v>
      </c>
      <c r="BN1170" s="64"/>
      <c r="BO1170" s="76" t="e">
        <f>_xlfn.STDEV.P(BO1144:BO1163)</f>
        <v>#DIV/0!</v>
      </c>
      <c r="BP1170" s="76" t="e">
        <f>_xlfn.STDEV.P(BP1144:BP1163)</f>
        <v>#DIV/0!</v>
      </c>
      <c r="BQ1170" s="64"/>
      <c r="BR1170" s="76" t="e">
        <f>_xlfn.STDEV.P(BR1144:BR1163)</f>
        <v>#DIV/0!</v>
      </c>
      <c r="BS1170" s="76" t="e">
        <f>_xlfn.STDEV.P(BS1144:BS1163)</f>
        <v>#DIV/0!</v>
      </c>
      <c r="BT1170" s="64"/>
      <c r="BU1170" s="76" t="e">
        <f>_xlfn.STDEV.P(BU1144:BU1163)</f>
        <v>#DIV/0!</v>
      </c>
      <c r="BV1170" s="76" t="e">
        <f>_xlfn.STDEV.P(BV1144:BV1163)</f>
        <v>#DIV/0!</v>
      </c>
      <c r="BX1170" s="63"/>
    </row>
    <row r="1171" spans="1:76" s="59" customFormat="1" x14ac:dyDescent="0.2">
      <c r="A1171" s="75" t="str">
        <f ca="1">HYPERLINK("#"&amp;"'"&amp;A$2&amp;"'!a1","Back to top")</f>
        <v>Back to top</v>
      </c>
      <c r="B1171" s="75"/>
      <c r="C1171" s="64"/>
      <c r="D1171" s="404"/>
      <c r="E1171" s="405"/>
      <c r="F1171" s="405"/>
      <c r="G1171" s="405"/>
      <c r="H1171" s="405"/>
      <c r="I1171" s="405"/>
      <c r="J1171" s="405"/>
      <c r="K1171" s="406"/>
      <c r="U1171" s="74" t="s">
        <v>49</v>
      </c>
      <c r="W1171" s="64"/>
      <c r="X1171" s="70"/>
      <c r="Y1171" s="69"/>
      <c r="Z1171" s="68"/>
      <c r="AB1171" s="63"/>
      <c r="AR1171" s="63"/>
      <c r="AS1171" s="64"/>
      <c r="AT1171" s="64"/>
      <c r="AU1171" s="64"/>
      <c r="AV1171" s="73" t="s">
        <v>48</v>
      </c>
      <c r="AW1171" s="72">
        <f>COUNTIF(AW1144:AW1163,"&gt;0")</f>
        <v>0</v>
      </c>
      <c r="AX1171" s="72">
        <f>COUNTIF(AX1144:AX1163,"&gt;0")</f>
        <v>0</v>
      </c>
      <c r="AY1171" s="64"/>
      <c r="AZ1171" s="72">
        <f>COUNTIF(AZ1144:AZ1163,"&gt;0")</f>
        <v>0</v>
      </c>
      <c r="BA1171" s="72">
        <f>COUNTIF(BA1144:BA1163,"&gt;0")</f>
        <v>0</v>
      </c>
      <c r="BB1171" s="64"/>
      <c r="BC1171" s="72">
        <f>COUNTIF(BC1144:BC1163,"&gt;0")</f>
        <v>0</v>
      </c>
      <c r="BD1171" s="72">
        <f>COUNTIF(BD1144:BD1163,"&gt;0")</f>
        <v>0</v>
      </c>
      <c r="BE1171" s="64"/>
      <c r="BF1171" s="72">
        <f>COUNTIF(BF1144:BF1163,"&gt;0")</f>
        <v>0</v>
      </c>
      <c r="BG1171" s="72">
        <f>COUNTIF(BG1144:BG1163,"&gt;0")</f>
        <v>0</v>
      </c>
      <c r="BH1171" s="64"/>
      <c r="BI1171" s="72">
        <f>COUNTIF(BI1144:BI1163,"&gt;0")</f>
        <v>0</v>
      </c>
      <c r="BJ1171" s="72">
        <f>COUNTIF(BJ1144:BJ1163,"&gt;0")</f>
        <v>0</v>
      </c>
      <c r="BK1171" s="64"/>
      <c r="BL1171" s="72">
        <f>COUNTIF(BL1144:BL1163,"&gt;0")</f>
        <v>0</v>
      </c>
      <c r="BM1171" s="72">
        <f>COUNTIF(BM1144:BM1163,"&gt;0")</f>
        <v>0</v>
      </c>
      <c r="BN1171" s="64"/>
      <c r="BO1171" s="72">
        <f>COUNTIF(BO1144:BO1163,"&gt;0")</f>
        <v>0</v>
      </c>
      <c r="BP1171" s="72">
        <f>COUNTIF(BP1144:BP1163,"&gt;0")</f>
        <v>0</v>
      </c>
      <c r="BQ1171" s="64"/>
      <c r="BR1171" s="72">
        <f>COUNTIF(BR1144:BR1163,"&gt;0")</f>
        <v>0</v>
      </c>
      <c r="BS1171" s="72">
        <f>COUNTIF(BS1144:BS1163,"&gt;0")</f>
        <v>0</v>
      </c>
      <c r="BT1171" s="64"/>
      <c r="BU1171" s="72">
        <f>COUNTIF(BU1144:BU1163,"&gt;0")</f>
        <v>0</v>
      </c>
      <c r="BV1171" s="72">
        <f>COUNTIF(BV1144:BV1163,"&gt;0")</f>
        <v>0</v>
      </c>
      <c r="BX1171" s="63"/>
    </row>
    <row r="1172" spans="1:76" s="59" customFormat="1" ht="14.25" x14ac:dyDescent="0.2">
      <c r="U1172" s="71" t="s">
        <v>47</v>
      </c>
      <c r="W1172" s="64"/>
      <c r="X1172" s="70"/>
      <c r="Y1172" s="69"/>
      <c r="Z1172" s="68"/>
      <c r="AB1172" s="63"/>
      <c r="AR1172" s="63"/>
      <c r="BX1172" s="63"/>
    </row>
    <row r="1173" spans="1:76" s="59" customFormat="1" ht="14.25" x14ac:dyDescent="0.2">
      <c r="W1173" s="64"/>
      <c r="X1173" s="67"/>
      <c r="Y1173" s="66"/>
      <c r="Z1173" s="65"/>
      <c r="AB1173" s="63"/>
      <c r="AR1173" s="63"/>
      <c r="BX1173" s="63"/>
    </row>
    <row r="1174" spans="1:76" s="59" customFormat="1" ht="18" x14ac:dyDescent="0.25">
      <c r="W1174" s="64"/>
      <c r="X1174" s="64"/>
      <c r="Y1174" s="64"/>
      <c r="Z1174" s="64"/>
      <c r="AB1174" s="63"/>
      <c r="AR1174" s="60"/>
      <c r="AS1174" s="62"/>
      <c r="AT1174" s="62"/>
      <c r="AU1174" s="61"/>
      <c r="AV1174" s="61"/>
      <c r="AW1174" s="61"/>
      <c r="AX1174" s="61"/>
      <c r="AY1174" s="61"/>
      <c r="AZ1174" s="61"/>
      <c r="BA1174" s="61"/>
      <c r="BB1174" s="61"/>
      <c r="BC1174" s="61"/>
      <c r="BD1174" s="61"/>
      <c r="BE1174" s="61"/>
      <c r="BF1174" s="61"/>
      <c r="BG1174" s="61"/>
      <c r="BH1174" s="61"/>
      <c r="BI1174" s="61"/>
      <c r="BJ1174" s="61"/>
      <c r="BK1174" s="61"/>
      <c r="BL1174" s="61"/>
      <c r="BM1174" s="61"/>
      <c r="BN1174" s="61"/>
      <c r="BO1174" s="61"/>
      <c r="BP1174" s="61"/>
      <c r="BQ1174" s="61"/>
      <c r="BR1174" s="61"/>
      <c r="BS1174" s="61"/>
      <c r="BT1174" s="61"/>
      <c r="BU1174" s="61"/>
      <c r="BV1174" s="61"/>
      <c r="BW1174" s="61"/>
      <c r="BX1174" s="60"/>
    </row>
    <row r="1175" spans="1:76" x14ac:dyDescent="0.2">
      <c r="W1175" s="59"/>
      <c r="X1175" s="59"/>
      <c r="Y1175" s="59"/>
      <c r="Z1175" s="59"/>
      <c r="AB1175" s="2"/>
    </row>
    <row r="1176" spans="1:76" s="2" customFormat="1" ht="15.75" x14ac:dyDescent="0.25">
      <c r="A1176" s="134">
        <f>1+A1141</f>
        <v>32</v>
      </c>
      <c r="B1176" s="134"/>
      <c r="C1176" s="133" t="s">
        <v>96</v>
      </c>
      <c r="D1176" s="132"/>
      <c r="E1176" s="132"/>
      <c r="F1176" s="132"/>
      <c r="G1176" s="132"/>
      <c r="H1176" s="132"/>
      <c r="K1176" s="132"/>
      <c r="L1176" s="132"/>
      <c r="M1176" s="131"/>
      <c r="N1176" s="131"/>
      <c r="O1176" s="131"/>
      <c r="AB1176" s="63"/>
      <c r="AS1176" s="130">
        <f>A1176</f>
        <v>32</v>
      </c>
      <c r="AT1176" s="130" t="str">
        <f>C1176</f>
        <v>VARIABLE32</v>
      </c>
    </row>
    <row r="1177" spans="1:76" s="59" customFormat="1" x14ac:dyDescent="0.25">
      <c r="A1177" s="83"/>
      <c r="B1177" s="83"/>
      <c r="C1177" s="83"/>
      <c r="D1177" s="129"/>
      <c r="E1177" s="129"/>
      <c r="F1177" s="129"/>
      <c r="G1177" s="129"/>
      <c r="H1177" s="129"/>
      <c r="K1177" s="129"/>
      <c r="L1177" s="129"/>
      <c r="M1177" s="64"/>
      <c r="N1177" s="64"/>
      <c r="O1177" s="64"/>
      <c r="AB1177" s="63"/>
      <c r="AR1177" s="63"/>
      <c r="AS1177" s="89"/>
      <c r="AT1177" s="89"/>
      <c r="AU1177" s="89"/>
      <c r="AV1177" s="89"/>
      <c r="AW1177" s="128" t="e">
        <f>IF($AV$45="Region",'[1]Advanced Controls'!$A$59,'[1]AEZ Data'!$A$78)</f>
        <v>#REF!</v>
      </c>
      <c r="AX1177" s="128"/>
      <c r="AY1177" s="89"/>
      <c r="AZ1177" s="128" t="e">
        <f>IF($AV$45="Region",'[1]Advanced Controls'!$A$60,'[1]AEZ Data'!$A$80)</f>
        <v>#REF!</v>
      </c>
      <c r="BA1177" s="128"/>
      <c r="BB1177" s="89"/>
      <c r="BC1177" s="128" t="e">
        <f>IF($AV$45="Region",'[1]Advanced Controls'!$A$61,'[1]AEZ Data'!$A$79)</f>
        <v>#REF!</v>
      </c>
      <c r="BD1177" s="128"/>
      <c r="BE1177" s="89"/>
      <c r="BF1177" s="128" t="e">
        <f>IF($AV$45="Region",'[1]Advanced Controls'!$A$62,'[1]AEZ Data'!$A$81)</f>
        <v>#REF!</v>
      </c>
      <c r="BG1177" s="128"/>
      <c r="BH1177" s="89"/>
      <c r="BI1177" s="128" t="e">
        <f>IF($AV$45="Region",'[1]Advanced Controls'!$A$63,'[1]AEZ Data'!$A$82)</f>
        <v>#REF!</v>
      </c>
      <c r="BJ1177" s="128"/>
      <c r="BK1177" s="89"/>
      <c r="BL1177" s="128" t="s">
        <v>90</v>
      </c>
      <c r="BM1177" s="128"/>
      <c r="BN1177" s="89"/>
      <c r="BO1177" s="128" t="s">
        <v>89</v>
      </c>
      <c r="BP1177" s="128"/>
      <c r="BQ1177" s="89"/>
      <c r="BR1177" s="128" t="s">
        <v>88</v>
      </c>
      <c r="BS1177" s="128"/>
      <c r="BT1177" s="89"/>
      <c r="BU1177" s="128" t="s">
        <v>87</v>
      </c>
      <c r="BV1177" s="128"/>
      <c r="BW1177" s="89"/>
      <c r="BX1177" s="63"/>
    </row>
    <row r="1178" spans="1:76" s="59" customFormat="1" ht="45.75" thickBot="1" x14ac:dyDescent="0.3">
      <c r="A1178" s="92" t="s">
        <v>86</v>
      </c>
      <c r="B1178" s="127" t="s">
        <v>85</v>
      </c>
      <c r="C1178" s="124" t="s">
        <v>84</v>
      </c>
      <c r="D1178" s="126" t="s">
        <v>83</v>
      </c>
      <c r="E1178" s="126" t="s">
        <v>82</v>
      </c>
      <c r="F1178" s="124" t="s">
        <v>81</v>
      </c>
      <c r="G1178" s="125" t="s">
        <v>80</v>
      </c>
      <c r="H1178" s="124" t="s">
        <v>79</v>
      </c>
      <c r="I1178" s="124" t="s">
        <v>78</v>
      </c>
      <c r="J1178" s="124" t="s">
        <v>77</v>
      </c>
      <c r="K1178" s="123" t="s">
        <v>76</v>
      </c>
      <c r="L1178" s="122" t="s">
        <v>75</v>
      </c>
      <c r="M1178" s="121" t="s">
        <v>74</v>
      </c>
      <c r="N1178" s="119" t="s">
        <v>73</v>
      </c>
      <c r="O1178" s="120" t="s">
        <v>72</v>
      </c>
      <c r="P1178" s="119" t="s">
        <v>71</v>
      </c>
      <c r="Q1178" s="441"/>
      <c r="R1178" s="441"/>
      <c r="S1178" s="114"/>
      <c r="T1178" s="118" t="s">
        <v>70</v>
      </c>
      <c r="U1178" s="117" t="s">
        <v>66</v>
      </c>
      <c r="V1178" s="117" t="s">
        <v>65</v>
      </c>
      <c r="W1178" s="117" t="s">
        <v>69</v>
      </c>
      <c r="X1178" s="116" t="s">
        <v>68</v>
      </c>
      <c r="Y1178" s="114"/>
      <c r="Z1178" s="114"/>
      <c r="AB1178" s="63"/>
      <c r="AR1178" s="63"/>
      <c r="AS1178" s="114"/>
      <c r="AT1178" s="114"/>
      <c r="AU1178" s="116" t="s">
        <v>67</v>
      </c>
      <c r="AV1178" s="114"/>
      <c r="AW1178" s="115" t="s">
        <v>66</v>
      </c>
      <c r="AX1178" s="115" t="s">
        <v>65</v>
      </c>
      <c r="AY1178" s="114"/>
      <c r="AZ1178" s="115" t="s">
        <v>66</v>
      </c>
      <c r="BA1178" s="115" t="s">
        <v>65</v>
      </c>
      <c r="BB1178" s="114"/>
      <c r="BC1178" s="115" t="s">
        <v>66</v>
      </c>
      <c r="BD1178" s="115" t="s">
        <v>65</v>
      </c>
      <c r="BE1178" s="114"/>
      <c r="BF1178" s="115" t="s">
        <v>66</v>
      </c>
      <c r="BG1178" s="115" t="s">
        <v>65</v>
      </c>
      <c r="BH1178" s="114"/>
      <c r="BI1178" s="115" t="s">
        <v>66</v>
      </c>
      <c r="BJ1178" s="115" t="s">
        <v>65</v>
      </c>
      <c r="BK1178" s="114"/>
      <c r="BL1178" s="115" t="s">
        <v>66</v>
      </c>
      <c r="BM1178" s="115" t="s">
        <v>65</v>
      </c>
      <c r="BN1178" s="114"/>
      <c r="BO1178" s="115" t="s">
        <v>66</v>
      </c>
      <c r="BP1178" s="115" t="s">
        <v>65</v>
      </c>
      <c r="BQ1178" s="114"/>
      <c r="BR1178" s="115" t="s">
        <v>66</v>
      </c>
      <c r="BS1178" s="115" t="s">
        <v>65</v>
      </c>
      <c r="BT1178" s="114"/>
      <c r="BU1178" s="115" t="s">
        <v>66</v>
      </c>
      <c r="BV1178" s="115" t="s">
        <v>65</v>
      </c>
      <c r="BW1178" s="114"/>
      <c r="BX1178" s="63"/>
    </row>
    <row r="1179" spans="1:76" s="59" customFormat="1" x14ac:dyDescent="0.25">
      <c r="A1179" s="83">
        <v>1</v>
      </c>
      <c r="B1179" s="109" t="str">
        <f t="shared" ref="B1179:B1198" si="725">CONCATENATE(E1179,": ",C1179)</f>
        <v xml:space="preserve">: </v>
      </c>
      <c r="C1179" s="108"/>
      <c r="D1179" s="108"/>
      <c r="E1179" s="108"/>
      <c r="F1179" s="113"/>
      <c r="G1179" s="108"/>
      <c r="H1179" s="107"/>
      <c r="I1179" s="106"/>
      <c r="J1179" s="106"/>
      <c r="K1179" s="110"/>
      <c r="L1179" s="110"/>
      <c r="M1179" s="111"/>
      <c r="N1179" s="105"/>
      <c r="O1179" s="105"/>
      <c r="P1179" s="104"/>
      <c r="Q1179" s="440"/>
      <c r="R1179" s="440"/>
      <c r="S1179" s="64"/>
      <c r="T1179" s="103"/>
      <c r="U1179" s="101" t="str">
        <f t="shared" ref="U1179:U1198" si="726">IF(T1179="Y","",IF(AND(M1179="",K1179=""),"",IF(M1179="",K1179,M1179)))</f>
        <v/>
      </c>
      <c r="V1179" s="102" t="str">
        <f t="shared" ref="V1179:V1198" si="727">IF(U1179="","",IF($U$1207="Y",W1179,IF(U1179&gt;=$U$1199-$AD$36*$U$1203,IF(U1179&lt;=$U$1199+$AD$36*$U$1203,U1179,""),"")))</f>
        <v/>
      </c>
      <c r="W1179" s="101" t="str">
        <f t="shared" ref="W1179:W1198" si="728">IF(T1179="Y","",IF(AND(M1179="",K1179=""),"",IF(M1179="",K1179*O1179,M1179*O1179)))</f>
        <v/>
      </c>
      <c r="X1179" s="100" t="str">
        <f t="shared" ref="X1179:X1198" si="729">IF(AND(N1179="",L1179=""),"",IF(N1179="",L1179,N1179))</f>
        <v/>
      </c>
      <c r="Y1179" s="89"/>
      <c r="Z1179" s="89"/>
      <c r="AB1179" s="63"/>
      <c r="AR1179" s="63"/>
      <c r="AS1179" s="89"/>
      <c r="AT1179" s="89"/>
      <c r="AU1179" s="112" t="str">
        <f>$W1179</f>
        <v/>
      </c>
      <c r="AV1179" s="89"/>
      <c r="AW1179" s="98" t="e">
        <f t="shared" ref="AW1179:AW1198" si="730">IF($AV$45="region",IF($E1179=AW$763,$U1179,""),IF($G1179=AW$763,$U1179,""))</f>
        <v>#REF!</v>
      </c>
      <c r="AX1179" s="98" t="e">
        <f t="shared" ref="AX1179:AX1198" si="731">IF($AV$45="Region",IF($E1179=AW$763,$V1179,""),IF($G1179=AW$763,$V1179,""))</f>
        <v>#REF!</v>
      </c>
      <c r="AY1179" s="89"/>
      <c r="AZ1179" s="98" t="e">
        <f t="shared" ref="AZ1179:AZ1198" si="732">IF($AV$45="region",IF($E1179=AZ$763,$U1179,""),IF($G1179=AZ$763,$U1179,""))</f>
        <v>#REF!</v>
      </c>
      <c r="BA1179" s="98" t="e">
        <f t="shared" ref="BA1179:BA1198" si="733">IF($AV$45="Region",IF($E1179=AZ$763,$V1179,""),IF($G1179=AZ$763,$V1179,""))</f>
        <v>#REF!</v>
      </c>
      <c r="BB1179" s="89"/>
      <c r="BC1179" s="98" t="e">
        <f t="shared" ref="BC1179:BC1198" si="734">IF($AV$45="region",IF($E1179=BC$763,$U1179,""),IF($G1179=BC$763,$U1179,""))</f>
        <v>#REF!</v>
      </c>
      <c r="BD1179" s="98" t="e">
        <f t="shared" ref="BD1179:BD1198" si="735">IF($AV$45="Region",IF($E1179=BC$763,$V1179,""),IF($G1179=BC$763,$V1179,""))</f>
        <v>#REF!</v>
      </c>
      <c r="BE1179" s="89"/>
      <c r="BF1179" s="98" t="e">
        <f t="shared" ref="BF1179:BF1198" si="736">IF($AV$45="region",IF($E1179=BF$763,$U1179,""),IF($G1179=BF$763,$U1179,""))</f>
        <v>#REF!</v>
      </c>
      <c r="BG1179" s="98" t="e">
        <f t="shared" ref="BG1179:BG1198" si="737">IF($AV$45="Region",IF($E1179=BF$763,$V1179,""),IF($G1179=BF$763,$V1179,""))</f>
        <v>#REF!</v>
      </c>
      <c r="BH1179" s="89"/>
      <c r="BI1179" s="98" t="e">
        <f t="shared" ref="BI1179:BI1198" si="738">IF($AV$45="region",IF($E1179=BI$763,$U1179,""),IF($G1179=BI$763,$U1179,""))</f>
        <v>#REF!</v>
      </c>
      <c r="BJ1179" s="98" t="e">
        <f t="shared" ref="BJ1179:BJ1198" si="739">IF($AV$45="Region",IF($E1179=BI$763,$V1179,""),IF($G1179=BI$763,$V1179,""))</f>
        <v>#REF!</v>
      </c>
      <c r="BK1179" s="89"/>
      <c r="BL1179" s="98" t="str">
        <f t="shared" ref="BL1179:BL1198" si="740">IF($E1179=$BL$48,U1179,"")</f>
        <v/>
      </c>
      <c r="BM1179" s="98" t="str">
        <f t="shared" ref="BM1179:BM1198" si="741">IF($E1179=$BL$48,V1179,"")</f>
        <v/>
      </c>
      <c r="BN1179" s="89"/>
      <c r="BO1179" s="98" t="str">
        <f t="shared" ref="BO1179:BO1198" si="742">IF($E1179=$BO$48,U1179,"")</f>
        <v/>
      </c>
      <c r="BP1179" s="98" t="str">
        <f t="shared" ref="BP1179:BP1198" si="743">IF($E1179=$BO$48,V1179,"")</f>
        <v/>
      </c>
      <c r="BQ1179" s="89"/>
      <c r="BR1179" s="98" t="str">
        <f t="shared" ref="BR1179:BR1198" si="744">IF($E1179=$BR$48,U1179,"")</f>
        <v/>
      </c>
      <c r="BS1179" s="98" t="str">
        <f t="shared" ref="BS1179:BS1198" si="745">IF($E1179=$BR$48,V1179,"")</f>
        <v/>
      </c>
      <c r="BT1179" s="89"/>
      <c r="BU1179" s="98" t="str">
        <f t="shared" ref="BU1179:BU1198" si="746">IF($E1179=$BU$48,U1179,"")</f>
        <v/>
      </c>
      <c r="BV1179" s="98" t="str">
        <f t="shared" ref="BV1179:BV1198" si="747">IF($E1179=$BU$48,V1179,"")</f>
        <v/>
      </c>
      <c r="BW1179" s="89"/>
      <c r="BX1179" s="63"/>
    </row>
    <row r="1180" spans="1:76" s="59" customFormat="1" x14ac:dyDescent="0.25">
      <c r="A1180" s="83">
        <v>2</v>
      </c>
      <c r="B1180" s="109" t="str">
        <f t="shared" si="725"/>
        <v xml:space="preserve">: </v>
      </c>
      <c r="C1180" s="108"/>
      <c r="D1180" s="108"/>
      <c r="E1180" s="108"/>
      <c r="F1180" s="108"/>
      <c r="G1180" s="108"/>
      <c r="H1180" s="107"/>
      <c r="I1180" s="106"/>
      <c r="J1180" s="106"/>
      <c r="K1180" s="105"/>
      <c r="L1180" s="110"/>
      <c r="M1180" s="111"/>
      <c r="N1180" s="105"/>
      <c r="O1180" s="105"/>
      <c r="P1180" s="104"/>
      <c r="Q1180" s="440"/>
      <c r="R1180" s="440"/>
      <c r="S1180" s="64"/>
      <c r="T1180" s="103"/>
      <c r="U1180" s="101" t="str">
        <f t="shared" si="726"/>
        <v/>
      </c>
      <c r="V1180" s="102" t="str">
        <f t="shared" si="727"/>
        <v/>
      </c>
      <c r="W1180" s="101" t="str">
        <f t="shared" si="728"/>
        <v/>
      </c>
      <c r="X1180" s="100" t="str">
        <f t="shared" si="729"/>
        <v/>
      </c>
      <c r="Y1180" s="89"/>
      <c r="Z1180" s="89"/>
      <c r="AB1180" s="63"/>
      <c r="AR1180" s="63"/>
      <c r="AS1180" s="89"/>
      <c r="AT1180" s="89"/>
      <c r="AU1180" s="99"/>
      <c r="AV1180" s="89"/>
      <c r="AW1180" s="98" t="e">
        <f t="shared" si="730"/>
        <v>#REF!</v>
      </c>
      <c r="AX1180" s="98" t="e">
        <f t="shared" si="731"/>
        <v>#REF!</v>
      </c>
      <c r="AY1180" s="89"/>
      <c r="AZ1180" s="98" t="e">
        <f t="shared" si="732"/>
        <v>#REF!</v>
      </c>
      <c r="BA1180" s="98" t="e">
        <f t="shared" si="733"/>
        <v>#REF!</v>
      </c>
      <c r="BB1180" s="89"/>
      <c r="BC1180" s="98" t="e">
        <f t="shared" si="734"/>
        <v>#REF!</v>
      </c>
      <c r="BD1180" s="98" t="e">
        <f t="shared" si="735"/>
        <v>#REF!</v>
      </c>
      <c r="BE1180" s="89"/>
      <c r="BF1180" s="98" t="e">
        <f t="shared" si="736"/>
        <v>#REF!</v>
      </c>
      <c r="BG1180" s="98" t="e">
        <f t="shared" si="737"/>
        <v>#REF!</v>
      </c>
      <c r="BH1180" s="89"/>
      <c r="BI1180" s="98" t="e">
        <f t="shared" si="738"/>
        <v>#REF!</v>
      </c>
      <c r="BJ1180" s="98" t="e">
        <f t="shared" si="739"/>
        <v>#REF!</v>
      </c>
      <c r="BK1180" s="89"/>
      <c r="BL1180" s="98" t="str">
        <f t="shared" si="740"/>
        <v/>
      </c>
      <c r="BM1180" s="98" t="str">
        <f t="shared" si="741"/>
        <v/>
      </c>
      <c r="BN1180" s="89"/>
      <c r="BO1180" s="98" t="str">
        <f t="shared" si="742"/>
        <v/>
      </c>
      <c r="BP1180" s="98" t="str">
        <f t="shared" si="743"/>
        <v/>
      </c>
      <c r="BQ1180" s="89"/>
      <c r="BR1180" s="98" t="str">
        <f t="shared" si="744"/>
        <v/>
      </c>
      <c r="BS1180" s="98" t="str">
        <f t="shared" si="745"/>
        <v/>
      </c>
      <c r="BT1180" s="89"/>
      <c r="BU1180" s="98" t="str">
        <f t="shared" si="746"/>
        <v/>
      </c>
      <c r="BV1180" s="98" t="str">
        <f t="shared" si="747"/>
        <v/>
      </c>
      <c r="BW1180" s="89"/>
      <c r="BX1180" s="63"/>
    </row>
    <row r="1181" spans="1:76" s="59" customFormat="1" x14ac:dyDescent="0.25">
      <c r="A1181" s="83">
        <v>3</v>
      </c>
      <c r="B1181" s="109" t="str">
        <f t="shared" si="725"/>
        <v xml:space="preserve">: </v>
      </c>
      <c r="C1181" s="106"/>
      <c r="D1181" s="106"/>
      <c r="E1181" s="108"/>
      <c r="F1181" s="106"/>
      <c r="G1181" s="108"/>
      <c r="H1181" s="107"/>
      <c r="I1181" s="106"/>
      <c r="J1181" s="106"/>
      <c r="K1181" s="104"/>
      <c r="L1181" s="110"/>
      <c r="M1181" s="111"/>
      <c r="N1181" s="105"/>
      <c r="O1181" s="105"/>
      <c r="P1181" s="104"/>
      <c r="Q1181" s="440"/>
      <c r="R1181" s="440"/>
      <c r="S1181" s="64"/>
      <c r="T1181" s="103"/>
      <c r="U1181" s="101" t="str">
        <f t="shared" si="726"/>
        <v/>
      </c>
      <c r="V1181" s="102" t="str">
        <f t="shared" si="727"/>
        <v/>
      </c>
      <c r="W1181" s="101" t="str">
        <f t="shared" si="728"/>
        <v/>
      </c>
      <c r="X1181" s="100" t="str">
        <f t="shared" si="729"/>
        <v/>
      </c>
      <c r="Y1181" s="89"/>
      <c r="Z1181" s="89"/>
      <c r="AB1181" s="63"/>
      <c r="AR1181" s="63"/>
      <c r="AS1181" s="89"/>
      <c r="AT1181" s="89"/>
      <c r="AU1181" s="64"/>
      <c r="AV1181" s="89"/>
      <c r="AW1181" s="98" t="e">
        <f t="shared" si="730"/>
        <v>#REF!</v>
      </c>
      <c r="AX1181" s="98" t="e">
        <f t="shared" si="731"/>
        <v>#REF!</v>
      </c>
      <c r="AY1181" s="89"/>
      <c r="AZ1181" s="98" t="e">
        <f t="shared" si="732"/>
        <v>#REF!</v>
      </c>
      <c r="BA1181" s="98" t="e">
        <f t="shared" si="733"/>
        <v>#REF!</v>
      </c>
      <c r="BB1181" s="89"/>
      <c r="BC1181" s="98" t="e">
        <f t="shared" si="734"/>
        <v>#REF!</v>
      </c>
      <c r="BD1181" s="98" t="e">
        <f t="shared" si="735"/>
        <v>#REF!</v>
      </c>
      <c r="BE1181" s="89"/>
      <c r="BF1181" s="98" t="e">
        <f t="shared" si="736"/>
        <v>#REF!</v>
      </c>
      <c r="BG1181" s="98" t="e">
        <f t="shared" si="737"/>
        <v>#REF!</v>
      </c>
      <c r="BH1181" s="89"/>
      <c r="BI1181" s="98" t="e">
        <f t="shared" si="738"/>
        <v>#REF!</v>
      </c>
      <c r="BJ1181" s="98" t="e">
        <f t="shared" si="739"/>
        <v>#REF!</v>
      </c>
      <c r="BK1181" s="89"/>
      <c r="BL1181" s="98" t="str">
        <f t="shared" si="740"/>
        <v/>
      </c>
      <c r="BM1181" s="98" t="str">
        <f t="shared" si="741"/>
        <v/>
      </c>
      <c r="BN1181" s="89"/>
      <c r="BO1181" s="98" t="str">
        <f t="shared" si="742"/>
        <v/>
      </c>
      <c r="BP1181" s="98" t="str">
        <f t="shared" si="743"/>
        <v/>
      </c>
      <c r="BQ1181" s="89"/>
      <c r="BR1181" s="98" t="str">
        <f t="shared" si="744"/>
        <v/>
      </c>
      <c r="BS1181" s="98" t="str">
        <f t="shared" si="745"/>
        <v/>
      </c>
      <c r="BT1181" s="89"/>
      <c r="BU1181" s="98" t="str">
        <f t="shared" si="746"/>
        <v/>
      </c>
      <c r="BV1181" s="98" t="str">
        <f t="shared" si="747"/>
        <v/>
      </c>
      <c r="BW1181" s="89"/>
      <c r="BX1181" s="63"/>
    </row>
    <row r="1182" spans="1:76" s="59" customFormat="1" x14ac:dyDescent="0.25">
      <c r="A1182" s="83">
        <v>4</v>
      </c>
      <c r="B1182" s="109" t="str">
        <f t="shared" si="725"/>
        <v xml:space="preserve">: </v>
      </c>
      <c r="C1182" s="106"/>
      <c r="D1182" s="106"/>
      <c r="E1182" s="108"/>
      <c r="F1182" s="106"/>
      <c r="G1182" s="108"/>
      <c r="H1182" s="107"/>
      <c r="I1182" s="106"/>
      <c r="J1182" s="106"/>
      <c r="K1182" s="104"/>
      <c r="L1182" s="110"/>
      <c r="M1182" s="111"/>
      <c r="N1182" s="105"/>
      <c r="O1182" s="105"/>
      <c r="P1182" s="104"/>
      <c r="Q1182" s="440"/>
      <c r="R1182" s="440"/>
      <c r="S1182" s="64"/>
      <c r="T1182" s="103"/>
      <c r="U1182" s="101" t="str">
        <f t="shared" si="726"/>
        <v/>
      </c>
      <c r="V1182" s="102" t="str">
        <f t="shared" si="727"/>
        <v/>
      </c>
      <c r="W1182" s="101" t="str">
        <f t="shared" si="728"/>
        <v/>
      </c>
      <c r="X1182" s="100" t="str">
        <f t="shared" si="729"/>
        <v/>
      </c>
      <c r="Y1182" s="89"/>
      <c r="Z1182" s="89"/>
      <c r="AB1182" s="63"/>
      <c r="AR1182" s="63"/>
      <c r="AS1182" s="89"/>
      <c r="AT1182" s="89"/>
      <c r="AU1182" s="99"/>
      <c r="AV1182" s="89"/>
      <c r="AW1182" s="98" t="e">
        <f t="shared" si="730"/>
        <v>#REF!</v>
      </c>
      <c r="AX1182" s="98" t="e">
        <f t="shared" si="731"/>
        <v>#REF!</v>
      </c>
      <c r="AY1182" s="89"/>
      <c r="AZ1182" s="98" t="e">
        <f t="shared" si="732"/>
        <v>#REF!</v>
      </c>
      <c r="BA1182" s="98" t="e">
        <f t="shared" si="733"/>
        <v>#REF!</v>
      </c>
      <c r="BB1182" s="89"/>
      <c r="BC1182" s="98" t="e">
        <f t="shared" si="734"/>
        <v>#REF!</v>
      </c>
      <c r="BD1182" s="98" t="e">
        <f t="shared" si="735"/>
        <v>#REF!</v>
      </c>
      <c r="BE1182" s="89"/>
      <c r="BF1182" s="98" t="e">
        <f t="shared" si="736"/>
        <v>#REF!</v>
      </c>
      <c r="BG1182" s="98" t="e">
        <f t="shared" si="737"/>
        <v>#REF!</v>
      </c>
      <c r="BH1182" s="89"/>
      <c r="BI1182" s="98" t="e">
        <f t="shared" si="738"/>
        <v>#REF!</v>
      </c>
      <c r="BJ1182" s="98" t="e">
        <f t="shared" si="739"/>
        <v>#REF!</v>
      </c>
      <c r="BK1182" s="89"/>
      <c r="BL1182" s="98" t="str">
        <f t="shared" si="740"/>
        <v/>
      </c>
      <c r="BM1182" s="98" t="str">
        <f t="shared" si="741"/>
        <v/>
      </c>
      <c r="BN1182" s="89"/>
      <c r="BO1182" s="98" t="str">
        <f t="shared" si="742"/>
        <v/>
      </c>
      <c r="BP1182" s="98" t="str">
        <f t="shared" si="743"/>
        <v/>
      </c>
      <c r="BQ1182" s="89"/>
      <c r="BR1182" s="98" t="str">
        <f t="shared" si="744"/>
        <v/>
      </c>
      <c r="BS1182" s="98" t="str">
        <f t="shared" si="745"/>
        <v/>
      </c>
      <c r="BT1182" s="89"/>
      <c r="BU1182" s="98" t="str">
        <f t="shared" si="746"/>
        <v/>
      </c>
      <c r="BV1182" s="98" t="str">
        <f t="shared" si="747"/>
        <v/>
      </c>
      <c r="BW1182" s="89"/>
      <c r="BX1182" s="63"/>
    </row>
    <row r="1183" spans="1:76" s="59" customFormat="1" x14ac:dyDescent="0.25">
      <c r="A1183" s="83">
        <v>5</v>
      </c>
      <c r="B1183" s="109" t="str">
        <f t="shared" si="725"/>
        <v xml:space="preserve">: </v>
      </c>
      <c r="C1183" s="106"/>
      <c r="D1183" s="106"/>
      <c r="E1183" s="108"/>
      <c r="F1183" s="106"/>
      <c r="G1183" s="108"/>
      <c r="H1183" s="107"/>
      <c r="I1183" s="106"/>
      <c r="J1183" s="106"/>
      <c r="K1183" s="104"/>
      <c r="L1183" s="110"/>
      <c r="M1183" s="111"/>
      <c r="N1183" s="105"/>
      <c r="O1183" s="105"/>
      <c r="P1183" s="104"/>
      <c r="Q1183" s="440"/>
      <c r="R1183" s="440"/>
      <c r="S1183" s="64"/>
      <c r="T1183" s="103"/>
      <c r="U1183" s="101" t="str">
        <f t="shared" si="726"/>
        <v/>
      </c>
      <c r="V1183" s="102" t="str">
        <f t="shared" si="727"/>
        <v/>
      </c>
      <c r="W1183" s="101" t="str">
        <f t="shared" si="728"/>
        <v/>
      </c>
      <c r="X1183" s="100" t="str">
        <f t="shared" si="729"/>
        <v/>
      </c>
      <c r="Y1183" s="89"/>
      <c r="Z1183" s="89"/>
      <c r="AB1183" s="63"/>
      <c r="AR1183" s="63"/>
      <c r="AS1183" s="89"/>
      <c r="AT1183" s="89"/>
      <c r="AU1183" s="99"/>
      <c r="AV1183" s="89"/>
      <c r="AW1183" s="98" t="e">
        <f t="shared" si="730"/>
        <v>#REF!</v>
      </c>
      <c r="AX1183" s="98" t="e">
        <f t="shared" si="731"/>
        <v>#REF!</v>
      </c>
      <c r="AY1183" s="89"/>
      <c r="AZ1183" s="98" t="e">
        <f t="shared" si="732"/>
        <v>#REF!</v>
      </c>
      <c r="BA1183" s="98" t="e">
        <f t="shared" si="733"/>
        <v>#REF!</v>
      </c>
      <c r="BB1183" s="89"/>
      <c r="BC1183" s="98" t="e">
        <f t="shared" si="734"/>
        <v>#REF!</v>
      </c>
      <c r="BD1183" s="98" t="e">
        <f t="shared" si="735"/>
        <v>#REF!</v>
      </c>
      <c r="BE1183" s="89"/>
      <c r="BF1183" s="98" t="e">
        <f t="shared" si="736"/>
        <v>#REF!</v>
      </c>
      <c r="BG1183" s="98" t="e">
        <f t="shared" si="737"/>
        <v>#REF!</v>
      </c>
      <c r="BH1183" s="89"/>
      <c r="BI1183" s="98" t="e">
        <f t="shared" si="738"/>
        <v>#REF!</v>
      </c>
      <c r="BJ1183" s="98" t="e">
        <f t="shared" si="739"/>
        <v>#REF!</v>
      </c>
      <c r="BK1183" s="89"/>
      <c r="BL1183" s="98" t="str">
        <f t="shared" si="740"/>
        <v/>
      </c>
      <c r="BM1183" s="98" t="str">
        <f t="shared" si="741"/>
        <v/>
      </c>
      <c r="BN1183" s="89"/>
      <c r="BO1183" s="98" t="str">
        <f t="shared" si="742"/>
        <v/>
      </c>
      <c r="BP1183" s="98" t="str">
        <f t="shared" si="743"/>
        <v/>
      </c>
      <c r="BQ1183" s="89"/>
      <c r="BR1183" s="98" t="str">
        <f t="shared" si="744"/>
        <v/>
      </c>
      <c r="BS1183" s="98" t="str">
        <f t="shared" si="745"/>
        <v/>
      </c>
      <c r="BT1183" s="89"/>
      <c r="BU1183" s="98" t="str">
        <f t="shared" si="746"/>
        <v/>
      </c>
      <c r="BV1183" s="98" t="str">
        <f t="shared" si="747"/>
        <v/>
      </c>
      <c r="BW1183" s="89"/>
      <c r="BX1183" s="63"/>
    </row>
    <row r="1184" spans="1:76" s="59" customFormat="1" x14ac:dyDescent="0.25">
      <c r="A1184" s="83">
        <v>6</v>
      </c>
      <c r="B1184" s="109" t="str">
        <f t="shared" si="725"/>
        <v xml:space="preserve">: </v>
      </c>
      <c r="C1184" s="106"/>
      <c r="D1184" s="106"/>
      <c r="E1184" s="108"/>
      <c r="F1184" s="106"/>
      <c r="G1184" s="108"/>
      <c r="H1184" s="107"/>
      <c r="I1184" s="106"/>
      <c r="J1184" s="106"/>
      <c r="K1184" s="104"/>
      <c r="L1184" s="110"/>
      <c r="M1184" s="111"/>
      <c r="N1184" s="105"/>
      <c r="O1184" s="105"/>
      <c r="P1184" s="104"/>
      <c r="Q1184" s="440"/>
      <c r="R1184" s="440"/>
      <c r="S1184" s="64"/>
      <c r="T1184" s="103"/>
      <c r="U1184" s="101" t="str">
        <f t="shared" si="726"/>
        <v/>
      </c>
      <c r="V1184" s="102" t="str">
        <f t="shared" si="727"/>
        <v/>
      </c>
      <c r="W1184" s="101" t="str">
        <f t="shared" si="728"/>
        <v/>
      </c>
      <c r="X1184" s="100" t="str">
        <f t="shared" si="729"/>
        <v/>
      </c>
      <c r="Y1184" s="89"/>
      <c r="Z1184" s="89"/>
      <c r="AB1184" s="63"/>
      <c r="AR1184" s="63"/>
      <c r="AS1184" s="89"/>
      <c r="AT1184" s="89"/>
      <c r="AU1184" s="99"/>
      <c r="AV1184" s="89"/>
      <c r="AW1184" s="98" t="e">
        <f t="shared" si="730"/>
        <v>#REF!</v>
      </c>
      <c r="AX1184" s="98" t="e">
        <f t="shared" si="731"/>
        <v>#REF!</v>
      </c>
      <c r="AY1184" s="89"/>
      <c r="AZ1184" s="98" t="e">
        <f t="shared" si="732"/>
        <v>#REF!</v>
      </c>
      <c r="BA1184" s="98" t="e">
        <f t="shared" si="733"/>
        <v>#REF!</v>
      </c>
      <c r="BB1184" s="89"/>
      <c r="BC1184" s="98" t="e">
        <f t="shared" si="734"/>
        <v>#REF!</v>
      </c>
      <c r="BD1184" s="98" t="e">
        <f t="shared" si="735"/>
        <v>#REF!</v>
      </c>
      <c r="BE1184" s="89"/>
      <c r="BF1184" s="98" t="e">
        <f t="shared" si="736"/>
        <v>#REF!</v>
      </c>
      <c r="BG1184" s="98" t="e">
        <f t="shared" si="737"/>
        <v>#REF!</v>
      </c>
      <c r="BH1184" s="89"/>
      <c r="BI1184" s="98" t="e">
        <f t="shared" si="738"/>
        <v>#REF!</v>
      </c>
      <c r="BJ1184" s="98" t="e">
        <f t="shared" si="739"/>
        <v>#REF!</v>
      </c>
      <c r="BK1184" s="89"/>
      <c r="BL1184" s="98" t="str">
        <f t="shared" si="740"/>
        <v/>
      </c>
      <c r="BM1184" s="98" t="str">
        <f t="shared" si="741"/>
        <v/>
      </c>
      <c r="BN1184" s="89"/>
      <c r="BO1184" s="98" t="str">
        <f t="shared" si="742"/>
        <v/>
      </c>
      <c r="BP1184" s="98" t="str">
        <f t="shared" si="743"/>
        <v/>
      </c>
      <c r="BQ1184" s="89"/>
      <c r="BR1184" s="98" t="str">
        <f t="shared" si="744"/>
        <v/>
      </c>
      <c r="BS1184" s="98" t="str">
        <f t="shared" si="745"/>
        <v/>
      </c>
      <c r="BT1184" s="89"/>
      <c r="BU1184" s="98" t="str">
        <f t="shared" si="746"/>
        <v/>
      </c>
      <c r="BV1184" s="98" t="str">
        <f t="shared" si="747"/>
        <v/>
      </c>
      <c r="BW1184" s="89"/>
      <c r="BX1184" s="63"/>
    </row>
    <row r="1185" spans="1:76" s="59" customFormat="1" x14ac:dyDescent="0.25">
      <c r="A1185" s="83">
        <v>7</v>
      </c>
      <c r="B1185" s="109" t="str">
        <f t="shared" si="725"/>
        <v xml:space="preserve">: </v>
      </c>
      <c r="C1185" s="106"/>
      <c r="D1185" s="106"/>
      <c r="E1185" s="108"/>
      <c r="F1185" s="106"/>
      <c r="G1185" s="108"/>
      <c r="H1185" s="107"/>
      <c r="I1185" s="106"/>
      <c r="J1185" s="106"/>
      <c r="K1185" s="104"/>
      <c r="L1185" s="110"/>
      <c r="M1185" s="111"/>
      <c r="N1185" s="105"/>
      <c r="O1185" s="105"/>
      <c r="P1185" s="104"/>
      <c r="Q1185" s="440"/>
      <c r="R1185" s="440"/>
      <c r="S1185" s="64"/>
      <c r="T1185" s="103"/>
      <c r="U1185" s="101" t="str">
        <f t="shared" si="726"/>
        <v/>
      </c>
      <c r="V1185" s="102" t="str">
        <f t="shared" si="727"/>
        <v/>
      </c>
      <c r="W1185" s="101" t="str">
        <f t="shared" si="728"/>
        <v/>
      </c>
      <c r="X1185" s="100" t="str">
        <f t="shared" si="729"/>
        <v/>
      </c>
      <c r="Y1185" s="89"/>
      <c r="Z1185" s="89"/>
      <c r="AB1185" s="63"/>
      <c r="AR1185" s="63"/>
      <c r="AS1185" s="89"/>
      <c r="AT1185" s="89"/>
      <c r="AU1185" s="99"/>
      <c r="AV1185" s="89"/>
      <c r="AW1185" s="98" t="e">
        <f t="shared" si="730"/>
        <v>#REF!</v>
      </c>
      <c r="AX1185" s="98" t="e">
        <f t="shared" si="731"/>
        <v>#REF!</v>
      </c>
      <c r="AY1185" s="89"/>
      <c r="AZ1185" s="98" t="e">
        <f t="shared" si="732"/>
        <v>#REF!</v>
      </c>
      <c r="BA1185" s="98" t="e">
        <f t="shared" si="733"/>
        <v>#REF!</v>
      </c>
      <c r="BB1185" s="89"/>
      <c r="BC1185" s="98" t="e">
        <f t="shared" si="734"/>
        <v>#REF!</v>
      </c>
      <c r="BD1185" s="98" t="e">
        <f t="shared" si="735"/>
        <v>#REF!</v>
      </c>
      <c r="BE1185" s="89"/>
      <c r="BF1185" s="98" t="e">
        <f t="shared" si="736"/>
        <v>#REF!</v>
      </c>
      <c r="BG1185" s="98" t="e">
        <f t="shared" si="737"/>
        <v>#REF!</v>
      </c>
      <c r="BH1185" s="89"/>
      <c r="BI1185" s="98" t="e">
        <f t="shared" si="738"/>
        <v>#REF!</v>
      </c>
      <c r="BJ1185" s="98" t="e">
        <f t="shared" si="739"/>
        <v>#REF!</v>
      </c>
      <c r="BK1185" s="89"/>
      <c r="BL1185" s="98" t="str">
        <f t="shared" si="740"/>
        <v/>
      </c>
      <c r="BM1185" s="98" t="str">
        <f t="shared" si="741"/>
        <v/>
      </c>
      <c r="BN1185" s="89"/>
      <c r="BO1185" s="98" t="str">
        <f t="shared" si="742"/>
        <v/>
      </c>
      <c r="BP1185" s="98" t="str">
        <f t="shared" si="743"/>
        <v/>
      </c>
      <c r="BQ1185" s="89"/>
      <c r="BR1185" s="98" t="str">
        <f t="shared" si="744"/>
        <v/>
      </c>
      <c r="BS1185" s="98" t="str">
        <f t="shared" si="745"/>
        <v/>
      </c>
      <c r="BT1185" s="89"/>
      <c r="BU1185" s="98" t="str">
        <f t="shared" si="746"/>
        <v/>
      </c>
      <c r="BV1185" s="98" t="str">
        <f t="shared" si="747"/>
        <v/>
      </c>
      <c r="BW1185" s="89"/>
      <c r="BX1185" s="63"/>
    </row>
    <row r="1186" spans="1:76" s="59" customFormat="1" x14ac:dyDescent="0.25">
      <c r="A1186" s="83">
        <v>8</v>
      </c>
      <c r="B1186" s="109" t="str">
        <f t="shared" si="725"/>
        <v xml:space="preserve">: </v>
      </c>
      <c r="C1186" s="106"/>
      <c r="D1186" s="106"/>
      <c r="E1186" s="108"/>
      <c r="F1186" s="106"/>
      <c r="G1186" s="108"/>
      <c r="H1186" s="107"/>
      <c r="I1186" s="106"/>
      <c r="J1186" s="106"/>
      <c r="K1186" s="104"/>
      <c r="L1186" s="110"/>
      <c r="M1186" s="111"/>
      <c r="N1186" s="105"/>
      <c r="O1186" s="105"/>
      <c r="P1186" s="104"/>
      <c r="Q1186" s="440"/>
      <c r="R1186" s="440"/>
      <c r="S1186" s="64"/>
      <c r="T1186" s="103"/>
      <c r="U1186" s="101" t="str">
        <f t="shared" si="726"/>
        <v/>
      </c>
      <c r="V1186" s="102" t="str">
        <f t="shared" si="727"/>
        <v/>
      </c>
      <c r="W1186" s="101" t="str">
        <f t="shared" si="728"/>
        <v/>
      </c>
      <c r="X1186" s="100" t="str">
        <f t="shared" si="729"/>
        <v/>
      </c>
      <c r="Y1186" s="89"/>
      <c r="Z1186" s="89"/>
      <c r="AB1186" s="63"/>
      <c r="AR1186" s="63"/>
      <c r="AS1186" s="89"/>
      <c r="AT1186" s="89"/>
      <c r="AU1186" s="99"/>
      <c r="AV1186" s="89"/>
      <c r="AW1186" s="98" t="e">
        <f t="shared" si="730"/>
        <v>#REF!</v>
      </c>
      <c r="AX1186" s="98" t="e">
        <f t="shared" si="731"/>
        <v>#REF!</v>
      </c>
      <c r="AY1186" s="89"/>
      <c r="AZ1186" s="98" t="e">
        <f t="shared" si="732"/>
        <v>#REF!</v>
      </c>
      <c r="BA1186" s="98" t="e">
        <f t="shared" si="733"/>
        <v>#REF!</v>
      </c>
      <c r="BB1186" s="89"/>
      <c r="BC1186" s="98" t="e">
        <f t="shared" si="734"/>
        <v>#REF!</v>
      </c>
      <c r="BD1186" s="98" t="e">
        <f t="shared" si="735"/>
        <v>#REF!</v>
      </c>
      <c r="BE1186" s="89"/>
      <c r="BF1186" s="98" t="e">
        <f t="shared" si="736"/>
        <v>#REF!</v>
      </c>
      <c r="BG1186" s="98" t="e">
        <f t="shared" si="737"/>
        <v>#REF!</v>
      </c>
      <c r="BH1186" s="89"/>
      <c r="BI1186" s="98" t="e">
        <f t="shared" si="738"/>
        <v>#REF!</v>
      </c>
      <c r="BJ1186" s="98" t="e">
        <f t="shared" si="739"/>
        <v>#REF!</v>
      </c>
      <c r="BK1186" s="89"/>
      <c r="BL1186" s="98" t="str">
        <f t="shared" si="740"/>
        <v/>
      </c>
      <c r="BM1186" s="98" t="str">
        <f t="shared" si="741"/>
        <v/>
      </c>
      <c r="BN1186" s="89"/>
      <c r="BO1186" s="98" t="str">
        <f t="shared" si="742"/>
        <v/>
      </c>
      <c r="BP1186" s="98" t="str">
        <f t="shared" si="743"/>
        <v/>
      </c>
      <c r="BQ1186" s="89"/>
      <c r="BR1186" s="98" t="str">
        <f t="shared" si="744"/>
        <v/>
      </c>
      <c r="BS1186" s="98" t="str">
        <f t="shared" si="745"/>
        <v/>
      </c>
      <c r="BT1186" s="89"/>
      <c r="BU1186" s="98" t="str">
        <f t="shared" si="746"/>
        <v/>
      </c>
      <c r="BV1186" s="98" t="str">
        <f t="shared" si="747"/>
        <v/>
      </c>
      <c r="BW1186" s="89"/>
      <c r="BX1186" s="63"/>
    </row>
    <row r="1187" spans="1:76" s="59" customFormat="1" x14ac:dyDescent="0.25">
      <c r="A1187" s="83">
        <v>9</v>
      </c>
      <c r="B1187" s="109" t="str">
        <f t="shared" si="725"/>
        <v xml:space="preserve">: </v>
      </c>
      <c r="C1187" s="106"/>
      <c r="D1187" s="106"/>
      <c r="E1187" s="108"/>
      <c r="F1187" s="106"/>
      <c r="G1187" s="108"/>
      <c r="H1187" s="107"/>
      <c r="I1187" s="106"/>
      <c r="J1187" s="106"/>
      <c r="K1187" s="104"/>
      <c r="L1187" s="110"/>
      <c r="M1187" s="111"/>
      <c r="N1187" s="105"/>
      <c r="O1187" s="105"/>
      <c r="P1187" s="104"/>
      <c r="Q1187" s="440"/>
      <c r="R1187" s="440"/>
      <c r="S1187" s="64"/>
      <c r="T1187" s="103"/>
      <c r="U1187" s="101" t="str">
        <f t="shared" si="726"/>
        <v/>
      </c>
      <c r="V1187" s="102" t="str">
        <f t="shared" si="727"/>
        <v/>
      </c>
      <c r="W1187" s="101" t="str">
        <f t="shared" si="728"/>
        <v/>
      </c>
      <c r="X1187" s="100" t="str">
        <f t="shared" si="729"/>
        <v/>
      </c>
      <c r="Y1187" s="89"/>
      <c r="Z1187" s="89"/>
      <c r="AB1187" s="63"/>
      <c r="AR1187" s="63"/>
      <c r="AS1187" s="89"/>
      <c r="AT1187" s="89"/>
      <c r="AU1187" s="99"/>
      <c r="AV1187" s="89"/>
      <c r="AW1187" s="98" t="e">
        <f t="shared" si="730"/>
        <v>#REF!</v>
      </c>
      <c r="AX1187" s="98" t="e">
        <f t="shared" si="731"/>
        <v>#REF!</v>
      </c>
      <c r="AY1187" s="89"/>
      <c r="AZ1187" s="98" t="e">
        <f t="shared" si="732"/>
        <v>#REF!</v>
      </c>
      <c r="BA1187" s="98" t="e">
        <f t="shared" si="733"/>
        <v>#REF!</v>
      </c>
      <c r="BB1187" s="89"/>
      <c r="BC1187" s="98" t="e">
        <f t="shared" si="734"/>
        <v>#REF!</v>
      </c>
      <c r="BD1187" s="98" t="e">
        <f t="shared" si="735"/>
        <v>#REF!</v>
      </c>
      <c r="BE1187" s="89"/>
      <c r="BF1187" s="98" t="e">
        <f t="shared" si="736"/>
        <v>#REF!</v>
      </c>
      <c r="BG1187" s="98" t="e">
        <f t="shared" si="737"/>
        <v>#REF!</v>
      </c>
      <c r="BH1187" s="89"/>
      <c r="BI1187" s="98" t="e">
        <f t="shared" si="738"/>
        <v>#REF!</v>
      </c>
      <c r="BJ1187" s="98" t="e">
        <f t="shared" si="739"/>
        <v>#REF!</v>
      </c>
      <c r="BK1187" s="89"/>
      <c r="BL1187" s="98" t="str">
        <f t="shared" si="740"/>
        <v/>
      </c>
      <c r="BM1187" s="98" t="str">
        <f t="shared" si="741"/>
        <v/>
      </c>
      <c r="BN1187" s="89"/>
      <c r="BO1187" s="98" t="str">
        <f t="shared" si="742"/>
        <v/>
      </c>
      <c r="BP1187" s="98" t="str">
        <f t="shared" si="743"/>
        <v/>
      </c>
      <c r="BQ1187" s="89"/>
      <c r="BR1187" s="98" t="str">
        <f t="shared" si="744"/>
        <v/>
      </c>
      <c r="BS1187" s="98" t="str">
        <f t="shared" si="745"/>
        <v/>
      </c>
      <c r="BT1187" s="89"/>
      <c r="BU1187" s="98" t="str">
        <f t="shared" si="746"/>
        <v/>
      </c>
      <c r="BV1187" s="98" t="str">
        <f t="shared" si="747"/>
        <v/>
      </c>
      <c r="BW1187" s="89"/>
      <c r="BX1187" s="63"/>
    </row>
    <row r="1188" spans="1:76" s="59" customFormat="1" x14ac:dyDescent="0.25">
      <c r="A1188" s="83">
        <v>10</v>
      </c>
      <c r="B1188" s="109" t="str">
        <f t="shared" si="725"/>
        <v xml:space="preserve">: </v>
      </c>
      <c r="C1188" s="106"/>
      <c r="D1188" s="106"/>
      <c r="E1188" s="108"/>
      <c r="F1188" s="106"/>
      <c r="G1188" s="108"/>
      <c r="H1188" s="107"/>
      <c r="I1188" s="106"/>
      <c r="J1188" s="106"/>
      <c r="K1188" s="104"/>
      <c r="L1188" s="110"/>
      <c r="M1188" s="111"/>
      <c r="N1188" s="105"/>
      <c r="O1188" s="105"/>
      <c r="P1188" s="104"/>
      <c r="Q1188" s="440"/>
      <c r="R1188" s="440"/>
      <c r="S1188" s="64"/>
      <c r="T1188" s="103"/>
      <c r="U1188" s="101" t="str">
        <f t="shared" si="726"/>
        <v/>
      </c>
      <c r="V1188" s="102" t="str">
        <f t="shared" si="727"/>
        <v/>
      </c>
      <c r="W1188" s="101" t="str">
        <f t="shared" si="728"/>
        <v/>
      </c>
      <c r="X1188" s="100" t="str">
        <f t="shared" si="729"/>
        <v/>
      </c>
      <c r="Y1188" s="89"/>
      <c r="Z1188" s="89"/>
      <c r="AB1188" s="63"/>
      <c r="AR1188" s="63"/>
      <c r="AS1188" s="89"/>
      <c r="AT1188" s="89"/>
      <c r="AU1188" s="99"/>
      <c r="AV1188" s="89"/>
      <c r="AW1188" s="98" t="e">
        <f t="shared" si="730"/>
        <v>#REF!</v>
      </c>
      <c r="AX1188" s="98" t="e">
        <f t="shared" si="731"/>
        <v>#REF!</v>
      </c>
      <c r="AY1188" s="89"/>
      <c r="AZ1188" s="98" t="e">
        <f t="shared" si="732"/>
        <v>#REF!</v>
      </c>
      <c r="BA1188" s="98" t="e">
        <f t="shared" si="733"/>
        <v>#REF!</v>
      </c>
      <c r="BB1188" s="89"/>
      <c r="BC1188" s="98" t="e">
        <f t="shared" si="734"/>
        <v>#REF!</v>
      </c>
      <c r="BD1188" s="98" t="e">
        <f t="shared" si="735"/>
        <v>#REF!</v>
      </c>
      <c r="BE1188" s="89"/>
      <c r="BF1188" s="98" t="e">
        <f t="shared" si="736"/>
        <v>#REF!</v>
      </c>
      <c r="BG1188" s="98" t="e">
        <f t="shared" si="737"/>
        <v>#REF!</v>
      </c>
      <c r="BH1188" s="89"/>
      <c r="BI1188" s="98" t="e">
        <f t="shared" si="738"/>
        <v>#REF!</v>
      </c>
      <c r="BJ1188" s="98" t="e">
        <f t="shared" si="739"/>
        <v>#REF!</v>
      </c>
      <c r="BK1188" s="89"/>
      <c r="BL1188" s="98" t="str">
        <f t="shared" si="740"/>
        <v/>
      </c>
      <c r="BM1188" s="98" t="str">
        <f t="shared" si="741"/>
        <v/>
      </c>
      <c r="BN1188" s="89"/>
      <c r="BO1188" s="98" t="str">
        <f t="shared" si="742"/>
        <v/>
      </c>
      <c r="BP1188" s="98" t="str">
        <f t="shared" si="743"/>
        <v/>
      </c>
      <c r="BQ1188" s="89"/>
      <c r="BR1188" s="98" t="str">
        <f t="shared" si="744"/>
        <v/>
      </c>
      <c r="BS1188" s="98" t="str">
        <f t="shared" si="745"/>
        <v/>
      </c>
      <c r="BT1188" s="89"/>
      <c r="BU1188" s="98" t="str">
        <f t="shared" si="746"/>
        <v/>
      </c>
      <c r="BV1188" s="98" t="str">
        <f t="shared" si="747"/>
        <v/>
      </c>
      <c r="BW1188" s="89"/>
      <c r="BX1188" s="63"/>
    </row>
    <row r="1189" spans="1:76" s="59" customFormat="1" x14ac:dyDescent="0.25">
      <c r="A1189" s="83">
        <v>11</v>
      </c>
      <c r="B1189" s="109" t="str">
        <f t="shared" si="725"/>
        <v xml:space="preserve">: </v>
      </c>
      <c r="C1189" s="106"/>
      <c r="D1189" s="106"/>
      <c r="E1189" s="108"/>
      <c r="F1189" s="106"/>
      <c r="G1189" s="108"/>
      <c r="H1189" s="107"/>
      <c r="I1189" s="106"/>
      <c r="J1189" s="106"/>
      <c r="K1189" s="104"/>
      <c r="L1189" s="110"/>
      <c r="M1189" s="111"/>
      <c r="N1189" s="105"/>
      <c r="O1189" s="105"/>
      <c r="P1189" s="104"/>
      <c r="Q1189" s="440"/>
      <c r="R1189" s="440"/>
      <c r="S1189" s="64"/>
      <c r="T1189" s="103"/>
      <c r="U1189" s="101" t="str">
        <f t="shared" si="726"/>
        <v/>
      </c>
      <c r="V1189" s="102" t="str">
        <f t="shared" si="727"/>
        <v/>
      </c>
      <c r="W1189" s="101" t="str">
        <f t="shared" si="728"/>
        <v/>
      </c>
      <c r="X1189" s="100" t="str">
        <f t="shared" si="729"/>
        <v/>
      </c>
      <c r="Y1189" s="89"/>
      <c r="Z1189" s="89"/>
      <c r="AB1189" s="63"/>
      <c r="AR1189" s="63"/>
      <c r="AS1189" s="89"/>
      <c r="AT1189" s="89"/>
      <c r="AU1189" s="99"/>
      <c r="AV1189" s="89"/>
      <c r="AW1189" s="98" t="e">
        <f t="shared" si="730"/>
        <v>#REF!</v>
      </c>
      <c r="AX1189" s="98" t="e">
        <f t="shared" si="731"/>
        <v>#REF!</v>
      </c>
      <c r="AY1189" s="89"/>
      <c r="AZ1189" s="98" t="e">
        <f t="shared" si="732"/>
        <v>#REF!</v>
      </c>
      <c r="BA1189" s="98" t="e">
        <f t="shared" si="733"/>
        <v>#REF!</v>
      </c>
      <c r="BB1189" s="89"/>
      <c r="BC1189" s="98" t="e">
        <f t="shared" si="734"/>
        <v>#REF!</v>
      </c>
      <c r="BD1189" s="98" t="e">
        <f t="shared" si="735"/>
        <v>#REF!</v>
      </c>
      <c r="BE1189" s="89"/>
      <c r="BF1189" s="98" t="e">
        <f t="shared" si="736"/>
        <v>#REF!</v>
      </c>
      <c r="BG1189" s="98" t="e">
        <f t="shared" si="737"/>
        <v>#REF!</v>
      </c>
      <c r="BH1189" s="89"/>
      <c r="BI1189" s="98" t="e">
        <f t="shared" si="738"/>
        <v>#REF!</v>
      </c>
      <c r="BJ1189" s="98" t="e">
        <f t="shared" si="739"/>
        <v>#REF!</v>
      </c>
      <c r="BK1189" s="89"/>
      <c r="BL1189" s="98" t="str">
        <f t="shared" si="740"/>
        <v/>
      </c>
      <c r="BM1189" s="98" t="str">
        <f t="shared" si="741"/>
        <v/>
      </c>
      <c r="BN1189" s="89"/>
      <c r="BO1189" s="98" t="str">
        <f t="shared" si="742"/>
        <v/>
      </c>
      <c r="BP1189" s="98" t="str">
        <f t="shared" si="743"/>
        <v/>
      </c>
      <c r="BQ1189" s="89"/>
      <c r="BR1189" s="98" t="str">
        <f t="shared" si="744"/>
        <v/>
      </c>
      <c r="BS1189" s="98" t="str">
        <f t="shared" si="745"/>
        <v/>
      </c>
      <c r="BT1189" s="89"/>
      <c r="BU1189" s="98" t="str">
        <f t="shared" si="746"/>
        <v/>
      </c>
      <c r="BV1189" s="98" t="str">
        <f t="shared" si="747"/>
        <v/>
      </c>
      <c r="BW1189" s="89"/>
      <c r="BX1189" s="63"/>
    </row>
    <row r="1190" spans="1:76" s="59" customFormat="1" x14ac:dyDescent="0.25">
      <c r="A1190" s="83">
        <v>12</v>
      </c>
      <c r="B1190" s="109" t="str">
        <f t="shared" si="725"/>
        <v xml:space="preserve">: </v>
      </c>
      <c r="C1190" s="106"/>
      <c r="D1190" s="106"/>
      <c r="E1190" s="108"/>
      <c r="F1190" s="106"/>
      <c r="G1190" s="108"/>
      <c r="H1190" s="107"/>
      <c r="I1190" s="106"/>
      <c r="J1190" s="106"/>
      <c r="K1190" s="104"/>
      <c r="L1190" s="110"/>
      <c r="M1190" s="111"/>
      <c r="N1190" s="105"/>
      <c r="O1190" s="105"/>
      <c r="P1190" s="104"/>
      <c r="Q1190" s="440"/>
      <c r="R1190" s="440"/>
      <c r="S1190" s="64"/>
      <c r="T1190" s="103"/>
      <c r="U1190" s="101" t="str">
        <f t="shared" si="726"/>
        <v/>
      </c>
      <c r="V1190" s="102" t="str">
        <f t="shared" si="727"/>
        <v/>
      </c>
      <c r="W1190" s="101" t="str">
        <f t="shared" si="728"/>
        <v/>
      </c>
      <c r="X1190" s="100" t="str">
        <f t="shared" si="729"/>
        <v/>
      </c>
      <c r="Y1190" s="89"/>
      <c r="Z1190" s="89"/>
      <c r="AB1190" s="63"/>
      <c r="AR1190" s="63"/>
      <c r="AS1190" s="89"/>
      <c r="AT1190" s="89"/>
      <c r="AU1190" s="99"/>
      <c r="AV1190" s="89"/>
      <c r="AW1190" s="98" t="e">
        <f t="shared" si="730"/>
        <v>#REF!</v>
      </c>
      <c r="AX1190" s="98" t="e">
        <f t="shared" si="731"/>
        <v>#REF!</v>
      </c>
      <c r="AY1190" s="89"/>
      <c r="AZ1190" s="98" t="e">
        <f t="shared" si="732"/>
        <v>#REF!</v>
      </c>
      <c r="BA1190" s="98" t="e">
        <f t="shared" si="733"/>
        <v>#REF!</v>
      </c>
      <c r="BB1190" s="89"/>
      <c r="BC1190" s="98" t="e">
        <f t="shared" si="734"/>
        <v>#REF!</v>
      </c>
      <c r="BD1190" s="98" t="e">
        <f t="shared" si="735"/>
        <v>#REF!</v>
      </c>
      <c r="BE1190" s="89"/>
      <c r="BF1190" s="98" t="e">
        <f t="shared" si="736"/>
        <v>#REF!</v>
      </c>
      <c r="BG1190" s="98" t="e">
        <f t="shared" si="737"/>
        <v>#REF!</v>
      </c>
      <c r="BH1190" s="89"/>
      <c r="BI1190" s="98" t="e">
        <f t="shared" si="738"/>
        <v>#REF!</v>
      </c>
      <c r="BJ1190" s="98" t="e">
        <f t="shared" si="739"/>
        <v>#REF!</v>
      </c>
      <c r="BK1190" s="89"/>
      <c r="BL1190" s="98" t="str">
        <f t="shared" si="740"/>
        <v/>
      </c>
      <c r="BM1190" s="98" t="str">
        <f t="shared" si="741"/>
        <v/>
      </c>
      <c r="BN1190" s="89"/>
      <c r="BO1190" s="98" t="str">
        <f t="shared" si="742"/>
        <v/>
      </c>
      <c r="BP1190" s="98" t="str">
        <f t="shared" si="743"/>
        <v/>
      </c>
      <c r="BQ1190" s="89"/>
      <c r="BR1190" s="98" t="str">
        <f t="shared" si="744"/>
        <v/>
      </c>
      <c r="BS1190" s="98" t="str">
        <f t="shared" si="745"/>
        <v/>
      </c>
      <c r="BT1190" s="89"/>
      <c r="BU1190" s="98" t="str">
        <f t="shared" si="746"/>
        <v/>
      </c>
      <c r="BV1190" s="98" t="str">
        <f t="shared" si="747"/>
        <v/>
      </c>
      <c r="BW1190" s="89"/>
      <c r="BX1190" s="63"/>
    </row>
    <row r="1191" spans="1:76" s="59" customFormat="1" x14ac:dyDescent="0.25">
      <c r="A1191" s="83">
        <v>13</v>
      </c>
      <c r="B1191" s="109" t="str">
        <f t="shared" si="725"/>
        <v xml:space="preserve">: </v>
      </c>
      <c r="C1191" s="106"/>
      <c r="D1191" s="106"/>
      <c r="E1191" s="108"/>
      <c r="F1191" s="106"/>
      <c r="G1191" s="108"/>
      <c r="H1191" s="107"/>
      <c r="I1191" s="106"/>
      <c r="J1191" s="106"/>
      <c r="K1191" s="104"/>
      <c r="L1191" s="110"/>
      <c r="M1191" s="104"/>
      <c r="N1191" s="105"/>
      <c r="O1191" s="105"/>
      <c r="P1191" s="104"/>
      <c r="Q1191" s="440"/>
      <c r="R1191" s="440"/>
      <c r="S1191" s="64"/>
      <c r="T1191" s="103"/>
      <c r="U1191" s="101" t="str">
        <f t="shared" si="726"/>
        <v/>
      </c>
      <c r="V1191" s="102" t="str">
        <f t="shared" si="727"/>
        <v/>
      </c>
      <c r="W1191" s="101" t="str">
        <f t="shared" si="728"/>
        <v/>
      </c>
      <c r="X1191" s="100" t="str">
        <f t="shared" si="729"/>
        <v/>
      </c>
      <c r="Y1191" s="89"/>
      <c r="Z1191" s="89"/>
      <c r="AB1191" s="63"/>
      <c r="AR1191" s="63"/>
      <c r="AS1191" s="89"/>
      <c r="AT1191" s="89"/>
      <c r="AU1191" s="99"/>
      <c r="AV1191" s="89"/>
      <c r="AW1191" s="98" t="e">
        <f t="shared" si="730"/>
        <v>#REF!</v>
      </c>
      <c r="AX1191" s="98" t="e">
        <f t="shared" si="731"/>
        <v>#REF!</v>
      </c>
      <c r="AY1191" s="89"/>
      <c r="AZ1191" s="98" t="e">
        <f t="shared" si="732"/>
        <v>#REF!</v>
      </c>
      <c r="BA1191" s="98" t="e">
        <f t="shared" si="733"/>
        <v>#REF!</v>
      </c>
      <c r="BB1191" s="89"/>
      <c r="BC1191" s="98" t="e">
        <f t="shared" si="734"/>
        <v>#REF!</v>
      </c>
      <c r="BD1191" s="98" t="e">
        <f t="shared" si="735"/>
        <v>#REF!</v>
      </c>
      <c r="BE1191" s="89"/>
      <c r="BF1191" s="98" t="e">
        <f t="shared" si="736"/>
        <v>#REF!</v>
      </c>
      <c r="BG1191" s="98" t="e">
        <f t="shared" si="737"/>
        <v>#REF!</v>
      </c>
      <c r="BH1191" s="89"/>
      <c r="BI1191" s="98" t="e">
        <f t="shared" si="738"/>
        <v>#REF!</v>
      </c>
      <c r="BJ1191" s="98" t="e">
        <f t="shared" si="739"/>
        <v>#REF!</v>
      </c>
      <c r="BK1191" s="89"/>
      <c r="BL1191" s="98" t="str">
        <f t="shared" si="740"/>
        <v/>
      </c>
      <c r="BM1191" s="98" t="str">
        <f t="shared" si="741"/>
        <v/>
      </c>
      <c r="BN1191" s="89"/>
      <c r="BO1191" s="98" t="str">
        <f t="shared" si="742"/>
        <v/>
      </c>
      <c r="BP1191" s="98" t="str">
        <f t="shared" si="743"/>
        <v/>
      </c>
      <c r="BQ1191" s="89"/>
      <c r="BR1191" s="98" t="str">
        <f t="shared" si="744"/>
        <v/>
      </c>
      <c r="BS1191" s="98" t="str">
        <f t="shared" si="745"/>
        <v/>
      </c>
      <c r="BT1191" s="89"/>
      <c r="BU1191" s="98" t="str">
        <f t="shared" si="746"/>
        <v/>
      </c>
      <c r="BV1191" s="98" t="str">
        <f t="shared" si="747"/>
        <v/>
      </c>
      <c r="BW1191" s="89"/>
      <c r="BX1191" s="63"/>
    </row>
    <row r="1192" spans="1:76" s="59" customFormat="1" x14ac:dyDescent="0.25">
      <c r="A1192" s="83">
        <v>14</v>
      </c>
      <c r="B1192" s="109" t="str">
        <f t="shared" si="725"/>
        <v xml:space="preserve">: </v>
      </c>
      <c r="C1192" s="106"/>
      <c r="D1192" s="106"/>
      <c r="E1192" s="108"/>
      <c r="F1192" s="106"/>
      <c r="G1192" s="108"/>
      <c r="H1192" s="107"/>
      <c r="I1192" s="106"/>
      <c r="J1192" s="106"/>
      <c r="K1192" s="104"/>
      <c r="L1192" s="110"/>
      <c r="M1192" s="104"/>
      <c r="N1192" s="105"/>
      <c r="O1192" s="105"/>
      <c r="P1192" s="104"/>
      <c r="Q1192" s="440"/>
      <c r="R1192" s="440"/>
      <c r="S1192" s="64"/>
      <c r="T1192" s="103"/>
      <c r="U1192" s="101" t="str">
        <f t="shared" si="726"/>
        <v/>
      </c>
      <c r="V1192" s="102" t="str">
        <f t="shared" si="727"/>
        <v/>
      </c>
      <c r="W1192" s="101" t="str">
        <f t="shared" si="728"/>
        <v/>
      </c>
      <c r="X1192" s="100" t="str">
        <f t="shared" si="729"/>
        <v/>
      </c>
      <c r="Y1192" s="89"/>
      <c r="Z1192" s="89"/>
      <c r="AB1192" s="63"/>
      <c r="AR1192" s="63"/>
      <c r="AS1192" s="89"/>
      <c r="AT1192" s="89"/>
      <c r="AU1192" s="99"/>
      <c r="AV1192" s="89"/>
      <c r="AW1192" s="98" t="e">
        <f t="shared" si="730"/>
        <v>#REF!</v>
      </c>
      <c r="AX1192" s="98" t="e">
        <f t="shared" si="731"/>
        <v>#REF!</v>
      </c>
      <c r="AY1192" s="89"/>
      <c r="AZ1192" s="98" t="e">
        <f t="shared" si="732"/>
        <v>#REF!</v>
      </c>
      <c r="BA1192" s="98" t="e">
        <f t="shared" si="733"/>
        <v>#REF!</v>
      </c>
      <c r="BB1192" s="89"/>
      <c r="BC1192" s="98" t="e">
        <f t="shared" si="734"/>
        <v>#REF!</v>
      </c>
      <c r="BD1192" s="98" t="e">
        <f t="shared" si="735"/>
        <v>#REF!</v>
      </c>
      <c r="BE1192" s="89"/>
      <c r="BF1192" s="98" t="e">
        <f t="shared" si="736"/>
        <v>#REF!</v>
      </c>
      <c r="BG1192" s="98" t="e">
        <f t="shared" si="737"/>
        <v>#REF!</v>
      </c>
      <c r="BH1192" s="89"/>
      <c r="BI1192" s="98" t="e">
        <f t="shared" si="738"/>
        <v>#REF!</v>
      </c>
      <c r="BJ1192" s="98" t="e">
        <f t="shared" si="739"/>
        <v>#REF!</v>
      </c>
      <c r="BK1192" s="89"/>
      <c r="BL1192" s="98" t="str">
        <f t="shared" si="740"/>
        <v/>
      </c>
      <c r="BM1192" s="98" t="str">
        <f t="shared" si="741"/>
        <v/>
      </c>
      <c r="BN1192" s="89"/>
      <c r="BO1192" s="98" t="str">
        <f t="shared" si="742"/>
        <v/>
      </c>
      <c r="BP1192" s="98" t="str">
        <f t="shared" si="743"/>
        <v/>
      </c>
      <c r="BQ1192" s="89"/>
      <c r="BR1192" s="98" t="str">
        <f t="shared" si="744"/>
        <v/>
      </c>
      <c r="BS1192" s="98" t="str">
        <f t="shared" si="745"/>
        <v/>
      </c>
      <c r="BT1192" s="89"/>
      <c r="BU1192" s="98" t="str">
        <f t="shared" si="746"/>
        <v/>
      </c>
      <c r="BV1192" s="98" t="str">
        <f t="shared" si="747"/>
        <v/>
      </c>
      <c r="BW1192" s="89"/>
      <c r="BX1192" s="63"/>
    </row>
    <row r="1193" spans="1:76" s="59" customFormat="1" x14ac:dyDescent="0.25">
      <c r="A1193" s="83">
        <v>15</v>
      </c>
      <c r="B1193" s="109" t="str">
        <f t="shared" si="725"/>
        <v xml:space="preserve">: </v>
      </c>
      <c r="C1193" s="106"/>
      <c r="D1193" s="106"/>
      <c r="E1193" s="108"/>
      <c r="F1193" s="106"/>
      <c r="G1193" s="108"/>
      <c r="H1193" s="107"/>
      <c r="I1193" s="106"/>
      <c r="J1193" s="106"/>
      <c r="K1193" s="104"/>
      <c r="L1193" s="110"/>
      <c r="M1193" s="104"/>
      <c r="N1193" s="105"/>
      <c r="O1193" s="105"/>
      <c r="P1193" s="104"/>
      <c r="Q1193" s="440"/>
      <c r="R1193" s="440"/>
      <c r="S1193" s="64"/>
      <c r="T1193" s="103"/>
      <c r="U1193" s="101" t="str">
        <f t="shared" si="726"/>
        <v/>
      </c>
      <c r="V1193" s="102" t="str">
        <f t="shared" si="727"/>
        <v/>
      </c>
      <c r="W1193" s="101" t="str">
        <f t="shared" si="728"/>
        <v/>
      </c>
      <c r="X1193" s="100" t="str">
        <f t="shared" si="729"/>
        <v/>
      </c>
      <c r="Y1193" s="89"/>
      <c r="Z1193" s="89"/>
      <c r="AB1193" s="63"/>
      <c r="AR1193" s="63"/>
      <c r="AS1193" s="89"/>
      <c r="AT1193" s="89"/>
      <c r="AU1193" s="99"/>
      <c r="AV1193" s="89"/>
      <c r="AW1193" s="98" t="e">
        <f t="shared" si="730"/>
        <v>#REF!</v>
      </c>
      <c r="AX1193" s="98" t="e">
        <f t="shared" si="731"/>
        <v>#REF!</v>
      </c>
      <c r="AY1193" s="89"/>
      <c r="AZ1193" s="98" t="e">
        <f t="shared" si="732"/>
        <v>#REF!</v>
      </c>
      <c r="BA1193" s="98" t="e">
        <f t="shared" si="733"/>
        <v>#REF!</v>
      </c>
      <c r="BB1193" s="89"/>
      <c r="BC1193" s="98" t="e">
        <f t="shared" si="734"/>
        <v>#REF!</v>
      </c>
      <c r="BD1193" s="98" t="e">
        <f t="shared" si="735"/>
        <v>#REF!</v>
      </c>
      <c r="BE1193" s="89"/>
      <c r="BF1193" s="98" t="e">
        <f t="shared" si="736"/>
        <v>#REF!</v>
      </c>
      <c r="BG1193" s="98" t="e">
        <f t="shared" si="737"/>
        <v>#REF!</v>
      </c>
      <c r="BH1193" s="89"/>
      <c r="BI1193" s="98" t="e">
        <f t="shared" si="738"/>
        <v>#REF!</v>
      </c>
      <c r="BJ1193" s="98" t="e">
        <f t="shared" si="739"/>
        <v>#REF!</v>
      </c>
      <c r="BK1193" s="89"/>
      <c r="BL1193" s="98" t="str">
        <f t="shared" si="740"/>
        <v/>
      </c>
      <c r="BM1193" s="98" t="str">
        <f t="shared" si="741"/>
        <v/>
      </c>
      <c r="BN1193" s="89"/>
      <c r="BO1193" s="98" t="str">
        <f t="shared" si="742"/>
        <v/>
      </c>
      <c r="BP1193" s="98" t="str">
        <f t="shared" si="743"/>
        <v/>
      </c>
      <c r="BQ1193" s="89"/>
      <c r="BR1193" s="98" t="str">
        <f t="shared" si="744"/>
        <v/>
      </c>
      <c r="BS1193" s="98" t="str">
        <f t="shared" si="745"/>
        <v/>
      </c>
      <c r="BT1193" s="89"/>
      <c r="BU1193" s="98" t="str">
        <f t="shared" si="746"/>
        <v/>
      </c>
      <c r="BV1193" s="98" t="str">
        <f t="shared" si="747"/>
        <v/>
      </c>
      <c r="BW1193" s="89"/>
      <c r="BX1193" s="63"/>
    </row>
    <row r="1194" spans="1:76" s="59" customFormat="1" x14ac:dyDescent="0.25">
      <c r="A1194" s="83">
        <v>16</v>
      </c>
      <c r="B1194" s="109" t="str">
        <f t="shared" si="725"/>
        <v xml:space="preserve">: </v>
      </c>
      <c r="C1194" s="106"/>
      <c r="D1194" s="106"/>
      <c r="E1194" s="108"/>
      <c r="F1194" s="106"/>
      <c r="G1194" s="108"/>
      <c r="H1194" s="107"/>
      <c r="I1194" s="106"/>
      <c r="J1194" s="106"/>
      <c r="K1194" s="104"/>
      <c r="L1194" s="110"/>
      <c r="M1194" s="104"/>
      <c r="N1194" s="105"/>
      <c r="O1194" s="105"/>
      <c r="P1194" s="104"/>
      <c r="Q1194" s="440"/>
      <c r="R1194" s="440"/>
      <c r="S1194" s="64"/>
      <c r="T1194" s="103"/>
      <c r="U1194" s="101" t="str">
        <f t="shared" si="726"/>
        <v/>
      </c>
      <c r="V1194" s="102" t="str">
        <f t="shared" si="727"/>
        <v/>
      </c>
      <c r="W1194" s="101" t="str">
        <f t="shared" si="728"/>
        <v/>
      </c>
      <c r="X1194" s="100" t="str">
        <f t="shared" si="729"/>
        <v/>
      </c>
      <c r="Y1194" s="89"/>
      <c r="Z1194" s="89"/>
      <c r="AB1194" s="63"/>
      <c r="AR1194" s="63"/>
      <c r="AS1194" s="89"/>
      <c r="AT1194" s="89"/>
      <c r="AU1194" s="99"/>
      <c r="AV1194" s="89"/>
      <c r="AW1194" s="98" t="e">
        <f t="shared" si="730"/>
        <v>#REF!</v>
      </c>
      <c r="AX1194" s="98" t="e">
        <f t="shared" si="731"/>
        <v>#REF!</v>
      </c>
      <c r="AY1194" s="89"/>
      <c r="AZ1194" s="98" t="e">
        <f t="shared" si="732"/>
        <v>#REF!</v>
      </c>
      <c r="BA1194" s="98" t="e">
        <f t="shared" si="733"/>
        <v>#REF!</v>
      </c>
      <c r="BB1194" s="89"/>
      <c r="BC1194" s="98" t="e">
        <f t="shared" si="734"/>
        <v>#REF!</v>
      </c>
      <c r="BD1194" s="98" t="e">
        <f t="shared" si="735"/>
        <v>#REF!</v>
      </c>
      <c r="BE1194" s="89"/>
      <c r="BF1194" s="98" t="e">
        <f t="shared" si="736"/>
        <v>#REF!</v>
      </c>
      <c r="BG1194" s="98" t="e">
        <f t="shared" si="737"/>
        <v>#REF!</v>
      </c>
      <c r="BH1194" s="89"/>
      <c r="BI1194" s="98" t="e">
        <f t="shared" si="738"/>
        <v>#REF!</v>
      </c>
      <c r="BJ1194" s="98" t="e">
        <f t="shared" si="739"/>
        <v>#REF!</v>
      </c>
      <c r="BK1194" s="89"/>
      <c r="BL1194" s="98" t="str">
        <f t="shared" si="740"/>
        <v/>
      </c>
      <c r="BM1194" s="98" t="str">
        <f t="shared" si="741"/>
        <v/>
      </c>
      <c r="BN1194" s="89"/>
      <c r="BO1194" s="98" t="str">
        <f t="shared" si="742"/>
        <v/>
      </c>
      <c r="BP1194" s="98" t="str">
        <f t="shared" si="743"/>
        <v/>
      </c>
      <c r="BQ1194" s="89"/>
      <c r="BR1194" s="98" t="str">
        <f t="shared" si="744"/>
        <v/>
      </c>
      <c r="BS1194" s="98" t="str">
        <f t="shared" si="745"/>
        <v/>
      </c>
      <c r="BT1194" s="89"/>
      <c r="BU1194" s="98" t="str">
        <f t="shared" si="746"/>
        <v/>
      </c>
      <c r="BV1194" s="98" t="str">
        <f t="shared" si="747"/>
        <v/>
      </c>
      <c r="BW1194" s="89"/>
      <c r="BX1194" s="63"/>
    </row>
    <row r="1195" spans="1:76" s="59" customFormat="1" x14ac:dyDescent="0.25">
      <c r="A1195" s="83">
        <v>17</v>
      </c>
      <c r="B1195" s="109" t="str">
        <f t="shared" si="725"/>
        <v xml:space="preserve">: </v>
      </c>
      <c r="C1195" s="106"/>
      <c r="D1195" s="106"/>
      <c r="E1195" s="108"/>
      <c r="F1195" s="106"/>
      <c r="G1195" s="108"/>
      <c r="H1195" s="107"/>
      <c r="I1195" s="106"/>
      <c r="J1195" s="106"/>
      <c r="K1195" s="104"/>
      <c r="L1195" s="110"/>
      <c r="M1195" s="104"/>
      <c r="N1195" s="105"/>
      <c r="O1195" s="105"/>
      <c r="P1195" s="104"/>
      <c r="Q1195" s="440"/>
      <c r="R1195" s="440"/>
      <c r="S1195" s="64"/>
      <c r="T1195" s="103"/>
      <c r="U1195" s="101" t="str">
        <f t="shared" si="726"/>
        <v/>
      </c>
      <c r="V1195" s="102" t="str">
        <f t="shared" si="727"/>
        <v/>
      </c>
      <c r="W1195" s="101" t="str">
        <f t="shared" si="728"/>
        <v/>
      </c>
      <c r="X1195" s="100" t="str">
        <f t="shared" si="729"/>
        <v/>
      </c>
      <c r="Y1195" s="89"/>
      <c r="Z1195" s="89"/>
      <c r="AB1195" s="63"/>
      <c r="AR1195" s="63"/>
      <c r="AS1195" s="89"/>
      <c r="AT1195" s="89"/>
      <c r="AU1195" s="99"/>
      <c r="AV1195" s="89"/>
      <c r="AW1195" s="98" t="e">
        <f t="shared" si="730"/>
        <v>#REF!</v>
      </c>
      <c r="AX1195" s="98" t="e">
        <f t="shared" si="731"/>
        <v>#REF!</v>
      </c>
      <c r="AY1195" s="89"/>
      <c r="AZ1195" s="98" t="e">
        <f t="shared" si="732"/>
        <v>#REF!</v>
      </c>
      <c r="BA1195" s="98" t="e">
        <f t="shared" si="733"/>
        <v>#REF!</v>
      </c>
      <c r="BB1195" s="89"/>
      <c r="BC1195" s="98" t="e">
        <f t="shared" si="734"/>
        <v>#REF!</v>
      </c>
      <c r="BD1195" s="98" t="e">
        <f t="shared" si="735"/>
        <v>#REF!</v>
      </c>
      <c r="BE1195" s="89"/>
      <c r="BF1195" s="98" t="e">
        <f t="shared" si="736"/>
        <v>#REF!</v>
      </c>
      <c r="BG1195" s="98" t="e">
        <f t="shared" si="737"/>
        <v>#REF!</v>
      </c>
      <c r="BH1195" s="89"/>
      <c r="BI1195" s="98" t="e">
        <f t="shared" si="738"/>
        <v>#REF!</v>
      </c>
      <c r="BJ1195" s="98" t="e">
        <f t="shared" si="739"/>
        <v>#REF!</v>
      </c>
      <c r="BK1195" s="89"/>
      <c r="BL1195" s="98" t="str">
        <f t="shared" si="740"/>
        <v/>
      </c>
      <c r="BM1195" s="98" t="str">
        <f t="shared" si="741"/>
        <v/>
      </c>
      <c r="BN1195" s="89"/>
      <c r="BO1195" s="98" t="str">
        <f t="shared" si="742"/>
        <v/>
      </c>
      <c r="BP1195" s="98" t="str">
        <f t="shared" si="743"/>
        <v/>
      </c>
      <c r="BQ1195" s="89"/>
      <c r="BR1195" s="98" t="str">
        <f t="shared" si="744"/>
        <v/>
      </c>
      <c r="BS1195" s="98" t="str">
        <f t="shared" si="745"/>
        <v/>
      </c>
      <c r="BT1195" s="89"/>
      <c r="BU1195" s="98" t="str">
        <f t="shared" si="746"/>
        <v/>
      </c>
      <c r="BV1195" s="98" t="str">
        <f t="shared" si="747"/>
        <v/>
      </c>
      <c r="BW1195" s="89"/>
      <c r="BX1195" s="63"/>
    </row>
    <row r="1196" spans="1:76" s="59" customFormat="1" x14ac:dyDescent="0.25">
      <c r="A1196" s="83">
        <v>18</v>
      </c>
      <c r="B1196" s="109" t="str">
        <f t="shared" si="725"/>
        <v xml:space="preserve">: </v>
      </c>
      <c r="C1196" s="106"/>
      <c r="D1196" s="106"/>
      <c r="E1196" s="108"/>
      <c r="F1196" s="106"/>
      <c r="G1196" s="108"/>
      <c r="H1196" s="107"/>
      <c r="I1196" s="106"/>
      <c r="J1196" s="106"/>
      <c r="K1196" s="104"/>
      <c r="L1196" s="104"/>
      <c r="M1196" s="104"/>
      <c r="N1196" s="105"/>
      <c r="O1196" s="105"/>
      <c r="P1196" s="104"/>
      <c r="Q1196" s="440"/>
      <c r="R1196" s="440"/>
      <c r="S1196" s="64"/>
      <c r="T1196" s="103"/>
      <c r="U1196" s="101" t="str">
        <f t="shared" si="726"/>
        <v/>
      </c>
      <c r="V1196" s="102" t="str">
        <f t="shared" si="727"/>
        <v/>
      </c>
      <c r="W1196" s="101" t="str">
        <f t="shared" si="728"/>
        <v/>
      </c>
      <c r="X1196" s="100" t="str">
        <f t="shared" si="729"/>
        <v/>
      </c>
      <c r="Y1196" s="89"/>
      <c r="Z1196" s="89"/>
      <c r="AB1196" s="63"/>
      <c r="AR1196" s="63"/>
      <c r="AS1196" s="89"/>
      <c r="AT1196" s="89"/>
      <c r="AU1196" s="99"/>
      <c r="AV1196" s="89"/>
      <c r="AW1196" s="98" t="e">
        <f t="shared" si="730"/>
        <v>#REF!</v>
      </c>
      <c r="AX1196" s="98" t="e">
        <f t="shared" si="731"/>
        <v>#REF!</v>
      </c>
      <c r="AY1196" s="89"/>
      <c r="AZ1196" s="98" t="e">
        <f t="shared" si="732"/>
        <v>#REF!</v>
      </c>
      <c r="BA1196" s="98" t="e">
        <f t="shared" si="733"/>
        <v>#REF!</v>
      </c>
      <c r="BB1196" s="89"/>
      <c r="BC1196" s="98" t="e">
        <f t="shared" si="734"/>
        <v>#REF!</v>
      </c>
      <c r="BD1196" s="98" t="e">
        <f t="shared" si="735"/>
        <v>#REF!</v>
      </c>
      <c r="BE1196" s="89"/>
      <c r="BF1196" s="98" t="e">
        <f t="shared" si="736"/>
        <v>#REF!</v>
      </c>
      <c r="BG1196" s="98" t="e">
        <f t="shared" si="737"/>
        <v>#REF!</v>
      </c>
      <c r="BH1196" s="89"/>
      <c r="BI1196" s="98" t="e">
        <f t="shared" si="738"/>
        <v>#REF!</v>
      </c>
      <c r="BJ1196" s="98" t="e">
        <f t="shared" si="739"/>
        <v>#REF!</v>
      </c>
      <c r="BK1196" s="89"/>
      <c r="BL1196" s="98" t="str">
        <f t="shared" si="740"/>
        <v/>
      </c>
      <c r="BM1196" s="98" t="str">
        <f t="shared" si="741"/>
        <v/>
      </c>
      <c r="BN1196" s="89"/>
      <c r="BO1196" s="98" t="str">
        <f t="shared" si="742"/>
        <v/>
      </c>
      <c r="BP1196" s="98" t="str">
        <f t="shared" si="743"/>
        <v/>
      </c>
      <c r="BQ1196" s="89"/>
      <c r="BR1196" s="98" t="str">
        <f t="shared" si="744"/>
        <v/>
      </c>
      <c r="BS1196" s="98" t="str">
        <f t="shared" si="745"/>
        <v/>
      </c>
      <c r="BT1196" s="89"/>
      <c r="BU1196" s="98" t="str">
        <f t="shared" si="746"/>
        <v/>
      </c>
      <c r="BV1196" s="98" t="str">
        <f t="shared" si="747"/>
        <v/>
      </c>
      <c r="BW1196" s="89"/>
      <c r="BX1196" s="63"/>
    </row>
    <row r="1197" spans="1:76" s="59" customFormat="1" x14ac:dyDescent="0.25">
      <c r="A1197" s="83">
        <v>19</v>
      </c>
      <c r="B1197" s="109" t="str">
        <f t="shared" si="725"/>
        <v xml:space="preserve">: </v>
      </c>
      <c r="C1197" s="106"/>
      <c r="D1197" s="106"/>
      <c r="E1197" s="108"/>
      <c r="F1197" s="106"/>
      <c r="G1197" s="108"/>
      <c r="H1197" s="107"/>
      <c r="I1197" s="106"/>
      <c r="J1197" s="106"/>
      <c r="K1197" s="104"/>
      <c r="L1197" s="104"/>
      <c r="M1197" s="104"/>
      <c r="N1197" s="105"/>
      <c r="O1197" s="105"/>
      <c r="P1197" s="104"/>
      <c r="Q1197" s="440"/>
      <c r="R1197" s="440"/>
      <c r="S1197" s="64"/>
      <c r="T1197" s="103"/>
      <c r="U1197" s="101" t="str">
        <f t="shared" si="726"/>
        <v/>
      </c>
      <c r="V1197" s="102" t="str">
        <f t="shared" si="727"/>
        <v/>
      </c>
      <c r="W1197" s="101" t="str">
        <f t="shared" si="728"/>
        <v/>
      </c>
      <c r="X1197" s="100" t="str">
        <f t="shared" si="729"/>
        <v/>
      </c>
      <c r="Y1197" s="89"/>
      <c r="Z1197" s="89"/>
      <c r="AB1197" s="63"/>
      <c r="AR1197" s="63"/>
      <c r="AS1197" s="89"/>
      <c r="AT1197" s="89"/>
      <c r="AU1197" s="99"/>
      <c r="AV1197" s="89"/>
      <c r="AW1197" s="98" t="e">
        <f t="shared" si="730"/>
        <v>#REF!</v>
      </c>
      <c r="AX1197" s="98" t="e">
        <f t="shared" si="731"/>
        <v>#REF!</v>
      </c>
      <c r="AY1197" s="89"/>
      <c r="AZ1197" s="98" t="e">
        <f t="shared" si="732"/>
        <v>#REF!</v>
      </c>
      <c r="BA1197" s="98" t="e">
        <f t="shared" si="733"/>
        <v>#REF!</v>
      </c>
      <c r="BB1197" s="89"/>
      <c r="BC1197" s="98" t="e">
        <f t="shared" si="734"/>
        <v>#REF!</v>
      </c>
      <c r="BD1197" s="98" t="e">
        <f t="shared" si="735"/>
        <v>#REF!</v>
      </c>
      <c r="BE1197" s="89"/>
      <c r="BF1197" s="98" t="e">
        <f t="shared" si="736"/>
        <v>#REF!</v>
      </c>
      <c r="BG1197" s="98" t="e">
        <f t="shared" si="737"/>
        <v>#REF!</v>
      </c>
      <c r="BH1197" s="89"/>
      <c r="BI1197" s="98" t="e">
        <f t="shared" si="738"/>
        <v>#REF!</v>
      </c>
      <c r="BJ1197" s="98" t="e">
        <f t="shared" si="739"/>
        <v>#REF!</v>
      </c>
      <c r="BK1197" s="89"/>
      <c r="BL1197" s="98" t="str">
        <f t="shared" si="740"/>
        <v/>
      </c>
      <c r="BM1197" s="98" t="str">
        <f t="shared" si="741"/>
        <v/>
      </c>
      <c r="BN1197" s="89"/>
      <c r="BO1197" s="98" t="str">
        <f t="shared" si="742"/>
        <v/>
      </c>
      <c r="BP1197" s="98" t="str">
        <f t="shared" si="743"/>
        <v/>
      </c>
      <c r="BQ1197" s="89"/>
      <c r="BR1197" s="98" t="str">
        <f t="shared" si="744"/>
        <v/>
      </c>
      <c r="BS1197" s="98" t="str">
        <f t="shared" si="745"/>
        <v/>
      </c>
      <c r="BT1197" s="89"/>
      <c r="BU1197" s="98" t="str">
        <f t="shared" si="746"/>
        <v/>
      </c>
      <c r="BV1197" s="98" t="str">
        <f t="shared" si="747"/>
        <v/>
      </c>
      <c r="BW1197" s="89"/>
      <c r="BX1197" s="63"/>
    </row>
    <row r="1198" spans="1:76" s="59" customFormat="1" x14ac:dyDescent="0.25">
      <c r="A1198" s="83">
        <v>20</v>
      </c>
      <c r="B1198" s="109" t="str">
        <f t="shared" si="725"/>
        <v xml:space="preserve">: </v>
      </c>
      <c r="C1198" s="106"/>
      <c r="D1198" s="106"/>
      <c r="E1198" s="108"/>
      <c r="F1198" s="106"/>
      <c r="G1198" s="108"/>
      <c r="H1198" s="107"/>
      <c r="I1198" s="106"/>
      <c r="J1198" s="106"/>
      <c r="K1198" s="104"/>
      <c r="L1198" s="104"/>
      <c r="M1198" s="104"/>
      <c r="N1198" s="105"/>
      <c r="O1198" s="105"/>
      <c r="P1198" s="104"/>
      <c r="Q1198" s="440"/>
      <c r="R1198" s="440"/>
      <c r="S1198" s="64"/>
      <c r="T1198" s="103"/>
      <c r="U1198" s="101" t="str">
        <f t="shared" si="726"/>
        <v/>
      </c>
      <c r="V1198" s="102" t="str">
        <f t="shared" si="727"/>
        <v/>
      </c>
      <c r="W1198" s="101" t="str">
        <f t="shared" si="728"/>
        <v/>
      </c>
      <c r="X1198" s="100" t="str">
        <f t="shared" si="729"/>
        <v/>
      </c>
      <c r="Y1198" s="89"/>
      <c r="Z1198" s="89"/>
      <c r="AB1198" s="63"/>
      <c r="AR1198" s="63"/>
      <c r="AS1198" s="89"/>
      <c r="AT1198" s="89"/>
      <c r="AU1198" s="99"/>
      <c r="AV1198" s="89"/>
      <c r="AW1198" s="98" t="e">
        <f t="shared" si="730"/>
        <v>#REF!</v>
      </c>
      <c r="AX1198" s="98" t="e">
        <f t="shared" si="731"/>
        <v>#REF!</v>
      </c>
      <c r="AY1198" s="89"/>
      <c r="AZ1198" s="98" t="e">
        <f t="shared" si="732"/>
        <v>#REF!</v>
      </c>
      <c r="BA1198" s="98" t="e">
        <f t="shared" si="733"/>
        <v>#REF!</v>
      </c>
      <c r="BB1198" s="89"/>
      <c r="BC1198" s="98" t="e">
        <f t="shared" si="734"/>
        <v>#REF!</v>
      </c>
      <c r="BD1198" s="98" t="e">
        <f t="shared" si="735"/>
        <v>#REF!</v>
      </c>
      <c r="BE1198" s="89"/>
      <c r="BF1198" s="98" t="e">
        <f t="shared" si="736"/>
        <v>#REF!</v>
      </c>
      <c r="BG1198" s="98" t="e">
        <f t="shared" si="737"/>
        <v>#REF!</v>
      </c>
      <c r="BH1198" s="89"/>
      <c r="BI1198" s="98" t="e">
        <f t="shared" si="738"/>
        <v>#REF!</v>
      </c>
      <c r="BJ1198" s="98" t="e">
        <f t="shared" si="739"/>
        <v>#REF!</v>
      </c>
      <c r="BK1198" s="89"/>
      <c r="BL1198" s="98" t="str">
        <f t="shared" si="740"/>
        <v/>
      </c>
      <c r="BM1198" s="98" t="str">
        <f t="shared" si="741"/>
        <v/>
      </c>
      <c r="BN1198" s="89"/>
      <c r="BO1198" s="98" t="str">
        <f t="shared" si="742"/>
        <v/>
      </c>
      <c r="BP1198" s="98" t="str">
        <f t="shared" si="743"/>
        <v/>
      </c>
      <c r="BQ1198" s="89"/>
      <c r="BR1198" s="98" t="str">
        <f t="shared" si="744"/>
        <v/>
      </c>
      <c r="BS1198" s="98" t="str">
        <f t="shared" si="745"/>
        <v/>
      </c>
      <c r="BT1198" s="89"/>
      <c r="BU1198" s="98" t="str">
        <f t="shared" si="746"/>
        <v/>
      </c>
      <c r="BV1198" s="98" t="str">
        <f t="shared" si="747"/>
        <v/>
      </c>
      <c r="BW1198" s="89"/>
      <c r="BX1198" s="63"/>
    </row>
    <row r="1199" spans="1:76" s="59" customFormat="1" x14ac:dyDescent="0.25">
      <c r="A1199" s="83"/>
      <c r="B1199" s="91" t="s">
        <v>64</v>
      </c>
      <c r="C1199" s="92"/>
      <c r="D1199" s="92"/>
      <c r="E1199" s="92"/>
      <c r="F1199" s="92"/>
      <c r="G1199" s="92"/>
      <c r="I1199" s="89"/>
      <c r="J1199" s="94"/>
      <c r="K1199" s="64"/>
      <c r="L1199" s="64"/>
      <c r="M1199" s="64" t="s">
        <v>63</v>
      </c>
      <c r="N1199" s="64"/>
      <c r="O1199" s="64"/>
      <c r="P1199" s="64"/>
      <c r="Q1199" s="64"/>
      <c r="R1199" s="64"/>
      <c r="S1199" s="64"/>
      <c r="T1199" s="94" t="s">
        <v>62</v>
      </c>
      <c r="U1199" s="97" t="e">
        <f>AVERAGE(U1179:U1198)</f>
        <v>#DIV/0!</v>
      </c>
      <c r="V1199" s="97" t="e">
        <f>IF(U1207="Y",SUM(V1179:V1198)/SUM(O1179:O1198),AVERAGE(V1179:V1198))</f>
        <v>#DIV/0!</v>
      </c>
      <c r="W1199" s="96" t="e">
        <f>SUM(W1179:W1198)/SUM(O1179:O1198)</f>
        <v>#DIV/0!</v>
      </c>
      <c r="X1199" s="89"/>
      <c r="Y1199" s="89"/>
      <c r="Z1199" s="89"/>
      <c r="AB1199" s="63"/>
      <c r="AR1199" s="63"/>
      <c r="AS1199" s="89"/>
      <c r="AT1199" s="89"/>
      <c r="AU1199" s="89"/>
      <c r="AV1199" s="94" t="s">
        <v>62</v>
      </c>
      <c r="AW1199" s="93" t="e">
        <f>AVERAGE(AW1179:AW1198)</f>
        <v>#REF!</v>
      </c>
      <c r="AX1199" s="93" t="e">
        <f>SUM(AX1179:AX1198)/COUNTIF(AX1179:AX1198,"&gt;0")</f>
        <v>#REF!</v>
      </c>
      <c r="AY1199" s="89"/>
      <c r="AZ1199" s="93" t="e">
        <f>AVERAGE(AZ1179:AZ1198)</f>
        <v>#REF!</v>
      </c>
      <c r="BA1199" s="93" t="e">
        <f>SUM(BA1179:BA1198)/COUNTIF(BA1179:BA1198,"&gt;0")</f>
        <v>#REF!</v>
      </c>
      <c r="BB1199" s="89"/>
      <c r="BC1199" s="93" t="e">
        <f>AVERAGE(BC1179:BC1198)</f>
        <v>#REF!</v>
      </c>
      <c r="BD1199" s="93" t="e">
        <f>SUM(BD1179:BD1198)/COUNTIF(BD1179:BD1198,"&gt;0")</f>
        <v>#REF!</v>
      </c>
      <c r="BE1199" s="89"/>
      <c r="BF1199" s="93" t="e">
        <f>AVERAGE(BF1179:BF1198)</f>
        <v>#REF!</v>
      </c>
      <c r="BG1199" s="93" t="e">
        <f>SUM(BG1179:BG1198)/COUNTIF(BG1179:BG1198,"&gt;0")</f>
        <v>#REF!</v>
      </c>
      <c r="BH1199" s="89"/>
      <c r="BI1199" s="93" t="e">
        <f>AVERAGE(BI1179:BI1198)</f>
        <v>#REF!</v>
      </c>
      <c r="BJ1199" s="93" t="e">
        <f>SUM(BJ1179:BJ1198)/COUNTIF(BJ1179:BJ1198,"&gt;0")</f>
        <v>#REF!</v>
      </c>
      <c r="BK1199" s="94"/>
      <c r="BL1199" s="93" t="e">
        <f>AVERAGE(BL1179:BL1198)</f>
        <v>#DIV/0!</v>
      </c>
      <c r="BM1199" s="93" t="e">
        <f>SUM(BM1179:BM1198)/COUNTIF(BM1179:BM1198,"&gt;0")</f>
        <v>#DIV/0!</v>
      </c>
      <c r="BN1199" s="89"/>
      <c r="BO1199" s="93" t="e">
        <f>AVERAGE(BO1179:BO1198)</f>
        <v>#DIV/0!</v>
      </c>
      <c r="BP1199" s="93" t="e">
        <f>SUM(BP1179:BP1198)/COUNTIF(BP1179:BP1198,"&gt;0")</f>
        <v>#DIV/0!</v>
      </c>
      <c r="BQ1199" s="89"/>
      <c r="BR1199" s="93" t="e">
        <f>AVERAGE(BR1179:BR1198)</f>
        <v>#DIV/0!</v>
      </c>
      <c r="BS1199" s="93" t="e">
        <f>SUM(BS1179:BS1198)/COUNTIF(BS1179:BS1198,"&gt;0")</f>
        <v>#DIV/0!</v>
      </c>
      <c r="BT1199" s="89"/>
      <c r="BU1199" s="93" t="e">
        <f>AVERAGE(BU1179:BU1198)</f>
        <v>#DIV/0!</v>
      </c>
      <c r="BV1199" s="93" t="e">
        <f>SUM(BV1179:BV1198)/COUNTIF(BV1179:BV1198,"&gt;0")</f>
        <v>#DIV/0!</v>
      </c>
      <c r="BW1199" s="89"/>
      <c r="BX1199" s="63"/>
    </row>
    <row r="1200" spans="1:76" s="59" customFormat="1" x14ac:dyDescent="0.25">
      <c r="A1200" s="83"/>
      <c r="B1200" s="91" t="s">
        <v>61</v>
      </c>
      <c r="C1200" s="92" t="s">
        <v>60</v>
      </c>
      <c r="D1200" s="372"/>
      <c r="E1200" s="373"/>
      <c r="F1200" s="373"/>
      <c r="G1200" s="373"/>
      <c r="H1200" s="373"/>
      <c r="I1200" s="373"/>
      <c r="J1200" s="373"/>
      <c r="K1200" s="374"/>
      <c r="L1200" s="64"/>
      <c r="M1200" s="64"/>
      <c r="N1200" s="64"/>
      <c r="O1200" s="64"/>
      <c r="P1200" s="64"/>
      <c r="Q1200" s="64"/>
      <c r="R1200" s="64"/>
      <c r="S1200" s="64"/>
      <c r="T1200" s="77" t="s">
        <v>57</v>
      </c>
      <c r="U1200" s="88" t="e">
        <f>U1199+X1200*U1203</f>
        <v>#DIV/0!</v>
      </c>
      <c r="V1200" s="88" t="e">
        <f>V1199+X1200*V1203</f>
        <v>#DIV/0!</v>
      </c>
      <c r="W1200" s="88" t="e">
        <f>W1199+X1200*W1203</f>
        <v>#DIV/0!</v>
      </c>
      <c r="X1200" s="86">
        <v>1</v>
      </c>
      <c r="Y1200" s="64" t="s">
        <v>59</v>
      </c>
      <c r="Z1200" s="89"/>
      <c r="AA1200" s="89" t="s">
        <v>58</v>
      </c>
      <c r="AB1200" s="63"/>
      <c r="AR1200" s="63"/>
      <c r="AS1200" s="89"/>
      <c r="AT1200" s="89"/>
      <c r="AU1200" s="89"/>
      <c r="AV1200" s="77" t="s">
        <v>57</v>
      </c>
      <c r="AW1200" s="76" t="e">
        <f>AW1199+(AW1205*AW1202)</f>
        <v>#REF!</v>
      </c>
      <c r="AX1200" s="76" t="e">
        <f>AX1199+(AX1205*AW1202)</f>
        <v>#REF!</v>
      </c>
      <c r="AY1200" s="89"/>
      <c r="AZ1200" s="76" t="e">
        <f>AZ1199+(AZ1205*AZ1202)</f>
        <v>#REF!</v>
      </c>
      <c r="BA1200" s="76" t="e">
        <f>BA1199+(BA1205*AZ1202)</f>
        <v>#REF!</v>
      </c>
      <c r="BB1200" s="89"/>
      <c r="BC1200" s="76" t="e">
        <f>BC1199+(BC1205*BC1202)</f>
        <v>#REF!</v>
      </c>
      <c r="BD1200" s="76" t="e">
        <f>BD1199+(BD1205*BC1202)</f>
        <v>#REF!</v>
      </c>
      <c r="BE1200" s="89"/>
      <c r="BF1200" s="76" t="e">
        <f>BF1199+(BF1205*BF1202)</f>
        <v>#REF!</v>
      </c>
      <c r="BG1200" s="76" t="e">
        <f>BG1199+(BG1205*BF1202)</f>
        <v>#REF!</v>
      </c>
      <c r="BH1200" s="89"/>
      <c r="BI1200" s="76" t="e">
        <f>BI1199+(BI1205*BI1202)</f>
        <v>#REF!</v>
      </c>
      <c r="BJ1200" s="76" t="e">
        <f>BJ1199+(BJ1205*BI1202)</f>
        <v>#REF!</v>
      </c>
      <c r="BK1200" s="77"/>
      <c r="BL1200" s="76" t="e">
        <f>BL1199+(BL1205*BL1202)</f>
        <v>#DIV/0!</v>
      </c>
      <c r="BM1200" s="76" t="e">
        <f>BM1199+(BM1205*BL1202)</f>
        <v>#DIV/0!</v>
      </c>
      <c r="BN1200" s="89"/>
      <c r="BO1200" s="76" t="e">
        <f>BO1199+(BO1205*BO1202)</f>
        <v>#DIV/0!</v>
      </c>
      <c r="BP1200" s="76" t="e">
        <f>BP1199+(BP1205*BO1202)</f>
        <v>#DIV/0!</v>
      </c>
      <c r="BQ1200" s="89"/>
      <c r="BR1200" s="76" t="e">
        <f>BR1199+(BR1205*BR1202)</f>
        <v>#DIV/0!</v>
      </c>
      <c r="BS1200" s="76" t="e">
        <f>BS1199+(BS1205*BR1202)</f>
        <v>#DIV/0!</v>
      </c>
      <c r="BT1200" s="89"/>
      <c r="BU1200" s="76" t="e">
        <f>BU1199+(BU1205*BU1202)</f>
        <v>#DIV/0!</v>
      </c>
      <c r="BV1200" s="76" t="e">
        <f>BV1199+(BV1205*BU1202)</f>
        <v>#DIV/0!</v>
      </c>
      <c r="BW1200" s="89"/>
      <c r="BX1200" s="63"/>
    </row>
    <row r="1201" spans="1:76" s="59" customFormat="1" x14ac:dyDescent="0.25">
      <c r="A1201" s="83"/>
      <c r="B1201" s="91" t="s">
        <v>56</v>
      </c>
      <c r="C1201" s="83"/>
      <c r="D1201" s="375"/>
      <c r="E1201" s="376"/>
      <c r="F1201" s="376"/>
      <c r="G1201" s="376"/>
      <c r="H1201" s="376"/>
      <c r="I1201" s="376"/>
      <c r="J1201" s="376"/>
      <c r="K1201" s="377"/>
      <c r="L1201" s="89"/>
      <c r="M1201" s="89"/>
      <c r="N1201" s="64"/>
      <c r="O1201" s="64"/>
      <c r="P1201" s="64"/>
      <c r="Q1201" s="64"/>
      <c r="R1201" s="64"/>
      <c r="S1201" s="64"/>
      <c r="T1201" s="77" t="s">
        <v>54</v>
      </c>
      <c r="U1201" s="88" t="e">
        <f>IF($AA1201="Y",MIN(U1179:U1198),U1199-$X1201*U1203)</f>
        <v>#DIV/0!</v>
      </c>
      <c r="V1201" s="88" t="e">
        <f>IF($AA1201="Y",MIN(V1179:V1198),V1199-$X1201*V1203)</f>
        <v>#DIV/0!</v>
      </c>
      <c r="W1201" s="88" t="e">
        <f>IF($AA1201="Y",MIN(W1179:W1198),W1199-$X1201*W1203)</f>
        <v>#DIV/0!</v>
      </c>
      <c r="X1201" s="86">
        <v>1</v>
      </c>
      <c r="Y1201" s="64" t="s">
        <v>55</v>
      </c>
      <c r="Z1201" s="89"/>
      <c r="AA1201" s="90" t="s">
        <v>47</v>
      </c>
      <c r="AB1201" s="63"/>
      <c r="AR1201" s="63"/>
      <c r="AS1201" s="89"/>
      <c r="AT1201" s="89"/>
      <c r="AU1201" s="89"/>
      <c r="AV1201" s="77" t="s">
        <v>54</v>
      </c>
      <c r="AW1201" s="76" t="e">
        <f>AW1199-(AW1205*AW1203)</f>
        <v>#REF!</v>
      </c>
      <c r="AX1201" s="76" t="e">
        <f>AX1199-(AX1205*AW1203)</f>
        <v>#REF!</v>
      </c>
      <c r="AY1201" s="89"/>
      <c r="AZ1201" s="76" t="e">
        <f>AZ1199-(AZ1205*AZ1203)</f>
        <v>#REF!</v>
      </c>
      <c r="BA1201" s="76" t="e">
        <f>BA1199-(BA1205*AZ1203)</f>
        <v>#REF!</v>
      </c>
      <c r="BB1201" s="89"/>
      <c r="BC1201" s="76" t="e">
        <f>BC1199-(BC1205*BC1203)</f>
        <v>#REF!</v>
      </c>
      <c r="BD1201" s="76" t="e">
        <f>BD1199-(BD1205*BC1203)</f>
        <v>#REF!</v>
      </c>
      <c r="BE1201" s="89"/>
      <c r="BF1201" s="76" t="e">
        <f>BF1199-(BF1205*BF1203)</f>
        <v>#REF!</v>
      </c>
      <c r="BG1201" s="76" t="e">
        <f>BG1199-(BG1205*BF1203)</f>
        <v>#REF!</v>
      </c>
      <c r="BH1201" s="89"/>
      <c r="BI1201" s="76" t="e">
        <f>BI1199-(BI1205*BI1203)</f>
        <v>#REF!</v>
      </c>
      <c r="BJ1201" s="76" t="e">
        <f>BJ1199-(BJ1205*BI1203)</f>
        <v>#REF!</v>
      </c>
      <c r="BK1201" s="77"/>
      <c r="BL1201" s="76" t="e">
        <f>BL1199-(BL1205*BL1203)</f>
        <v>#DIV/0!</v>
      </c>
      <c r="BM1201" s="76" t="e">
        <f>BM1199-(BM1205*BL1203)</f>
        <v>#DIV/0!</v>
      </c>
      <c r="BN1201" s="89"/>
      <c r="BO1201" s="76" t="e">
        <f>BO1199-(BO1205*BO1203)</f>
        <v>#DIV/0!</v>
      </c>
      <c r="BP1201" s="76" t="e">
        <f>BP1199-(BP1205*BO1203)</f>
        <v>#DIV/0!</v>
      </c>
      <c r="BQ1201" s="89"/>
      <c r="BR1201" s="76" t="e">
        <f>BR1199-(BR1205*BR1203)</f>
        <v>#DIV/0!</v>
      </c>
      <c r="BS1201" s="76" t="e">
        <f>BS1199-(BS1205*BR1203)</f>
        <v>#DIV/0!</v>
      </c>
      <c r="BT1201" s="89"/>
      <c r="BU1201" s="76" t="e">
        <f>BU1199-(BU1205*BU1203)</f>
        <v>#DIV/0!</v>
      </c>
      <c r="BV1201" s="76" t="e">
        <f>BV1199-(BV1205*BU1203)</f>
        <v>#DIV/0!</v>
      </c>
      <c r="BW1201" s="89"/>
      <c r="BX1201" s="63"/>
    </row>
    <row r="1202" spans="1:76" s="59" customFormat="1" ht="14.25" x14ac:dyDescent="0.2">
      <c r="A1202" s="83"/>
      <c r="B1202" s="83"/>
      <c r="C1202" s="83"/>
      <c r="D1202" s="375"/>
      <c r="E1202" s="376"/>
      <c r="F1202" s="376"/>
      <c r="G1202" s="376"/>
      <c r="H1202" s="376"/>
      <c r="I1202" s="376"/>
      <c r="J1202" s="376"/>
      <c r="K1202" s="377"/>
      <c r="L1202" s="64"/>
      <c r="M1202" s="64"/>
      <c r="N1202" s="64"/>
      <c r="O1202" s="64"/>
      <c r="P1202" s="64"/>
      <c r="Q1202" s="64"/>
      <c r="R1202" s="64"/>
      <c r="S1202" s="64"/>
      <c r="T1202" s="77" t="s">
        <v>51</v>
      </c>
      <c r="U1202" s="88" t="e">
        <f>IF((0.67*U1203)&gt;U1199,"no","yes")</f>
        <v>#DIV/0!</v>
      </c>
      <c r="V1202" s="88" t="e">
        <f>IF((0.67*V1203)&gt;V1199,"no","yes")</f>
        <v>#DIV/0!</v>
      </c>
      <c r="W1202" s="88" t="e">
        <f>IF((0.67*W1203)&gt;W1199,"no","yes")</f>
        <v>#DIV/0!</v>
      </c>
      <c r="X1202" s="64"/>
      <c r="Y1202" s="64"/>
      <c r="Z1202" s="64"/>
      <c r="AB1202" s="63"/>
      <c r="AR1202" s="63"/>
      <c r="AS1202" s="64"/>
      <c r="AT1202" s="64"/>
      <c r="AU1202" s="360" t="s">
        <v>53</v>
      </c>
      <c r="AV1202" s="361"/>
      <c r="AW1202" s="86">
        <v>1</v>
      </c>
      <c r="AX1202" s="64"/>
      <c r="AY1202" s="64"/>
      <c r="AZ1202" s="86">
        <v>1</v>
      </c>
      <c r="BA1202" s="64"/>
      <c r="BB1202" s="64"/>
      <c r="BC1202" s="86">
        <v>1</v>
      </c>
      <c r="BD1202" s="64"/>
      <c r="BE1202" s="64"/>
      <c r="BF1202" s="86">
        <v>1</v>
      </c>
      <c r="BG1202" s="64"/>
      <c r="BH1202" s="64"/>
      <c r="BI1202" s="86">
        <v>1</v>
      </c>
      <c r="BJ1202" s="64"/>
      <c r="BK1202" s="77"/>
      <c r="BL1202" s="86">
        <v>1</v>
      </c>
      <c r="BM1202" s="64"/>
      <c r="BN1202" s="64"/>
      <c r="BO1202" s="86">
        <v>1</v>
      </c>
      <c r="BP1202" s="64"/>
      <c r="BQ1202" s="64"/>
      <c r="BR1202" s="86">
        <v>1</v>
      </c>
      <c r="BS1202" s="64"/>
      <c r="BT1202" s="64"/>
      <c r="BU1202" s="86">
        <v>1</v>
      </c>
      <c r="BV1202" s="64"/>
      <c r="BW1202" s="64"/>
      <c r="BX1202" s="63"/>
    </row>
    <row r="1203" spans="1:76" s="59" customFormat="1" ht="14.25" x14ac:dyDescent="0.2">
      <c r="A1203" s="83"/>
      <c r="B1203" s="83"/>
      <c r="C1203" s="83"/>
      <c r="D1203" s="375"/>
      <c r="E1203" s="376"/>
      <c r="F1203" s="376"/>
      <c r="G1203" s="376"/>
      <c r="H1203" s="376"/>
      <c r="I1203" s="376"/>
      <c r="J1203" s="376"/>
      <c r="K1203" s="377"/>
      <c r="L1203" s="64"/>
      <c r="M1203" s="64"/>
      <c r="N1203" s="64"/>
      <c r="O1203" s="64"/>
      <c r="P1203" s="64"/>
      <c r="Q1203" s="64"/>
      <c r="R1203" s="64"/>
      <c r="S1203" s="64"/>
      <c r="T1203" s="77" t="s">
        <v>50</v>
      </c>
      <c r="U1203" s="88" t="e">
        <f>_xlfn.STDEV.P(U1179:U1198)</f>
        <v>#DIV/0!</v>
      </c>
      <c r="V1203" s="88" t="e">
        <f t="array" ref="V1203">IF(U1207="Y",SQRT(SUM(IFERROR(O1179:O1198*(U1179:U1198-(V1199))^2,0))/((COUNTIFS(O1179:O1198,"&lt;&gt;"&amp;"")-1)/COUNTIFS(O1179:O1198,"&lt;&gt;"&amp;"")*SUM(O1179:O1198))),_xlfn.STDEV.P(V1179:V1198))</f>
        <v>#DIV/0!</v>
      </c>
      <c r="W1203" s="88" t="e">
        <f t="array" ref="W1203">SQRT(SUM(IFERROR(O1179:O1198*(U1179:U1198-(W1199))^2,0))/((COUNTIFS(O1179:O1198,"&lt;&gt;"&amp;"")-1)/COUNTIFS(O1179:O1198,"&lt;&gt;"&amp;"")*SUM(O1179:O1198)))</f>
        <v>#DIV/0!</v>
      </c>
      <c r="X1203" s="64"/>
      <c r="Y1203" s="64"/>
      <c r="Z1203" s="64"/>
      <c r="AB1203" s="63"/>
      <c r="AR1203" s="63"/>
      <c r="AS1203" s="64"/>
      <c r="AT1203" s="64"/>
      <c r="AU1203" s="360"/>
      <c r="AV1203" s="361"/>
      <c r="AW1203" s="86">
        <v>1</v>
      </c>
      <c r="AX1203" s="64"/>
      <c r="AY1203" s="64"/>
      <c r="AZ1203" s="86">
        <v>1</v>
      </c>
      <c r="BA1203" s="64"/>
      <c r="BB1203" s="64"/>
      <c r="BC1203" s="86">
        <v>1</v>
      </c>
      <c r="BD1203" s="64"/>
      <c r="BE1203" s="64"/>
      <c r="BF1203" s="86">
        <v>1</v>
      </c>
      <c r="BG1203" s="64"/>
      <c r="BH1203" s="64"/>
      <c r="BI1203" s="86">
        <v>1</v>
      </c>
      <c r="BJ1203" s="64"/>
      <c r="BK1203" s="77"/>
      <c r="BL1203" s="86">
        <v>1</v>
      </c>
      <c r="BM1203" s="64"/>
      <c r="BN1203" s="64"/>
      <c r="BO1203" s="86">
        <v>1</v>
      </c>
      <c r="BP1203" s="64"/>
      <c r="BQ1203" s="64"/>
      <c r="BR1203" s="86">
        <v>1</v>
      </c>
      <c r="BS1203" s="64"/>
      <c r="BT1203" s="64"/>
      <c r="BU1203" s="86">
        <v>1</v>
      </c>
      <c r="BV1203" s="64"/>
      <c r="BW1203" s="64"/>
      <c r="BX1203" s="63"/>
    </row>
    <row r="1204" spans="1:76" s="59" customFormat="1" x14ac:dyDescent="0.25">
      <c r="A1204" s="64"/>
      <c r="B1204" s="64"/>
      <c r="C1204" s="83"/>
      <c r="D1204" s="375"/>
      <c r="E1204" s="376"/>
      <c r="F1204" s="376"/>
      <c r="G1204" s="376"/>
      <c r="H1204" s="376"/>
      <c r="I1204" s="376"/>
      <c r="J1204" s="376"/>
      <c r="K1204" s="377"/>
      <c r="L1204" s="64"/>
      <c r="M1204" s="64"/>
      <c r="N1204" s="64"/>
      <c r="O1204" s="64"/>
      <c r="P1204" s="64"/>
      <c r="Q1204" s="64"/>
      <c r="R1204" s="64"/>
      <c r="S1204" s="64"/>
      <c r="T1204" s="73" t="s">
        <v>48</v>
      </c>
      <c r="U1204" s="85">
        <f>COUNTIF(U1179:U1198,"&gt;0")</f>
        <v>0</v>
      </c>
      <c r="V1204" s="85">
        <f>COUNTIF(V1179:V1198,"&gt;0")</f>
        <v>0</v>
      </c>
      <c r="W1204" s="81"/>
      <c r="X1204" s="84" t="s">
        <v>52</v>
      </c>
      <c r="Y1204" s="64"/>
      <c r="Z1204" s="64"/>
      <c r="AB1204" s="63"/>
      <c r="AR1204" s="63"/>
      <c r="AS1204" s="64"/>
      <c r="AT1204" s="64"/>
      <c r="AU1204" s="64"/>
      <c r="AV1204" s="77" t="s">
        <v>51</v>
      </c>
      <c r="AW1204" s="76" t="e">
        <f>IF((0.67*AW1205)&gt;AW1199,"no","yes")</f>
        <v>#REF!</v>
      </c>
      <c r="AX1204" s="76" t="e">
        <f>IF((0.67*AX1205)&gt;AX1199,"no","yes")</f>
        <v>#REF!</v>
      </c>
      <c r="AY1204" s="64"/>
      <c r="AZ1204" s="76" t="e">
        <f>IF((0.67*AZ1205)&gt;AZ1199,"no","yes")</f>
        <v>#REF!</v>
      </c>
      <c r="BA1204" s="76" t="e">
        <f>IF((0.67*BA1205)&gt;BA1199,"no","yes")</f>
        <v>#REF!</v>
      </c>
      <c r="BB1204" s="64"/>
      <c r="BC1204" s="76" t="e">
        <f>IF((0.67*BC1205)&gt;BC1199,"no","yes")</f>
        <v>#REF!</v>
      </c>
      <c r="BD1204" s="76" t="e">
        <f>IF((0.67*BD1205)&gt;BD1199,"no","yes")</f>
        <v>#REF!</v>
      </c>
      <c r="BE1204" s="64"/>
      <c r="BF1204" s="76" t="e">
        <f>IF((0.67*BF1205)&gt;BF1199,"no","yes")</f>
        <v>#REF!</v>
      </c>
      <c r="BG1204" s="76" t="e">
        <f>IF((0.67*BG1205)&gt;BG1199,"no","yes")</f>
        <v>#REF!</v>
      </c>
      <c r="BH1204" s="64"/>
      <c r="BI1204" s="76" t="e">
        <f>IF((0.67*BI1205)&gt;BI1199,"no","yes")</f>
        <v>#REF!</v>
      </c>
      <c r="BJ1204" s="76" t="e">
        <f>IF((0.67*BJ1205)&gt;BJ1199,"no","yes")</f>
        <v>#REF!</v>
      </c>
      <c r="BK1204" s="73"/>
      <c r="BL1204" s="76" t="e">
        <f>IF((0.67*BL1205)&gt;BL1199,"no","yes")</f>
        <v>#DIV/0!</v>
      </c>
      <c r="BM1204" s="76" t="e">
        <f>IF((0.67*BM1205)&gt;BM1199,"no","yes")</f>
        <v>#DIV/0!</v>
      </c>
      <c r="BN1204" s="64"/>
      <c r="BO1204" s="76" t="e">
        <f>IF((0.67*BO1205)&gt;BO1199,"no","yes")</f>
        <v>#DIV/0!</v>
      </c>
      <c r="BP1204" s="76" t="e">
        <f>IF((0.67*BP1205)&gt;BP1199,"no","yes")</f>
        <v>#DIV/0!</v>
      </c>
      <c r="BQ1204" s="64"/>
      <c r="BR1204" s="76" t="e">
        <f>IF((0.67*BR1205)&gt;BR1199,"no","yes")</f>
        <v>#DIV/0!</v>
      </c>
      <c r="BS1204" s="76" t="e">
        <f>IF((0.67*BS1205)&gt;BS1199,"no","yes")</f>
        <v>#DIV/0!</v>
      </c>
      <c r="BT1204" s="64"/>
      <c r="BU1204" s="76" t="e">
        <f>IF((0.67*BU1205)&gt;BU1199,"no","yes")</f>
        <v>#DIV/0!</v>
      </c>
      <c r="BV1204" s="76" t="e">
        <f>IF((0.67*BV1205)&gt;BV1199,"no","yes")</f>
        <v>#DIV/0!</v>
      </c>
      <c r="BW1204" s="64"/>
      <c r="BX1204" s="63"/>
    </row>
    <row r="1205" spans="1:76" s="59" customFormat="1" ht="14.25" x14ac:dyDescent="0.2">
      <c r="C1205" s="83"/>
      <c r="D1205" s="375"/>
      <c r="E1205" s="376"/>
      <c r="F1205" s="376"/>
      <c r="G1205" s="376"/>
      <c r="H1205" s="376"/>
      <c r="I1205" s="376"/>
      <c r="J1205" s="376"/>
      <c r="K1205" s="377"/>
      <c r="L1205" s="64"/>
      <c r="M1205" s="64"/>
      <c r="N1205" s="64"/>
      <c r="O1205" s="64"/>
      <c r="P1205" s="64"/>
      <c r="Q1205" s="64"/>
      <c r="R1205" s="64"/>
      <c r="S1205" s="64"/>
      <c r="T1205" s="64"/>
      <c r="U1205" s="82"/>
      <c r="V1205" s="81"/>
      <c r="W1205" s="81"/>
      <c r="X1205" s="80"/>
      <c r="Y1205" s="79"/>
      <c r="Z1205" s="78"/>
      <c r="AB1205" s="63"/>
      <c r="AR1205" s="63"/>
      <c r="AS1205" s="64"/>
      <c r="AT1205" s="64"/>
      <c r="AU1205" s="64"/>
      <c r="AV1205" s="77" t="s">
        <v>50</v>
      </c>
      <c r="AW1205" s="76" t="e">
        <f>_xlfn.STDEV.P(AW1179:AW1198)</f>
        <v>#REF!</v>
      </c>
      <c r="AX1205" s="76" t="e">
        <f>_xlfn.STDEV.P(AX1179:AX1198)</f>
        <v>#REF!</v>
      </c>
      <c r="AY1205" s="64"/>
      <c r="AZ1205" s="76" t="e">
        <f>_xlfn.STDEV.P(AZ1179:AZ1198)</f>
        <v>#REF!</v>
      </c>
      <c r="BA1205" s="76" t="e">
        <f>_xlfn.STDEV.P(BA1179:BA1198)</f>
        <v>#REF!</v>
      </c>
      <c r="BB1205" s="64"/>
      <c r="BC1205" s="76" t="e">
        <f>_xlfn.STDEV.P(BC1179:BC1198)</f>
        <v>#REF!</v>
      </c>
      <c r="BD1205" s="76" t="e">
        <f>_xlfn.STDEV.P(BD1179:BD1198)</f>
        <v>#REF!</v>
      </c>
      <c r="BE1205" s="64"/>
      <c r="BF1205" s="76" t="e">
        <f>_xlfn.STDEV.P(BF1179:BF1198)</f>
        <v>#REF!</v>
      </c>
      <c r="BG1205" s="76" t="e">
        <f>_xlfn.STDEV.P(BG1179:BG1198)</f>
        <v>#REF!</v>
      </c>
      <c r="BH1205" s="64"/>
      <c r="BI1205" s="76" t="e">
        <f>_xlfn.STDEV.P(BI1179:BI1198)</f>
        <v>#REF!</v>
      </c>
      <c r="BJ1205" s="76" t="e">
        <f>_xlfn.STDEV.P(BJ1179:BJ1198)</f>
        <v>#REF!</v>
      </c>
      <c r="BK1205" s="64"/>
      <c r="BL1205" s="76" t="e">
        <f>_xlfn.STDEV.P(BL1179:BL1198)</f>
        <v>#DIV/0!</v>
      </c>
      <c r="BM1205" s="76" t="e">
        <f>_xlfn.STDEV.P(BM1179:BM1198)</f>
        <v>#DIV/0!</v>
      </c>
      <c r="BN1205" s="64"/>
      <c r="BO1205" s="76" t="e">
        <f>_xlfn.STDEV.P(BO1179:BO1198)</f>
        <v>#DIV/0!</v>
      </c>
      <c r="BP1205" s="76" t="e">
        <f>_xlfn.STDEV.P(BP1179:BP1198)</f>
        <v>#DIV/0!</v>
      </c>
      <c r="BQ1205" s="64"/>
      <c r="BR1205" s="76" t="e">
        <f>_xlfn.STDEV.P(BR1179:BR1198)</f>
        <v>#DIV/0!</v>
      </c>
      <c r="BS1205" s="76" t="e">
        <f>_xlfn.STDEV.P(BS1179:BS1198)</f>
        <v>#DIV/0!</v>
      </c>
      <c r="BT1205" s="64"/>
      <c r="BU1205" s="76" t="e">
        <f>_xlfn.STDEV.P(BU1179:BU1198)</f>
        <v>#DIV/0!</v>
      </c>
      <c r="BV1205" s="76" t="e">
        <f>_xlfn.STDEV.P(BV1179:BV1198)</f>
        <v>#DIV/0!</v>
      </c>
      <c r="BX1205" s="63"/>
    </row>
    <row r="1206" spans="1:76" s="59" customFormat="1" x14ac:dyDescent="0.2">
      <c r="C1206" s="83"/>
      <c r="D1206" s="375"/>
      <c r="E1206" s="376"/>
      <c r="F1206" s="376"/>
      <c r="G1206" s="376"/>
      <c r="H1206" s="376"/>
      <c r="I1206" s="376"/>
      <c r="J1206" s="376"/>
      <c r="K1206" s="377"/>
      <c r="L1206" s="64"/>
      <c r="M1206" s="64"/>
      <c r="N1206" s="64"/>
      <c r="O1206" s="64"/>
      <c r="P1206" s="64"/>
      <c r="Q1206" s="64"/>
      <c r="R1206" s="64"/>
      <c r="S1206" s="64"/>
      <c r="T1206" s="64"/>
      <c r="U1206" s="74" t="s">
        <v>49</v>
      </c>
      <c r="V1206" s="64"/>
      <c r="W1206" s="64"/>
      <c r="X1206" s="70"/>
      <c r="Y1206" s="69"/>
      <c r="Z1206" s="68"/>
      <c r="AB1206" s="63"/>
      <c r="AR1206" s="63"/>
      <c r="AS1206" s="64"/>
      <c r="AT1206" s="64"/>
      <c r="AU1206" s="64"/>
      <c r="AV1206" s="73" t="s">
        <v>48</v>
      </c>
      <c r="AW1206" s="72">
        <f>COUNTIF(AW1179:AW1198,"&gt;0")</f>
        <v>0</v>
      </c>
      <c r="AX1206" s="72">
        <f>COUNTIF(AX1179:AX1198,"&gt;0")</f>
        <v>0</v>
      </c>
      <c r="AY1206" s="64"/>
      <c r="AZ1206" s="72">
        <f>COUNTIF(AZ1179:AZ1198,"&gt;0")</f>
        <v>0</v>
      </c>
      <c r="BA1206" s="72">
        <f>COUNTIF(BA1179:BA1198,"&gt;0")</f>
        <v>0</v>
      </c>
      <c r="BB1206" s="64"/>
      <c r="BC1206" s="72">
        <f>COUNTIF(BC1179:BC1198,"&gt;0")</f>
        <v>0</v>
      </c>
      <c r="BD1206" s="72">
        <f>COUNTIF(BD1179:BD1198,"&gt;0")</f>
        <v>0</v>
      </c>
      <c r="BE1206" s="64"/>
      <c r="BF1206" s="72">
        <f>COUNTIF(BF1179:BF1198,"&gt;0")</f>
        <v>0</v>
      </c>
      <c r="BG1206" s="72">
        <f>COUNTIF(BG1179:BG1198,"&gt;0")</f>
        <v>0</v>
      </c>
      <c r="BH1206" s="64"/>
      <c r="BI1206" s="72">
        <f>COUNTIF(BI1179:BI1198,"&gt;0")</f>
        <v>0</v>
      </c>
      <c r="BJ1206" s="72">
        <f>COUNTIF(BJ1179:BJ1198,"&gt;0")</f>
        <v>0</v>
      </c>
      <c r="BK1206" s="64"/>
      <c r="BL1206" s="72">
        <f>COUNTIF(BL1179:BL1198,"&gt;0")</f>
        <v>0</v>
      </c>
      <c r="BM1206" s="72">
        <f>COUNTIF(BM1179:BM1198,"&gt;0")</f>
        <v>0</v>
      </c>
      <c r="BN1206" s="64"/>
      <c r="BO1206" s="72">
        <f>COUNTIF(BO1179:BO1198,"&gt;0")</f>
        <v>0</v>
      </c>
      <c r="BP1206" s="72">
        <f>COUNTIF(BP1179:BP1198,"&gt;0")</f>
        <v>0</v>
      </c>
      <c r="BQ1206" s="64"/>
      <c r="BR1206" s="72">
        <f>COUNTIF(BR1179:BR1198,"&gt;0")</f>
        <v>0</v>
      </c>
      <c r="BS1206" s="72">
        <f>COUNTIF(BS1179:BS1198,"&gt;0")</f>
        <v>0</v>
      </c>
      <c r="BT1206" s="64"/>
      <c r="BU1206" s="72">
        <f>COUNTIF(BU1179:BU1198,"&gt;0")</f>
        <v>0</v>
      </c>
      <c r="BV1206" s="72">
        <f>COUNTIF(BV1179:BV1198,"&gt;0")</f>
        <v>0</v>
      </c>
      <c r="BX1206" s="63"/>
    </row>
    <row r="1207" spans="1:76" s="59" customFormat="1" ht="14.25" x14ac:dyDescent="0.2">
      <c r="C1207" s="83"/>
      <c r="D1207" s="375"/>
      <c r="E1207" s="376"/>
      <c r="F1207" s="376"/>
      <c r="G1207" s="376"/>
      <c r="H1207" s="376"/>
      <c r="I1207" s="376"/>
      <c r="J1207" s="376"/>
      <c r="K1207" s="377"/>
      <c r="L1207" s="64"/>
      <c r="M1207" s="64"/>
      <c r="N1207" s="64"/>
      <c r="O1207" s="64"/>
      <c r="P1207" s="64"/>
      <c r="Q1207" s="64"/>
      <c r="R1207" s="64"/>
      <c r="S1207" s="64"/>
      <c r="T1207" s="64"/>
      <c r="U1207" s="71" t="s">
        <v>47</v>
      </c>
      <c r="V1207" s="64"/>
      <c r="W1207" s="64"/>
      <c r="X1207" s="70"/>
      <c r="Y1207" s="69"/>
      <c r="Z1207" s="68"/>
      <c r="AB1207" s="63"/>
      <c r="AR1207" s="63"/>
      <c r="BX1207" s="63"/>
    </row>
    <row r="1208" spans="1:76" s="59" customFormat="1" ht="14.25" x14ac:dyDescent="0.2">
      <c r="C1208" s="83"/>
      <c r="D1208" s="375"/>
      <c r="E1208" s="376"/>
      <c r="F1208" s="376"/>
      <c r="G1208" s="376"/>
      <c r="H1208" s="376"/>
      <c r="I1208" s="376"/>
      <c r="J1208" s="376"/>
      <c r="K1208" s="377"/>
      <c r="L1208" s="64"/>
      <c r="M1208" s="64"/>
      <c r="N1208" s="64"/>
      <c r="O1208" s="64"/>
      <c r="P1208" s="64"/>
      <c r="Q1208" s="64"/>
      <c r="R1208" s="64"/>
      <c r="S1208" s="64"/>
      <c r="T1208" s="64"/>
      <c r="U1208" s="64"/>
      <c r="V1208" s="64"/>
      <c r="W1208" s="64"/>
      <c r="X1208" s="67"/>
      <c r="Y1208" s="66"/>
      <c r="Z1208" s="65"/>
      <c r="AB1208" s="63"/>
      <c r="AR1208" s="63"/>
      <c r="BX1208" s="63"/>
    </row>
    <row r="1209" spans="1:76" s="59" customFormat="1" ht="18" x14ac:dyDescent="0.25">
      <c r="A1209" s="75" t="str">
        <f ca="1">HYPERLINK("#"&amp;"'"&amp;A$2&amp;"'!a1","Back to top")</f>
        <v>Back to top</v>
      </c>
      <c r="B1209" s="75"/>
      <c r="C1209" s="64"/>
      <c r="D1209" s="378"/>
      <c r="E1209" s="379"/>
      <c r="F1209" s="379"/>
      <c r="G1209" s="379"/>
      <c r="H1209" s="379"/>
      <c r="I1209" s="379"/>
      <c r="J1209" s="379"/>
      <c r="K1209" s="380"/>
      <c r="W1209" s="64"/>
      <c r="X1209" s="64"/>
      <c r="Y1209" s="64"/>
      <c r="Z1209" s="64"/>
      <c r="AB1209" s="63"/>
      <c r="AR1209" s="60"/>
      <c r="AS1209" s="62"/>
      <c r="AT1209" s="62"/>
      <c r="AU1209" s="61"/>
      <c r="AV1209" s="61"/>
      <c r="AW1209" s="61"/>
      <c r="AX1209" s="61"/>
      <c r="AY1209" s="61"/>
      <c r="AZ1209" s="61"/>
      <c r="BA1209" s="61"/>
      <c r="BB1209" s="61"/>
      <c r="BC1209" s="61"/>
      <c r="BD1209" s="61"/>
      <c r="BE1209" s="61"/>
      <c r="BF1209" s="61"/>
      <c r="BG1209" s="61"/>
      <c r="BH1209" s="61"/>
      <c r="BI1209" s="61"/>
      <c r="BJ1209" s="61"/>
      <c r="BK1209" s="61"/>
      <c r="BL1209" s="61"/>
      <c r="BM1209" s="61"/>
      <c r="BN1209" s="61"/>
      <c r="BO1209" s="61"/>
      <c r="BP1209" s="61"/>
      <c r="BQ1209" s="61"/>
      <c r="BR1209" s="61"/>
      <c r="BS1209" s="61"/>
      <c r="BT1209" s="61"/>
      <c r="BU1209" s="61"/>
      <c r="BV1209" s="61"/>
      <c r="BW1209" s="61"/>
      <c r="BX1209" s="60"/>
    </row>
    <row r="1210" spans="1:76" s="59" customFormat="1" ht="14.25" x14ac:dyDescent="0.2">
      <c r="AB1210" s="63"/>
      <c r="AR1210" s="63"/>
      <c r="BX1210" s="63"/>
    </row>
    <row r="1211" spans="1:76" s="59" customFormat="1" ht="14.25" x14ac:dyDescent="0.2">
      <c r="AB1211" s="63"/>
      <c r="AR1211" s="63"/>
      <c r="BX1211" s="63"/>
    </row>
    <row r="1212" spans="1:76" s="2" customFormat="1" ht="15.75" x14ac:dyDescent="0.25">
      <c r="A1212" s="134">
        <f>1+A1176</f>
        <v>33</v>
      </c>
      <c r="B1212" s="134"/>
      <c r="C1212" s="133" t="s">
        <v>95</v>
      </c>
      <c r="D1212" s="132"/>
      <c r="E1212" s="132"/>
      <c r="F1212" s="132"/>
      <c r="G1212" s="132"/>
      <c r="H1212" s="132"/>
      <c r="K1212" s="132"/>
      <c r="L1212" s="132"/>
      <c r="M1212" s="131"/>
      <c r="N1212" s="131"/>
      <c r="O1212" s="131"/>
      <c r="AS1212" s="130">
        <f>A1212</f>
        <v>33</v>
      </c>
      <c r="AT1212" s="130" t="str">
        <f>C1212</f>
        <v>VARIABLE33</v>
      </c>
    </row>
    <row r="1213" spans="1:76" s="59" customFormat="1" x14ac:dyDescent="0.25">
      <c r="A1213" s="83"/>
      <c r="B1213" s="83"/>
      <c r="C1213" s="83"/>
      <c r="D1213" s="129"/>
      <c r="E1213" s="129"/>
      <c r="F1213" s="129"/>
      <c r="G1213" s="129"/>
      <c r="H1213" s="129"/>
      <c r="K1213" s="129"/>
      <c r="L1213" s="129"/>
      <c r="M1213" s="64"/>
      <c r="N1213" s="64"/>
      <c r="O1213" s="64"/>
      <c r="AB1213" s="63"/>
      <c r="AR1213" s="63"/>
      <c r="AS1213" s="89"/>
      <c r="AT1213" s="89"/>
      <c r="AU1213" s="89"/>
      <c r="AV1213" s="89"/>
      <c r="AW1213" s="128" t="e">
        <f>IF($AV$45="Region",'[1]Advanced Controls'!$A$59,'[1]AEZ Data'!$A$78)</f>
        <v>#REF!</v>
      </c>
      <c r="AX1213" s="128"/>
      <c r="AY1213" s="89"/>
      <c r="AZ1213" s="128" t="e">
        <f>IF($AV$45="Region",'[1]Advanced Controls'!$A$60,'[1]AEZ Data'!$A$80)</f>
        <v>#REF!</v>
      </c>
      <c r="BA1213" s="128"/>
      <c r="BB1213" s="89"/>
      <c r="BC1213" s="128" t="e">
        <f>IF($AV$45="Region",'[1]Advanced Controls'!$A$61,'[1]AEZ Data'!$A$79)</f>
        <v>#REF!</v>
      </c>
      <c r="BD1213" s="128"/>
      <c r="BE1213" s="89"/>
      <c r="BF1213" s="128" t="e">
        <f>IF($AV$45="Region",'[1]Advanced Controls'!$A$62,'[1]AEZ Data'!$A$81)</f>
        <v>#REF!</v>
      </c>
      <c r="BG1213" s="128"/>
      <c r="BH1213" s="89"/>
      <c r="BI1213" s="128" t="e">
        <f>IF($AV$45="Region",'[1]Advanced Controls'!$A$63,'[1]AEZ Data'!$A$82)</f>
        <v>#REF!</v>
      </c>
      <c r="BJ1213" s="128"/>
      <c r="BK1213" s="89"/>
      <c r="BL1213" s="128" t="s">
        <v>90</v>
      </c>
      <c r="BM1213" s="128"/>
      <c r="BN1213" s="89"/>
      <c r="BO1213" s="128" t="s">
        <v>89</v>
      </c>
      <c r="BP1213" s="128"/>
      <c r="BQ1213" s="89"/>
      <c r="BR1213" s="128" t="s">
        <v>88</v>
      </c>
      <c r="BS1213" s="128"/>
      <c r="BT1213" s="89"/>
      <c r="BU1213" s="128" t="s">
        <v>87</v>
      </c>
      <c r="BV1213" s="128"/>
      <c r="BW1213" s="89"/>
      <c r="BX1213" s="63"/>
    </row>
    <row r="1214" spans="1:76" s="59" customFormat="1" ht="45.75" thickBot="1" x14ac:dyDescent="0.3">
      <c r="A1214" s="92" t="s">
        <v>86</v>
      </c>
      <c r="B1214" s="127" t="s">
        <v>85</v>
      </c>
      <c r="C1214" s="124" t="s">
        <v>84</v>
      </c>
      <c r="D1214" s="126" t="s">
        <v>83</v>
      </c>
      <c r="E1214" s="126" t="s">
        <v>82</v>
      </c>
      <c r="F1214" s="124" t="s">
        <v>81</v>
      </c>
      <c r="G1214" s="125" t="s">
        <v>80</v>
      </c>
      <c r="H1214" s="124" t="s">
        <v>79</v>
      </c>
      <c r="I1214" s="124" t="s">
        <v>78</v>
      </c>
      <c r="J1214" s="124" t="s">
        <v>77</v>
      </c>
      <c r="K1214" s="123" t="s">
        <v>76</v>
      </c>
      <c r="L1214" s="122" t="s">
        <v>75</v>
      </c>
      <c r="M1214" s="121" t="s">
        <v>74</v>
      </c>
      <c r="N1214" s="119" t="s">
        <v>73</v>
      </c>
      <c r="O1214" s="120" t="s">
        <v>72</v>
      </c>
      <c r="P1214" s="119" t="s">
        <v>71</v>
      </c>
      <c r="Q1214" s="441"/>
      <c r="R1214" s="441"/>
      <c r="S1214" s="114"/>
      <c r="T1214" s="118" t="s">
        <v>70</v>
      </c>
      <c r="U1214" s="117" t="s">
        <v>66</v>
      </c>
      <c r="V1214" s="117" t="s">
        <v>65</v>
      </c>
      <c r="W1214" s="117" t="s">
        <v>69</v>
      </c>
      <c r="X1214" s="116" t="s">
        <v>68</v>
      </c>
      <c r="Y1214" s="114"/>
      <c r="Z1214" s="114"/>
      <c r="AB1214" s="63"/>
      <c r="AR1214" s="63"/>
      <c r="AS1214" s="114"/>
      <c r="AT1214" s="114"/>
      <c r="AU1214" s="116" t="s">
        <v>67</v>
      </c>
      <c r="AV1214" s="114"/>
      <c r="AW1214" s="115" t="s">
        <v>66</v>
      </c>
      <c r="AX1214" s="115" t="s">
        <v>65</v>
      </c>
      <c r="AY1214" s="114"/>
      <c r="AZ1214" s="115" t="s">
        <v>66</v>
      </c>
      <c r="BA1214" s="115" t="s">
        <v>65</v>
      </c>
      <c r="BB1214" s="114"/>
      <c r="BC1214" s="115" t="s">
        <v>66</v>
      </c>
      <c r="BD1214" s="115" t="s">
        <v>65</v>
      </c>
      <c r="BE1214" s="114"/>
      <c r="BF1214" s="115" t="s">
        <v>66</v>
      </c>
      <c r="BG1214" s="115" t="s">
        <v>65</v>
      </c>
      <c r="BH1214" s="114"/>
      <c r="BI1214" s="115" t="s">
        <v>66</v>
      </c>
      <c r="BJ1214" s="115" t="s">
        <v>65</v>
      </c>
      <c r="BK1214" s="114"/>
      <c r="BL1214" s="115" t="s">
        <v>66</v>
      </c>
      <c r="BM1214" s="115" t="s">
        <v>65</v>
      </c>
      <c r="BN1214" s="114"/>
      <c r="BO1214" s="115" t="s">
        <v>66</v>
      </c>
      <c r="BP1214" s="115" t="s">
        <v>65</v>
      </c>
      <c r="BQ1214" s="114"/>
      <c r="BR1214" s="115" t="s">
        <v>66</v>
      </c>
      <c r="BS1214" s="115" t="s">
        <v>65</v>
      </c>
      <c r="BT1214" s="114"/>
      <c r="BU1214" s="115" t="s">
        <v>66</v>
      </c>
      <c r="BV1214" s="115" t="s">
        <v>65</v>
      </c>
      <c r="BW1214" s="114"/>
      <c r="BX1214" s="63"/>
    </row>
    <row r="1215" spans="1:76" s="59" customFormat="1" x14ac:dyDescent="0.25">
      <c r="A1215" s="83">
        <v>1</v>
      </c>
      <c r="B1215" s="109" t="str">
        <f t="shared" ref="B1215:B1234" si="748">CONCATENATE(E1215,": ",C1215)</f>
        <v xml:space="preserve">: </v>
      </c>
      <c r="C1215" s="108"/>
      <c r="D1215" s="108"/>
      <c r="E1215" s="108"/>
      <c r="F1215" s="113"/>
      <c r="G1215" s="108"/>
      <c r="H1215" s="107"/>
      <c r="I1215" s="106"/>
      <c r="J1215" s="106"/>
      <c r="K1215" s="110"/>
      <c r="L1215" s="110"/>
      <c r="M1215" s="111"/>
      <c r="N1215" s="105"/>
      <c r="O1215" s="105"/>
      <c r="P1215" s="104"/>
      <c r="Q1215" s="440"/>
      <c r="R1215" s="440"/>
      <c r="S1215" s="64"/>
      <c r="T1215" s="103"/>
      <c r="U1215" s="101" t="str">
        <f t="shared" ref="U1215:U1234" si="749">IF(T1215="Y","",IF(AND(M1215="",K1215=""),"",IF(M1215="",K1215,M1215)))</f>
        <v/>
      </c>
      <c r="V1215" s="102" t="str">
        <f t="shared" ref="V1215:V1234" si="750">IF(U1215="","",IF($U$1243="Y",W1215,IF(U1215&gt;=$U$1235-$AD$36*$U$1239,IF(U1215&lt;=$U$1235+$AD$36*$U$1239,U1215,""),"")))</f>
        <v/>
      </c>
      <c r="W1215" s="101" t="str">
        <f t="shared" ref="W1215:W1234" si="751">IF(T1215="Y","",IF(AND(M1215="",K1215=""),"",IF(M1215="",K1215*O1215,M1215*O1215)))</f>
        <v/>
      </c>
      <c r="X1215" s="100" t="str">
        <f t="shared" ref="X1215:X1234" si="752">IF(AND(N1215="",L1215=""),"",IF(N1215="",L1215,N1215))</f>
        <v/>
      </c>
      <c r="Y1215" s="89"/>
      <c r="Z1215" s="89"/>
      <c r="AB1215" s="63"/>
      <c r="AR1215" s="63"/>
      <c r="AS1215" s="89"/>
      <c r="AT1215" s="89"/>
      <c r="AU1215" s="112" t="str">
        <f>$W1215</f>
        <v/>
      </c>
      <c r="AV1215" s="89"/>
      <c r="AW1215" s="98" t="e">
        <f t="shared" ref="AW1215:AW1234" si="753">IF($AV$45="region",IF($E1215=AW$763,$U1215,""),IF($G1215=AW$763,$U1215,""))</f>
        <v>#REF!</v>
      </c>
      <c r="AX1215" s="98" t="e">
        <f t="shared" ref="AX1215:AX1234" si="754">IF($AV$45="Region",IF($E1215=AW$763,$V1215,""),IF($G1215=AW$763,$V1215,""))</f>
        <v>#REF!</v>
      </c>
      <c r="AY1215" s="89"/>
      <c r="AZ1215" s="98" t="e">
        <f t="shared" ref="AZ1215:AZ1234" si="755">IF($AV$45="region",IF($E1215=AZ$763,$U1215,""),IF($G1215=AZ$763,$U1215,""))</f>
        <v>#REF!</v>
      </c>
      <c r="BA1215" s="98" t="e">
        <f t="shared" ref="BA1215:BA1234" si="756">IF($AV$45="Region",IF($E1215=AZ$763,$V1215,""),IF($G1215=AZ$763,$V1215,""))</f>
        <v>#REF!</v>
      </c>
      <c r="BB1215" s="89"/>
      <c r="BC1215" s="98" t="e">
        <f t="shared" ref="BC1215:BC1234" si="757">IF($AV$45="region",IF($E1215=BC$763,$U1215,""),IF($G1215=BC$763,$U1215,""))</f>
        <v>#REF!</v>
      </c>
      <c r="BD1215" s="98" t="e">
        <f t="shared" ref="BD1215:BD1234" si="758">IF($AV$45="Region",IF($E1215=BC$763,$V1215,""),IF($G1215=BC$763,$V1215,""))</f>
        <v>#REF!</v>
      </c>
      <c r="BE1215" s="89"/>
      <c r="BF1215" s="98" t="e">
        <f t="shared" ref="BF1215:BF1234" si="759">IF($AV$45="region",IF($E1215=BF$763,$U1215,""),IF($G1215=BF$763,$U1215,""))</f>
        <v>#REF!</v>
      </c>
      <c r="BG1215" s="98" t="e">
        <f t="shared" ref="BG1215:BG1234" si="760">IF($AV$45="Region",IF($E1215=BF$763,$V1215,""),IF($G1215=BF$763,$V1215,""))</f>
        <v>#REF!</v>
      </c>
      <c r="BH1215" s="89"/>
      <c r="BI1215" s="98" t="e">
        <f t="shared" ref="BI1215:BI1234" si="761">IF($AV$45="region",IF($E1215=BI$763,$U1215,""),IF($G1215=BI$763,$U1215,""))</f>
        <v>#REF!</v>
      </c>
      <c r="BJ1215" s="98" t="e">
        <f t="shared" ref="BJ1215:BJ1234" si="762">IF($AV$45="Region",IF($E1215=BI$763,$V1215,""),IF($G1215=BI$763,$V1215,""))</f>
        <v>#REF!</v>
      </c>
      <c r="BK1215" s="89"/>
      <c r="BL1215" s="98" t="str">
        <f t="shared" ref="BL1215:BL1234" si="763">IF($E1215=$BL$48,U1215,"")</f>
        <v/>
      </c>
      <c r="BM1215" s="98" t="str">
        <f t="shared" ref="BM1215:BM1234" si="764">IF($E1215=$BL$48,V1215,"")</f>
        <v/>
      </c>
      <c r="BN1215" s="89"/>
      <c r="BO1215" s="98" t="str">
        <f t="shared" ref="BO1215:BO1234" si="765">IF($E1215=$BO$48,U1215,"")</f>
        <v/>
      </c>
      <c r="BP1215" s="98" t="str">
        <f t="shared" ref="BP1215:BP1234" si="766">IF($E1215=$BO$48,V1215,"")</f>
        <v/>
      </c>
      <c r="BQ1215" s="89"/>
      <c r="BR1215" s="98" t="str">
        <f t="shared" ref="BR1215:BR1234" si="767">IF($E1215=$BR$48,U1215,"")</f>
        <v/>
      </c>
      <c r="BS1215" s="98" t="str">
        <f t="shared" ref="BS1215:BS1234" si="768">IF($E1215=$BR$48,V1215,"")</f>
        <v/>
      </c>
      <c r="BT1215" s="89"/>
      <c r="BU1215" s="98" t="str">
        <f t="shared" ref="BU1215:BU1234" si="769">IF($E1215=$BU$48,U1215,"")</f>
        <v/>
      </c>
      <c r="BV1215" s="98" t="str">
        <f t="shared" ref="BV1215:BV1234" si="770">IF($E1215=$BU$48,V1215,"")</f>
        <v/>
      </c>
      <c r="BW1215" s="89"/>
      <c r="BX1215" s="63"/>
    </row>
    <row r="1216" spans="1:76" s="59" customFormat="1" x14ac:dyDescent="0.25">
      <c r="A1216" s="83">
        <v>2</v>
      </c>
      <c r="B1216" s="109" t="str">
        <f t="shared" si="748"/>
        <v xml:space="preserve">: </v>
      </c>
      <c r="C1216" s="108"/>
      <c r="D1216" s="108"/>
      <c r="E1216" s="108"/>
      <c r="F1216" s="108"/>
      <c r="G1216" s="108"/>
      <c r="H1216" s="107"/>
      <c r="I1216" s="106"/>
      <c r="J1216" s="106"/>
      <c r="K1216" s="105"/>
      <c r="L1216" s="110"/>
      <c r="M1216" s="111"/>
      <c r="N1216" s="105"/>
      <c r="O1216" s="105"/>
      <c r="P1216" s="104"/>
      <c r="Q1216" s="440"/>
      <c r="R1216" s="440"/>
      <c r="S1216" s="64"/>
      <c r="T1216" s="103"/>
      <c r="U1216" s="101" t="str">
        <f t="shared" si="749"/>
        <v/>
      </c>
      <c r="V1216" s="102" t="str">
        <f t="shared" si="750"/>
        <v/>
      </c>
      <c r="W1216" s="101" t="str">
        <f t="shared" si="751"/>
        <v/>
      </c>
      <c r="X1216" s="100" t="str">
        <f t="shared" si="752"/>
        <v/>
      </c>
      <c r="Y1216" s="89"/>
      <c r="Z1216" s="89"/>
      <c r="AB1216" s="63"/>
      <c r="AR1216" s="63"/>
      <c r="AS1216" s="89"/>
      <c r="AT1216" s="89"/>
      <c r="AU1216" s="99"/>
      <c r="AV1216" s="89"/>
      <c r="AW1216" s="98" t="e">
        <f t="shared" si="753"/>
        <v>#REF!</v>
      </c>
      <c r="AX1216" s="98" t="e">
        <f t="shared" si="754"/>
        <v>#REF!</v>
      </c>
      <c r="AY1216" s="89"/>
      <c r="AZ1216" s="98" t="e">
        <f t="shared" si="755"/>
        <v>#REF!</v>
      </c>
      <c r="BA1216" s="98" t="e">
        <f t="shared" si="756"/>
        <v>#REF!</v>
      </c>
      <c r="BB1216" s="89"/>
      <c r="BC1216" s="98" t="e">
        <f t="shared" si="757"/>
        <v>#REF!</v>
      </c>
      <c r="BD1216" s="98" t="e">
        <f t="shared" si="758"/>
        <v>#REF!</v>
      </c>
      <c r="BE1216" s="89"/>
      <c r="BF1216" s="98" t="e">
        <f t="shared" si="759"/>
        <v>#REF!</v>
      </c>
      <c r="BG1216" s="98" t="e">
        <f t="shared" si="760"/>
        <v>#REF!</v>
      </c>
      <c r="BH1216" s="89"/>
      <c r="BI1216" s="98" t="e">
        <f t="shared" si="761"/>
        <v>#REF!</v>
      </c>
      <c r="BJ1216" s="98" t="e">
        <f t="shared" si="762"/>
        <v>#REF!</v>
      </c>
      <c r="BK1216" s="89"/>
      <c r="BL1216" s="98" t="str">
        <f t="shared" si="763"/>
        <v/>
      </c>
      <c r="BM1216" s="98" t="str">
        <f t="shared" si="764"/>
        <v/>
      </c>
      <c r="BN1216" s="89"/>
      <c r="BO1216" s="98" t="str">
        <f t="shared" si="765"/>
        <v/>
      </c>
      <c r="BP1216" s="98" t="str">
        <f t="shared" si="766"/>
        <v/>
      </c>
      <c r="BQ1216" s="89"/>
      <c r="BR1216" s="98" t="str">
        <f t="shared" si="767"/>
        <v/>
      </c>
      <c r="BS1216" s="98" t="str">
        <f t="shared" si="768"/>
        <v/>
      </c>
      <c r="BT1216" s="89"/>
      <c r="BU1216" s="98" t="str">
        <f t="shared" si="769"/>
        <v/>
      </c>
      <c r="BV1216" s="98" t="str">
        <f t="shared" si="770"/>
        <v/>
      </c>
      <c r="BW1216" s="89"/>
      <c r="BX1216" s="63"/>
    </row>
    <row r="1217" spans="1:76" s="59" customFormat="1" x14ac:dyDescent="0.25">
      <c r="A1217" s="83">
        <v>3</v>
      </c>
      <c r="B1217" s="109" t="str">
        <f t="shared" si="748"/>
        <v xml:space="preserve">: </v>
      </c>
      <c r="C1217" s="106"/>
      <c r="D1217" s="106"/>
      <c r="E1217" s="108"/>
      <c r="F1217" s="106"/>
      <c r="G1217" s="108"/>
      <c r="H1217" s="107"/>
      <c r="I1217" s="106"/>
      <c r="J1217" s="106"/>
      <c r="K1217" s="104"/>
      <c r="L1217" s="110"/>
      <c r="M1217" s="111"/>
      <c r="N1217" s="105"/>
      <c r="O1217" s="105"/>
      <c r="P1217" s="104"/>
      <c r="Q1217" s="440"/>
      <c r="R1217" s="440"/>
      <c r="S1217" s="64"/>
      <c r="T1217" s="103"/>
      <c r="U1217" s="101" t="str">
        <f t="shared" si="749"/>
        <v/>
      </c>
      <c r="V1217" s="102" t="str">
        <f t="shared" si="750"/>
        <v/>
      </c>
      <c r="W1217" s="101" t="str">
        <f t="shared" si="751"/>
        <v/>
      </c>
      <c r="X1217" s="100" t="str">
        <f t="shared" si="752"/>
        <v/>
      </c>
      <c r="Y1217" s="89"/>
      <c r="Z1217" s="89"/>
      <c r="AB1217" s="63"/>
      <c r="AR1217" s="63"/>
      <c r="AS1217" s="89"/>
      <c r="AT1217" s="89"/>
      <c r="AU1217" s="64"/>
      <c r="AV1217" s="89"/>
      <c r="AW1217" s="98" t="e">
        <f t="shared" si="753"/>
        <v>#REF!</v>
      </c>
      <c r="AX1217" s="98" t="e">
        <f t="shared" si="754"/>
        <v>#REF!</v>
      </c>
      <c r="AY1217" s="89"/>
      <c r="AZ1217" s="98" t="e">
        <f t="shared" si="755"/>
        <v>#REF!</v>
      </c>
      <c r="BA1217" s="98" t="e">
        <f t="shared" si="756"/>
        <v>#REF!</v>
      </c>
      <c r="BB1217" s="89"/>
      <c r="BC1217" s="98" t="e">
        <f t="shared" si="757"/>
        <v>#REF!</v>
      </c>
      <c r="BD1217" s="98" t="e">
        <f t="shared" si="758"/>
        <v>#REF!</v>
      </c>
      <c r="BE1217" s="89"/>
      <c r="BF1217" s="98" t="e">
        <f t="shared" si="759"/>
        <v>#REF!</v>
      </c>
      <c r="BG1217" s="98" t="e">
        <f t="shared" si="760"/>
        <v>#REF!</v>
      </c>
      <c r="BH1217" s="89"/>
      <c r="BI1217" s="98" t="e">
        <f t="shared" si="761"/>
        <v>#REF!</v>
      </c>
      <c r="BJ1217" s="98" t="e">
        <f t="shared" si="762"/>
        <v>#REF!</v>
      </c>
      <c r="BK1217" s="89"/>
      <c r="BL1217" s="98" t="str">
        <f t="shared" si="763"/>
        <v/>
      </c>
      <c r="BM1217" s="98" t="str">
        <f t="shared" si="764"/>
        <v/>
      </c>
      <c r="BN1217" s="89"/>
      <c r="BO1217" s="98" t="str">
        <f t="shared" si="765"/>
        <v/>
      </c>
      <c r="BP1217" s="98" t="str">
        <f t="shared" si="766"/>
        <v/>
      </c>
      <c r="BQ1217" s="89"/>
      <c r="BR1217" s="98" t="str">
        <f t="shared" si="767"/>
        <v/>
      </c>
      <c r="BS1217" s="98" t="str">
        <f t="shared" si="768"/>
        <v/>
      </c>
      <c r="BT1217" s="89"/>
      <c r="BU1217" s="98" t="str">
        <f t="shared" si="769"/>
        <v/>
      </c>
      <c r="BV1217" s="98" t="str">
        <f t="shared" si="770"/>
        <v/>
      </c>
      <c r="BW1217" s="89"/>
      <c r="BX1217" s="63"/>
    </row>
    <row r="1218" spans="1:76" s="59" customFormat="1" x14ac:dyDescent="0.25">
      <c r="A1218" s="83">
        <v>4</v>
      </c>
      <c r="B1218" s="109" t="str">
        <f t="shared" si="748"/>
        <v xml:space="preserve">: </v>
      </c>
      <c r="C1218" s="106"/>
      <c r="D1218" s="106"/>
      <c r="E1218" s="108"/>
      <c r="F1218" s="106"/>
      <c r="G1218" s="108"/>
      <c r="H1218" s="107"/>
      <c r="I1218" s="106"/>
      <c r="J1218" s="106"/>
      <c r="K1218" s="104"/>
      <c r="L1218" s="110"/>
      <c r="M1218" s="111"/>
      <c r="N1218" s="105"/>
      <c r="O1218" s="105"/>
      <c r="P1218" s="104"/>
      <c r="Q1218" s="440"/>
      <c r="R1218" s="440"/>
      <c r="S1218" s="64"/>
      <c r="T1218" s="103"/>
      <c r="U1218" s="101" t="str">
        <f t="shared" si="749"/>
        <v/>
      </c>
      <c r="V1218" s="102" t="str">
        <f t="shared" si="750"/>
        <v/>
      </c>
      <c r="W1218" s="101" t="str">
        <f t="shared" si="751"/>
        <v/>
      </c>
      <c r="X1218" s="100" t="str">
        <f t="shared" si="752"/>
        <v/>
      </c>
      <c r="Y1218" s="89"/>
      <c r="Z1218" s="89"/>
      <c r="AB1218" s="63"/>
      <c r="AR1218" s="63"/>
      <c r="AS1218" s="89"/>
      <c r="AT1218" s="89"/>
      <c r="AU1218" s="99"/>
      <c r="AV1218" s="89"/>
      <c r="AW1218" s="98" t="e">
        <f t="shared" si="753"/>
        <v>#REF!</v>
      </c>
      <c r="AX1218" s="98" t="e">
        <f t="shared" si="754"/>
        <v>#REF!</v>
      </c>
      <c r="AY1218" s="89"/>
      <c r="AZ1218" s="98" t="e">
        <f t="shared" si="755"/>
        <v>#REF!</v>
      </c>
      <c r="BA1218" s="98" t="e">
        <f t="shared" si="756"/>
        <v>#REF!</v>
      </c>
      <c r="BB1218" s="89"/>
      <c r="BC1218" s="98" t="e">
        <f t="shared" si="757"/>
        <v>#REF!</v>
      </c>
      <c r="BD1218" s="98" t="e">
        <f t="shared" si="758"/>
        <v>#REF!</v>
      </c>
      <c r="BE1218" s="89"/>
      <c r="BF1218" s="98" t="e">
        <f t="shared" si="759"/>
        <v>#REF!</v>
      </c>
      <c r="BG1218" s="98" t="e">
        <f t="shared" si="760"/>
        <v>#REF!</v>
      </c>
      <c r="BH1218" s="89"/>
      <c r="BI1218" s="98" t="e">
        <f t="shared" si="761"/>
        <v>#REF!</v>
      </c>
      <c r="BJ1218" s="98" t="e">
        <f t="shared" si="762"/>
        <v>#REF!</v>
      </c>
      <c r="BK1218" s="89"/>
      <c r="BL1218" s="98" t="str">
        <f t="shared" si="763"/>
        <v/>
      </c>
      <c r="BM1218" s="98" t="str">
        <f t="shared" si="764"/>
        <v/>
      </c>
      <c r="BN1218" s="89"/>
      <c r="BO1218" s="98" t="str">
        <f t="shared" si="765"/>
        <v/>
      </c>
      <c r="BP1218" s="98" t="str">
        <f t="shared" si="766"/>
        <v/>
      </c>
      <c r="BQ1218" s="89"/>
      <c r="BR1218" s="98" t="str">
        <f t="shared" si="767"/>
        <v/>
      </c>
      <c r="BS1218" s="98" t="str">
        <f t="shared" si="768"/>
        <v/>
      </c>
      <c r="BT1218" s="89"/>
      <c r="BU1218" s="98" t="str">
        <f t="shared" si="769"/>
        <v/>
      </c>
      <c r="BV1218" s="98" t="str">
        <f t="shared" si="770"/>
        <v/>
      </c>
      <c r="BW1218" s="89"/>
      <c r="BX1218" s="63"/>
    </row>
    <row r="1219" spans="1:76" s="59" customFormat="1" x14ac:dyDescent="0.25">
      <c r="A1219" s="83">
        <v>5</v>
      </c>
      <c r="B1219" s="109" t="str">
        <f t="shared" si="748"/>
        <v xml:space="preserve">: </v>
      </c>
      <c r="C1219" s="106"/>
      <c r="D1219" s="106"/>
      <c r="E1219" s="108"/>
      <c r="F1219" s="106"/>
      <c r="G1219" s="108"/>
      <c r="H1219" s="107"/>
      <c r="I1219" s="106"/>
      <c r="J1219" s="106"/>
      <c r="K1219" s="104"/>
      <c r="L1219" s="110"/>
      <c r="M1219" s="111"/>
      <c r="N1219" s="105"/>
      <c r="O1219" s="105"/>
      <c r="P1219" s="104"/>
      <c r="Q1219" s="440"/>
      <c r="R1219" s="440"/>
      <c r="S1219" s="64"/>
      <c r="T1219" s="103"/>
      <c r="U1219" s="101" t="str">
        <f t="shared" si="749"/>
        <v/>
      </c>
      <c r="V1219" s="102" t="str">
        <f t="shared" si="750"/>
        <v/>
      </c>
      <c r="W1219" s="101" t="str">
        <f t="shared" si="751"/>
        <v/>
      </c>
      <c r="X1219" s="100" t="str">
        <f t="shared" si="752"/>
        <v/>
      </c>
      <c r="Y1219" s="89"/>
      <c r="Z1219" s="89"/>
      <c r="AB1219" s="63"/>
      <c r="AR1219" s="63"/>
      <c r="AS1219" s="89"/>
      <c r="AT1219" s="89"/>
      <c r="AU1219" s="99"/>
      <c r="AV1219" s="89"/>
      <c r="AW1219" s="98" t="e">
        <f t="shared" si="753"/>
        <v>#REF!</v>
      </c>
      <c r="AX1219" s="98" t="e">
        <f t="shared" si="754"/>
        <v>#REF!</v>
      </c>
      <c r="AY1219" s="89"/>
      <c r="AZ1219" s="98" t="e">
        <f t="shared" si="755"/>
        <v>#REF!</v>
      </c>
      <c r="BA1219" s="98" t="e">
        <f t="shared" si="756"/>
        <v>#REF!</v>
      </c>
      <c r="BB1219" s="89"/>
      <c r="BC1219" s="98" t="e">
        <f t="shared" si="757"/>
        <v>#REF!</v>
      </c>
      <c r="BD1219" s="98" t="e">
        <f t="shared" si="758"/>
        <v>#REF!</v>
      </c>
      <c r="BE1219" s="89"/>
      <c r="BF1219" s="98" t="e">
        <f t="shared" si="759"/>
        <v>#REF!</v>
      </c>
      <c r="BG1219" s="98" t="e">
        <f t="shared" si="760"/>
        <v>#REF!</v>
      </c>
      <c r="BH1219" s="89"/>
      <c r="BI1219" s="98" t="e">
        <f t="shared" si="761"/>
        <v>#REF!</v>
      </c>
      <c r="BJ1219" s="98" t="e">
        <f t="shared" si="762"/>
        <v>#REF!</v>
      </c>
      <c r="BK1219" s="89"/>
      <c r="BL1219" s="98" t="str">
        <f t="shared" si="763"/>
        <v/>
      </c>
      <c r="BM1219" s="98" t="str">
        <f t="shared" si="764"/>
        <v/>
      </c>
      <c r="BN1219" s="89"/>
      <c r="BO1219" s="98" t="str">
        <f t="shared" si="765"/>
        <v/>
      </c>
      <c r="BP1219" s="98" t="str">
        <f t="shared" si="766"/>
        <v/>
      </c>
      <c r="BQ1219" s="89"/>
      <c r="BR1219" s="98" t="str">
        <f t="shared" si="767"/>
        <v/>
      </c>
      <c r="BS1219" s="98" t="str">
        <f t="shared" si="768"/>
        <v/>
      </c>
      <c r="BT1219" s="89"/>
      <c r="BU1219" s="98" t="str">
        <f t="shared" si="769"/>
        <v/>
      </c>
      <c r="BV1219" s="98" t="str">
        <f t="shared" si="770"/>
        <v/>
      </c>
      <c r="BW1219" s="89"/>
      <c r="BX1219" s="63"/>
    </row>
    <row r="1220" spans="1:76" s="59" customFormat="1" x14ac:dyDescent="0.25">
      <c r="A1220" s="83">
        <v>6</v>
      </c>
      <c r="B1220" s="109" t="str">
        <f t="shared" si="748"/>
        <v xml:space="preserve">: </v>
      </c>
      <c r="C1220" s="106"/>
      <c r="D1220" s="106"/>
      <c r="E1220" s="108"/>
      <c r="F1220" s="106"/>
      <c r="G1220" s="108"/>
      <c r="H1220" s="107"/>
      <c r="I1220" s="106"/>
      <c r="J1220" s="106"/>
      <c r="K1220" s="104"/>
      <c r="L1220" s="110"/>
      <c r="M1220" s="111"/>
      <c r="N1220" s="105"/>
      <c r="O1220" s="105"/>
      <c r="P1220" s="104"/>
      <c r="Q1220" s="440"/>
      <c r="R1220" s="440"/>
      <c r="S1220" s="64"/>
      <c r="T1220" s="103"/>
      <c r="U1220" s="101" t="str">
        <f t="shared" si="749"/>
        <v/>
      </c>
      <c r="V1220" s="102" t="str">
        <f t="shared" si="750"/>
        <v/>
      </c>
      <c r="W1220" s="101" t="str">
        <f t="shared" si="751"/>
        <v/>
      </c>
      <c r="X1220" s="100" t="str">
        <f t="shared" si="752"/>
        <v/>
      </c>
      <c r="Y1220" s="89"/>
      <c r="Z1220" s="89"/>
      <c r="AB1220" s="63"/>
      <c r="AR1220" s="63"/>
      <c r="AS1220" s="89"/>
      <c r="AT1220" s="89"/>
      <c r="AU1220" s="99"/>
      <c r="AV1220" s="89"/>
      <c r="AW1220" s="98" t="e">
        <f t="shared" si="753"/>
        <v>#REF!</v>
      </c>
      <c r="AX1220" s="98" t="e">
        <f t="shared" si="754"/>
        <v>#REF!</v>
      </c>
      <c r="AY1220" s="89"/>
      <c r="AZ1220" s="98" t="e">
        <f t="shared" si="755"/>
        <v>#REF!</v>
      </c>
      <c r="BA1220" s="98" t="e">
        <f t="shared" si="756"/>
        <v>#REF!</v>
      </c>
      <c r="BB1220" s="89"/>
      <c r="BC1220" s="98" t="e">
        <f t="shared" si="757"/>
        <v>#REF!</v>
      </c>
      <c r="BD1220" s="98" t="e">
        <f t="shared" si="758"/>
        <v>#REF!</v>
      </c>
      <c r="BE1220" s="89"/>
      <c r="BF1220" s="98" t="e">
        <f t="shared" si="759"/>
        <v>#REF!</v>
      </c>
      <c r="BG1220" s="98" t="e">
        <f t="shared" si="760"/>
        <v>#REF!</v>
      </c>
      <c r="BH1220" s="89"/>
      <c r="BI1220" s="98" t="e">
        <f t="shared" si="761"/>
        <v>#REF!</v>
      </c>
      <c r="BJ1220" s="98" t="e">
        <f t="shared" si="762"/>
        <v>#REF!</v>
      </c>
      <c r="BK1220" s="89"/>
      <c r="BL1220" s="98" t="str">
        <f t="shared" si="763"/>
        <v/>
      </c>
      <c r="BM1220" s="98" t="str">
        <f t="shared" si="764"/>
        <v/>
      </c>
      <c r="BN1220" s="89"/>
      <c r="BO1220" s="98" t="str">
        <f t="shared" si="765"/>
        <v/>
      </c>
      <c r="BP1220" s="98" t="str">
        <f t="shared" si="766"/>
        <v/>
      </c>
      <c r="BQ1220" s="89"/>
      <c r="BR1220" s="98" t="str">
        <f t="shared" si="767"/>
        <v/>
      </c>
      <c r="BS1220" s="98" t="str">
        <f t="shared" si="768"/>
        <v/>
      </c>
      <c r="BT1220" s="89"/>
      <c r="BU1220" s="98" t="str">
        <f t="shared" si="769"/>
        <v/>
      </c>
      <c r="BV1220" s="98" t="str">
        <f t="shared" si="770"/>
        <v/>
      </c>
      <c r="BW1220" s="89"/>
      <c r="BX1220" s="63"/>
    </row>
    <row r="1221" spans="1:76" s="59" customFormat="1" x14ac:dyDescent="0.25">
      <c r="A1221" s="83">
        <v>7</v>
      </c>
      <c r="B1221" s="109" t="str">
        <f t="shared" si="748"/>
        <v xml:space="preserve">: </v>
      </c>
      <c r="C1221" s="106"/>
      <c r="D1221" s="106"/>
      <c r="E1221" s="108"/>
      <c r="F1221" s="106"/>
      <c r="G1221" s="108"/>
      <c r="H1221" s="107"/>
      <c r="I1221" s="106"/>
      <c r="J1221" s="106"/>
      <c r="K1221" s="104"/>
      <c r="L1221" s="110"/>
      <c r="M1221" s="111"/>
      <c r="N1221" s="105"/>
      <c r="O1221" s="105"/>
      <c r="P1221" s="104"/>
      <c r="Q1221" s="440"/>
      <c r="R1221" s="440"/>
      <c r="S1221" s="64"/>
      <c r="T1221" s="103"/>
      <c r="U1221" s="101" t="str">
        <f t="shared" si="749"/>
        <v/>
      </c>
      <c r="V1221" s="102" t="str">
        <f t="shared" si="750"/>
        <v/>
      </c>
      <c r="W1221" s="101" t="str">
        <f t="shared" si="751"/>
        <v/>
      </c>
      <c r="X1221" s="100" t="str">
        <f t="shared" si="752"/>
        <v/>
      </c>
      <c r="Y1221" s="89"/>
      <c r="Z1221" s="89"/>
      <c r="AB1221" s="63"/>
      <c r="AR1221" s="63"/>
      <c r="AS1221" s="89"/>
      <c r="AT1221" s="89"/>
      <c r="AU1221" s="99"/>
      <c r="AV1221" s="89"/>
      <c r="AW1221" s="98" t="e">
        <f t="shared" si="753"/>
        <v>#REF!</v>
      </c>
      <c r="AX1221" s="98" t="e">
        <f t="shared" si="754"/>
        <v>#REF!</v>
      </c>
      <c r="AY1221" s="89"/>
      <c r="AZ1221" s="98" t="e">
        <f t="shared" si="755"/>
        <v>#REF!</v>
      </c>
      <c r="BA1221" s="98" t="e">
        <f t="shared" si="756"/>
        <v>#REF!</v>
      </c>
      <c r="BB1221" s="89"/>
      <c r="BC1221" s="98" t="e">
        <f t="shared" si="757"/>
        <v>#REF!</v>
      </c>
      <c r="BD1221" s="98" t="e">
        <f t="shared" si="758"/>
        <v>#REF!</v>
      </c>
      <c r="BE1221" s="89"/>
      <c r="BF1221" s="98" t="e">
        <f t="shared" si="759"/>
        <v>#REF!</v>
      </c>
      <c r="BG1221" s="98" t="e">
        <f t="shared" si="760"/>
        <v>#REF!</v>
      </c>
      <c r="BH1221" s="89"/>
      <c r="BI1221" s="98" t="e">
        <f t="shared" si="761"/>
        <v>#REF!</v>
      </c>
      <c r="BJ1221" s="98" t="e">
        <f t="shared" si="762"/>
        <v>#REF!</v>
      </c>
      <c r="BK1221" s="89"/>
      <c r="BL1221" s="98" t="str">
        <f t="shared" si="763"/>
        <v/>
      </c>
      <c r="BM1221" s="98" t="str">
        <f t="shared" si="764"/>
        <v/>
      </c>
      <c r="BN1221" s="89"/>
      <c r="BO1221" s="98" t="str">
        <f t="shared" si="765"/>
        <v/>
      </c>
      <c r="BP1221" s="98" t="str">
        <f t="shared" si="766"/>
        <v/>
      </c>
      <c r="BQ1221" s="89"/>
      <c r="BR1221" s="98" t="str">
        <f t="shared" si="767"/>
        <v/>
      </c>
      <c r="BS1221" s="98" t="str">
        <f t="shared" si="768"/>
        <v/>
      </c>
      <c r="BT1221" s="89"/>
      <c r="BU1221" s="98" t="str">
        <f t="shared" si="769"/>
        <v/>
      </c>
      <c r="BV1221" s="98" t="str">
        <f t="shared" si="770"/>
        <v/>
      </c>
      <c r="BW1221" s="89"/>
      <c r="BX1221" s="63"/>
    </row>
    <row r="1222" spans="1:76" s="59" customFormat="1" x14ac:dyDescent="0.25">
      <c r="A1222" s="83">
        <v>8</v>
      </c>
      <c r="B1222" s="109" t="str">
        <f t="shared" si="748"/>
        <v xml:space="preserve">: </v>
      </c>
      <c r="C1222" s="106"/>
      <c r="D1222" s="106"/>
      <c r="E1222" s="108"/>
      <c r="F1222" s="106"/>
      <c r="G1222" s="108"/>
      <c r="H1222" s="107"/>
      <c r="I1222" s="106"/>
      <c r="J1222" s="106"/>
      <c r="K1222" s="104"/>
      <c r="L1222" s="110"/>
      <c r="M1222" s="111"/>
      <c r="N1222" s="105"/>
      <c r="O1222" s="105"/>
      <c r="P1222" s="104"/>
      <c r="Q1222" s="440"/>
      <c r="R1222" s="440"/>
      <c r="S1222" s="64"/>
      <c r="T1222" s="103"/>
      <c r="U1222" s="101" t="str">
        <f t="shared" si="749"/>
        <v/>
      </c>
      <c r="V1222" s="102" t="str">
        <f t="shared" si="750"/>
        <v/>
      </c>
      <c r="W1222" s="101" t="str">
        <f t="shared" si="751"/>
        <v/>
      </c>
      <c r="X1222" s="100" t="str">
        <f t="shared" si="752"/>
        <v/>
      </c>
      <c r="Y1222" s="89"/>
      <c r="Z1222" s="89"/>
      <c r="AB1222" s="63"/>
      <c r="AR1222" s="63"/>
      <c r="AS1222" s="89"/>
      <c r="AT1222" s="89"/>
      <c r="AU1222" s="99"/>
      <c r="AV1222" s="89"/>
      <c r="AW1222" s="98" t="e">
        <f t="shared" si="753"/>
        <v>#REF!</v>
      </c>
      <c r="AX1222" s="98" t="e">
        <f t="shared" si="754"/>
        <v>#REF!</v>
      </c>
      <c r="AY1222" s="89"/>
      <c r="AZ1222" s="98" t="e">
        <f t="shared" si="755"/>
        <v>#REF!</v>
      </c>
      <c r="BA1222" s="98" t="e">
        <f t="shared" si="756"/>
        <v>#REF!</v>
      </c>
      <c r="BB1222" s="89"/>
      <c r="BC1222" s="98" t="e">
        <f t="shared" si="757"/>
        <v>#REF!</v>
      </c>
      <c r="BD1222" s="98" t="e">
        <f t="shared" si="758"/>
        <v>#REF!</v>
      </c>
      <c r="BE1222" s="89"/>
      <c r="BF1222" s="98" t="e">
        <f t="shared" si="759"/>
        <v>#REF!</v>
      </c>
      <c r="BG1222" s="98" t="e">
        <f t="shared" si="760"/>
        <v>#REF!</v>
      </c>
      <c r="BH1222" s="89"/>
      <c r="BI1222" s="98" t="e">
        <f t="shared" si="761"/>
        <v>#REF!</v>
      </c>
      <c r="BJ1222" s="98" t="e">
        <f t="shared" si="762"/>
        <v>#REF!</v>
      </c>
      <c r="BK1222" s="89"/>
      <c r="BL1222" s="98" t="str">
        <f t="shared" si="763"/>
        <v/>
      </c>
      <c r="BM1222" s="98" t="str">
        <f t="shared" si="764"/>
        <v/>
      </c>
      <c r="BN1222" s="89"/>
      <c r="BO1222" s="98" t="str">
        <f t="shared" si="765"/>
        <v/>
      </c>
      <c r="BP1222" s="98" t="str">
        <f t="shared" si="766"/>
        <v/>
      </c>
      <c r="BQ1222" s="89"/>
      <c r="BR1222" s="98" t="str">
        <f t="shared" si="767"/>
        <v/>
      </c>
      <c r="BS1222" s="98" t="str">
        <f t="shared" si="768"/>
        <v/>
      </c>
      <c r="BT1222" s="89"/>
      <c r="BU1222" s="98" t="str">
        <f t="shared" si="769"/>
        <v/>
      </c>
      <c r="BV1222" s="98" t="str">
        <f t="shared" si="770"/>
        <v/>
      </c>
      <c r="BW1222" s="89"/>
      <c r="BX1222" s="63"/>
    </row>
    <row r="1223" spans="1:76" s="59" customFormat="1" x14ac:dyDescent="0.25">
      <c r="A1223" s="83">
        <v>9</v>
      </c>
      <c r="B1223" s="109" t="str">
        <f t="shared" si="748"/>
        <v xml:space="preserve">: </v>
      </c>
      <c r="C1223" s="106"/>
      <c r="D1223" s="106"/>
      <c r="E1223" s="108"/>
      <c r="F1223" s="106"/>
      <c r="G1223" s="108"/>
      <c r="H1223" s="107"/>
      <c r="I1223" s="106"/>
      <c r="J1223" s="106"/>
      <c r="K1223" s="104"/>
      <c r="L1223" s="110"/>
      <c r="M1223" s="111"/>
      <c r="N1223" s="105"/>
      <c r="O1223" s="105"/>
      <c r="P1223" s="104"/>
      <c r="Q1223" s="440"/>
      <c r="R1223" s="440"/>
      <c r="S1223" s="64"/>
      <c r="T1223" s="103"/>
      <c r="U1223" s="101" t="str">
        <f t="shared" si="749"/>
        <v/>
      </c>
      <c r="V1223" s="102" t="str">
        <f t="shared" si="750"/>
        <v/>
      </c>
      <c r="W1223" s="101" t="str">
        <f t="shared" si="751"/>
        <v/>
      </c>
      <c r="X1223" s="100" t="str">
        <f t="shared" si="752"/>
        <v/>
      </c>
      <c r="Y1223" s="89"/>
      <c r="Z1223" s="89"/>
      <c r="AB1223" s="63"/>
      <c r="AR1223" s="63"/>
      <c r="AS1223" s="89"/>
      <c r="AT1223" s="89"/>
      <c r="AU1223" s="99"/>
      <c r="AV1223" s="89"/>
      <c r="AW1223" s="98" t="e">
        <f t="shared" si="753"/>
        <v>#REF!</v>
      </c>
      <c r="AX1223" s="98" t="e">
        <f t="shared" si="754"/>
        <v>#REF!</v>
      </c>
      <c r="AY1223" s="89"/>
      <c r="AZ1223" s="98" t="e">
        <f t="shared" si="755"/>
        <v>#REF!</v>
      </c>
      <c r="BA1223" s="98" t="e">
        <f t="shared" si="756"/>
        <v>#REF!</v>
      </c>
      <c r="BB1223" s="89"/>
      <c r="BC1223" s="98" t="e">
        <f t="shared" si="757"/>
        <v>#REF!</v>
      </c>
      <c r="BD1223" s="98" t="e">
        <f t="shared" si="758"/>
        <v>#REF!</v>
      </c>
      <c r="BE1223" s="89"/>
      <c r="BF1223" s="98" t="e">
        <f t="shared" si="759"/>
        <v>#REF!</v>
      </c>
      <c r="BG1223" s="98" t="e">
        <f t="shared" si="760"/>
        <v>#REF!</v>
      </c>
      <c r="BH1223" s="89"/>
      <c r="BI1223" s="98" t="e">
        <f t="shared" si="761"/>
        <v>#REF!</v>
      </c>
      <c r="BJ1223" s="98" t="e">
        <f t="shared" si="762"/>
        <v>#REF!</v>
      </c>
      <c r="BK1223" s="89"/>
      <c r="BL1223" s="98" t="str">
        <f t="shared" si="763"/>
        <v/>
      </c>
      <c r="BM1223" s="98" t="str">
        <f t="shared" si="764"/>
        <v/>
      </c>
      <c r="BN1223" s="89"/>
      <c r="BO1223" s="98" t="str">
        <f t="shared" si="765"/>
        <v/>
      </c>
      <c r="BP1223" s="98" t="str">
        <f t="shared" si="766"/>
        <v/>
      </c>
      <c r="BQ1223" s="89"/>
      <c r="BR1223" s="98" t="str">
        <f t="shared" si="767"/>
        <v/>
      </c>
      <c r="BS1223" s="98" t="str">
        <f t="shared" si="768"/>
        <v/>
      </c>
      <c r="BT1223" s="89"/>
      <c r="BU1223" s="98" t="str">
        <f t="shared" si="769"/>
        <v/>
      </c>
      <c r="BV1223" s="98" t="str">
        <f t="shared" si="770"/>
        <v/>
      </c>
      <c r="BW1223" s="89"/>
      <c r="BX1223" s="63"/>
    </row>
    <row r="1224" spans="1:76" s="59" customFormat="1" x14ac:dyDescent="0.25">
      <c r="A1224" s="83">
        <v>10</v>
      </c>
      <c r="B1224" s="109" t="str">
        <f t="shared" si="748"/>
        <v xml:space="preserve">: </v>
      </c>
      <c r="C1224" s="106"/>
      <c r="D1224" s="106"/>
      <c r="E1224" s="108"/>
      <c r="F1224" s="106"/>
      <c r="G1224" s="108"/>
      <c r="H1224" s="107"/>
      <c r="I1224" s="106"/>
      <c r="J1224" s="106"/>
      <c r="K1224" s="104"/>
      <c r="L1224" s="110"/>
      <c r="M1224" s="111"/>
      <c r="N1224" s="105"/>
      <c r="O1224" s="105"/>
      <c r="P1224" s="104"/>
      <c r="Q1224" s="440"/>
      <c r="R1224" s="440"/>
      <c r="S1224" s="64"/>
      <c r="T1224" s="103"/>
      <c r="U1224" s="101" t="str">
        <f t="shared" si="749"/>
        <v/>
      </c>
      <c r="V1224" s="102" t="str">
        <f t="shared" si="750"/>
        <v/>
      </c>
      <c r="W1224" s="101" t="str">
        <f t="shared" si="751"/>
        <v/>
      </c>
      <c r="X1224" s="100" t="str">
        <f t="shared" si="752"/>
        <v/>
      </c>
      <c r="Y1224" s="89"/>
      <c r="Z1224" s="89"/>
      <c r="AB1224" s="63"/>
      <c r="AR1224" s="63"/>
      <c r="AS1224" s="89"/>
      <c r="AT1224" s="89"/>
      <c r="AU1224" s="99"/>
      <c r="AV1224" s="89"/>
      <c r="AW1224" s="98" t="e">
        <f t="shared" si="753"/>
        <v>#REF!</v>
      </c>
      <c r="AX1224" s="98" t="e">
        <f t="shared" si="754"/>
        <v>#REF!</v>
      </c>
      <c r="AY1224" s="89"/>
      <c r="AZ1224" s="98" t="e">
        <f t="shared" si="755"/>
        <v>#REF!</v>
      </c>
      <c r="BA1224" s="98" t="e">
        <f t="shared" si="756"/>
        <v>#REF!</v>
      </c>
      <c r="BB1224" s="89"/>
      <c r="BC1224" s="98" t="e">
        <f t="shared" si="757"/>
        <v>#REF!</v>
      </c>
      <c r="BD1224" s="98" t="e">
        <f t="shared" si="758"/>
        <v>#REF!</v>
      </c>
      <c r="BE1224" s="89"/>
      <c r="BF1224" s="98" t="e">
        <f t="shared" si="759"/>
        <v>#REF!</v>
      </c>
      <c r="BG1224" s="98" t="e">
        <f t="shared" si="760"/>
        <v>#REF!</v>
      </c>
      <c r="BH1224" s="89"/>
      <c r="BI1224" s="98" t="e">
        <f t="shared" si="761"/>
        <v>#REF!</v>
      </c>
      <c r="BJ1224" s="98" t="e">
        <f t="shared" si="762"/>
        <v>#REF!</v>
      </c>
      <c r="BK1224" s="89"/>
      <c r="BL1224" s="98" t="str">
        <f t="shared" si="763"/>
        <v/>
      </c>
      <c r="BM1224" s="98" t="str">
        <f t="shared" si="764"/>
        <v/>
      </c>
      <c r="BN1224" s="89"/>
      <c r="BO1224" s="98" t="str">
        <f t="shared" si="765"/>
        <v/>
      </c>
      <c r="BP1224" s="98" t="str">
        <f t="shared" si="766"/>
        <v/>
      </c>
      <c r="BQ1224" s="89"/>
      <c r="BR1224" s="98" t="str">
        <f t="shared" si="767"/>
        <v/>
      </c>
      <c r="BS1224" s="98" t="str">
        <f t="shared" si="768"/>
        <v/>
      </c>
      <c r="BT1224" s="89"/>
      <c r="BU1224" s="98" t="str">
        <f t="shared" si="769"/>
        <v/>
      </c>
      <c r="BV1224" s="98" t="str">
        <f t="shared" si="770"/>
        <v/>
      </c>
      <c r="BW1224" s="89"/>
      <c r="BX1224" s="63"/>
    </row>
    <row r="1225" spans="1:76" s="59" customFormat="1" x14ac:dyDescent="0.25">
      <c r="A1225" s="83">
        <v>11</v>
      </c>
      <c r="B1225" s="109" t="str">
        <f t="shared" si="748"/>
        <v xml:space="preserve">: </v>
      </c>
      <c r="C1225" s="106"/>
      <c r="D1225" s="106"/>
      <c r="E1225" s="108"/>
      <c r="F1225" s="106"/>
      <c r="G1225" s="108"/>
      <c r="H1225" s="107"/>
      <c r="I1225" s="106"/>
      <c r="J1225" s="106"/>
      <c r="K1225" s="104"/>
      <c r="L1225" s="110"/>
      <c r="M1225" s="111"/>
      <c r="N1225" s="105"/>
      <c r="O1225" s="105"/>
      <c r="P1225" s="104"/>
      <c r="Q1225" s="440"/>
      <c r="R1225" s="440"/>
      <c r="S1225" s="64"/>
      <c r="T1225" s="103"/>
      <c r="U1225" s="101" t="str">
        <f t="shared" si="749"/>
        <v/>
      </c>
      <c r="V1225" s="102" t="str">
        <f t="shared" si="750"/>
        <v/>
      </c>
      <c r="W1225" s="101" t="str">
        <f t="shared" si="751"/>
        <v/>
      </c>
      <c r="X1225" s="100" t="str">
        <f t="shared" si="752"/>
        <v/>
      </c>
      <c r="Y1225" s="89"/>
      <c r="Z1225" s="89"/>
      <c r="AB1225" s="63"/>
      <c r="AR1225" s="63"/>
      <c r="AS1225" s="89"/>
      <c r="AT1225" s="89"/>
      <c r="AU1225" s="99"/>
      <c r="AV1225" s="89"/>
      <c r="AW1225" s="98" t="e">
        <f t="shared" si="753"/>
        <v>#REF!</v>
      </c>
      <c r="AX1225" s="98" t="e">
        <f t="shared" si="754"/>
        <v>#REF!</v>
      </c>
      <c r="AY1225" s="89"/>
      <c r="AZ1225" s="98" t="e">
        <f t="shared" si="755"/>
        <v>#REF!</v>
      </c>
      <c r="BA1225" s="98" t="e">
        <f t="shared" si="756"/>
        <v>#REF!</v>
      </c>
      <c r="BB1225" s="89"/>
      <c r="BC1225" s="98" t="e">
        <f t="shared" si="757"/>
        <v>#REF!</v>
      </c>
      <c r="BD1225" s="98" t="e">
        <f t="shared" si="758"/>
        <v>#REF!</v>
      </c>
      <c r="BE1225" s="89"/>
      <c r="BF1225" s="98" t="e">
        <f t="shared" si="759"/>
        <v>#REF!</v>
      </c>
      <c r="BG1225" s="98" t="e">
        <f t="shared" si="760"/>
        <v>#REF!</v>
      </c>
      <c r="BH1225" s="89"/>
      <c r="BI1225" s="98" t="e">
        <f t="shared" si="761"/>
        <v>#REF!</v>
      </c>
      <c r="BJ1225" s="98" t="e">
        <f t="shared" si="762"/>
        <v>#REF!</v>
      </c>
      <c r="BK1225" s="89"/>
      <c r="BL1225" s="98" t="str">
        <f t="shared" si="763"/>
        <v/>
      </c>
      <c r="BM1225" s="98" t="str">
        <f t="shared" si="764"/>
        <v/>
      </c>
      <c r="BN1225" s="89"/>
      <c r="BO1225" s="98" t="str">
        <f t="shared" si="765"/>
        <v/>
      </c>
      <c r="BP1225" s="98" t="str">
        <f t="shared" si="766"/>
        <v/>
      </c>
      <c r="BQ1225" s="89"/>
      <c r="BR1225" s="98" t="str">
        <f t="shared" si="767"/>
        <v/>
      </c>
      <c r="BS1225" s="98" t="str">
        <f t="shared" si="768"/>
        <v/>
      </c>
      <c r="BT1225" s="89"/>
      <c r="BU1225" s="98" t="str">
        <f t="shared" si="769"/>
        <v/>
      </c>
      <c r="BV1225" s="98" t="str">
        <f t="shared" si="770"/>
        <v/>
      </c>
      <c r="BW1225" s="89"/>
      <c r="BX1225" s="63"/>
    </row>
    <row r="1226" spans="1:76" s="59" customFormat="1" x14ac:dyDescent="0.25">
      <c r="A1226" s="83">
        <v>12</v>
      </c>
      <c r="B1226" s="109" t="str">
        <f t="shared" si="748"/>
        <v xml:space="preserve">: </v>
      </c>
      <c r="C1226" s="106"/>
      <c r="D1226" s="106"/>
      <c r="E1226" s="108"/>
      <c r="F1226" s="106"/>
      <c r="G1226" s="108"/>
      <c r="H1226" s="107"/>
      <c r="I1226" s="106"/>
      <c r="J1226" s="106"/>
      <c r="K1226" s="104"/>
      <c r="L1226" s="110"/>
      <c r="M1226" s="111"/>
      <c r="N1226" s="105"/>
      <c r="O1226" s="105"/>
      <c r="P1226" s="104"/>
      <c r="Q1226" s="440"/>
      <c r="R1226" s="440"/>
      <c r="S1226" s="64"/>
      <c r="T1226" s="103"/>
      <c r="U1226" s="101" t="str">
        <f t="shared" si="749"/>
        <v/>
      </c>
      <c r="V1226" s="102" t="str">
        <f t="shared" si="750"/>
        <v/>
      </c>
      <c r="W1226" s="101" t="str">
        <f t="shared" si="751"/>
        <v/>
      </c>
      <c r="X1226" s="100" t="str">
        <f t="shared" si="752"/>
        <v/>
      </c>
      <c r="Y1226" s="89"/>
      <c r="Z1226" s="89"/>
      <c r="AB1226" s="63"/>
      <c r="AR1226" s="63"/>
      <c r="AS1226" s="89"/>
      <c r="AT1226" s="89"/>
      <c r="AU1226" s="99"/>
      <c r="AV1226" s="89"/>
      <c r="AW1226" s="98" t="e">
        <f t="shared" si="753"/>
        <v>#REF!</v>
      </c>
      <c r="AX1226" s="98" t="e">
        <f t="shared" si="754"/>
        <v>#REF!</v>
      </c>
      <c r="AY1226" s="89"/>
      <c r="AZ1226" s="98" t="e">
        <f t="shared" si="755"/>
        <v>#REF!</v>
      </c>
      <c r="BA1226" s="98" t="e">
        <f t="shared" si="756"/>
        <v>#REF!</v>
      </c>
      <c r="BB1226" s="89"/>
      <c r="BC1226" s="98" t="e">
        <f t="shared" si="757"/>
        <v>#REF!</v>
      </c>
      <c r="BD1226" s="98" t="e">
        <f t="shared" si="758"/>
        <v>#REF!</v>
      </c>
      <c r="BE1226" s="89"/>
      <c r="BF1226" s="98" t="e">
        <f t="shared" si="759"/>
        <v>#REF!</v>
      </c>
      <c r="BG1226" s="98" t="e">
        <f t="shared" si="760"/>
        <v>#REF!</v>
      </c>
      <c r="BH1226" s="89"/>
      <c r="BI1226" s="98" t="e">
        <f t="shared" si="761"/>
        <v>#REF!</v>
      </c>
      <c r="BJ1226" s="98" t="e">
        <f t="shared" si="762"/>
        <v>#REF!</v>
      </c>
      <c r="BK1226" s="89"/>
      <c r="BL1226" s="98" t="str">
        <f t="shared" si="763"/>
        <v/>
      </c>
      <c r="BM1226" s="98" t="str">
        <f t="shared" si="764"/>
        <v/>
      </c>
      <c r="BN1226" s="89"/>
      <c r="BO1226" s="98" t="str">
        <f t="shared" si="765"/>
        <v/>
      </c>
      <c r="BP1226" s="98" t="str">
        <f t="shared" si="766"/>
        <v/>
      </c>
      <c r="BQ1226" s="89"/>
      <c r="BR1226" s="98" t="str">
        <f t="shared" si="767"/>
        <v/>
      </c>
      <c r="BS1226" s="98" t="str">
        <f t="shared" si="768"/>
        <v/>
      </c>
      <c r="BT1226" s="89"/>
      <c r="BU1226" s="98" t="str">
        <f t="shared" si="769"/>
        <v/>
      </c>
      <c r="BV1226" s="98" t="str">
        <f t="shared" si="770"/>
        <v/>
      </c>
      <c r="BW1226" s="89"/>
      <c r="BX1226" s="63"/>
    </row>
    <row r="1227" spans="1:76" s="59" customFormat="1" x14ac:dyDescent="0.25">
      <c r="A1227" s="83">
        <v>13</v>
      </c>
      <c r="B1227" s="109" t="str">
        <f t="shared" si="748"/>
        <v xml:space="preserve">: </v>
      </c>
      <c r="C1227" s="106"/>
      <c r="D1227" s="106"/>
      <c r="E1227" s="108"/>
      <c r="F1227" s="106"/>
      <c r="G1227" s="108"/>
      <c r="H1227" s="107"/>
      <c r="I1227" s="106"/>
      <c r="J1227" s="106"/>
      <c r="K1227" s="104"/>
      <c r="L1227" s="110"/>
      <c r="M1227" s="104"/>
      <c r="N1227" s="105"/>
      <c r="O1227" s="105"/>
      <c r="P1227" s="104"/>
      <c r="Q1227" s="440"/>
      <c r="R1227" s="440"/>
      <c r="S1227" s="64"/>
      <c r="T1227" s="103"/>
      <c r="U1227" s="101" t="str">
        <f t="shared" si="749"/>
        <v/>
      </c>
      <c r="V1227" s="102" t="str">
        <f t="shared" si="750"/>
        <v/>
      </c>
      <c r="W1227" s="101" t="str">
        <f t="shared" si="751"/>
        <v/>
      </c>
      <c r="X1227" s="100" t="str">
        <f t="shared" si="752"/>
        <v/>
      </c>
      <c r="Y1227" s="89"/>
      <c r="Z1227" s="89"/>
      <c r="AB1227" s="63"/>
      <c r="AR1227" s="63"/>
      <c r="AS1227" s="89"/>
      <c r="AT1227" s="89"/>
      <c r="AU1227" s="99"/>
      <c r="AV1227" s="89"/>
      <c r="AW1227" s="98" t="e">
        <f t="shared" si="753"/>
        <v>#REF!</v>
      </c>
      <c r="AX1227" s="98" t="e">
        <f t="shared" si="754"/>
        <v>#REF!</v>
      </c>
      <c r="AY1227" s="89"/>
      <c r="AZ1227" s="98" t="e">
        <f t="shared" si="755"/>
        <v>#REF!</v>
      </c>
      <c r="BA1227" s="98" t="e">
        <f t="shared" si="756"/>
        <v>#REF!</v>
      </c>
      <c r="BB1227" s="89"/>
      <c r="BC1227" s="98" t="e">
        <f t="shared" si="757"/>
        <v>#REF!</v>
      </c>
      <c r="BD1227" s="98" t="e">
        <f t="shared" si="758"/>
        <v>#REF!</v>
      </c>
      <c r="BE1227" s="89"/>
      <c r="BF1227" s="98" t="e">
        <f t="shared" si="759"/>
        <v>#REF!</v>
      </c>
      <c r="BG1227" s="98" t="e">
        <f t="shared" si="760"/>
        <v>#REF!</v>
      </c>
      <c r="BH1227" s="89"/>
      <c r="BI1227" s="98" t="e">
        <f t="shared" si="761"/>
        <v>#REF!</v>
      </c>
      <c r="BJ1227" s="98" t="e">
        <f t="shared" si="762"/>
        <v>#REF!</v>
      </c>
      <c r="BK1227" s="89"/>
      <c r="BL1227" s="98" t="str">
        <f t="shared" si="763"/>
        <v/>
      </c>
      <c r="BM1227" s="98" t="str">
        <f t="shared" si="764"/>
        <v/>
      </c>
      <c r="BN1227" s="89"/>
      <c r="BO1227" s="98" t="str">
        <f t="shared" si="765"/>
        <v/>
      </c>
      <c r="BP1227" s="98" t="str">
        <f t="shared" si="766"/>
        <v/>
      </c>
      <c r="BQ1227" s="89"/>
      <c r="BR1227" s="98" t="str">
        <f t="shared" si="767"/>
        <v/>
      </c>
      <c r="BS1227" s="98" t="str">
        <f t="shared" si="768"/>
        <v/>
      </c>
      <c r="BT1227" s="89"/>
      <c r="BU1227" s="98" t="str">
        <f t="shared" si="769"/>
        <v/>
      </c>
      <c r="BV1227" s="98" t="str">
        <f t="shared" si="770"/>
        <v/>
      </c>
      <c r="BW1227" s="89"/>
      <c r="BX1227" s="63"/>
    </row>
    <row r="1228" spans="1:76" s="59" customFormat="1" x14ac:dyDescent="0.25">
      <c r="A1228" s="83">
        <v>14</v>
      </c>
      <c r="B1228" s="109" t="str">
        <f t="shared" si="748"/>
        <v xml:space="preserve">: </v>
      </c>
      <c r="C1228" s="106"/>
      <c r="D1228" s="106"/>
      <c r="E1228" s="108"/>
      <c r="F1228" s="106"/>
      <c r="G1228" s="108"/>
      <c r="H1228" s="107"/>
      <c r="I1228" s="106"/>
      <c r="J1228" s="106"/>
      <c r="K1228" s="104"/>
      <c r="L1228" s="110"/>
      <c r="M1228" s="104"/>
      <c r="N1228" s="105"/>
      <c r="O1228" s="105"/>
      <c r="P1228" s="104"/>
      <c r="Q1228" s="440"/>
      <c r="R1228" s="440"/>
      <c r="S1228" s="64"/>
      <c r="T1228" s="103"/>
      <c r="U1228" s="101" t="str">
        <f t="shared" si="749"/>
        <v/>
      </c>
      <c r="V1228" s="102" t="str">
        <f t="shared" si="750"/>
        <v/>
      </c>
      <c r="W1228" s="101" t="str">
        <f t="shared" si="751"/>
        <v/>
      </c>
      <c r="X1228" s="100" t="str">
        <f t="shared" si="752"/>
        <v/>
      </c>
      <c r="Y1228" s="89"/>
      <c r="Z1228" s="89"/>
      <c r="AB1228" s="63"/>
      <c r="AR1228" s="63"/>
      <c r="AS1228" s="89"/>
      <c r="AT1228" s="89"/>
      <c r="AU1228" s="99"/>
      <c r="AV1228" s="89"/>
      <c r="AW1228" s="98" t="e">
        <f t="shared" si="753"/>
        <v>#REF!</v>
      </c>
      <c r="AX1228" s="98" t="e">
        <f t="shared" si="754"/>
        <v>#REF!</v>
      </c>
      <c r="AY1228" s="89"/>
      <c r="AZ1228" s="98" t="e">
        <f t="shared" si="755"/>
        <v>#REF!</v>
      </c>
      <c r="BA1228" s="98" t="e">
        <f t="shared" si="756"/>
        <v>#REF!</v>
      </c>
      <c r="BB1228" s="89"/>
      <c r="BC1228" s="98" t="e">
        <f t="shared" si="757"/>
        <v>#REF!</v>
      </c>
      <c r="BD1228" s="98" t="e">
        <f t="shared" si="758"/>
        <v>#REF!</v>
      </c>
      <c r="BE1228" s="89"/>
      <c r="BF1228" s="98" t="e">
        <f t="shared" si="759"/>
        <v>#REF!</v>
      </c>
      <c r="BG1228" s="98" t="e">
        <f t="shared" si="760"/>
        <v>#REF!</v>
      </c>
      <c r="BH1228" s="89"/>
      <c r="BI1228" s="98" t="e">
        <f t="shared" si="761"/>
        <v>#REF!</v>
      </c>
      <c r="BJ1228" s="98" t="e">
        <f t="shared" si="762"/>
        <v>#REF!</v>
      </c>
      <c r="BK1228" s="89"/>
      <c r="BL1228" s="98" t="str">
        <f t="shared" si="763"/>
        <v/>
      </c>
      <c r="BM1228" s="98" t="str">
        <f t="shared" si="764"/>
        <v/>
      </c>
      <c r="BN1228" s="89"/>
      <c r="BO1228" s="98" t="str">
        <f t="shared" si="765"/>
        <v/>
      </c>
      <c r="BP1228" s="98" t="str">
        <f t="shared" si="766"/>
        <v/>
      </c>
      <c r="BQ1228" s="89"/>
      <c r="BR1228" s="98" t="str">
        <f t="shared" si="767"/>
        <v/>
      </c>
      <c r="BS1228" s="98" t="str">
        <f t="shared" si="768"/>
        <v/>
      </c>
      <c r="BT1228" s="89"/>
      <c r="BU1228" s="98" t="str">
        <f t="shared" si="769"/>
        <v/>
      </c>
      <c r="BV1228" s="98" t="str">
        <f t="shared" si="770"/>
        <v/>
      </c>
      <c r="BW1228" s="89"/>
      <c r="BX1228" s="63"/>
    </row>
    <row r="1229" spans="1:76" s="59" customFormat="1" x14ac:dyDescent="0.25">
      <c r="A1229" s="83">
        <v>15</v>
      </c>
      <c r="B1229" s="109" t="str">
        <f t="shared" si="748"/>
        <v xml:space="preserve">: </v>
      </c>
      <c r="C1229" s="106"/>
      <c r="D1229" s="106"/>
      <c r="E1229" s="108"/>
      <c r="F1229" s="106"/>
      <c r="G1229" s="108"/>
      <c r="H1229" s="107"/>
      <c r="I1229" s="106"/>
      <c r="J1229" s="106"/>
      <c r="K1229" s="104"/>
      <c r="L1229" s="110"/>
      <c r="M1229" s="104"/>
      <c r="N1229" s="105"/>
      <c r="O1229" s="105"/>
      <c r="P1229" s="104"/>
      <c r="Q1229" s="440"/>
      <c r="R1229" s="440"/>
      <c r="S1229" s="64"/>
      <c r="T1229" s="103"/>
      <c r="U1229" s="101" t="str">
        <f t="shared" si="749"/>
        <v/>
      </c>
      <c r="V1229" s="102" t="str">
        <f t="shared" si="750"/>
        <v/>
      </c>
      <c r="W1229" s="101" t="str">
        <f t="shared" si="751"/>
        <v/>
      </c>
      <c r="X1229" s="100" t="str">
        <f t="shared" si="752"/>
        <v/>
      </c>
      <c r="Y1229" s="89"/>
      <c r="Z1229" s="89"/>
      <c r="AB1229" s="63"/>
      <c r="AR1229" s="63"/>
      <c r="AS1229" s="89"/>
      <c r="AT1229" s="89"/>
      <c r="AU1229" s="99"/>
      <c r="AV1229" s="89"/>
      <c r="AW1229" s="98" t="e">
        <f t="shared" si="753"/>
        <v>#REF!</v>
      </c>
      <c r="AX1229" s="98" t="e">
        <f t="shared" si="754"/>
        <v>#REF!</v>
      </c>
      <c r="AY1229" s="89"/>
      <c r="AZ1229" s="98" t="e">
        <f t="shared" si="755"/>
        <v>#REF!</v>
      </c>
      <c r="BA1229" s="98" t="e">
        <f t="shared" si="756"/>
        <v>#REF!</v>
      </c>
      <c r="BB1229" s="89"/>
      <c r="BC1229" s="98" t="e">
        <f t="shared" si="757"/>
        <v>#REF!</v>
      </c>
      <c r="BD1229" s="98" t="e">
        <f t="shared" si="758"/>
        <v>#REF!</v>
      </c>
      <c r="BE1229" s="89"/>
      <c r="BF1229" s="98" t="e">
        <f t="shared" si="759"/>
        <v>#REF!</v>
      </c>
      <c r="BG1229" s="98" t="e">
        <f t="shared" si="760"/>
        <v>#REF!</v>
      </c>
      <c r="BH1229" s="89"/>
      <c r="BI1229" s="98" t="e">
        <f t="shared" si="761"/>
        <v>#REF!</v>
      </c>
      <c r="BJ1229" s="98" t="e">
        <f t="shared" si="762"/>
        <v>#REF!</v>
      </c>
      <c r="BK1229" s="89"/>
      <c r="BL1229" s="98" t="str">
        <f t="shared" si="763"/>
        <v/>
      </c>
      <c r="BM1229" s="98" t="str">
        <f t="shared" si="764"/>
        <v/>
      </c>
      <c r="BN1229" s="89"/>
      <c r="BO1229" s="98" t="str">
        <f t="shared" si="765"/>
        <v/>
      </c>
      <c r="BP1229" s="98" t="str">
        <f t="shared" si="766"/>
        <v/>
      </c>
      <c r="BQ1229" s="89"/>
      <c r="BR1229" s="98" t="str">
        <f t="shared" si="767"/>
        <v/>
      </c>
      <c r="BS1229" s="98" t="str">
        <f t="shared" si="768"/>
        <v/>
      </c>
      <c r="BT1229" s="89"/>
      <c r="BU1229" s="98" t="str">
        <f t="shared" si="769"/>
        <v/>
      </c>
      <c r="BV1229" s="98" t="str">
        <f t="shared" si="770"/>
        <v/>
      </c>
      <c r="BW1229" s="89"/>
      <c r="BX1229" s="63"/>
    </row>
    <row r="1230" spans="1:76" s="59" customFormat="1" x14ac:dyDescent="0.25">
      <c r="A1230" s="83">
        <v>16</v>
      </c>
      <c r="B1230" s="109" t="str">
        <f t="shared" si="748"/>
        <v xml:space="preserve">: </v>
      </c>
      <c r="C1230" s="106"/>
      <c r="D1230" s="106"/>
      <c r="E1230" s="108"/>
      <c r="F1230" s="106"/>
      <c r="G1230" s="108"/>
      <c r="H1230" s="107"/>
      <c r="I1230" s="106"/>
      <c r="J1230" s="106"/>
      <c r="K1230" s="104"/>
      <c r="L1230" s="110"/>
      <c r="M1230" s="104"/>
      <c r="N1230" s="105"/>
      <c r="O1230" s="105"/>
      <c r="P1230" s="104"/>
      <c r="Q1230" s="440"/>
      <c r="R1230" s="440"/>
      <c r="S1230" s="64"/>
      <c r="T1230" s="103"/>
      <c r="U1230" s="101" t="str">
        <f t="shared" si="749"/>
        <v/>
      </c>
      <c r="V1230" s="102" t="str">
        <f t="shared" si="750"/>
        <v/>
      </c>
      <c r="W1230" s="101" t="str">
        <f t="shared" si="751"/>
        <v/>
      </c>
      <c r="X1230" s="100" t="str">
        <f t="shared" si="752"/>
        <v/>
      </c>
      <c r="Y1230" s="89"/>
      <c r="Z1230" s="89"/>
      <c r="AB1230" s="63"/>
      <c r="AR1230" s="63"/>
      <c r="AS1230" s="89"/>
      <c r="AT1230" s="89"/>
      <c r="AU1230" s="99"/>
      <c r="AV1230" s="89"/>
      <c r="AW1230" s="98" t="e">
        <f t="shared" si="753"/>
        <v>#REF!</v>
      </c>
      <c r="AX1230" s="98" t="e">
        <f t="shared" si="754"/>
        <v>#REF!</v>
      </c>
      <c r="AY1230" s="89"/>
      <c r="AZ1230" s="98" t="e">
        <f t="shared" si="755"/>
        <v>#REF!</v>
      </c>
      <c r="BA1230" s="98" t="e">
        <f t="shared" si="756"/>
        <v>#REF!</v>
      </c>
      <c r="BB1230" s="89"/>
      <c r="BC1230" s="98" t="e">
        <f t="shared" si="757"/>
        <v>#REF!</v>
      </c>
      <c r="BD1230" s="98" t="e">
        <f t="shared" si="758"/>
        <v>#REF!</v>
      </c>
      <c r="BE1230" s="89"/>
      <c r="BF1230" s="98" t="e">
        <f t="shared" si="759"/>
        <v>#REF!</v>
      </c>
      <c r="BG1230" s="98" t="e">
        <f t="shared" si="760"/>
        <v>#REF!</v>
      </c>
      <c r="BH1230" s="89"/>
      <c r="BI1230" s="98" t="e">
        <f t="shared" si="761"/>
        <v>#REF!</v>
      </c>
      <c r="BJ1230" s="98" t="e">
        <f t="shared" si="762"/>
        <v>#REF!</v>
      </c>
      <c r="BK1230" s="89"/>
      <c r="BL1230" s="98" t="str">
        <f t="shared" si="763"/>
        <v/>
      </c>
      <c r="BM1230" s="98" t="str">
        <f t="shared" si="764"/>
        <v/>
      </c>
      <c r="BN1230" s="89"/>
      <c r="BO1230" s="98" t="str">
        <f t="shared" si="765"/>
        <v/>
      </c>
      <c r="BP1230" s="98" t="str">
        <f t="shared" si="766"/>
        <v/>
      </c>
      <c r="BQ1230" s="89"/>
      <c r="BR1230" s="98" t="str">
        <f t="shared" si="767"/>
        <v/>
      </c>
      <c r="BS1230" s="98" t="str">
        <f t="shared" si="768"/>
        <v/>
      </c>
      <c r="BT1230" s="89"/>
      <c r="BU1230" s="98" t="str">
        <f t="shared" si="769"/>
        <v/>
      </c>
      <c r="BV1230" s="98" t="str">
        <f t="shared" si="770"/>
        <v/>
      </c>
      <c r="BW1230" s="89"/>
      <c r="BX1230" s="63"/>
    </row>
    <row r="1231" spans="1:76" s="59" customFormat="1" x14ac:dyDescent="0.25">
      <c r="A1231" s="83">
        <v>17</v>
      </c>
      <c r="B1231" s="109" t="str">
        <f t="shared" si="748"/>
        <v xml:space="preserve">: </v>
      </c>
      <c r="C1231" s="106"/>
      <c r="D1231" s="106"/>
      <c r="E1231" s="108"/>
      <c r="F1231" s="106"/>
      <c r="G1231" s="108"/>
      <c r="H1231" s="107"/>
      <c r="I1231" s="106"/>
      <c r="J1231" s="106"/>
      <c r="K1231" s="104"/>
      <c r="L1231" s="110"/>
      <c r="M1231" s="104"/>
      <c r="N1231" s="105"/>
      <c r="O1231" s="105"/>
      <c r="P1231" s="104"/>
      <c r="Q1231" s="440"/>
      <c r="R1231" s="440"/>
      <c r="S1231" s="64"/>
      <c r="T1231" s="103"/>
      <c r="U1231" s="101" t="str">
        <f t="shared" si="749"/>
        <v/>
      </c>
      <c r="V1231" s="102" t="str">
        <f t="shared" si="750"/>
        <v/>
      </c>
      <c r="W1231" s="101" t="str">
        <f t="shared" si="751"/>
        <v/>
      </c>
      <c r="X1231" s="100" t="str">
        <f t="shared" si="752"/>
        <v/>
      </c>
      <c r="Y1231" s="89"/>
      <c r="Z1231" s="89"/>
      <c r="AB1231" s="63"/>
      <c r="AR1231" s="63"/>
      <c r="AS1231" s="89"/>
      <c r="AT1231" s="89"/>
      <c r="AU1231" s="99"/>
      <c r="AV1231" s="89"/>
      <c r="AW1231" s="98" t="e">
        <f t="shared" si="753"/>
        <v>#REF!</v>
      </c>
      <c r="AX1231" s="98" t="e">
        <f t="shared" si="754"/>
        <v>#REF!</v>
      </c>
      <c r="AY1231" s="89"/>
      <c r="AZ1231" s="98" t="e">
        <f t="shared" si="755"/>
        <v>#REF!</v>
      </c>
      <c r="BA1231" s="98" t="e">
        <f t="shared" si="756"/>
        <v>#REF!</v>
      </c>
      <c r="BB1231" s="89"/>
      <c r="BC1231" s="98" t="e">
        <f t="shared" si="757"/>
        <v>#REF!</v>
      </c>
      <c r="BD1231" s="98" t="e">
        <f t="shared" si="758"/>
        <v>#REF!</v>
      </c>
      <c r="BE1231" s="89"/>
      <c r="BF1231" s="98" t="e">
        <f t="shared" si="759"/>
        <v>#REF!</v>
      </c>
      <c r="BG1231" s="98" t="e">
        <f t="shared" si="760"/>
        <v>#REF!</v>
      </c>
      <c r="BH1231" s="89"/>
      <c r="BI1231" s="98" t="e">
        <f t="shared" si="761"/>
        <v>#REF!</v>
      </c>
      <c r="BJ1231" s="98" t="e">
        <f t="shared" si="762"/>
        <v>#REF!</v>
      </c>
      <c r="BK1231" s="89"/>
      <c r="BL1231" s="98" t="str">
        <f t="shared" si="763"/>
        <v/>
      </c>
      <c r="BM1231" s="98" t="str">
        <f t="shared" si="764"/>
        <v/>
      </c>
      <c r="BN1231" s="89"/>
      <c r="BO1231" s="98" t="str">
        <f t="shared" si="765"/>
        <v/>
      </c>
      <c r="BP1231" s="98" t="str">
        <f t="shared" si="766"/>
        <v/>
      </c>
      <c r="BQ1231" s="89"/>
      <c r="BR1231" s="98" t="str">
        <f t="shared" si="767"/>
        <v/>
      </c>
      <c r="BS1231" s="98" t="str">
        <f t="shared" si="768"/>
        <v/>
      </c>
      <c r="BT1231" s="89"/>
      <c r="BU1231" s="98" t="str">
        <f t="shared" si="769"/>
        <v/>
      </c>
      <c r="BV1231" s="98" t="str">
        <f t="shared" si="770"/>
        <v/>
      </c>
      <c r="BW1231" s="89"/>
      <c r="BX1231" s="63"/>
    </row>
    <row r="1232" spans="1:76" s="59" customFormat="1" x14ac:dyDescent="0.25">
      <c r="A1232" s="83">
        <v>18</v>
      </c>
      <c r="B1232" s="109" t="str">
        <f t="shared" si="748"/>
        <v xml:space="preserve">: </v>
      </c>
      <c r="C1232" s="106"/>
      <c r="D1232" s="106"/>
      <c r="E1232" s="108"/>
      <c r="F1232" s="106"/>
      <c r="G1232" s="108"/>
      <c r="H1232" s="107"/>
      <c r="I1232" s="106"/>
      <c r="J1232" s="106"/>
      <c r="K1232" s="104"/>
      <c r="L1232" s="104"/>
      <c r="M1232" s="104"/>
      <c r="N1232" s="105"/>
      <c r="O1232" s="105"/>
      <c r="P1232" s="104"/>
      <c r="Q1232" s="440"/>
      <c r="R1232" s="440"/>
      <c r="S1232" s="64"/>
      <c r="T1232" s="103"/>
      <c r="U1232" s="101" t="str">
        <f t="shared" si="749"/>
        <v/>
      </c>
      <c r="V1232" s="102" t="str">
        <f t="shared" si="750"/>
        <v/>
      </c>
      <c r="W1232" s="101" t="str">
        <f t="shared" si="751"/>
        <v/>
      </c>
      <c r="X1232" s="100" t="str">
        <f t="shared" si="752"/>
        <v/>
      </c>
      <c r="Y1232" s="89"/>
      <c r="Z1232" s="89"/>
      <c r="AB1232" s="63"/>
      <c r="AR1232" s="63"/>
      <c r="AS1232" s="89"/>
      <c r="AT1232" s="89"/>
      <c r="AU1232" s="99"/>
      <c r="AV1232" s="89"/>
      <c r="AW1232" s="98" t="e">
        <f t="shared" si="753"/>
        <v>#REF!</v>
      </c>
      <c r="AX1232" s="98" t="e">
        <f t="shared" si="754"/>
        <v>#REF!</v>
      </c>
      <c r="AY1232" s="89"/>
      <c r="AZ1232" s="98" t="e">
        <f t="shared" si="755"/>
        <v>#REF!</v>
      </c>
      <c r="BA1232" s="98" t="e">
        <f t="shared" si="756"/>
        <v>#REF!</v>
      </c>
      <c r="BB1232" s="89"/>
      <c r="BC1232" s="98" t="e">
        <f t="shared" si="757"/>
        <v>#REF!</v>
      </c>
      <c r="BD1232" s="98" t="e">
        <f t="shared" si="758"/>
        <v>#REF!</v>
      </c>
      <c r="BE1232" s="89"/>
      <c r="BF1232" s="98" t="e">
        <f t="shared" si="759"/>
        <v>#REF!</v>
      </c>
      <c r="BG1232" s="98" t="e">
        <f t="shared" si="760"/>
        <v>#REF!</v>
      </c>
      <c r="BH1232" s="89"/>
      <c r="BI1232" s="98" t="e">
        <f t="shared" si="761"/>
        <v>#REF!</v>
      </c>
      <c r="BJ1232" s="98" t="e">
        <f t="shared" si="762"/>
        <v>#REF!</v>
      </c>
      <c r="BK1232" s="89"/>
      <c r="BL1232" s="98" t="str">
        <f t="shared" si="763"/>
        <v/>
      </c>
      <c r="BM1232" s="98" t="str">
        <f t="shared" si="764"/>
        <v/>
      </c>
      <c r="BN1232" s="89"/>
      <c r="BO1232" s="98" t="str">
        <f t="shared" si="765"/>
        <v/>
      </c>
      <c r="BP1232" s="98" t="str">
        <f t="shared" si="766"/>
        <v/>
      </c>
      <c r="BQ1232" s="89"/>
      <c r="BR1232" s="98" t="str">
        <f t="shared" si="767"/>
        <v/>
      </c>
      <c r="BS1232" s="98" t="str">
        <f t="shared" si="768"/>
        <v/>
      </c>
      <c r="BT1232" s="89"/>
      <c r="BU1232" s="98" t="str">
        <f t="shared" si="769"/>
        <v/>
      </c>
      <c r="BV1232" s="98" t="str">
        <f t="shared" si="770"/>
        <v/>
      </c>
      <c r="BW1232" s="89"/>
      <c r="BX1232" s="63"/>
    </row>
    <row r="1233" spans="1:76" s="59" customFormat="1" x14ac:dyDescent="0.25">
      <c r="A1233" s="83">
        <v>19</v>
      </c>
      <c r="B1233" s="109" t="str">
        <f t="shared" si="748"/>
        <v xml:space="preserve">: </v>
      </c>
      <c r="C1233" s="106"/>
      <c r="D1233" s="106"/>
      <c r="E1233" s="108"/>
      <c r="F1233" s="106"/>
      <c r="G1233" s="108"/>
      <c r="H1233" s="107"/>
      <c r="I1233" s="106"/>
      <c r="J1233" s="106"/>
      <c r="K1233" s="104"/>
      <c r="L1233" s="104"/>
      <c r="M1233" s="104"/>
      <c r="N1233" s="105"/>
      <c r="O1233" s="105"/>
      <c r="P1233" s="104"/>
      <c r="Q1233" s="440"/>
      <c r="R1233" s="440"/>
      <c r="S1233" s="64"/>
      <c r="T1233" s="103"/>
      <c r="U1233" s="101" t="str">
        <f t="shared" si="749"/>
        <v/>
      </c>
      <c r="V1233" s="102" t="str">
        <f t="shared" si="750"/>
        <v/>
      </c>
      <c r="W1233" s="101" t="str">
        <f t="shared" si="751"/>
        <v/>
      </c>
      <c r="X1233" s="100" t="str">
        <f t="shared" si="752"/>
        <v/>
      </c>
      <c r="Y1233" s="89"/>
      <c r="Z1233" s="89"/>
      <c r="AB1233" s="63"/>
      <c r="AR1233" s="63"/>
      <c r="AS1233" s="89"/>
      <c r="AT1233" s="89"/>
      <c r="AU1233" s="99"/>
      <c r="AV1233" s="89"/>
      <c r="AW1233" s="98" t="e">
        <f t="shared" si="753"/>
        <v>#REF!</v>
      </c>
      <c r="AX1233" s="98" t="e">
        <f t="shared" si="754"/>
        <v>#REF!</v>
      </c>
      <c r="AY1233" s="89"/>
      <c r="AZ1233" s="98" t="e">
        <f t="shared" si="755"/>
        <v>#REF!</v>
      </c>
      <c r="BA1233" s="98" t="e">
        <f t="shared" si="756"/>
        <v>#REF!</v>
      </c>
      <c r="BB1233" s="89"/>
      <c r="BC1233" s="98" t="e">
        <f t="shared" si="757"/>
        <v>#REF!</v>
      </c>
      <c r="BD1233" s="98" t="e">
        <f t="shared" si="758"/>
        <v>#REF!</v>
      </c>
      <c r="BE1233" s="89"/>
      <c r="BF1233" s="98" t="e">
        <f t="shared" si="759"/>
        <v>#REF!</v>
      </c>
      <c r="BG1233" s="98" t="e">
        <f t="shared" si="760"/>
        <v>#REF!</v>
      </c>
      <c r="BH1233" s="89"/>
      <c r="BI1233" s="98" t="e">
        <f t="shared" si="761"/>
        <v>#REF!</v>
      </c>
      <c r="BJ1233" s="98" t="e">
        <f t="shared" si="762"/>
        <v>#REF!</v>
      </c>
      <c r="BK1233" s="89"/>
      <c r="BL1233" s="98" t="str">
        <f t="shared" si="763"/>
        <v/>
      </c>
      <c r="BM1233" s="98" t="str">
        <f t="shared" si="764"/>
        <v/>
      </c>
      <c r="BN1233" s="89"/>
      <c r="BO1233" s="98" t="str">
        <f t="shared" si="765"/>
        <v/>
      </c>
      <c r="BP1233" s="98" t="str">
        <f t="shared" si="766"/>
        <v/>
      </c>
      <c r="BQ1233" s="89"/>
      <c r="BR1233" s="98" t="str">
        <f t="shared" si="767"/>
        <v/>
      </c>
      <c r="BS1233" s="98" t="str">
        <f t="shared" si="768"/>
        <v/>
      </c>
      <c r="BT1233" s="89"/>
      <c r="BU1233" s="98" t="str">
        <f t="shared" si="769"/>
        <v/>
      </c>
      <c r="BV1233" s="98" t="str">
        <f t="shared" si="770"/>
        <v/>
      </c>
      <c r="BW1233" s="89"/>
      <c r="BX1233" s="63"/>
    </row>
    <row r="1234" spans="1:76" s="59" customFormat="1" x14ac:dyDescent="0.25">
      <c r="A1234" s="83">
        <v>20</v>
      </c>
      <c r="B1234" s="109" t="str">
        <f t="shared" si="748"/>
        <v xml:space="preserve">: </v>
      </c>
      <c r="C1234" s="106"/>
      <c r="D1234" s="106"/>
      <c r="E1234" s="108"/>
      <c r="F1234" s="106"/>
      <c r="G1234" s="108"/>
      <c r="H1234" s="107"/>
      <c r="I1234" s="106"/>
      <c r="J1234" s="106"/>
      <c r="K1234" s="104"/>
      <c r="L1234" s="104"/>
      <c r="M1234" s="104"/>
      <c r="N1234" s="105"/>
      <c r="O1234" s="105"/>
      <c r="P1234" s="104"/>
      <c r="Q1234" s="440"/>
      <c r="R1234" s="440"/>
      <c r="S1234" s="64"/>
      <c r="T1234" s="103"/>
      <c r="U1234" s="101" t="str">
        <f t="shared" si="749"/>
        <v/>
      </c>
      <c r="V1234" s="102" t="str">
        <f t="shared" si="750"/>
        <v/>
      </c>
      <c r="W1234" s="101" t="str">
        <f t="shared" si="751"/>
        <v/>
      </c>
      <c r="X1234" s="100" t="str">
        <f t="shared" si="752"/>
        <v/>
      </c>
      <c r="Y1234" s="89"/>
      <c r="Z1234" s="89"/>
      <c r="AB1234" s="63"/>
      <c r="AR1234" s="63"/>
      <c r="AS1234" s="89"/>
      <c r="AT1234" s="89"/>
      <c r="AU1234" s="99"/>
      <c r="AV1234" s="89"/>
      <c r="AW1234" s="98" t="e">
        <f t="shared" si="753"/>
        <v>#REF!</v>
      </c>
      <c r="AX1234" s="98" t="e">
        <f t="shared" si="754"/>
        <v>#REF!</v>
      </c>
      <c r="AY1234" s="89"/>
      <c r="AZ1234" s="98" t="e">
        <f t="shared" si="755"/>
        <v>#REF!</v>
      </c>
      <c r="BA1234" s="98" t="e">
        <f t="shared" si="756"/>
        <v>#REF!</v>
      </c>
      <c r="BB1234" s="89"/>
      <c r="BC1234" s="98" t="e">
        <f t="shared" si="757"/>
        <v>#REF!</v>
      </c>
      <c r="BD1234" s="98" t="e">
        <f t="shared" si="758"/>
        <v>#REF!</v>
      </c>
      <c r="BE1234" s="89"/>
      <c r="BF1234" s="98" t="e">
        <f t="shared" si="759"/>
        <v>#REF!</v>
      </c>
      <c r="BG1234" s="98" t="e">
        <f t="shared" si="760"/>
        <v>#REF!</v>
      </c>
      <c r="BH1234" s="89"/>
      <c r="BI1234" s="98" t="e">
        <f t="shared" si="761"/>
        <v>#REF!</v>
      </c>
      <c r="BJ1234" s="98" t="e">
        <f t="shared" si="762"/>
        <v>#REF!</v>
      </c>
      <c r="BK1234" s="89"/>
      <c r="BL1234" s="98" t="str">
        <f t="shared" si="763"/>
        <v/>
      </c>
      <c r="BM1234" s="98" t="str">
        <f t="shared" si="764"/>
        <v/>
      </c>
      <c r="BN1234" s="89"/>
      <c r="BO1234" s="98" t="str">
        <f t="shared" si="765"/>
        <v/>
      </c>
      <c r="BP1234" s="98" t="str">
        <f t="shared" si="766"/>
        <v/>
      </c>
      <c r="BQ1234" s="89"/>
      <c r="BR1234" s="98" t="str">
        <f t="shared" si="767"/>
        <v/>
      </c>
      <c r="BS1234" s="98" t="str">
        <f t="shared" si="768"/>
        <v/>
      </c>
      <c r="BT1234" s="89"/>
      <c r="BU1234" s="98" t="str">
        <f t="shared" si="769"/>
        <v/>
      </c>
      <c r="BV1234" s="98" t="str">
        <f t="shared" si="770"/>
        <v/>
      </c>
      <c r="BW1234" s="89"/>
      <c r="BX1234" s="63"/>
    </row>
    <row r="1235" spans="1:76" s="59" customFormat="1" x14ac:dyDescent="0.25">
      <c r="A1235" s="83"/>
      <c r="B1235" s="91" t="s">
        <v>64</v>
      </c>
      <c r="C1235" s="92"/>
      <c r="D1235" s="92"/>
      <c r="E1235" s="92"/>
      <c r="F1235" s="92"/>
      <c r="G1235" s="92"/>
      <c r="I1235" s="89"/>
      <c r="J1235" s="94"/>
      <c r="K1235" s="64"/>
      <c r="L1235" s="64"/>
      <c r="M1235" s="64" t="s">
        <v>63</v>
      </c>
      <c r="N1235" s="64"/>
      <c r="O1235" s="64"/>
      <c r="P1235" s="64"/>
      <c r="Q1235" s="64"/>
      <c r="R1235" s="64"/>
      <c r="S1235" s="64"/>
      <c r="T1235" s="94" t="s">
        <v>62</v>
      </c>
      <c r="U1235" s="97" t="e">
        <f>AVERAGE(U1215:U1234)</f>
        <v>#DIV/0!</v>
      </c>
      <c r="V1235" s="97" t="e">
        <f>IF(U1243="Y",SUM(V1215:V1234)/SUM(O1215:O1234),AVERAGE(V1215:V1234))</f>
        <v>#DIV/0!</v>
      </c>
      <c r="W1235" s="96" t="e">
        <f>SUM(W1215:W1234)/SUM(O1215:O1234)</f>
        <v>#DIV/0!</v>
      </c>
      <c r="X1235" s="89"/>
      <c r="Y1235" s="89"/>
      <c r="Z1235" s="89"/>
      <c r="AB1235" s="95"/>
      <c r="AR1235" s="63"/>
      <c r="AS1235" s="89"/>
      <c r="AT1235" s="89"/>
      <c r="AU1235" s="89"/>
      <c r="AV1235" s="94" t="s">
        <v>62</v>
      </c>
      <c r="AW1235" s="93" t="e">
        <f>AVERAGE(AW1215:AW1234)</f>
        <v>#REF!</v>
      </c>
      <c r="AX1235" s="93" t="e">
        <f>SUM(AX1215:AX1234)/COUNTIF(AX1215:AX1234,"&gt;0")</f>
        <v>#REF!</v>
      </c>
      <c r="AY1235" s="89"/>
      <c r="AZ1235" s="93" t="e">
        <f>AVERAGE(AZ1215:AZ1234)</f>
        <v>#REF!</v>
      </c>
      <c r="BA1235" s="93" t="e">
        <f>SUM(BA1215:BA1234)/COUNTIF(BA1215:BA1234,"&gt;0")</f>
        <v>#REF!</v>
      </c>
      <c r="BB1235" s="89"/>
      <c r="BC1235" s="93" t="e">
        <f>AVERAGE(BC1215:BC1234)</f>
        <v>#REF!</v>
      </c>
      <c r="BD1235" s="93" t="e">
        <f>SUM(BD1215:BD1234)/COUNTIF(BD1215:BD1234,"&gt;0")</f>
        <v>#REF!</v>
      </c>
      <c r="BE1235" s="89"/>
      <c r="BF1235" s="93" t="e">
        <f>AVERAGE(BF1215:BF1234)</f>
        <v>#REF!</v>
      </c>
      <c r="BG1235" s="93" t="e">
        <f>SUM(BG1215:BG1234)/COUNTIF(BG1215:BG1234,"&gt;0")</f>
        <v>#REF!</v>
      </c>
      <c r="BH1235" s="89"/>
      <c r="BI1235" s="93" t="e">
        <f>AVERAGE(BI1215:BI1234)</f>
        <v>#REF!</v>
      </c>
      <c r="BJ1235" s="93" t="e">
        <f>SUM(BJ1215:BJ1234)/COUNTIF(BJ1215:BJ1234,"&gt;0")</f>
        <v>#REF!</v>
      </c>
      <c r="BK1235" s="94"/>
      <c r="BL1235" s="93" t="e">
        <f>AVERAGE(BL1215:BL1234)</f>
        <v>#DIV/0!</v>
      </c>
      <c r="BM1235" s="93" t="e">
        <f>SUM(BM1215:BM1234)/COUNTIF(BM1215:BM1234,"&gt;0")</f>
        <v>#DIV/0!</v>
      </c>
      <c r="BN1235" s="89"/>
      <c r="BO1235" s="93" t="e">
        <f>AVERAGE(BO1215:BO1234)</f>
        <v>#DIV/0!</v>
      </c>
      <c r="BP1235" s="93" t="e">
        <f>SUM(BP1215:BP1234)/COUNTIF(BP1215:BP1234,"&gt;0")</f>
        <v>#DIV/0!</v>
      </c>
      <c r="BQ1235" s="89"/>
      <c r="BR1235" s="93" t="e">
        <f>AVERAGE(BR1215:BR1234)</f>
        <v>#DIV/0!</v>
      </c>
      <c r="BS1235" s="93" t="e">
        <f>SUM(BS1215:BS1234)/COUNTIF(BS1215:BS1234,"&gt;0")</f>
        <v>#DIV/0!</v>
      </c>
      <c r="BT1235" s="89"/>
      <c r="BU1235" s="93" t="e">
        <f>AVERAGE(BU1215:BU1234)</f>
        <v>#DIV/0!</v>
      </c>
      <c r="BV1235" s="93" t="e">
        <f>SUM(BV1215:BV1234)/COUNTIF(BV1215:BV1234,"&gt;0")</f>
        <v>#DIV/0!</v>
      </c>
      <c r="BW1235" s="89"/>
      <c r="BX1235" s="63"/>
    </row>
    <row r="1236" spans="1:76" s="59" customFormat="1" x14ac:dyDescent="0.25">
      <c r="A1236" s="83"/>
      <c r="B1236" s="91" t="s">
        <v>61</v>
      </c>
      <c r="C1236" s="92" t="s">
        <v>60</v>
      </c>
      <c r="D1236" s="398"/>
      <c r="E1236" s="399"/>
      <c r="F1236" s="399"/>
      <c r="G1236" s="399"/>
      <c r="H1236" s="399"/>
      <c r="I1236" s="399"/>
      <c r="J1236" s="399"/>
      <c r="K1236" s="400"/>
      <c r="L1236" s="64"/>
      <c r="M1236" s="64"/>
      <c r="N1236" s="64"/>
      <c r="O1236" s="64"/>
      <c r="P1236" s="64"/>
      <c r="Q1236" s="64"/>
      <c r="R1236" s="64"/>
      <c r="S1236" s="64"/>
      <c r="T1236" s="77" t="s">
        <v>57</v>
      </c>
      <c r="U1236" s="88" t="e">
        <f>U1235+X1236*U1239</f>
        <v>#DIV/0!</v>
      </c>
      <c r="V1236" s="88" t="e">
        <f>V1235+X1236*V1239</f>
        <v>#DIV/0!</v>
      </c>
      <c r="W1236" s="88" t="e">
        <f>W1235+X1236*W1239</f>
        <v>#DIV/0!</v>
      </c>
      <c r="X1236" s="86">
        <v>1</v>
      </c>
      <c r="Y1236" s="64" t="s">
        <v>59</v>
      </c>
      <c r="Z1236" s="89"/>
      <c r="AA1236" s="89" t="s">
        <v>58</v>
      </c>
      <c r="AB1236" s="87"/>
      <c r="AR1236" s="63"/>
      <c r="AS1236" s="89"/>
      <c r="AT1236" s="89"/>
      <c r="AU1236" s="89"/>
      <c r="AV1236" s="77" t="s">
        <v>57</v>
      </c>
      <c r="AW1236" s="76" t="e">
        <f>AW1235+(AW1241*AW1238)</f>
        <v>#REF!</v>
      </c>
      <c r="AX1236" s="76" t="e">
        <f>AX1235+(AX1241*AW1238)</f>
        <v>#REF!</v>
      </c>
      <c r="AY1236" s="89"/>
      <c r="AZ1236" s="76" t="e">
        <f>AZ1235+(AZ1241*AZ1238)</f>
        <v>#REF!</v>
      </c>
      <c r="BA1236" s="76" t="e">
        <f>BA1235+(BA1241*AZ1238)</f>
        <v>#REF!</v>
      </c>
      <c r="BB1236" s="89"/>
      <c r="BC1236" s="76" t="e">
        <f>BC1235+(BC1241*BC1238)</f>
        <v>#REF!</v>
      </c>
      <c r="BD1236" s="76" t="e">
        <f>BD1235+(BD1241*BC1238)</f>
        <v>#REF!</v>
      </c>
      <c r="BE1236" s="89"/>
      <c r="BF1236" s="76" t="e">
        <f>BF1235+(BF1241*BF1238)</f>
        <v>#REF!</v>
      </c>
      <c r="BG1236" s="76" t="e">
        <f>BG1235+(BG1241*BF1238)</f>
        <v>#REF!</v>
      </c>
      <c r="BH1236" s="89"/>
      <c r="BI1236" s="76" t="e">
        <f>BI1235+(BI1241*BI1238)</f>
        <v>#REF!</v>
      </c>
      <c r="BJ1236" s="76" t="e">
        <f>BJ1235+(BJ1241*BI1238)</f>
        <v>#REF!</v>
      </c>
      <c r="BK1236" s="77"/>
      <c r="BL1236" s="76" t="e">
        <f>BL1235+(BL1241*BL1238)</f>
        <v>#DIV/0!</v>
      </c>
      <c r="BM1236" s="76" t="e">
        <f>BM1235+(BM1241*BL1238)</f>
        <v>#DIV/0!</v>
      </c>
      <c r="BN1236" s="89"/>
      <c r="BO1236" s="76" t="e">
        <f>BO1235+(BO1241*BO1238)</f>
        <v>#DIV/0!</v>
      </c>
      <c r="BP1236" s="76" t="e">
        <f>BP1235+(BP1241*BO1238)</f>
        <v>#DIV/0!</v>
      </c>
      <c r="BQ1236" s="89"/>
      <c r="BR1236" s="76" t="e">
        <f>BR1235+(BR1241*BR1238)</f>
        <v>#DIV/0!</v>
      </c>
      <c r="BS1236" s="76" t="e">
        <f>BS1235+(BS1241*BR1238)</f>
        <v>#DIV/0!</v>
      </c>
      <c r="BT1236" s="89"/>
      <c r="BU1236" s="76" t="e">
        <f>BU1235+(BU1241*BU1238)</f>
        <v>#DIV/0!</v>
      </c>
      <c r="BV1236" s="76" t="e">
        <f>BV1235+(BV1241*BU1238)</f>
        <v>#DIV/0!</v>
      </c>
      <c r="BW1236" s="89"/>
      <c r="BX1236" s="63"/>
    </row>
    <row r="1237" spans="1:76" s="59" customFormat="1" x14ac:dyDescent="0.25">
      <c r="A1237" s="83"/>
      <c r="B1237" s="91" t="s">
        <v>56</v>
      </c>
      <c r="C1237" s="83"/>
      <c r="D1237" s="401"/>
      <c r="E1237" s="402"/>
      <c r="F1237" s="402"/>
      <c r="G1237" s="402"/>
      <c r="H1237" s="402"/>
      <c r="I1237" s="402"/>
      <c r="J1237" s="402"/>
      <c r="K1237" s="403"/>
      <c r="L1237" s="89"/>
      <c r="M1237" s="89"/>
      <c r="N1237" s="64"/>
      <c r="O1237" s="64"/>
      <c r="P1237" s="64"/>
      <c r="Q1237" s="64"/>
      <c r="R1237" s="64"/>
      <c r="S1237" s="64"/>
      <c r="T1237" s="77" t="s">
        <v>54</v>
      </c>
      <c r="U1237" s="88" t="e">
        <f>IF($AA1237="Y",MIN(U1215:U1234),U1235-$X1237*U1239)</f>
        <v>#DIV/0!</v>
      </c>
      <c r="V1237" s="88" t="e">
        <f>IF($AA1237="Y",MIN(V1215:V1234),V1235-$X1237*V1239)</f>
        <v>#DIV/0!</v>
      </c>
      <c r="W1237" s="88" t="e">
        <f>IF($AA1237="Y",MIN(W1215:W1234),W1235-$X1237*W1239)</f>
        <v>#DIV/0!</v>
      </c>
      <c r="X1237" s="86">
        <v>1</v>
      </c>
      <c r="Y1237" s="64" t="s">
        <v>55</v>
      </c>
      <c r="Z1237" s="89"/>
      <c r="AA1237" s="90" t="s">
        <v>47</v>
      </c>
      <c r="AB1237" s="87"/>
      <c r="AR1237" s="63"/>
      <c r="AS1237" s="89"/>
      <c r="AT1237" s="89"/>
      <c r="AU1237" s="89"/>
      <c r="AV1237" s="77" t="s">
        <v>54</v>
      </c>
      <c r="AW1237" s="76" t="e">
        <f>AW1235-(AW1241*AW1239)</f>
        <v>#REF!</v>
      </c>
      <c r="AX1237" s="76" t="e">
        <f>AX1235-(AX1241*AW1239)</f>
        <v>#REF!</v>
      </c>
      <c r="AY1237" s="89"/>
      <c r="AZ1237" s="76" t="e">
        <f>AZ1235-(AZ1241*AZ1239)</f>
        <v>#REF!</v>
      </c>
      <c r="BA1237" s="76" t="e">
        <f>BA1235-(BA1241*AZ1239)</f>
        <v>#REF!</v>
      </c>
      <c r="BB1237" s="89"/>
      <c r="BC1237" s="76" t="e">
        <f>BC1235-(BC1241*BC1239)</f>
        <v>#REF!</v>
      </c>
      <c r="BD1237" s="76" t="e">
        <f>BD1235-(BD1241*BC1239)</f>
        <v>#REF!</v>
      </c>
      <c r="BE1237" s="89"/>
      <c r="BF1237" s="76" t="e">
        <f>BF1235-(BF1241*BF1239)</f>
        <v>#REF!</v>
      </c>
      <c r="BG1237" s="76" t="e">
        <f>BG1235-(BG1241*BF1239)</f>
        <v>#REF!</v>
      </c>
      <c r="BH1237" s="89"/>
      <c r="BI1237" s="76" t="e">
        <f>BI1235-(BI1241*BI1239)</f>
        <v>#REF!</v>
      </c>
      <c r="BJ1237" s="76" t="e">
        <f>BJ1235-(BJ1241*BI1239)</f>
        <v>#REF!</v>
      </c>
      <c r="BK1237" s="77"/>
      <c r="BL1237" s="76" t="e">
        <f>BL1235-(BL1241*BL1239)</f>
        <v>#DIV/0!</v>
      </c>
      <c r="BM1237" s="76" t="e">
        <f>BM1235-(BM1241*BL1239)</f>
        <v>#DIV/0!</v>
      </c>
      <c r="BN1237" s="89"/>
      <c r="BO1237" s="76" t="e">
        <f>BO1235-(BO1241*BO1239)</f>
        <v>#DIV/0!</v>
      </c>
      <c r="BP1237" s="76" t="e">
        <f>BP1235-(BP1241*BO1239)</f>
        <v>#DIV/0!</v>
      </c>
      <c r="BQ1237" s="89"/>
      <c r="BR1237" s="76" t="e">
        <f>BR1235-(BR1241*BR1239)</f>
        <v>#DIV/0!</v>
      </c>
      <c r="BS1237" s="76" t="e">
        <f>BS1235-(BS1241*BR1239)</f>
        <v>#DIV/0!</v>
      </c>
      <c r="BT1237" s="89"/>
      <c r="BU1237" s="76" t="e">
        <f>BU1235-(BU1241*BU1239)</f>
        <v>#DIV/0!</v>
      </c>
      <c r="BV1237" s="76" t="e">
        <f>BV1235-(BV1241*BU1239)</f>
        <v>#DIV/0!</v>
      </c>
      <c r="BW1237" s="89"/>
      <c r="BX1237" s="63"/>
    </row>
    <row r="1238" spans="1:76" s="59" customFormat="1" ht="14.25" x14ac:dyDescent="0.2">
      <c r="A1238" s="83"/>
      <c r="B1238" s="83"/>
      <c r="C1238" s="83"/>
      <c r="D1238" s="401"/>
      <c r="E1238" s="402"/>
      <c r="F1238" s="402"/>
      <c r="G1238" s="402"/>
      <c r="H1238" s="402"/>
      <c r="I1238" s="402"/>
      <c r="J1238" s="402"/>
      <c r="K1238" s="403"/>
      <c r="L1238" s="64"/>
      <c r="M1238" s="64"/>
      <c r="N1238" s="64"/>
      <c r="O1238" s="64"/>
      <c r="P1238" s="64"/>
      <c r="Q1238" s="64"/>
      <c r="R1238" s="64"/>
      <c r="S1238" s="64"/>
      <c r="T1238" s="77" t="s">
        <v>51</v>
      </c>
      <c r="U1238" s="88" t="e">
        <f>IF((0.67*U1239)&gt;U1235,"no","yes")</f>
        <v>#DIV/0!</v>
      </c>
      <c r="V1238" s="88" t="e">
        <f>IF((0.67*V1239)&gt;V1235,"no","yes")</f>
        <v>#DIV/0!</v>
      </c>
      <c r="W1238" s="88" t="e">
        <f>IF((0.67*W1239)&gt;W1235,"no","yes")</f>
        <v>#DIV/0!</v>
      </c>
      <c r="X1238" s="64"/>
      <c r="Y1238" s="64"/>
      <c r="Z1238" s="64"/>
      <c r="AB1238" s="87"/>
      <c r="AR1238" s="63"/>
      <c r="AS1238" s="64"/>
      <c r="AT1238" s="64"/>
      <c r="AU1238" s="360" t="s">
        <v>53</v>
      </c>
      <c r="AV1238" s="361"/>
      <c r="AW1238" s="86">
        <v>1</v>
      </c>
      <c r="AX1238" s="64"/>
      <c r="AY1238" s="64"/>
      <c r="AZ1238" s="86">
        <v>1</v>
      </c>
      <c r="BA1238" s="64"/>
      <c r="BB1238" s="64"/>
      <c r="BC1238" s="86">
        <v>1</v>
      </c>
      <c r="BD1238" s="64"/>
      <c r="BE1238" s="64"/>
      <c r="BF1238" s="86">
        <v>1</v>
      </c>
      <c r="BG1238" s="64"/>
      <c r="BH1238" s="64"/>
      <c r="BI1238" s="86">
        <v>1</v>
      </c>
      <c r="BJ1238" s="64"/>
      <c r="BK1238" s="77"/>
      <c r="BL1238" s="86">
        <v>1</v>
      </c>
      <c r="BM1238" s="64"/>
      <c r="BN1238" s="64"/>
      <c r="BO1238" s="86">
        <v>1</v>
      </c>
      <c r="BP1238" s="64"/>
      <c r="BQ1238" s="64"/>
      <c r="BR1238" s="86">
        <v>1</v>
      </c>
      <c r="BS1238" s="64"/>
      <c r="BT1238" s="64"/>
      <c r="BU1238" s="86">
        <v>1</v>
      </c>
      <c r="BV1238" s="64"/>
      <c r="BW1238" s="64"/>
      <c r="BX1238" s="63"/>
    </row>
    <row r="1239" spans="1:76" s="59" customFormat="1" ht="14.25" x14ac:dyDescent="0.2">
      <c r="A1239" s="83"/>
      <c r="B1239" s="83"/>
      <c r="C1239" s="83"/>
      <c r="D1239" s="401"/>
      <c r="E1239" s="402"/>
      <c r="F1239" s="402"/>
      <c r="G1239" s="402"/>
      <c r="H1239" s="402"/>
      <c r="I1239" s="402"/>
      <c r="J1239" s="402"/>
      <c r="K1239" s="403"/>
      <c r="L1239" s="64"/>
      <c r="M1239" s="64"/>
      <c r="N1239" s="64"/>
      <c r="O1239" s="64"/>
      <c r="P1239" s="64"/>
      <c r="Q1239" s="64"/>
      <c r="R1239" s="64"/>
      <c r="S1239" s="64"/>
      <c r="T1239" s="77" t="s">
        <v>50</v>
      </c>
      <c r="U1239" s="88" t="e">
        <f>_xlfn.STDEV.P(U1215:U1234)</f>
        <v>#DIV/0!</v>
      </c>
      <c r="V1239" s="88" t="e">
        <f t="array" ref="V1239">IF(U1243="Y",SQRT(SUM(IFERROR(O1215:O1234*(U1215:U1234-(V1235))^2,0))/((COUNTIFS(O1215:O1234,"&lt;&gt;"&amp;"")-1)/COUNTIFS(O1215:O1234,"&lt;&gt;"&amp;"")*SUM(O1215:O1234))),_xlfn.STDEV.P(V1215:V1234))</f>
        <v>#DIV/0!</v>
      </c>
      <c r="W1239" s="88" t="e">
        <f t="array" ref="W1239">SQRT(SUM(IFERROR(O1215:O1234*(U1215:U1234-(W1235))^2,0))/((COUNTIFS(O1215:O1234,"&lt;&gt;"&amp;"")-1)/COUNTIFS(O1215:O1234,"&lt;&gt;"&amp;"")*SUM(O1215:O1234)))</f>
        <v>#DIV/0!</v>
      </c>
      <c r="X1239" s="64"/>
      <c r="Y1239" s="64"/>
      <c r="Z1239" s="64"/>
      <c r="AB1239" s="87"/>
      <c r="AR1239" s="63"/>
      <c r="AS1239" s="64"/>
      <c r="AT1239" s="64"/>
      <c r="AU1239" s="360"/>
      <c r="AV1239" s="361"/>
      <c r="AW1239" s="86">
        <v>1</v>
      </c>
      <c r="AX1239" s="64"/>
      <c r="AY1239" s="64"/>
      <c r="AZ1239" s="86">
        <v>1</v>
      </c>
      <c r="BA1239" s="64"/>
      <c r="BB1239" s="64"/>
      <c r="BC1239" s="86">
        <v>1</v>
      </c>
      <c r="BD1239" s="64"/>
      <c r="BE1239" s="64"/>
      <c r="BF1239" s="86">
        <v>1</v>
      </c>
      <c r="BG1239" s="64"/>
      <c r="BH1239" s="64"/>
      <c r="BI1239" s="86">
        <v>1</v>
      </c>
      <c r="BJ1239" s="64"/>
      <c r="BK1239" s="77"/>
      <c r="BL1239" s="86">
        <v>1</v>
      </c>
      <c r="BM1239" s="64"/>
      <c r="BN1239" s="64"/>
      <c r="BO1239" s="86">
        <v>1</v>
      </c>
      <c r="BP1239" s="64"/>
      <c r="BQ1239" s="64"/>
      <c r="BR1239" s="86">
        <v>1</v>
      </c>
      <c r="BS1239" s="64"/>
      <c r="BT1239" s="64"/>
      <c r="BU1239" s="86">
        <v>1</v>
      </c>
      <c r="BV1239" s="64"/>
      <c r="BW1239" s="64"/>
      <c r="BX1239" s="63"/>
    </row>
    <row r="1240" spans="1:76" s="59" customFormat="1" x14ac:dyDescent="0.25">
      <c r="A1240" s="64"/>
      <c r="B1240" s="64"/>
      <c r="C1240" s="83"/>
      <c r="D1240" s="401"/>
      <c r="E1240" s="402"/>
      <c r="F1240" s="402"/>
      <c r="G1240" s="402"/>
      <c r="H1240" s="402"/>
      <c r="I1240" s="402"/>
      <c r="J1240" s="402"/>
      <c r="K1240" s="403"/>
      <c r="L1240" s="64"/>
      <c r="M1240" s="64"/>
      <c r="N1240" s="64"/>
      <c r="O1240" s="64"/>
      <c r="P1240" s="64"/>
      <c r="Q1240" s="64"/>
      <c r="R1240" s="64"/>
      <c r="S1240" s="64"/>
      <c r="T1240" s="73" t="s">
        <v>48</v>
      </c>
      <c r="U1240" s="85">
        <f>COUNTIF(U1215:U1234,"&gt;0")</f>
        <v>0</v>
      </c>
      <c r="V1240" s="85">
        <f>COUNTIF(V1215:V1234,"&gt;0")</f>
        <v>0</v>
      </c>
      <c r="W1240" s="81"/>
      <c r="X1240" s="84" t="s">
        <v>52</v>
      </c>
      <c r="Y1240" s="64"/>
      <c r="Z1240" s="64"/>
      <c r="AB1240" s="63"/>
      <c r="AR1240" s="63"/>
      <c r="AS1240" s="64"/>
      <c r="AT1240" s="64"/>
      <c r="AU1240" s="64"/>
      <c r="AV1240" s="77" t="s">
        <v>51</v>
      </c>
      <c r="AW1240" s="76" t="e">
        <f>IF((0.67*AW1241)&gt;AW1235,"no","yes")</f>
        <v>#REF!</v>
      </c>
      <c r="AX1240" s="76" t="e">
        <f>IF((0.67*AX1241)&gt;AX1235,"no","yes")</f>
        <v>#REF!</v>
      </c>
      <c r="AY1240" s="64"/>
      <c r="AZ1240" s="76" t="e">
        <f>IF((0.67*AZ1241)&gt;AZ1235,"no","yes")</f>
        <v>#REF!</v>
      </c>
      <c r="BA1240" s="76" t="e">
        <f>IF((0.67*BA1241)&gt;BA1235,"no","yes")</f>
        <v>#REF!</v>
      </c>
      <c r="BB1240" s="64"/>
      <c r="BC1240" s="76" t="e">
        <f>IF((0.67*BC1241)&gt;BC1235,"no","yes")</f>
        <v>#REF!</v>
      </c>
      <c r="BD1240" s="76" t="e">
        <f>IF((0.67*BD1241)&gt;BD1235,"no","yes")</f>
        <v>#REF!</v>
      </c>
      <c r="BE1240" s="64"/>
      <c r="BF1240" s="76" t="e">
        <f>IF((0.67*BF1241)&gt;BF1235,"no","yes")</f>
        <v>#REF!</v>
      </c>
      <c r="BG1240" s="76" t="e">
        <f>IF((0.67*BG1241)&gt;BG1235,"no","yes")</f>
        <v>#REF!</v>
      </c>
      <c r="BH1240" s="64"/>
      <c r="BI1240" s="76" t="e">
        <f>IF((0.67*BI1241)&gt;BI1235,"no","yes")</f>
        <v>#REF!</v>
      </c>
      <c r="BJ1240" s="76" t="e">
        <f>IF((0.67*BJ1241)&gt;BJ1235,"no","yes")</f>
        <v>#REF!</v>
      </c>
      <c r="BK1240" s="73"/>
      <c r="BL1240" s="76" t="e">
        <f>IF((0.67*BL1241)&gt;BL1235,"no","yes")</f>
        <v>#DIV/0!</v>
      </c>
      <c r="BM1240" s="76" t="e">
        <f>IF((0.67*BM1241)&gt;BM1235,"no","yes")</f>
        <v>#DIV/0!</v>
      </c>
      <c r="BN1240" s="64"/>
      <c r="BO1240" s="76" t="e">
        <f>IF((0.67*BO1241)&gt;BO1235,"no","yes")</f>
        <v>#DIV/0!</v>
      </c>
      <c r="BP1240" s="76" t="e">
        <f>IF((0.67*BP1241)&gt;BP1235,"no","yes")</f>
        <v>#DIV/0!</v>
      </c>
      <c r="BQ1240" s="64"/>
      <c r="BR1240" s="76" t="e">
        <f>IF((0.67*BR1241)&gt;BR1235,"no","yes")</f>
        <v>#DIV/0!</v>
      </c>
      <c r="BS1240" s="76" t="e">
        <f>IF((0.67*BS1241)&gt;BS1235,"no","yes")</f>
        <v>#DIV/0!</v>
      </c>
      <c r="BT1240" s="64"/>
      <c r="BU1240" s="76" t="e">
        <f>IF((0.67*BU1241)&gt;BU1235,"no","yes")</f>
        <v>#DIV/0!</v>
      </c>
      <c r="BV1240" s="76" t="e">
        <f>IF((0.67*BV1241)&gt;BV1235,"no","yes")</f>
        <v>#DIV/0!</v>
      </c>
      <c r="BW1240" s="64"/>
      <c r="BX1240" s="63"/>
    </row>
    <row r="1241" spans="1:76" s="59" customFormat="1" ht="14.25" x14ac:dyDescent="0.2">
      <c r="C1241" s="83"/>
      <c r="D1241" s="401"/>
      <c r="E1241" s="402"/>
      <c r="F1241" s="402"/>
      <c r="G1241" s="402"/>
      <c r="H1241" s="402"/>
      <c r="I1241" s="402"/>
      <c r="J1241" s="402"/>
      <c r="K1241" s="403"/>
      <c r="L1241" s="64"/>
      <c r="M1241" s="64"/>
      <c r="N1241" s="64"/>
      <c r="O1241" s="64"/>
      <c r="P1241" s="64"/>
      <c r="Q1241" s="64"/>
      <c r="R1241" s="64"/>
      <c r="S1241" s="64"/>
      <c r="T1241" s="64"/>
      <c r="U1241" s="82"/>
      <c r="V1241" s="81"/>
      <c r="W1241" s="81"/>
      <c r="X1241" s="80"/>
      <c r="Y1241" s="79"/>
      <c r="Z1241" s="78"/>
      <c r="AB1241" s="63"/>
      <c r="AR1241" s="63"/>
      <c r="AS1241" s="64"/>
      <c r="AT1241" s="64"/>
      <c r="AU1241" s="64"/>
      <c r="AV1241" s="77" t="s">
        <v>50</v>
      </c>
      <c r="AW1241" s="76" t="e">
        <f>_xlfn.STDEV.P(AW1215:AW1234)</f>
        <v>#REF!</v>
      </c>
      <c r="AX1241" s="76" t="e">
        <f>_xlfn.STDEV.P(AX1215:AX1234)</f>
        <v>#REF!</v>
      </c>
      <c r="AY1241" s="64"/>
      <c r="AZ1241" s="76" t="e">
        <f>_xlfn.STDEV.P(AZ1215:AZ1234)</f>
        <v>#REF!</v>
      </c>
      <c r="BA1241" s="76" t="e">
        <f>_xlfn.STDEV.P(BA1215:BA1234)</f>
        <v>#REF!</v>
      </c>
      <c r="BB1241" s="64"/>
      <c r="BC1241" s="76" t="e">
        <f>_xlfn.STDEV.P(BC1215:BC1234)</f>
        <v>#REF!</v>
      </c>
      <c r="BD1241" s="76" t="e">
        <f>_xlfn.STDEV.P(BD1215:BD1234)</f>
        <v>#REF!</v>
      </c>
      <c r="BE1241" s="64"/>
      <c r="BF1241" s="76" t="e">
        <f>_xlfn.STDEV.P(BF1215:BF1234)</f>
        <v>#REF!</v>
      </c>
      <c r="BG1241" s="76" t="e">
        <f>_xlfn.STDEV.P(BG1215:BG1234)</f>
        <v>#REF!</v>
      </c>
      <c r="BH1241" s="64"/>
      <c r="BI1241" s="76" t="e">
        <f>_xlfn.STDEV.P(BI1215:BI1234)</f>
        <v>#REF!</v>
      </c>
      <c r="BJ1241" s="76" t="e">
        <f>_xlfn.STDEV.P(BJ1215:BJ1234)</f>
        <v>#REF!</v>
      </c>
      <c r="BK1241" s="64"/>
      <c r="BL1241" s="76" t="e">
        <f>_xlfn.STDEV.P(BL1215:BL1234)</f>
        <v>#DIV/0!</v>
      </c>
      <c r="BM1241" s="76" t="e">
        <f>_xlfn.STDEV.P(BM1215:BM1234)</f>
        <v>#DIV/0!</v>
      </c>
      <c r="BN1241" s="64"/>
      <c r="BO1241" s="76" t="e">
        <f>_xlfn.STDEV.P(BO1215:BO1234)</f>
        <v>#DIV/0!</v>
      </c>
      <c r="BP1241" s="76" t="e">
        <f>_xlfn.STDEV.P(BP1215:BP1234)</f>
        <v>#DIV/0!</v>
      </c>
      <c r="BQ1241" s="64"/>
      <c r="BR1241" s="76" t="e">
        <f>_xlfn.STDEV.P(BR1215:BR1234)</f>
        <v>#DIV/0!</v>
      </c>
      <c r="BS1241" s="76" t="e">
        <f>_xlfn.STDEV.P(BS1215:BS1234)</f>
        <v>#DIV/0!</v>
      </c>
      <c r="BT1241" s="64"/>
      <c r="BU1241" s="76" t="e">
        <f>_xlfn.STDEV.P(BU1215:BU1234)</f>
        <v>#DIV/0!</v>
      </c>
      <c r="BV1241" s="76" t="e">
        <f>_xlfn.STDEV.P(BV1215:BV1234)</f>
        <v>#DIV/0!</v>
      </c>
      <c r="BX1241" s="63"/>
    </row>
    <row r="1242" spans="1:76" s="59" customFormat="1" x14ac:dyDescent="0.2">
      <c r="C1242" s="83"/>
      <c r="D1242" s="401"/>
      <c r="E1242" s="402"/>
      <c r="F1242" s="402"/>
      <c r="G1242" s="402"/>
      <c r="H1242" s="402"/>
      <c r="I1242" s="402"/>
      <c r="J1242" s="402"/>
      <c r="K1242" s="403"/>
      <c r="L1242" s="64"/>
      <c r="M1242" s="64"/>
      <c r="N1242" s="64"/>
      <c r="O1242" s="64"/>
      <c r="P1242" s="64"/>
      <c r="Q1242" s="64"/>
      <c r="R1242" s="64"/>
      <c r="S1242" s="64"/>
      <c r="T1242" s="64"/>
      <c r="U1242" s="74" t="s">
        <v>49</v>
      </c>
      <c r="V1242" s="64"/>
      <c r="W1242" s="64"/>
      <c r="X1242" s="70"/>
      <c r="Y1242" s="69"/>
      <c r="Z1242" s="68"/>
      <c r="AB1242" s="63"/>
      <c r="AR1242" s="63"/>
      <c r="AS1242" s="64"/>
      <c r="AT1242" s="64"/>
      <c r="AU1242" s="64"/>
      <c r="AV1242" s="73" t="s">
        <v>48</v>
      </c>
      <c r="AW1242" s="72">
        <f>COUNTIF(AW1215:AW1234,"&gt;0")</f>
        <v>0</v>
      </c>
      <c r="AX1242" s="72">
        <f>COUNTIF(AX1215:AX1234,"&gt;0")</f>
        <v>0</v>
      </c>
      <c r="AY1242" s="64"/>
      <c r="AZ1242" s="72">
        <f>COUNTIF(AZ1215:AZ1234,"&gt;0")</f>
        <v>0</v>
      </c>
      <c r="BA1242" s="72">
        <f>COUNTIF(BA1215:BA1234,"&gt;0")</f>
        <v>0</v>
      </c>
      <c r="BB1242" s="64"/>
      <c r="BC1242" s="72">
        <f>COUNTIF(BC1215:BC1234,"&gt;0")</f>
        <v>0</v>
      </c>
      <c r="BD1242" s="72">
        <f>COUNTIF(BD1215:BD1234,"&gt;0")</f>
        <v>0</v>
      </c>
      <c r="BE1242" s="64"/>
      <c r="BF1242" s="72">
        <f>COUNTIF(BF1215:BF1234,"&gt;0")</f>
        <v>0</v>
      </c>
      <c r="BG1242" s="72">
        <f>COUNTIF(BG1215:BG1234,"&gt;0")</f>
        <v>0</v>
      </c>
      <c r="BH1242" s="64"/>
      <c r="BI1242" s="72">
        <f>COUNTIF(BI1215:BI1234,"&gt;0")</f>
        <v>0</v>
      </c>
      <c r="BJ1242" s="72">
        <f>COUNTIF(BJ1215:BJ1234,"&gt;0")</f>
        <v>0</v>
      </c>
      <c r="BK1242" s="64"/>
      <c r="BL1242" s="72">
        <f>COUNTIF(BL1215:BL1234,"&gt;0")</f>
        <v>0</v>
      </c>
      <c r="BM1242" s="72">
        <f>COUNTIF(BM1215:BM1234,"&gt;0")</f>
        <v>0</v>
      </c>
      <c r="BN1242" s="64"/>
      <c r="BO1242" s="72">
        <f>COUNTIF(BO1215:BO1234,"&gt;0")</f>
        <v>0</v>
      </c>
      <c r="BP1242" s="72">
        <f>COUNTIF(BP1215:BP1234,"&gt;0")</f>
        <v>0</v>
      </c>
      <c r="BQ1242" s="64"/>
      <c r="BR1242" s="72">
        <f>COUNTIF(BR1215:BR1234,"&gt;0")</f>
        <v>0</v>
      </c>
      <c r="BS1242" s="72">
        <f>COUNTIF(BS1215:BS1234,"&gt;0")</f>
        <v>0</v>
      </c>
      <c r="BT1242" s="64"/>
      <c r="BU1242" s="72">
        <f>COUNTIF(BU1215:BU1234,"&gt;0")</f>
        <v>0</v>
      </c>
      <c r="BV1242" s="72">
        <f>COUNTIF(BV1215:BV1234,"&gt;0")</f>
        <v>0</v>
      </c>
      <c r="BX1242" s="63"/>
    </row>
    <row r="1243" spans="1:76" s="59" customFormat="1" ht="14.25" x14ac:dyDescent="0.2">
      <c r="C1243" s="83"/>
      <c r="D1243" s="401"/>
      <c r="E1243" s="402"/>
      <c r="F1243" s="402"/>
      <c r="G1243" s="402"/>
      <c r="H1243" s="402"/>
      <c r="I1243" s="402"/>
      <c r="J1243" s="402"/>
      <c r="K1243" s="403"/>
      <c r="L1243" s="64"/>
      <c r="M1243" s="64"/>
      <c r="N1243" s="64"/>
      <c r="O1243" s="64"/>
      <c r="P1243" s="64"/>
      <c r="Q1243" s="64"/>
      <c r="R1243" s="64"/>
      <c r="S1243" s="64"/>
      <c r="T1243" s="64"/>
      <c r="U1243" s="71" t="s">
        <v>47</v>
      </c>
      <c r="V1243" s="64"/>
      <c r="W1243" s="64"/>
      <c r="X1243" s="70"/>
      <c r="Y1243" s="69"/>
      <c r="Z1243" s="68"/>
      <c r="AB1243" s="63"/>
      <c r="AR1243" s="63"/>
      <c r="BX1243" s="63"/>
    </row>
    <row r="1244" spans="1:76" s="59" customFormat="1" ht="14.25" x14ac:dyDescent="0.2">
      <c r="C1244" s="83"/>
      <c r="D1244" s="401"/>
      <c r="E1244" s="402"/>
      <c r="F1244" s="402"/>
      <c r="G1244" s="402"/>
      <c r="H1244" s="402"/>
      <c r="I1244" s="402"/>
      <c r="J1244" s="402"/>
      <c r="K1244" s="403"/>
      <c r="L1244" s="64"/>
      <c r="M1244" s="64"/>
      <c r="N1244" s="64"/>
      <c r="O1244" s="64"/>
      <c r="P1244" s="64"/>
      <c r="Q1244" s="64"/>
      <c r="R1244" s="64"/>
      <c r="S1244" s="64"/>
      <c r="T1244" s="64"/>
      <c r="U1244" s="64"/>
      <c r="V1244" s="64"/>
      <c r="W1244" s="64"/>
      <c r="X1244" s="67"/>
      <c r="Y1244" s="66"/>
      <c r="Z1244" s="65"/>
      <c r="AB1244" s="63"/>
      <c r="AR1244" s="63"/>
      <c r="BX1244" s="63"/>
    </row>
    <row r="1245" spans="1:76" s="59" customFormat="1" ht="18" x14ac:dyDescent="0.25">
      <c r="A1245" s="75" t="str">
        <f ca="1">HYPERLINK("#"&amp;"'"&amp;A$2&amp;"'!a1","Back to top")</f>
        <v>Back to top</v>
      </c>
      <c r="B1245" s="75"/>
      <c r="C1245" s="64"/>
      <c r="D1245" s="404"/>
      <c r="E1245" s="405"/>
      <c r="F1245" s="405"/>
      <c r="G1245" s="405"/>
      <c r="H1245" s="405"/>
      <c r="I1245" s="405"/>
      <c r="J1245" s="405"/>
      <c r="K1245" s="406"/>
      <c r="W1245" s="64"/>
      <c r="X1245" s="64"/>
      <c r="Y1245" s="64"/>
      <c r="Z1245" s="64"/>
      <c r="AB1245" s="63"/>
      <c r="AR1245" s="60"/>
      <c r="AS1245" s="62"/>
      <c r="AT1245" s="62"/>
      <c r="AU1245" s="61"/>
      <c r="AV1245" s="61"/>
      <c r="AW1245" s="61"/>
      <c r="AX1245" s="61"/>
      <c r="AY1245" s="61"/>
      <c r="AZ1245" s="61"/>
      <c r="BA1245" s="61"/>
      <c r="BB1245" s="61"/>
      <c r="BC1245" s="61"/>
      <c r="BD1245" s="61"/>
      <c r="BE1245" s="61"/>
      <c r="BF1245" s="61"/>
      <c r="BG1245" s="61"/>
      <c r="BH1245" s="61"/>
      <c r="BI1245" s="61"/>
      <c r="BJ1245" s="61"/>
      <c r="BK1245" s="61"/>
      <c r="BL1245" s="61"/>
      <c r="BM1245" s="61"/>
      <c r="BN1245" s="61"/>
      <c r="BO1245" s="61"/>
      <c r="BP1245" s="61"/>
      <c r="BQ1245" s="61"/>
      <c r="BR1245" s="61"/>
      <c r="BS1245" s="61"/>
      <c r="BT1245" s="61"/>
      <c r="BU1245" s="61"/>
      <c r="BV1245" s="61"/>
      <c r="BW1245" s="61"/>
      <c r="BX1245" s="60"/>
    </row>
    <row r="1246" spans="1:76" s="59" customFormat="1" ht="14.25" x14ac:dyDescent="0.2">
      <c r="AB1246" s="63"/>
      <c r="AR1246" s="63"/>
      <c r="BX1246" s="63"/>
    </row>
    <row r="1247" spans="1:76" s="59" customFormat="1" ht="14.25" x14ac:dyDescent="0.2">
      <c r="AB1247" s="63"/>
      <c r="AR1247" s="63"/>
      <c r="BX1247" s="63"/>
    </row>
    <row r="1248" spans="1:76" s="2" customFormat="1" ht="15.75" x14ac:dyDescent="0.25">
      <c r="A1248" s="134">
        <f>1+A1212</f>
        <v>34</v>
      </c>
      <c r="B1248" s="134"/>
      <c r="C1248" s="133" t="s">
        <v>94</v>
      </c>
      <c r="D1248" s="132"/>
      <c r="E1248" s="132"/>
      <c r="F1248" s="132"/>
      <c r="G1248" s="132"/>
      <c r="H1248" s="132"/>
      <c r="K1248" s="132"/>
      <c r="L1248" s="132"/>
      <c r="M1248" s="131"/>
      <c r="N1248" s="131"/>
      <c r="O1248" s="131"/>
      <c r="AS1248" s="130">
        <f>A1248</f>
        <v>34</v>
      </c>
      <c r="AT1248" s="130" t="str">
        <f>C1248</f>
        <v>VARIABLE34</v>
      </c>
    </row>
    <row r="1249" spans="1:76" s="59" customFormat="1" x14ac:dyDescent="0.25">
      <c r="A1249" s="83"/>
      <c r="B1249" s="83"/>
      <c r="C1249" s="83"/>
      <c r="D1249" s="129"/>
      <c r="E1249" s="129"/>
      <c r="F1249" s="129"/>
      <c r="G1249" s="129"/>
      <c r="H1249" s="129"/>
      <c r="K1249" s="129"/>
      <c r="L1249" s="129"/>
      <c r="M1249" s="64"/>
      <c r="N1249" s="64"/>
      <c r="O1249" s="64"/>
      <c r="AB1249" s="63"/>
      <c r="AR1249" s="63"/>
      <c r="AS1249" s="89"/>
      <c r="AT1249" s="89"/>
      <c r="AU1249" s="89"/>
      <c r="AV1249" s="89"/>
      <c r="AW1249" s="128" t="e">
        <f>IF($AV$45="Region",'[1]Advanced Controls'!$A$59,'[1]AEZ Data'!$A$78)</f>
        <v>#REF!</v>
      </c>
      <c r="AX1249" s="128"/>
      <c r="AY1249" s="89"/>
      <c r="AZ1249" s="128" t="e">
        <f>IF($AV$45="Region",'[1]Advanced Controls'!$A$60,'[1]AEZ Data'!$A$80)</f>
        <v>#REF!</v>
      </c>
      <c r="BA1249" s="128"/>
      <c r="BB1249" s="89"/>
      <c r="BC1249" s="128" t="e">
        <f>IF($AV$45="Region",'[1]Advanced Controls'!$A$61,'[1]AEZ Data'!$A$79)</f>
        <v>#REF!</v>
      </c>
      <c r="BD1249" s="128"/>
      <c r="BE1249" s="89"/>
      <c r="BF1249" s="128" t="e">
        <f>IF($AV$45="Region",'[1]Advanced Controls'!$A$62,'[1]AEZ Data'!$A$81)</f>
        <v>#REF!</v>
      </c>
      <c r="BG1249" s="128"/>
      <c r="BH1249" s="89"/>
      <c r="BI1249" s="128" t="e">
        <f>IF($AV$45="Region",'[1]Advanced Controls'!$A$63,'[1]AEZ Data'!$A$82)</f>
        <v>#REF!</v>
      </c>
      <c r="BJ1249" s="128"/>
      <c r="BK1249" s="89"/>
      <c r="BL1249" s="128" t="s">
        <v>90</v>
      </c>
      <c r="BM1249" s="128"/>
      <c r="BN1249" s="89"/>
      <c r="BO1249" s="128" t="s">
        <v>89</v>
      </c>
      <c r="BP1249" s="128"/>
      <c r="BQ1249" s="89"/>
      <c r="BR1249" s="128" t="s">
        <v>88</v>
      </c>
      <c r="BS1249" s="128"/>
      <c r="BT1249" s="89"/>
      <c r="BU1249" s="128" t="s">
        <v>87</v>
      </c>
      <c r="BV1249" s="128"/>
      <c r="BW1249" s="89"/>
      <c r="BX1249" s="63"/>
    </row>
    <row r="1250" spans="1:76" s="59" customFormat="1" ht="45.75" thickBot="1" x14ac:dyDescent="0.3">
      <c r="A1250" s="92" t="s">
        <v>86</v>
      </c>
      <c r="B1250" s="127" t="s">
        <v>85</v>
      </c>
      <c r="C1250" s="124" t="s">
        <v>84</v>
      </c>
      <c r="D1250" s="126" t="s">
        <v>83</v>
      </c>
      <c r="E1250" s="126" t="s">
        <v>82</v>
      </c>
      <c r="F1250" s="124" t="s">
        <v>81</v>
      </c>
      <c r="G1250" s="125" t="s">
        <v>80</v>
      </c>
      <c r="H1250" s="124" t="s">
        <v>79</v>
      </c>
      <c r="I1250" s="124" t="s">
        <v>78</v>
      </c>
      <c r="J1250" s="124" t="s">
        <v>77</v>
      </c>
      <c r="K1250" s="123" t="s">
        <v>76</v>
      </c>
      <c r="L1250" s="122" t="s">
        <v>75</v>
      </c>
      <c r="M1250" s="121" t="s">
        <v>74</v>
      </c>
      <c r="N1250" s="119" t="s">
        <v>73</v>
      </c>
      <c r="O1250" s="120" t="s">
        <v>72</v>
      </c>
      <c r="P1250" s="119" t="s">
        <v>71</v>
      </c>
      <c r="Q1250" s="441"/>
      <c r="R1250" s="441"/>
      <c r="S1250" s="114"/>
      <c r="T1250" s="118" t="s">
        <v>70</v>
      </c>
      <c r="U1250" s="117" t="s">
        <v>66</v>
      </c>
      <c r="V1250" s="117" t="s">
        <v>65</v>
      </c>
      <c r="W1250" s="117" t="s">
        <v>69</v>
      </c>
      <c r="X1250" s="116" t="s">
        <v>68</v>
      </c>
      <c r="Y1250" s="114"/>
      <c r="Z1250" s="114"/>
      <c r="AB1250" s="63"/>
      <c r="AR1250" s="63"/>
      <c r="AS1250" s="114"/>
      <c r="AT1250" s="114"/>
      <c r="AU1250" s="116" t="s">
        <v>67</v>
      </c>
      <c r="AV1250" s="114"/>
      <c r="AW1250" s="115" t="s">
        <v>66</v>
      </c>
      <c r="AX1250" s="115" t="s">
        <v>65</v>
      </c>
      <c r="AY1250" s="114"/>
      <c r="AZ1250" s="115" t="s">
        <v>66</v>
      </c>
      <c r="BA1250" s="115" t="s">
        <v>65</v>
      </c>
      <c r="BB1250" s="114"/>
      <c r="BC1250" s="115" t="s">
        <v>66</v>
      </c>
      <c r="BD1250" s="115" t="s">
        <v>65</v>
      </c>
      <c r="BE1250" s="114"/>
      <c r="BF1250" s="115" t="s">
        <v>66</v>
      </c>
      <c r="BG1250" s="115" t="s">
        <v>65</v>
      </c>
      <c r="BH1250" s="114"/>
      <c r="BI1250" s="115" t="s">
        <v>66</v>
      </c>
      <c r="BJ1250" s="115" t="s">
        <v>65</v>
      </c>
      <c r="BK1250" s="114"/>
      <c r="BL1250" s="115" t="s">
        <v>66</v>
      </c>
      <c r="BM1250" s="115" t="s">
        <v>65</v>
      </c>
      <c r="BN1250" s="114"/>
      <c r="BO1250" s="115" t="s">
        <v>66</v>
      </c>
      <c r="BP1250" s="115" t="s">
        <v>65</v>
      </c>
      <c r="BQ1250" s="114"/>
      <c r="BR1250" s="115" t="s">
        <v>66</v>
      </c>
      <c r="BS1250" s="115" t="s">
        <v>65</v>
      </c>
      <c r="BT1250" s="114"/>
      <c r="BU1250" s="115" t="s">
        <v>66</v>
      </c>
      <c r="BV1250" s="115" t="s">
        <v>65</v>
      </c>
      <c r="BW1250" s="114"/>
      <c r="BX1250" s="63"/>
    </row>
    <row r="1251" spans="1:76" s="59" customFormat="1" x14ac:dyDescent="0.25">
      <c r="A1251" s="83">
        <v>1</v>
      </c>
      <c r="B1251" s="109" t="str">
        <f t="shared" ref="B1251:B1270" si="771">CONCATENATE(E1251,": ",C1251)</f>
        <v xml:space="preserve">: </v>
      </c>
      <c r="C1251" s="108"/>
      <c r="D1251" s="108"/>
      <c r="E1251" s="108"/>
      <c r="F1251" s="113"/>
      <c r="G1251" s="108"/>
      <c r="H1251" s="107"/>
      <c r="I1251" s="106"/>
      <c r="J1251" s="106"/>
      <c r="K1251" s="110"/>
      <c r="L1251" s="110"/>
      <c r="M1251" s="111"/>
      <c r="N1251" s="105"/>
      <c r="O1251" s="105"/>
      <c r="P1251" s="104"/>
      <c r="Q1251" s="440"/>
      <c r="R1251" s="440"/>
      <c r="S1251" s="64"/>
      <c r="T1251" s="103"/>
      <c r="U1251" s="101" t="str">
        <f t="shared" ref="U1251:U1270" si="772">IF(T1251="Y","",IF(AND(M1251="",K1251=""),"",IF(M1251="",K1251,M1251)))</f>
        <v/>
      </c>
      <c r="V1251" s="102" t="str">
        <f t="shared" ref="V1251:V1270" si="773">IF(U1251="","",IF($U$1279="Y",W1251,IF(U1251&gt;=$U$1271-$AD$36*$U$1275,IF(U1251&lt;=$U$1271+$AD$36*$U$1275,U1251,""),"")))</f>
        <v/>
      </c>
      <c r="W1251" s="101" t="str">
        <f t="shared" ref="W1251:W1270" si="774">IF(T1251="Y","",IF(AND(M1251="",K1251=""),"",IF(M1251="",K1251*O1251,M1251*O1251)))</f>
        <v/>
      </c>
      <c r="X1251" s="100" t="str">
        <f t="shared" ref="X1251:X1270" si="775">IF(AND(N1251="",L1251=""),"",IF(N1251="",L1251,N1251))</f>
        <v/>
      </c>
      <c r="Y1251" s="89"/>
      <c r="Z1251" s="89"/>
      <c r="AB1251" s="63"/>
      <c r="AR1251" s="63"/>
      <c r="AS1251" s="89"/>
      <c r="AT1251" s="89"/>
      <c r="AU1251" s="112" t="str">
        <f>$W1251</f>
        <v/>
      </c>
      <c r="AV1251" s="89"/>
      <c r="AW1251" s="98" t="e">
        <f t="shared" ref="AW1251:AW1270" si="776">IF($AV$45="region",IF($E1251=AW$763,$U1251,""),IF($G1251=AW$763,$U1251,""))</f>
        <v>#REF!</v>
      </c>
      <c r="AX1251" s="98" t="e">
        <f t="shared" ref="AX1251:AX1270" si="777">IF($AV$45="Region",IF($E1251=AW$763,$V1251,""),IF($G1251=AW$763,$V1251,""))</f>
        <v>#REF!</v>
      </c>
      <c r="AY1251" s="89"/>
      <c r="AZ1251" s="98" t="e">
        <f t="shared" ref="AZ1251:AZ1270" si="778">IF($AV$45="region",IF($E1251=AZ$763,$U1251,""),IF($G1251=AZ$763,$U1251,""))</f>
        <v>#REF!</v>
      </c>
      <c r="BA1251" s="98" t="e">
        <f t="shared" ref="BA1251:BA1270" si="779">IF($AV$45="Region",IF($E1251=AZ$763,$V1251,""),IF($G1251=AZ$763,$V1251,""))</f>
        <v>#REF!</v>
      </c>
      <c r="BB1251" s="89"/>
      <c r="BC1251" s="98" t="e">
        <f t="shared" ref="BC1251:BC1270" si="780">IF($AV$45="region",IF($E1251=BC$763,$U1251,""),IF($G1251=BC$763,$U1251,""))</f>
        <v>#REF!</v>
      </c>
      <c r="BD1251" s="98" t="e">
        <f t="shared" ref="BD1251:BD1270" si="781">IF($AV$45="Region",IF($E1251=BC$763,$V1251,""),IF($G1251=BC$763,$V1251,""))</f>
        <v>#REF!</v>
      </c>
      <c r="BE1251" s="89"/>
      <c r="BF1251" s="98" t="e">
        <f t="shared" ref="BF1251:BF1270" si="782">IF($AV$45="region",IF($E1251=BF$763,$U1251,""),IF($G1251=BF$763,$U1251,""))</f>
        <v>#REF!</v>
      </c>
      <c r="BG1251" s="98" t="e">
        <f t="shared" ref="BG1251:BG1270" si="783">IF($AV$45="Region",IF($E1251=BF$763,$V1251,""),IF($G1251=BF$763,$V1251,""))</f>
        <v>#REF!</v>
      </c>
      <c r="BH1251" s="89"/>
      <c r="BI1251" s="98" t="e">
        <f t="shared" ref="BI1251:BI1270" si="784">IF($AV$45="region",IF($E1251=BI$763,$U1251,""),IF($G1251=BI$763,$U1251,""))</f>
        <v>#REF!</v>
      </c>
      <c r="BJ1251" s="98" t="e">
        <f t="shared" ref="BJ1251:BJ1270" si="785">IF($AV$45="Region",IF($E1251=BI$763,$V1251,""),IF($G1251=BI$763,$V1251,""))</f>
        <v>#REF!</v>
      </c>
      <c r="BK1251" s="89"/>
      <c r="BL1251" s="98" t="str">
        <f t="shared" ref="BL1251:BL1270" si="786">IF($E1251=$BL$48,U1251,"")</f>
        <v/>
      </c>
      <c r="BM1251" s="98" t="str">
        <f t="shared" ref="BM1251:BM1270" si="787">IF($E1251=$BL$48,V1251,"")</f>
        <v/>
      </c>
      <c r="BN1251" s="89"/>
      <c r="BO1251" s="98" t="str">
        <f t="shared" ref="BO1251:BO1270" si="788">IF($E1251=$BO$48,U1251,"")</f>
        <v/>
      </c>
      <c r="BP1251" s="98" t="str">
        <f t="shared" ref="BP1251:BP1270" si="789">IF($E1251=$BO$48,V1251,"")</f>
        <v/>
      </c>
      <c r="BQ1251" s="89"/>
      <c r="BR1251" s="98" t="str">
        <f t="shared" ref="BR1251:BR1270" si="790">IF($E1251=$BR$48,U1251,"")</f>
        <v/>
      </c>
      <c r="BS1251" s="98" t="str">
        <f t="shared" ref="BS1251:BS1270" si="791">IF($E1251=$BR$48,V1251,"")</f>
        <v/>
      </c>
      <c r="BT1251" s="89"/>
      <c r="BU1251" s="98" t="str">
        <f t="shared" ref="BU1251:BU1270" si="792">IF($E1251=$BU$48,U1251,"")</f>
        <v/>
      </c>
      <c r="BV1251" s="98" t="str">
        <f t="shared" ref="BV1251:BV1270" si="793">IF($E1251=$BU$48,V1251,"")</f>
        <v/>
      </c>
      <c r="BW1251" s="89"/>
      <c r="BX1251" s="63"/>
    </row>
    <row r="1252" spans="1:76" s="59" customFormat="1" x14ac:dyDescent="0.25">
      <c r="A1252" s="83">
        <v>2</v>
      </c>
      <c r="B1252" s="109" t="str">
        <f t="shared" si="771"/>
        <v xml:space="preserve">: </v>
      </c>
      <c r="C1252" s="108"/>
      <c r="D1252" s="108"/>
      <c r="E1252" s="108"/>
      <c r="F1252" s="108"/>
      <c r="G1252" s="108"/>
      <c r="H1252" s="107"/>
      <c r="I1252" s="106"/>
      <c r="J1252" s="106"/>
      <c r="K1252" s="105"/>
      <c r="L1252" s="110"/>
      <c r="M1252" s="111"/>
      <c r="N1252" s="105"/>
      <c r="O1252" s="105"/>
      <c r="P1252" s="104"/>
      <c r="Q1252" s="440"/>
      <c r="R1252" s="440"/>
      <c r="S1252" s="64"/>
      <c r="T1252" s="103"/>
      <c r="U1252" s="101" t="str">
        <f t="shared" si="772"/>
        <v/>
      </c>
      <c r="V1252" s="102" t="str">
        <f t="shared" si="773"/>
        <v/>
      </c>
      <c r="W1252" s="101" t="str">
        <f t="shared" si="774"/>
        <v/>
      </c>
      <c r="X1252" s="100" t="str">
        <f t="shared" si="775"/>
        <v/>
      </c>
      <c r="Y1252" s="89"/>
      <c r="Z1252" s="89"/>
      <c r="AB1252" s="63"/>
      <c r="AR1252" s="63"/>
      <c r="AS1252" s="89"/>
      <c r="AT1252" s="89"/>
      <c r="AU1252" s="99"/>
      <c r="AV1252" s="89"/>
      <c r="AW1252" s="98" t="e">
        <f t="shared" si="776"/>
        <v>#REF!</v>
      </c>
      <c r="AX1252" s="98" t="e">
        <f t="shared" si="777"/>
        <v>#REF!</v>
      </c>
      <c r="AY1252" s="89"/>
      <c r="AZ1252" s="98" t="e">
        <f t="shared" si="778"/>
        <v>#REF!</v>
      </c>
      <c r="BA1252" s="98" t="e">
        <f t="shared" si="779"/>
        <v>#REF!</v>
      </c>
      <c r="BB1252" s="89"/>
      <c r="BC1252" s="98" t="e">
        <f t="shared" si="780"/>
        <v>#REF!</v>
      </c>
      <c r="BD1252" s="98" t="e">
        <f t="shared" si="781"/>
        <v>#REF!</v>
      </c>
      <c r="BE1252" s="89"/>
      <c r="BF1252" s="98" t="e">
        <f t="shared" si="782"/>
        <v>#REF!</v>
      </c>
      <c r="BG1252" s="98" t="e">
        <f t="shared" si="783"/>
        <v>#REF!</v>
      </c>
      <c r="BH1252" s="89"/>
      <c r="BI1252" s="98" t="e">
        <f t="shared" si="784"/>
        <v>#REF!</v>
      </c>
      <c r="BJ1252" s="98" t="e">
        <f t="shared" si="785"/>
        <v>#REF!</v>
      </c>
      <c r="BK1252" s="89"/>
      <c r="BL1252" s="98" t="str">
        <f t="shared" si="786"/>
        <v/>
      </c>
      <c r="BM1252" s="98" t="str">
        <f t="shared" si="787"/>
        <v/>
      </c>
      <c r="BN1252" s="89"/>
      <c r="BO1252" s="98" t="str">
        <f t="shared" si="788"/>
        <v/>
      </c>
      <c r="BP1252" s="98" t="str">
        <f t="shared" si="789"/>
        <v/>
      </c>
      <c r="BQ1252" s="89"/>
      <c r="BR1252" s="98" t="str">
        <f t="shared" si="790"/>
        <v/>
      </c>
      <c r="BS1252" s="98" t="str">
        <f t="shared" si="791"/>
        <v/>
      </c>
      <c r="BT1252" s="89"/>
      <c r="BU1252" s="98" t="str">
        <f t="shared" si="792"/>
        <v/>
      </c>
      <c r="BV1252" s="98" t="str">
        <f t="shared" si="793"/>
        <v/>
      </c>
      <c r="BW1252" s="89"/>
      <c r="BX1252" s="63"/>
    </row>
    <row r="1253" spans="1:76" s="59" customFormat="1" x14ac:dyDescent="0.25">
      <c r="A1253" s="83">
        <v>3</v>
      </c>
      <c r="B1253" s="109" t="str">
        <f t="shared" si="771"/>
        <v xml:space="preserve">: </v>
      </c>
      <c r="C1253" s="106"/>
      <c r="D1253" s="106"/>
      <c r="E1253" s="108"/>
      <c r="F1253" s="106"/>
      <c r="G1253" s="108"/>
      <c r="H1253" s="107"/>
      <c r="I1253" s="106"/>
      <c r="J1253" s="106"/>
      <c r="K1253" s="104"/>
      <c r="L1253" s="110"/>
      <c r="M1253" s="111"/>
      <c r="N1253" s="105"/>
      <c r="O1253" s="105"/>
      <c r="P1253" s="104"/>
      <c r="Q1253" s="440"/>
      <c r="R1253" s="440"/>
      <c r="S1253" s="64"/>
      <c r="T1253" s="103"/>
      <c r="U1253" s="101" t="str">
        <f t="shared" si="772"/>
        <v/>
      </c>
      <c r="V1253" s="102" t="str">
        <f t="shared" si="773"/>
        <v/>
      </c>
      <c r="W1253" s="101" t="str">
        <f t="shared" si="774"/>
        <v/>
      </c>
      <c r="X1253" s="100" t="str">
        <f t="shared" si="775"/>
        <v/>
      </c>
      <c r="Y1253" s="89"/>
      <c r="Z1253" s="89"/>
      <c r="AB1253" s="63"/>
      <c r="AR1253" s="63"/>
      <c r="AS1253" s="89"/>
      <c r="AT1253" s="89"/>
      <c r="AU1253" s="99"/>
      <c r="AV1253" s="89"/>
      <c r="AW1253" s="98" t="e">
        <f t="shared" si="776"/>
        <v>#REF!</v>
      </c>
      <c r="AX1253" s="98" t="e">
        <f t="shared" si="777"/>
        <v>#REF!</v>
      </c>
      <c r="AY1253" s="89"/>
      <c r="AZ1253" s="98" t="e">
        <f t="shared" si="778"/>
        <v>#REF!</v>
      </c>
      <c r="BA1253" s="98" t="e">
        <f t="shared" si="779"/>
        <v>#REF!</v>
      </c>
      <c r="BB1253" s="89"/>
      <c r="BC1253" s="98" t="e">
        <f t="shared" si="780"/>
        <v>#REF!</v>
      </c>
      <c r="BD1253" s="98" t="e">
        <f t="shared" si="781"/>
        <v>#REF!</v>
      </c>
      <c r="BE1253" s="89"/>
      <c r="BF1253" s="98" t="e">
        <f t="shared" si="782"/>
        <v>#REF!</v>
      </c>
      <c r="BG1253" s="98" t="e">
        <f t="shared" si="783"/>
        <v>#REF!</v>
      </c>
      <c r="BH1253" s="89"/>
      <c r="BI1253" s="98" t="e">
        <f t="shared" si="784"/>
        <v>#REF!</v>
      </c>
      <c r="BJ1253" s="98" t="e">
        <f t="shared" si="785"/>
        <v>#REF!</v>
      </c>
      <c r="BK1253" s="89"/>
      <c r="BL1253" s="98" t="str">
        <f t="shared" si="786"/>
        <v/>
      </c>
      <c r="BM1253" s="98" t="str">
        <f t="shared" si="787"/>
        <v/>
      </c>
      <c r="BN1253" s="89"/>
      <c r="BO1253" s="98" t="str">
        <f t="shared" si="788"/>
        <v/>
      </c>
      <c r="BP1253" s="98" t="str">
        <f t="shared" si="789"/>
        <v/>
      </c>
      <c r="BQ1253" s="89"/>
      <c r="BR1253" s="98" t="str">
        <f t="shared" si="790"/>
        <v/>
      </c>
      <c r="BS1253" s="98" t="str">
        <f t="shared" si="791"/>
        <v/>
      </c>
      <c r="BT1253" s="89"/>
      <c r="BU1253" s="98" t="str">
        <f t="shared" si="792"/>
        <v/>
      </c>
      <c r="BV1253" s="98" t="str">
        <f t="shared" si="793"/>
        <v/>
      </c>
      <c r="BW1253" s="89"/>
      <c r="BX1253" s="63"/>
    </row>
    <row r="1254" spans="1:76" s="59" customFormat="1" x14ac:dyDescent="0.25">
      <c r="A1254" s="83">
        <v>4</v>
      </c>
      <c r="B1254" s="109" t="str">
        <f t="shared" si="771"/>
        <v xml:space="preserve">: </v>
      </c>
      <c r="C1254" s="106"/>
      <c r="D1254" s="106"/>
      <c r="E1254" s="108"/>
      <c r="F1254" s="106"/>
      <c r="G1254" s="108"/>
      <c r="H1254" s="107"/>
      <c r="I1254" s="106"/>
      <c r="J1254" s="106"/>
      <c r="K1254" s="104"/>
      <c r="L1254" s="110"/>
      <c r="M1254" s="111"/>
      <c r="N1254" s="105"/>
      <c r="O1254" s="105"/>
      <c r="P1254" s="104"/>
      <c r="Q1254" s="440"/>
      <c r="R1254" s="440"/>
      <c r="S1254" s="64"/>
      <c r="T1254" s="103"/>
      <c r="U1254" s="101" t="str">
        <f t="shared" si="772"/>
        <v/>
      </c>
      <c r="V1254" s="102" t="str">
        <f t="shared" si="773"/>
        <v/>
      </c>
      <c r="W1254" s="101" t="str">
        <f t="shared" si="774"/>
        <v/>
      </c>
      <c r="X1254" s="100" t="str">
        <f t="shared" si="775"/>
        <v/>
      </c>
      <c r="Y1254" s="89"/>
      <c r="Z1254" s="89"/>
      <c r="AB1254" s="63"/>
      <c r="AR1254" s="63"/>
      <c r="AS1254" s="89"/>
      <c r="AT1254" s="89"/>
      <c r="AU1254" s="99"/>
      <c r="AV1254" s="89"/>
      <c r="AW1254" s="98" t="e">
        <f t="shared" si="776"/>
        <v>#REF!</v>
      </c>
      <c r="AX1254" s="98" t="e">
        <f t="shared" si="777"/>
        <v>#REF!</v>
      </c>
      <c r="AY1254" s="89"/>
      <c r="AZ1254" s="98" t="e">
        <f t="shared" si="778"/>
        <v>#REF!</v>
      </c>
      <c r="BA1254" s="98" t="e">
        <f t="shared" si="779"/>
        <v>#REF!</v>
      </c>
      <c r="BB1254" s="89"/>
      <c r="BC1254" s="98" t="e">
        <f t="shared" si="780"/>
        <v>#REF!</v>
      </c>
      <c r="BD1254" s="98" t="e">
        <f t="shared" si="781"/>
        <v>#REF!</v>
      </c>
      <c r="BE1254" s="89"/>
      <c r="BF1254" s="98" t="e">
        <f t="shared" si="782"/>
        <v>#REF!</v>
      </c>
      <c r="BG1254" s="98" t="e">
        <f t="shared" si="783"/>
        <v>#REF!</v>
      </c>
      <c r="BH1254" s="89"/>
      <c r="BI1254" s="98" t="e">
        <f t="shared" si="784"/>
        <v>#REF!</v>
      </c>
      <c r="BJ1254" s="98" t="e">
        <f t="shared" si="785"/>
        <v>#REF!</v>
      </c>
      <c r="BK1254" s="89"/>
      <c r="BL1254" s="98" t="str">
        <f t="shared" si="786"/>
        <v/>
      </c>
      <c r="BM1254" s="98" t="str">
        <f t="shared" si="787"/>
        <v/>
      </c>
      <c r="BN1254" s="89"/>
      <c r="BO1254" s="98" t="str">
        <f t="shared" si="788"/>
        <v/>
      </c>
      <c r="BP1254" s="98" t="str">
        <f t="shared" si="789"/>
        <v/>
      </c>
      <c r="BQ1254" s="89"/>
      <c r="BR1254" s="98" t="str">
        <f t="shared" si="790"/>
        <v/>
      </c>
      <c r="BS1254" s="98" t="str">
        <f t="shared" si="791"/>
        <v/>
      </c>
      <c r="BT1254" s="89"/>
      <c r="BU1254" s="98" t="str">
        <f t="shared" si="792"/>
        <v/>
      </c>
      <c r="BV1254" s="98" t="str">
        <f t="shared" si="793"/>
        <v/>
      </c>
      <c r="BW1254" s="89"/>
      <c r="BX1254" s="63"/>
    </row>
    <row r="1255" spans="1:76" s="59" customFormat="1" x14ac:dyDescent="0.25">
      <c r="A1255" s="83">
        <v>5</v>
      </c>
      <c r="B1255" s="109" t="str">
        <f t="shared" si="771"/>
        <v xml:space="preserve">: </v>
      </c>
      <c r="C1255" s="106"/>
      <c r="D1255" s="106"/>
      <c r="E1255" s="108"/>
      <c r="F1255" s="106"/>
      <c r="G1255" s="108"/>
      <c r="H1255" s="107"/>
      <c r="I1255" s="106"/>
      <c r="J1255" s="106"/>
      <c r="K1255" s="104"/>
      <c r="L1255" s="110"/>
      <c r="M1255" s="111"/>
      <c r="N1255" s="105"/>
      <c r="O1255" s="105"/>
      <c r="P1255" s="104"/>
      <c r="Q1255" s="440"/>
      <c r="R1255" s="440"/>
      <c r="S1255" s="64"/>
      <c r="T1255" s="103"/>
      <c r="U1255" s="101" t="str">
        <f t="shared" si="772"/>
        <v/>
      </c>
      <c r="V1255" s="102" t="str">
        <f t="shared" si="773"/>
        <v/>
      </c>
      <c r="W1255" s="101" t="str">
        <f t="shared" si="774"/>
        <v/>
      </c>
      <c r="X1255" s="100" t="str">
        <f t="shared" si="775"/>
        <v/>
      </c>
      <c r="Y1255" s="89"/>
      <c r="Z1255" s="89"/>
      <c r="AB1255" s="63"/>
      <c r="AR1255" s="63"/>
      <c r="AS1255" s="89"/>
      <c r="AT1255" s="89"/>
      <c r="AU1255" s="99"/>
      <c r="AV1255" s="89"/>
      <c r="AW1255" s="98" t="e">
        <f t="shared" si="776"/>
        <v>#REF!</v>
      </c>
      <c r="AX1255" s="98" t="e">
        <f t="shared" si="777"/>
        <v>#REF!</v>
      </c>
      <c r="AY1255" s="89"/>
      <c r="AZ1255" s="98" t="e">
        <f t="shared" si="778"/>
        <v>#REF!</v>
      </c>
      <c r="BA1255" s="98" t="e">
        <f t="shared" si="779"/>
        <v>#REF!</v>
      </c>
      <c r="BB1255" s="89"/>
      <c r="BC1255" s="98" t="e">
        <f t="shared" si="780"/>
        <v>#REF!</v>
      </c>
      <c r="BD1255" s="98" t="e">
        <f t="shared" si="781"/>
        <v>#REF!</v>
      </c>
      <c r="BE1255" s="89"/>
      <c r="BF1255" s="98" t="e">
        <f t="shared" si="782"/>
        <v>#REF!</v>
      </c>
      <c r="BG1255" s="98" t="e">
        <f t="shared" si="783"/>
        <v>#REF!</v>
      </c>
      <c r="BH1255" s="89"/>
      <c r="BI1255" s="98" t="e">
        <f t="shared" si="784"/>
        <v>#REF!</v>
      </c>
      <c r="BJ1255" s="98" t="e">
        <f t="shared" si="785"/>
        <v>#REF!</v>
      </c>
      <c r="BK1255" s="89"/>
      <c r="BL1255" s="98" t="str">
        <f t="shared" si="786"/>
        <v/>
      </c>
      <c r="BM1255" s="98" t="str">
        <f t="shared" si="787"/>
        <v/>
      </c>
      <c r="BN1255" s="89"/>
      <c r="BO1255" s="98" t="str">
        <f t="shared" si="788"/>
        <v/>
      </c>
      <c r="BP1255" s="98" t="str">
        <f t="shared" si="789"/>
        <v/>
      </c>
      <c r="BQ1255" s="89"/>
      <c r="BR1255" s="98" t="str">
        <f t="shared" si="790"/>
        <v/>
      </c>
      <c r="BS1255" s="98" t="str">
        <f t="shared" si="791"/>
        <v/>
      </c>
      <c r="BT1255" s="89"/>
      <c r="BU1255" s="98" t="str">
        <f t="shared" si="792"/>
        <v/>
      </c>
      <c r="BV1255" s="98" t="str">
        <f t="shared" si="793"/>
        <v/>
      </c>
      <c r="BW1255" s="89"/>
      <c r="BX1255" s="63"/>
    </row>
    <row r="1256" spans="1:76" s="59" customFormat="1" x14ac:dyDescent="0.25">
      <c r="A1256" s="83">
        <v>6</v>
      </c>
      <c r="B1256" s="109" t="str">
        <f t="shared" si="771"/>
        <v xml:space="preserve">: </v>
      </c>
      <c r="C1256" s="106"/>
      <c r="D1256" s="106"/>
      <c r="E1256" s="108"/>
      <c r="F1256" s="106"/>
      <c r="G1256" s="108"/>
      <c r="H1256" s="107"/>
      <c r="I1256" s="106"/>
      <c r="J1256" s="106"/>
      <c r="K1256" s="104"/>
      <c r="L1256" s="110"/>
      <c r="M1256" s="111"/>
      <c r="N1256" s="105"/>
      <c r="O1256" s="105"/>
      <c r="P1256" s="104"/>
      <c r="Q1256" s="440"/>
      <c r="R1256" s="440"/>
      <c r="S1256" s="64"/>
      <c r="T1256" s="103"/>
      <c r="U1256" s="101" t="str">
        <f t="shared" si="772"/>
        <v/>
      </c>
      <c r="V1256" s="102" t="str">
        <f t="shared" si="773"/>
        <v/>
      </c>
      <c r="W1256" s="101" t="str">
        <f t="shared" si="774"/>
        <v/>
      </c>
      <c r="X1256" s="100" t="str">
        <f t="shared" si="775"/>
        <v/>
      </c>
      <c r="Y1256" s="89"/>
      <c r="Z1256" s="89"/>
      <c r="AB1256" s="63"/>
      <c r="AR1256" s="63"/>
      <c r="AS1256" s="89"/>
      <c r="AT1256" s="89"/>
      <c r="AU1256" s="99"/>
      <c r="AV1256" s="89"/>
      <c r="AW1256" s="98" t="e">
        <f t="shared" si="776"/>
        <v>#REF!</v>
      </c>
      <c r="AX1256" s="98" t="e">
        <f t="shared" si="777"/>
        <v>#REF!</v>
      </c>
      <c r="AY1256" s="89"/>
      <c r="AZ1256" s="98" t="e">
        <f t="shared" si="778"/>
        <v>#REF!</v>
      </c>
      <c r="BA1256" s="98" t="e">
        <f t="shared" si="779"/>
        <v>#REF!</v>
      </c>
      <c r="BB1256" s="89"/>
      <c r="BC1256" s="98" t="e">
        <f t="shared" si="780"/>
        <v>#REF!</v>
      </c>
      <c r="BD1256" s="98" t="e">
        <f t="shared" si="781"/>
        <v>#REF!</v>
      </c>
      <c r="BE1256" s="89"/>
      <c r="BF1256" s="98" t="e">
        <f t="shared" si="782"/>
        <v>#REF!</v>
      </c>
      <c r="BG1256" s="98" t="e">
        <f t="shared" si="783"/>
        <v>#REF!</v>
      </c>
      <c r="BH1256" s="89"/>
      <c r="BI1256" s="98" t="e">
        <f t="shared" si="784"/>
        <v>#REF!</v>
      </c>
      <c r="BJ1256" s="98" t="e">
        <f t="shared" si="785"/>
        <v>#REF!</v>
      </c>
      <c r="BK1256" s="89"/>
      <c r="BL1256" s="98" t="str">
        <f t="shared" si="786"/>
        <v/>
      </c>
      <c r="BM1256" s="98" t="str">
        <f t="shared" si="787"/>
        <v/>
      </c>
      <c r="BN1256" s="89"/>
      <c r="BO1256" s="98" t="str">
        <f t="shared" si="788"/>
        <v/>
      </c>
      <c r="BP1256" s="98" t="str">
        <f t="shared" si="789"/>
        <v/>
      </c>
      <c r="BQ1256" s="89"/>
      <c r="BR1256" s="98" t="str">
        <f t="shared" si="790"/>
        <v/>
      </c>
      <c r="BS1256" s="98" t="str">
        <f t="shared" si="791"/>
        <v/>
      </c>
      <c r="BT1256" s="89"/>
      <c r="BU1256" s="98" t="str">
        <f t="shared" si="792"/>
        <v/>
      </c>
      <c r="BV1256" s="98" t="str">
        <f t="shared" si="793"/>
        <v/>
      </c>
      <c r="BW1256" s="89"/>
      <c r="BX1256" s="63"/>
    </row>
    <row r="1257" spans="1:76" s="59" customFormat="1" x14ac:dyDescent="0.25">
      <c r="A1257" s="83">
        <v>7</v>
      </c>
      <c r="B1257" s="109" t="str">
        <f t="shared" si="771"/>
        <v xml:space="preserve">: </v>
      </c>
      <c r="C1257" s="106"/>
      <c r="D1257" s="106"/>
      <c r="E1257" s="108"/>
      <c r="F1257" s="106"/>
      <c r="G1257" s="108"/>
      <c r="H1257" s="107"/>
      <c r="I1257" s="106"/>
      <c r="J1257" s="106"/>
      <c r="K1257" s="104"/>
      <c r="L1257" s="110"/>
      <c r="M1257" s="111"/>
      <c r="N1257" s="105"/>
      <c r="O1257" s="105"/>
      <c r="P1257" s="104"/>
      <c r="Q1257" s="440"/>
      <c r="R1257" s="440"/>
      <c r="S1257" s="64"/>
      <c r="T1257" s="103"/>
      <c r="U1257" s="101" t="str">
        <f t="shared" si="772"/>
        <v/>
      </c>
      <c r="V1257" s="102" t="str">
        <f t="shared" si="773"/>
        <v/>
      </c>
      <c r="W1257" s="101" t="str">
        <f t="shared" si="774"/>
        <v/>
      </c>
      <c r="X1257" s="100" t="str">
        <f t="shared" si="775"/>
        <v/>
      </c>
      <c r="Y1257" s="89"/>
      <c r="Z1257" s="89"/>
      <c r="AB1257" s="63"/>
      <c r="AR1257" s="63"/>
      <c r="AS1257" s="89"/>
      <c r="AT1257" s="89"/>
      <c r="AU1257" s="99"/>
      <c r="AV1257" s="89"/>
      <c r="AW1257" s="98" t="e">
        <f t="shared" si="776"/>
        <v>#REF!</v>
      </c>
      <c r="AX1257" s="98" t="e">
        <f t="shared" si="777"/>
        <v>#REF!</v>
      </c>
      <c r="AY1257" s="89"/>
      <c r="AZ1257" s="98" t="e">
        <f t="shared" si="778"/>
        <v>#REF!</v>
      </c>
      <c r="BA1257" s="98" t="e">
        <f t="shared" si="779"/>
        <v>#REF!</v>
      </c>
      <c r="BB1257" s="89"/>
      <c r="BC1257" s="98" t="e">
        <f t="shared" si="780"/>
        <v>#REF!</v>
      </c>
      <c r="BD1257" s="98" t="e">
        <f t="shared" si="781"/>
        <v>#REF!</v>
      </c>
      <c r="BE1257" s="89"/>
      <c r="BF1257" s="98" t="e">
        <f t="shared" si="782"/>
        <v>#REF!</v>
      </c>
      <c r="BG1257" s="98" t="e">
        <f t="shared" si="783"/>
        <v>#REF!</v>
      </c>
      <c r="BH1257" s="89"/>
      <c r="BI1257" s="98" t="e">
        <f t="shared" si="784"/>
        <v>#REF!</v>
      </c>
      <c r="BJ1257" s="98" t="e">
        <f t="shared" si="785"/>
        <v>#REF!</v>
      </c>
      <c r="BK1257" s="89"/>
      <c r="BL1257" s="98" t="str">
        <f t="shared" si="786"/>
        <v/>
      </c>
      <c r="BM1257" s="98" t="str">
        <f t="shared" si="787"/>
        <v/>
      </c>
      <c r="BN1257" s="89"/>
      <c r="BO1257" s="98" t="str">
        <f t="shared" si="788"/>
        <v/>
      </c>
      <c r="BP1257" s="98" t="str">
        <f t="shared" si="789"/>
        <v/>
      </c>
      <c r="BQ1257" s="89"/>
      <c r="BR1257" s="98" t="str">
        <f t="shared" si="790"/>
        <v/>
      </c>
      <c r="BS1257" s="98" t="str">
        <f t="shared" si="791"/>
        <v/>
      </c>
      <c r="BT1257" s="89"/>
      <c r="BU1257" s="98" t="str">
        <f t="shared" si="792"/>
        <v/>
      </c>
      <c r="BV1257" s="98" t="str">
        <f t="shared" si="793"/>
        <v/>
      </c>
      <c r="BW1257" s="89"/>
      <c r="BX1257" s="63"/>
    </row>
    <row r="1258" spans="1:76" s="59" customFormat="1" x14ac:dyDescent="0.25">
      <c r="A1258" s="83">
        <v>8</v>
      </c>
      <c r="B1258" s="109" t="str">
        <f t="shared" si="771"/>
        <v xml:space="preserve">: </v>
      </c>
      <c r="C1258" s="106"/>
      <c r="D1258" s="106"/>
      <c r="E1258" s="108"/>
      <c r="F1258" s="106"/>
      <c r="G1258" s="108"/>
      <c r="H1258" s="107"/>
      <c r="I1258" s="106"/>
      <c r="J1258" s="106"/>
      <c r="K1258" s="104"/>
      <c r="L1258" s="110"/>
      <c r="M1258" s="111"/>
      <c r="N1258" s="105"/>
      <c r="O1258" s="105"/>
      <c r="P1258" s="104"/>
      <c r="Q1258" s="440"/>
      <c r="R1258" s="440"/>
      <c r="S1258" s="64"/>
      <c r="T1258" s="103"/>
      <c r="U1258" s="101" t="str">
        <f t="shared" si="772"/>
        <v/>
      </c>
      <c r="V1258" s="102" t="str">
        <f t="shared" si="773"/>
        <v/>
      </c>
      <c r="W1258" s="101" t="str">
        <f t="shared" si="774"/>
        <v/>
      </c>
      <c r="X1258" s="100" t="str">
        <f t="shared" si="775"/>
        <v/>
      </c>
      <c r="Y1258" s="89"/>
      <c r="Z1258" s="89"/>
      <c r="AB1258" s="63"/>
      <c r="AR1258" s="63"/>
      <c r="AS1258" s="89"/>
      <c r="AT1258" s="89"/>
      <c r="AU1258" s="99"/>
      <c r="AV1258" s="89"/>
      <c r="AW1258" s="98" t="e">
        <f t="shared" si="776"/>
        <v>#REF!</v>
      </c>
      <c r="AX1258" s="98" t="e">
        <f t="shared" si="777"/>
        <v>#REF!</v>
      </c>
      <c r="AY1258" s="89"/>
      <c r="AZ1258" s="98" t="e">
        <f t="shared" si="778"/>
        <v>#REF!</v>
      </c>
      <c r="BA1258" s="98" t="e">
        <f t="shared" si="779"/>
        <v>#REF!</v>
      </c>
      <c r="BB1258" s="89"/>
      <c r="BC1258" s="98" t="e">
        <f t="shared" si="780"/>
        <v>#REF!</v>
      </c>
      <c r="BD1258" s="98" t="e">
        <f t="shared" si="781"/>
        <v>#REF!</v>
      </c>
      <c r="BE1258" s="89"/>
      <c r="BF1258" s="98" t="e">
        <f t="shared" si="782"/>
        <v>#REF!</v>
      </c>
      <c r="BG1258" s="98" t="e">
        <f t="shared" si="783"/>
        <v>#REF!</v>
      </c>
      <c r="BH1258" s="89"/>
      <c r="BI1258" s="98" t="e">
        <f t="shared" si="784"/>
        <v>#REF!</v>
      </c>
      <c r="BJ1258" s="98" t="e">
        <f t="shared" si="785"/>
        <v>#REF!</v>
      </c>
      <c r="BK1258" s="89"/>
      <c r="BL1258" s="98" t="str">
        <f t="shared" si="786"/>
        <v/>
      </c>
      <c r="BM1258" s="98" t="str">
        <f t="shared" si="787"/>
        <v/>
      </c>
      <c r="BN1258" s="89"/>
      <c r="BO1258" s="98" t="str">
        <f t="shared" si="788"/>
        <v/>
      </c>
      <c r="BP1258" s="98" t="str">
        <f t="shared" si="789"/>
        <v/>
      </c>
      <c r="BQ1258" s="89"/>
      <c r="BR1258" s="98" t="str">
        <f t="shared" si="790"/>
        <v/>
      </c>
      <c r="BS1258" s="98" t="str">
        <f t="shared" si="791"/>
        <v/>
      </c>
      <c r="BT1258" s="89"/>
      <c r="BU1258" s="98" t="str">
        <f t="shared" si="792"/>
        <v/>
      </c>
      <c r="BV1258" s="98" t="str">
        <f t="shared" si="793"/>
        <v/>
      </c>
      <c r="BW1258" s="89"/>
      <c r="BX1258" s="63"/>
    </row>
    <row r="1259" spans="1:76" s="59" customFormat="1" x14ac:dyDescent="0.25">
      <c r="A1259" s="83">
        <v>9</v>
      </c>
      <c r="B1259" s="109" t="str">
        <f t="shared" si="771"/>
        <v xml:space="preserve">: </v>
      </c>
      <c r="C1259" s="106"/>
      <c r="D1259" s="106"/>
      <c r="E1259" s="108"/>
      <c r="F1259" s="106"/>
      <c r="G1259" s="108"/>
      <c r="H1259" s="107"/>
      <c r="I1259" s="106"/>
      <c r="J1259" s="106"/>
      <c r="K1259" s="104"/>
      <c r="L1259" s="110"/>
      <c r="M1259" s="111"/>
      <c r="N1259" s="105"/>
      <c r="O1259" s="105"/>
      <c r="P1259" s="104"/>
      <c r="Q1259" s="440"/>
      <c r="R1259" s="440"/>
      <c r="S1259" s="64"/>
      <c r="T1259" s="103"/>
      <c r="U1259" s="101" t="str">
        <f t="shared" si="772"/>
        <v/>
      </c>
      <c r="V1259" s="102" t="str">
        <f t="shared" si="773"/>
        <v/>
      </c>
      <c r="W1259" s="101" t="str">
        <f t="shared" si="774"/>
        <v/>
      </c>
      <c r="X1259" s="100" t="str">
        <f t="shared" si="775"/>
        <v/>
      </c>
      <c r="Y1259" s="89"/>
      <c r="Z1259" s="89"/>
      <c r="AB1259" s="63"/>
      <c r="AR1259" s="63"/>
      <c r="AS1259" s="89"/>
      <c r="AT1259" s="89"/>
      <c r="AU1259" s="99"/>
      <c r="AV1259" s="89"/>
      <c r="AW1259" s="98" t="e">
        <f t="shared" si="776"/>
        <v>#REF!</v>
      </c>
      <c r="AX1259" s="98" t="e">
        <f t="shared" si="777"/>
        <v>#REF!</v>
      </c>
      <c r="AY1259" s="89"/>
      <c r="AZ1259" s="98" t="e">
        <f t="shared" si="778"/>
        <v>#REF!</v>
      </c>
      <c r="BA1259" s="98" t="e">
        <f t="shared" si="779"/>
        <v>#REF!</v>
      </c>
      <c r="BB1259" s="89"/>
      <c r="BC1259" s="98" t="e">
        <f t="shared" si="780"/>
        <v>#REF!</v>
      </c>
      <c r="BD1259" s="98" t="e">
        <f t="shared" si="781"/>
        <v>#REF!</v>
      </c>
      <c r="BE1259" s="89"/>
      <c r="BF1259" s="98" t="e">
        <f t="shared" si="782"/>
        <v>#REF!</v>
      </c>
      <c r="BG1259" s="98" t="e">
        <f t="shared" si="783"/>
        <v>#REF!</v>
      </c>
      <c r="BH1259" s="89"/>
      <c r="BI1259" s="98" t="e">
        <f t="shared" si="784"/>
        <v>#REF!</v>
      </c>
      <c r="BJ1259" s="98" t="e">
        <f t="shared" si="785"/>
        <v>#REF!</v>
      </c>
      <c r="BK1259" s="89"/>
      <c r="BL1259" s="98" t="str">
        <f t="shared" si="786"/>
        <v/>
      </c>
      <c r="BM1259" s="98" t="str">
        <f t="shared" si="787"/>
        <v/>
      </c>
      <c r="BN1259" s="89"/>
      <c r="BO1259" s="98" t="str">
        <f t="shared" si="788"/>
        <v/>
      </c>
      <c r="BP1259" s="98" t="str">
        <f t="shared" si="789"/>
        <v/>
      </c>
      <c r="BQ1259" s="89"/>
      <c r="BR1259" s="98" t="str">
        <f t="shared" si="790"/>
        <v/>
      </c>
      <c r="BS1259" s="98" t="str">
        <f t="shared" si="791"/>
        <v/>
      </c>
      <c r="BT1259" s="89"/>
      <c r="BU1259" s="98" t="str">
        <f t="shared" si="792"/>
        <v/>
      </c>
      <c r="BV1259" s="98" t="str">
        <f t="shared" si="793"/>
        <v/>
      </c>
      <c r="BW1259" s="89"/>
      <c r="BX1259" s="63"/>
    </row>
    <row r="1260" spans="1:76" s="59" customFormat="1" x14ac:dyDescent="0.25">
      <c r="A1260" s="83">
        <v>10</v>
      </c>
      <c r="B1260" s="109" t="str">
        <f t="shared" si="771"/>
        <v xml:space="preserve">: </v>
      </c>
      <c r="C1260" s="106"/>
      <c r="D1260" s="106"/>
      <c r="E1260" s="108"/>
      <c r="F1260" s="106"/>
      <c r="G1260" s="108"/>
      <c r="H1260" s="107"/>
      <c r="I1260" s="106"/>
      <c r="J1260" s="106"/>
      <c r="K1260" s="104"/>
      <c r="L1260" s="110"/>
      <c r="M1260" s="111"/>
      <c r="N1260" s="105"/>
      <c r="O1260" s="105"/>
      <c r="P1260" s="104"/>
      <c r="Q1260" s="440"/>
      <c r="R1260" s="440"/>
      <c r="S1260" s="64"/>
      <c r="T1260" s="103"/>
      <c r="U1260" s="101" t="str">
        <f t="shared" si="772"/>
        <v/>
      </c>
      <c r="V1260" s="102" t="str">
        <f t="shared" si="773"/>
        <v/>
      </c>
      <c r="W1260" s="101" t="str">
        <f t="shared" si="774"/>
        <v/>
      </c>
      <c r="X1260" s="100" t="str">
        <f t="shared" si="775"/>
        <v/>
      </c>
      <c r="Y1260" s="89"/>
      <c r="Z1260" s="89"/>
      <c r="AB1260" s="63"/>
      <c r="AR1260" s="63"/>
      <c r="AS1260" s="89"/>
      <c r="AT1260" s="89"/>
      <c r="AU1260" s="99"/>
      <c r="AV1260" s="89"/>
      <c r="AW1260" s="98" t="e">
        <f t="shared" si="776"/>
        <v>#REF!</v>
      </c>
      <c r="AX1260" s="98" t="e">
        <f t="shared" si="777"/>
        <v>#REF!</v>
      </c>
      <c r="AY1260" s="89"/>
      <c r="AZ1260" s="98" t="e">
        <f t="shared" si="778"/>
        <v>#REF!</v>
      </c>
      <c r="BA1260" s="98" t="e">
        <f t="shared" si="779"/>
        <v>#REF!</v>
      </c>
      <c r="BB1260" s="89"/>
      <c r="BC1260" s="98" t="e">
        <f t="shared" si="780"/>
        <v>#REF!</v>
      </c>
      <c r="BD1260" s="98" t="e">
        <f t="shared" si="781"/>
        <v>#REF!</v>
      </c>
      <c r="BE1260" s="89"/>
      <c r="BF1260" s="98" t="e">
        <f t="shared" si="782"/>
        <v>#REF!</v>
      </c>
      <c r="BG1260" s="98" t="e">
        <f t="shared" si="783"/>
        <v>#REF!</v>
      </c>
      <c r="BH1260" s="89"/>
      <c r="BI1260" s="98" t="e">
        <f t="shared" si="784"/>
        <v>#REF!</v>
      </c>
      <c r="BJ1260" s="98" t="e">
        <f t="shared" si="785"/>
        <v>#REF!</v>
      </c>
      <c r="BK1260" s="89"/>
      <c r="BL1260" s="98" t="str">
        <f t="shared" si="786"/>
        <v/>
      </c>
      <c r="BM1260" s="98" t="str">
        <f t="shared" si="787"/>
        <v/>
      </c>
      <c r="BN1260" s="89"/>
      <c r="BO1260" s="98" t="str">
        <f t="shared" si="788"/>
        <v/>
      </c>
      <c r="BP1260" s="98" t="str">
        <f t="shared" si="789"/>
        <v/>
      </c>
      <c r="BQ1260" s="89"/>
      <c r="BR1260" s="98" t="str">
        <f t="shared" si="790"/>
        <v/>
      </c>
      <c r="BS1260" s="98" t="str">
        <f t="shared" si="791"/>
        <v/>
      </c>
      <c r="BT1260" s="89"/>
      <c r="BU1260" s="98" t="str">
        <f t="shared" si="792"/>
        <v/>
      </c>
      <c r="BV1260" s="98" t="str">
        <f t="shared" si="793"/>
        <v/>
      </c>
      <c r="BW1260" s="89"/>
      <c r="BX1260" s="63"/>
    </row>
    <row r="1261" spans="1:76" s="59" customFormat="1" x14ac:dyDescent="0.25">
      <c r="A1261" s="83">
        <v>11</v>
      </c>
      <c r="B1261" s="109" t="str">
        <f t="shared" si="771"/>
        <v xml:space="preserve">: </v>
      </c>
      <c r="C1261" s="106"/>
      <c r="D1261" s="106"/>
      <c r="E1261" s="108"/>
      <c r="F1261" s="106"/>
      <c r="G1261" s="108"/>
      <c r="H1261" s="107"/>
      <c r="I1261" s="106"/>
      <c r="J1261" s="106"/>
      <c r="K1261" s="104"/>
      <c r="L1261" s="110"/>
      <c r="M1261" s="111"/>
      <c r="N1261" s="105"/>
      <c r="O1261" s="105"/>
      <c r="P1261" s="104"/>
      <c r="Q1261" s="440"/>
      <c r="R1261" s="440"/>
      <c r="S1261" s="64"/>
      <c r="T1261" s="103"/>
      <c r="U1261" s="101" t="str">
        <f t="shared" si="772"/>
        <v/>
      </c>
      <c r="V1261" s="102" t="str">
        <f t="shared" si="773"/>
        <v/>
      </c>
      <c r="W1261" s="101" t="str">
        <f t="shared" si="774"/>
        <v/>
      </c>
      <c r="X1261" s="100" t="str">
        <f t="shared" si="775"/>
        <v/>
      </c>
      <c r="Y1261" s="89"/>
      <c r="Z1261" s="89"/>
      <c r="AB1261" s="63"/>
      <c r="AR1261" s="63"/>
      <c r="AS1261" s="89"/>
      <c r="AT1261" s="89"/>
      <c r="AU1261" s="99"/>
      <c r="AV1261" s="89"/>
      <c r="AW1261" s="98" t="e">
        <f t="shared" si="776"/>
        <v>#REF!</v>
      </c>
      <c r="AX1261" s="98" t="e">
        <f t="shared" si="777"/>
        <v>#REF!</v>
      </c>
      <c r="AY1261" s="89"/>
      <c r="AZ1261" s="98" t="e">
        <f t="shared" si="778"/>
        <v>#REF!</v>
      </c>
      <c r="BA1261" s="98" t="e">
        <f t="shared" si="779"/>
        <v>#REF!</v>
      </c>
      <c r="BB1261" s="89"/>
      <c r="BC1261" s="98" t="e">
        <f t="shared" si="780"/>
        <v>#REF!</v>
      </c>
      <c r="BD1261" s="98" t="e">
        <f t="shared" si="781"/>
        <v>#REF!</v>
      </c>
      <c r="BE1261" s="89"/>
      <c r="BF1261" s="98" t="e">
        <f t="shared" si="782"/>
        <v>#REF!</v>
      </c>
      <c r="BG1261" s="98" t="e">
        <f t="shared" si="783"/>
        <v>#REF!</v>
      </c>
      <c r="BH1261" s="89"/>
      <c r="BI1261" s="98" t="e">
        <f t="shared" si="784"/>
        <v>#REF!</v>
      </c>
      <c r="BJ1261" s="98" t="e">
        <f t="shared" si="785"/>
        <v>#REF!</v>
      </c>
      <c r="BK1261" s="89"/>
      <c r="BL1261" s="98" t="str">
        <f t="shared" si="786"/>
        <v/>
      </c>
      <c r="BM1261" s="98" t="str">
        <f t="shared" si="787"/>
        <v/>
      </c>
      <c r="BN1261" s="89"/>
      <c r="BO1261" s="98" t="str">
        <f t="shared" si="788"/>
        <v/>
      </c>
      <c r="BP1261" s="98" t="str">
        <f t="shared" si="789"/>
        <v/>
      </c>
      <c r="BQ1261" s="89"/>
      <c r="BR1261" s="98" t="str">
        <f t="shared" si="790"/>
        <v/>
      </c>
      <c r="BS1261" s="98" t="str">
        <f t="shared" si="791"/>
        <v/>
      </c>
      <c r="BT1261" s="89"/>
      <c r="BU1261" s="98" t="str">
        <f t="shared" si="792"/>
        <v/>
      </c>
      <c r="BV1261" s="98" t="str">
        <f t="shared" si="793"/>
        <v/>
      </c>
      <c r="BW1261" s="89"/>
      <c r="BX1261" s="63"/>
    </row>
    <row r="1262" spans="1:76" s="59" customFormat="1" x14ac:dyDescent="0.25">
      <c r="A1262" s="83">
        <v>12</v>
      </c>
      <c r="B1262" s="109" t="str">
        <f t="shared" si="771"/>
        <v xml:space="preserve">: </v>
      </c>
      <c r="C1262" s="106"/>
      <c r="D1262" s="106"/>
      <c r="E1262" s="108"/>
      <c r="F1262" s="106"/>
      <c r="G1262" s="108"/>
      <c r="H1262" s="107"/>
      <c r="I1262" s="106"/>
      <c r="J1262" s="106"/>
      <c r="K1262" s="104"/>
      <c r="L1262" s="110"/>
      <c r="M1262" s="111"/>
      <c r="N1262" s="105"/>
      <c r="O1262" s="105"/>
      <c r="P1262" s="104"/>
      <c r="Q1262" s="440"/>
      <c r="R1262" s="440"/>
      <c r="S1262" s="64"/>
      <c r="T1262" s="103"/>
      <c r="U1262" s="101" t="str">
        <f t="shared" si="772"/>
        <v/>
      </c>
      <c r="V1262" s="102" t="str">
        <f t="shared" si="773"/>
        <v/>
      </c>
      <c r="W1262" s="101" t="str">
        <f t="shared" si="774"/>
        <v/>
      </c>
      <c r="X1262" s="100" t="str">
        <f t="shared" si="775"/>
        <v/>
      </c>
      <c r="Y1262" s="89"/>
      <c r="Z1262" s="89"/>
      <c r="AB1262" s="63"/>
      <c r="AR1262" s="63"/>
      <c r="AS1262" s="89"/>
      <c r="AT1262" s="89"/>
      <c r="AU1262" s="99"/>
      <c r="AV1262" s="89"/>
      <c r="AW1262" s="98" t="e">
        <f t="shared" si="776"/>
        <v>#REF!</v>
      </c>
      <c r="AX1262" s="98" t="e">
        <f t="shared" si="777"/>
        <v>#REF!</v>
      </c>
      <c r="AY1262" s="89"/>
      <c r="AZ1262" s="98" t="e">
        <f t="shared" si="778"/>
        <v>#REF!</v>
      </c>
      <c r="BA1262" s="98" t="e">
        <f t="shared" si="779"/>
        <v>#REF!</v>
      </c>
      <c r="BB1262" s="89"/>
      <c r="BC1262" s="98" t="e">
        <f t="shared" si="780"/>
        <v>#REF!</v>
      </c>
      <c r="BD1262" s="98" t="e">
        <f t="shared" si="781"/>
        <v>#REF!</v>
      </c>
      <c r="BE1262" s="89"/>
      <c r="BF1262" s="98" t="e">
        <f t="shared" si="782"/>
        <v>#REF!</v>
      </c>
      <c r="BG1262" s="98" t="e">
        <f t="shared" si="783"/>
        <v>#REF!</v>
      </c>
      <c r="BH1262" s="89"/>
      <c r="BI1262" s="98" t="e">
        <f t="shared" si="784"/>
        <v>#REF!</v>
      </c>
      <c r="BJ1262" s="98" t="e">
        <f t="shared" si="785"/>
        <v>#REF!</v>
      </c>
      <c r="BK1262" s="89"/>
      <c r="BL1262" s="98" t="str">
        <f t="shared" si="786"/>
        <v/>
      </c>
      <c r="BM1262" s="98" t="str">
        <f t="shared" si="787"/>
        <v/>
      </c>
      <c r="BN1262" s="89"/>
      <c r="BO1262" s="98" t="str">
        <f t="shared" si="788"/>
        <v/>
      </c>
      <c r="BP1262" s="98" t="str">
        <f t="shared" si="789"/>
        <v/>
      </c>
      <c r="BQ1262" s="89"/>
      <c r="BR1262" s="98" t="str">
        <f t="shared" si="790"/>
        <v/>
      </c>
      <c r="BS1262" s="98" t="str">
        <f t="shared" si="791"/>
        <v/>
      </c>
      <c r="BT1262" s="89"/>
      <c r="BU1262" s="98" t="str">
        <f t="shared" si="792"/>
        <v/>
      </c>
      <c r="BV1262" s="98" t="str">
        <f t="shared" si="793"/>
        <v/>
      </c>
      <c r="BW1262" s="89"/>
      <c r="BX1262" s="63"/>
    </row>
    <row r="1263" spans="1:76" s="59" customFormat="1" x14ac:dyDescent="0.25">
      <c r="A1263" s="83">
        <v>13</v>
      </c>
      <c r="B1263" s="109" t="str">
        <f t="shared" si="771"/>
        <v xml:space="preserve">: </v>
      </c>
      <c r="C1263" s="106"/>
      <c r="D1263" s="106"/>
      <c r="E1263" s="108"/>
      <c r="F1263" s="106"/>
      <c r="G1263" s="108"/>
      <c r="H1263" s="107"/>
      <c r="I1263" s="106"/>
      <c r="J1263" s="106"/>
      <c r="K1263" s="104"/>
      <c r="L1263" s="110"/>
      <c r="M1263" s="104"/>
      <c r="N1263" s="105"/>
      <c r="O1263" s="105"/>
      <c r="P1263" s="104"/>
      <c r="Q1263" s="440"/>
      <c r="R1263" s="440"/>
      <c r="S1263" s="64"/>
      <c r="T1263" s="103"/>
      <c r="U1263" s="101" t="str">
        <f t="shared" si="772"/>
        <v/>
      </c>
      <c r="V1263" s="102" t="str">
        <f t="shared" si="773"/>
        <v/>
      </c>
      <c r="W1263" s="101" t="str">
        <f t="shared" si="774"/>
        <v/>
      </c>
      <c r="X1263" s="100" t="str">
        <f t="shared" si="775"/>
        <v/>
      </c>
      <c r="Y1263" s="89"/>
      <c r="Z1263" s="89"/>
      <c r="AB1263" s="63"/>
      <c r="AR1263" s="63"/>
      <c r="AS1263" s="89"/>
      <c r="AT1263" s="89"/>
      <c r="AU1263" s="99"/>
      <c r="AV1263" s="89"/>
      <c r="AW1263" s="98" t="e">
        <f t="shared" si="776"/>
        <v>#REF!</v>
      </c>
      <c r="AX1263" s="98" t="e">
        <f t="shared" si="777"/>
        <v>#REF!</v>
      </c>
      <c r="AY1263" s="89"/>
      <c r="AZ1263" s="98" t="e">
        <f t="shared" si="778"/>
        <v>#REF!</v>
      </c>
      <c r="BA1263" s="98" t="e">
        <f t="shared" si="779"/>
        <v>#REF!</v>
      </c>
      <c r="BB1263" s="89"/>
      <c r="BC1263" s="98" t="e">
        <f t="shared" si="780"/>
        <v>#REF!</v>
      </c>
      <c r="BD1263" s="98" t="e">
        <f t="shared" si="781"/>
        <v>#REF!</v>
      </c>
      <c r="BE1263" s="89"/>
      <c r="BF1263" s="98" t="e">
        <f t="shared" si="782"/>
        <v>#REF!</v>
      </c>
      <c r="BG1263" s="98" t="e">
        <f t="shared" si="783"/>
        <v>#REF!</v>
      </c>
      <c r="BH1263" s="89"/>
      <c r="BI1263" s="98" t="e">
        <f t="shared" si="784"/>
        <v>#REF!</v>
      </c>
      <c r="BJ1263" s="98" t="e">
        <f t="shared" si="785"/>
        <v>#REF!</v>
      </c>
      <c r="BK1263" s="89"/>
      <c r="BL1263" s="98" t="str">
        <f t="shared" si="786"/>
        <v/>
      </c>
      <c r="BM1263" s="98" t="str">
        <f t="shared" si="787"/>
        <v/>
      </c>
      <c r="BN1263" s="89"/>
      <c r="BO1263" s="98" t="str">
        <f t="shared" si="788"/>
        <v/>
      </c>
      <c r="BP1263" s="98" t="str">
        <f t="shared" si="789"/>
        <v/>
      </c>
      <c r="BQ1263" s="89"/>
      <c r="BR1263" s="98" t="str">
        <f t="shared" si="790"/>
        <v/>
      </c>
      <c r="BS1263" s="98" t="str">
        <f t="shared" si="791"/>
        <v/>
      </c>
      <c r="BT1263" s="89"/>
      <c r="BU1263" s="98" t="str">
        <f t="shared" si="792"/>
        <v/>
      </c>
      <c r="BV1263" s="98" t="str">
        <f t="shared" si="793"/>
        <v/>
      </c>
      <c r="BW1263" s="89"/>
      <c r="BX1263" s="63"/>
    </row>
    <row r="1264" spans="1:76" s="59" customFormat="1" x14ac:dyDescent="0.25">
      <c r="A1264" s="83">
        <v>14</v>
      </c>
      <c r="B1264" s="109" t="str">
        <f t="shared" si="771"/>
        <v xml:space="preserve">: </v>
      </c>
      <c r="C1264" s="106"/>
      <c r="D1264" s="106"/>
      <c r="E1264" s="108"/>
      <c r="F1264" s="106"/>
      <c r="G1264" s="108"/>
      <c r="H1264" s="107"/>
      <c r="I1264" s="106"/>
      <c r="J1264" s="106"/>
      <c r="K1264" s="104"/>
      <c r="L1264" s="110"/>
      <c r="M1264" s="104"/>
      <c r="N1264" s="105"/>
      <c r="O1264" s="105"/>
      <c r="P1264" s="104"/>
      <c r="Q1264" s="440"/>
      <c r="R1264" s="440"/>
      <c r="S1264" s="64"/>
      <c r="T1264" s="103"/>
      <c r="U1264" s="101" t="str">
        <f t="shared" si="772"/>
        <v/>
      </c>
      <c r="V1264" s="102" t="str">
        <f t="shared" si="773"/>
        <v/>
      </c>
      <c r="W1264" s="101" t="str">
        <f t="shared" si="774"/>
        <v/>
      </c>
      <c r="X1264" s="100" t="str">
        <f t="shared" si="775"/>
        <v/>
      </c>
      <c r="Y1264" s="89"/>
      <c r="Z1264" s="89"/>
      <c r="AB1264" s="63"/>
      <c r="AR1264" s="63"/>
      <c r="AS1264" s="89"/>
      <c r="AT1264" s="89"/>
      <c r="AU1264" s="99"/>
      <c r="AV1264" s="89"/>
      <c r="AW1264" s="98" t="e">
        <f t="shared" si="776"/>
        <v>#REF!</v>
      </c>
      <c r="AX1264" s="98" t="e">
        <f t="shared" si="777"/>
        <v>#REF!</v>
      </c>
      <c r="AY1264" s="89"/>
      <c r="AZ1264" s="98" t="e">
        <f t="shared" si="778"/>
        <v>#REF!</v>
      </c>
      <c r="BA1264" s="98" t="e">
        <f t="shared" si="779"/>
        <v>#REF!</v>
      </c>
      <c r="BB1264" s="89"/>
      <c r="BC1264" s="98" t="e">
        <f t="shared" si="780"/>
        <v>#REF!</v>
      </c>
      <c r="BD1264" s="98" t="e">
        <f t="shared" si="781"/>
        <v>#REF!</v>
      </c>
      <c r="BE1264" s="89"/>
      <c r="BF1264" s="98" t="e">
        <f t="shared" si="782"/>
        <v>#REF!</v>
      </c>
      <c r="BG1264" s="98" t="e">
        <f t="shared" si="783"/>
        <v>#REF!</v>
      </c>
      <c r="BH1264" s="89"/>
      <c r="BI1264" s="98" t="e">
        <f t="shared" si="784"/>
        <v>#REF!</v>
      </c>
      <c r="BJ1264" s="98" t="e">
        <f t="shared" si="785"/>
        <v>#REF!</v>
      </c>
      <c r="BK1264" s="89"/>
      <c r="BL1264" s="98" t="str">
        <f t="shared" si="786"/>
        <v/>
      </c>
      <c r="BM1264" s="98" t="str">
        <f t="shared" si="787"/>
        <v/>
      </c>
      <c r="BN1264" s="89"/>
      <c r="BO1264" s="98" t="str">
        <f t="shared" si="788"/>
        <v/>
      </c>
      <c r="BP1264" s="98" t="str">
        <f t="shared" si="789"/>
        <v/>
      </c>
      <c r="BQ1264" s="89"/>
      <c r="BR1264" s="98" t="str">
        <f t="shared" si="790"/>
        <v/>
      </c>
      <c r="BS1264" s="98" t="str">
        <f t="shared" si="791"/>
        <v/>
      </c>
      <c r="BT1264" s="89"/>
      <c r="BU1264" s="98" t="str">
        <f t="shared" si="792"/>
        <v/>
      </c>
      <c r="BV1264" s="98" t="str">
        <f t="shared" si="793"/>
        <v/>
      </c>
      <c r="BW1264" s="89"/>
      <c r="BX1264" s="63"/>
    </row>
    <row r="1265" spans="1:76" s="59" customFormat="1" x14ac:dyDescent="0.25">
      <c r="A1265" s="83">
        <v>15</v>
      </c>
      <c r="B1265" s="109" t="str">
        <f t="shared" si="771"/>
        <v xml:space="preserve">: </v>
      </c>
      <c r="C1265" s="106"/>
      <c r="D1265" s="106"/>
      <c r="E1265" s="108"/>
      <c r="F1265" s="106"/>
      <c r="G1265" s="108"/>
      <c r="H1265" s="107"/>
      <c r="I1265" s="106"/>
      <c r="J1265" s="106"/>
      <c r="K1265" s="104"/>
      <c r="L1265" s="110"/>
      <c r="M1265" s="104"/>
      <c r="N1265" s="105"/>
      <c r="O1265" s="105"/>
      <c r="P1265" s="104"/>
      <c r="Q1265" s="440"/>
      <c r="R1265" s="440"/>
      <c r="S1265" s="64"/>
      <c r="T1265" s="103"/>
      <c r="U1265" s="101" t="str">
        <f t="shared" si="772"/>
        <v/>
      </c>
      <c r="V1265" s="102" t="str">
        <f t="shared" si="773"/>
        <v/>
      </c>
      <c r="W1265" s="101" t="str">
        <f t="shared" si="774"/>
        <v/>
      </c>
      <c r="X1265" s="100" t="str">
        <f t="shared" si="775"/>
        <v/>
      </c>
      <c r="Y1265" s="89"/>
      <c r="Z1265" s="89"/>
      <c r="AB1265" s="63"/>
      <c r="AR1265" s="63"/>
      <c r="AS1265" s="89"/>
      <c r="AT1265" s="89"/>
      <c r="AU1265" s="99"/>
      <c r="AV1265" s="89"/>
      <c r="AW1265" s="98" t="e">
        <f t="shared" si="776"/>
        <v>#REF!</v>
      </c>
      <c r="AX1265" s="98" t="e">
        <f t="shared" si="777"/>
        <v>#REF!</v>
      </c>
      <c r="AY1265" s="89"/>
      <c r="AZ1265" s="98" t="e">
        <f t="shared" si="778"/>
        <v>#REF!</v>
      </c>
      <c r="BA1265" s="98" t="e">
        <f t="shared" si="779"/>
        <v>#REF!</v>
      </c>
      <c r="BB1265" s="89"/>
      <c r="BC1265" s="98" t="e">
        <f t="shared" si="780"/>
        <v>#REF!</v>
      </c>
      <c r="BD1265" s="98" t="e">
        <f t="shared" si="781"/>
        <v>#REF!</v>
      </c>
      <c r="BE1265" s="89"/>
      <c r="BF1265" s="98" t="e">
        <f t="shared" si="782"/>
        <v>#REF!</v>
      </c>
      <c r="BG1265" s="98" t="e">
        <f t="shared" si="783"/>
        <v>#REF!</v>
      </c>
      <c r="BH1265" s="89"/>
      <c r="BI1265" s="98" t="e">
        <f t="shared" si="784"/>
        <v>#REF!</v>
      </c>
      <c r="BJ1265" s="98" t="e">
        <f t="shared" si="785"/>
        <v>#REF!</v>
      </c>
      <c r="BK1265" s="89"/>
      <c r="BL1265" s="98" t="str">
        <f t="shared" si="786"/>
        <v/>
      </c>
      <c r="BM1265" s="98" t="str">
        <f t="shared" si="787"/>
        <v/>
      </c>
      <c r="BN1265" s="89"/>
      <c r="BO1265" s="98" t="str">
        <f t="shared" si="788"/>
        <v/>
      </c>
      <c r="BP1265" s="98" t="str">
        <f t="shared" si="789"/>
        <v/>
      </c>
      <c r="BQ1265" s="89"/>
      <c r="BR1265" s="98" t="str">
        <f t="shared" si="790"/>
        <v/>
      </c>
      <c r="BS1265" s="98" t="str">
        <f t="shared" si="791"/>
        <v/>
      </c>
      <c r="BT1265" s="89"/>
      <c r="BU1265" s="98" t="str">
        <f t="shared" si="792"/>
        <v/>
      </c>
      <c r="BV1265" s="98" t="str">
        <f t="shared" si="793"/>
        <v/>
      </c>
      <c r="BW1265" s="89"/>
      <c r="BX1265" s="63"/>
    </row>
    <row r="1266" spans="1:76" s="59" customFormat="1" x14ac:dyDescent="0.25">
      <c r="A1266" s="83">
        <v>16</v>
      </c>
      <c r="B1266" s="109" t="str">
        <f t="shared" si="771"/>
        <v xml:space="preserve">: </v>
      </c>
      <c r="C1266" s="106"/>
      <c r="D1266" s="106"/>
      <c r="E1266" s="108"/>
      <c r="F1266" s="106"/>
      <c r="G1266" s="108"/>
      <c r="H1266" s="107"/>
      <c r="I1266" s="106"/>
      <c r="J1266" s="106"/>
      <c r="K1266" s="104"/>
      <c r="L1266" s="110"/>
      <c r="M1266" s="104"/>
      <c r="N1266" s="105"/>
      <c r="O1266" s="105"/>
      <c r="P1266" s="104"/>
      <c r="Q1266" s="440"/>
      <c r="R1266" s="440"/>
      <c r="S1266" s="64"/>
      <c r="T1266" s="103"/>
      <c r="U1266" s="101" t="str">
        <f t="shared" si="772"/>
        <v/>
      </c>
      <c r="V1266" s="102" t="str">
        <f t="shared" si="773"/>
        <v/>
      </c>
      <c r="W1266" s="101" t="str">
        <f t="shared" si="774"/>
        <v/>
      </c>
      <c r="X1266" s="100" t="str">
        <f t="shared" si="775"/>
        <v/>
      </c>
      <c r="Y1266" s="89"/>
      <c r="Z1266" s="89"/>
      <c r="AB1266" s="63"/>
      <c r="AR1266" s="63"/>
      <c r="AS1266" s="89"/>
      <c r="AT1266" s="89"/>
      <c r="AU1266" s="99"/>
      <c r="AV1266" s="89"/>
      <c r="AW1266" s="98" t="e">
        <f t="shared" si="776"/>
        <v>#REF!</v>
      </c>
      <c r="AX1266" s="98" t="e">
        <f t="shared" si="777"/>
        <v>#REF!</v>
      </c>
      <c r="AY1266" s="89"/>
      <c r="AZ1266" s="98" t="e">
        <f t="shared" si="778"/>
        <v>#REF!</v>
      </c>
      <c r="BA1266" s="98" t="e">
        <f t="shared" si="779"/>
        <v>#REF!</v>
      </c>
      <c r="BB1266" s="89"/>
      <c r="BC1266" s="98" t="e">
        <f t="shared" si="780"/>
        <v>#REF!</v>
      </c>
      <c r="BD1266" s="98" t="e">
        <f t="shared" si="781"/>
        <v>#REF!</v>
      </c>
      <c r="BE1266" s="89"/>
      <c r="BF1266" s="98" t="e">
        <f t="shared" si="782"/>
        <v>#REF!</v>
      </c>
      <c r="BG1266" s="98" t="e">
        <f t="shared" si="783"/>
        <v>#REF!</v>
      </c>
      <c r="BH1266" s="89"/>
      <c r="BI1266" s="98" t="e">
        <f t="shared" si="784"/>
        <v>#REF!</v>
      </c>
      <c r="BJ1266" s="98" t="e">
        <f t="shared" si="785"/>
        <v>#REF!</v>
      </c>
      <c r="BK1266" s="89"/>
      <c r="BL1266" s="98" t="str">
        <f t="shared" si="786"/>
        <v/>
      </c>
      <c r="BM1266" s="98" t="str">
        <f t="shared" si="787"/>
        <v/>
      </c>
      <c r="BN1266" s="89"/>
      <c r="BO1266" s="98" t="str">
        <f t="shared" si="788"/>
        <v/>
      </c>
      <c r="BP1266" s="98" t="str">
        <f t="shared" si="789"/>
        <v/>
      </c>
      <c r="BQ1266" s="89"/>
      <c r="BR1266" s="98" t="str">
        <f t="shared" si="790"/>
        <v/>
      </c>
      <c r="BS1266" s="98" t="str">
        <f t="shared" si="791"/>
        <v/>
      </c>
      <c r="BT1266" s="89"/>
      <c r="BU1266" s="98" t="str">
        <f t="shared" si="792"/>
        <v/>
      </c>
      <c r="BV1266" s="98" t="str">
        <f t="shared" si="793"/>
        <v/>
      </c>
      <c r="BW1266" s="89"/>
      <c r="BX1266" s="63"/>
    </row>
    <row r="1267" spans="1:76" s="59" customFormat="1" x14ac:dyDescent="0.25">
      <c r="A1267" s="83">
        <v>17</v>
      </c>
      <c r="B1267" s="109" t="str">
        <f t="shared" si="771"/>
        <v xml:space="preserve">: </v>
      </c>
      <c r="C1267" s="106"/>
      <c r="D1267" s="106"/>
      <c r="E1267" s="108"/>
      <c r="F1267" s="106"/>
      <c r="G1267" s="108"/>
      <c r="H1267" s="107"/>
      <c r="I1267" s="106"/>
      <c r="J1267" s="106"/>
      <c r="K1267" s="104"/>
      <c r="L1267" s="110"/>
      <c r="M1267" s="104"/>
      <c r="N1267" s="105"/>
      <c r="O1267" s="105"/>
      <c r="P1267" s="104"/>
      <c r="Q1267" s="440"/>
      <c r="R1267" s="440"/>
      <c r="S1267" s="64"/>
      <c r="T1267" s="103"/>
      <c r="U1267" s="101" t="str">
        <f t="shared" si="772"/>
        <v/>
      </c>
      <c r="V1267" s="102" t="str">
        <f t="shared" si="773"/>
        <v/>
      </c>
      <c r="W1267" s="101" t="str">
        <f t="shared" si="774"/>
        <v/>
      </c>
      <c r="X1267" s="100" t="str">
        <f t="shared" si="775"/>
        <v/>
      </c>
      <c r="Y1267" s="89"/>
      <c r="Z1267" s="89"/>
      <c r="AB1267" s="63"/>
      <c r="AR1267" s="63"/>
      <c r="AS1267" s="89"/>
      <c r="AT1267" s="89"/>
      <c r="AU1267" s="99"/>
      <c r="AV1267" s="89"/>
      <c r="AW1267" s="98" t="e">
        <f t="shared" si="776"/>
        <v>#REF!</v>
      </c>
      <c r="AX1267" s="98" t="e">
        <f t="shared" si="777"/>
        <v>#REF!</v>
      </c>
      <c r="AY1267" s="89"/>
      <c r="AZ1267" s="98" t="e">
        <f t="shared" si="778"/>
        <v>#REF!</v>
      </c>
      <c r="BA1267" s="98" t="e">
        <f t="shared" si="779"/>
        <v>#REF!</v>
      </c>
      <c r="BB1267" s="89"/>
      <c r="BC1267" s="98" t="e">
        <f t="shared" si="780"/>
        <v>#REF!</v>
      </c>
      <c r="BD1267" s="98" t="e">
        <f t="shared" si="781"/>
        <v>#REF!</v>
      </c>
      <c r="BE1267" s="89"/>
      <c r="BF1267" s="98" t="e">
        <f t="shared" si="782"/>
        <v>#REF!</v>
      </c>
      <c r="BG1267" s="98" t="e">
        <f t="shared" si="783"/>
        <v>#REF!</v>
      </c>
      <c r="BH1267" s="89"/>
      <c r="BI1267" s="98" t="e">
        <f t="shared" si="784"/>
        <v>#REF!</v>
      </c>
      <c r="BJ1267" s="98" t="e">
        <f t="shared" si="785"/>
        <v>#REF!</v>
      </c>
      <c r="BK1267" s="89"/>
      <c r="BL1267" s="98" t="str">
        <f t="shared" si="786"/>
        <v/>
      </c>
      <c r="BM1267" s="98" t="str">
        <f t="shared" si="787"/>
        <v/>
      </c>
      <c r="BN1267" s="89"/>
      <c r="BO1267" s="98" t="str">
        <f t="shared" si="788"/>
        <v/>
      </c>
      <c r="BP1267" s="98" t="str">
        <f t="shared" si="789"/>
        <v/>
      </c>
      <c r="BQ1267" s="89"/>
      <c r="BR1267" s="98" t="str">
        <f t="shared" si="790"/>
        <v/>
      </c>
      <c r="BS1267" s="98" t="str">
        <f t="shared" si="791"/>
        <v/>
      </c>
      <c r="BT1267" s="89"/>
      <c r="BU1267" s="98" t="str">
        <f t="shared" si="792"/>
        <v/>
      </c>
      <c r="BV1267" s="98" t="str">
        <f t="shared" si="793"/>
        <v/>
      </c>
      <c r="BW1267" s="89"/>
      <c r="BX1267" s="63"/>
    </row>
    <row r="1268" spans="1:76" s="59" customFormat="1" x14ac:dyDescent="0.25">
      <c r="A1268" s="83">
        <v>18</v>
      </c>
      <c r="B1268" s="109" t="str">
        <f t="shared" si="771"/>
        <v xml:space="preserve">: </v>
      </c>
      <c r="C1268" s="106"/>
      <c r="D1268" s="106"/>
      <c r="E1268" s="108"/>
      <c r="F1268" s="106"/>
      <c r="G1268" s="108"/>
      <c r="H1268" s="107"/>
      <c r="I1268" s="106"/>
      <c r="J1268" s="106"/>
      <c r="K1268" s="104"/>
      <c r="L1268" s="104"/>
      <c r="M1268" s="104"/>
      <c r="N1268" s="105"/>
      <c r="O1268" s="105"/>
      <c r="P1268" s="104"/>
      <c r="Q1268" s="440"/>
      <c r="R1268" s="440"/>
      <c r="S1268" s="64"/>
      <c r="T1268" s="103"/>
      <c r="U1268" s="101" t="str">
        <f t="shared" si="772"/>
        <v/>
      </c>
      <c r="V1268" s="102" t="str">
        <f t="shared" si="773"/>
        <v/>
      </c>
      <c r="W1268" s="101" t="str">
        <f t="shared" si="774"/>
        <v/>
      </c>
      <c r="X1268" s="100" t="str">
        <f t="shared" si="775"/>
        <v/>
      </c>
      <c r="Y1268" s="89"/>
      <c r="Z1268" s="89"/>
      <c r="AB1268" s="63"/>
      <c r="AR1268" s="63"/>
      <c r="AS1268" s="89"/>
      <c r="AT1268" s="89"/>
      <c r="AU1268" s="99"/>
      <c r="AV1268" s="89"/>
      <c r="AW1268" s="98" t="e">
        <f t="shared" si="776"/>
        <v>#REF!</v>
      </c>
      <c r="AX1268" s="98" t="e">
        <f t="shared" si="777"/>
        <v>#REF!</v>
      </c>
      <c r="AY1268" s="89"/>
      <c r="AZ1268" s="98" t="e">
        <f t="shared" si="778"/>
        <v>#REF!</v>
      </c>
      <c r="BA1268" s="98" t="e">
        <f t="shared" si="779"/>
        <v>#REF!</v>
      </c>
      <c r="BB1268" s="89"/>
      <c r="BC1268" s="98" t="e">
        <f t="shared" si="780"/>
        <v>#REF!</v>
      </c>
      <c r="BD1268" s="98" t="e">
        <f t="shared" si="781"/>
        <v>#REF!</v>
      </c>
      <c r="BE1268" s="89"/>
      <c r="BF1268" s="98" t="e">
        <f t="shared" si="782"/>
        <v>#REF!</v>
      </c>
      <c r="BG1268" s="98" t="e">
        <f t="shared" si="783"/>
        <v>#REF!</v>
      </c>
      <c r="BH1268" s="89"/>
      <c r="BI1268" s="98" t="e">
        <f t="shared" si="784"/>
        <v>#REF!</v>
      </c>
      <c r="BJ1268" s="98" t="e">
        <f t="shared" si="785"/>
        <v>#REF!</v>
      </c>
      <c r="BK1268" s="89"/>
      <c r="BL1268" s="98" t="str">
        <f t="shared" si="786"/>
        <v/>
      </c>
      <c r="BM1268" s="98" t="str">
        <f t="shared" si="787"/>
        <v/>
      </c>
      <c r="BN1268" s="89"/>
      <c r="BO1268" s="98" t="str">
        <f t="shared" si="788"/>
        <v/>
      </c>
      <c r="BP1268" s="98" t="str">
        <f t="shared" si="789"/>
        <v/>
      </c>
      <c r="BQ1268" s="89"/>
      <c r="BR1268" s="98" t="str">
        <f t="shared" si="790"/>
        <v/>
      </c>
      <c r="BS1268" s="98" t="str">
        <f t="shared" si="791"/>
        <v/>
      </c>
      <c r="BT1268" s="89"/>
      <c r="BU1268" s="98" t="str">
        <f t="shared" si="792"/>
        <v/>
      </c>
      <c r="BV1268" s="98" t="str">
        <f t="shared" si="793"/>
        <v/>
      </c>
      <c r="BW1268" s="89"/>
      <c r="BX1268" s="63"/>
    </row>
    <row r="1269" spans="1:76" s="59" customFormat="1" x14ac:dyDescent="0.25">
      <c r="A1269" s="83">
        <v>19</v>
      </c>
      <c r="B1269" s="109" t="str">
        <f t="shared" si="771"/>
        <v xml:space="preserve">: </v>
      </c>
      <c r="C1269" s="106"/>
      <c r="D1269" s="106"/>
      <c r="E1269" s="108"/>
      <c r="F1269" s="106"/>
      <c r="G1269" s="108"/>
      <c r="H1269" s="107"/>
      <c r="I1269" s="106"/>
      <c r="J1269" s="106"/>
      <c r="K1269" s="104"/>
      <c r="L1269" s="104"/>
      <c r="M1269" s="104"/>
      <c r="N1269" s="105"/>
      <c r="O1269" s="105"/>
      <c r="P1269" s="104"/>
      <c r="Q1269" s="440"/>
      <c r="R1269" s="440"/>
      <c r="S1269" s="64"/>
      <c r="T1269" s="103"/>
      <c r="U1269" s="101" t="str">
        <f t="shared" si="772"/>
        <v/>
      </c>
      <c r="V1269" s="102" t="str">
        <f t="shared" si="773"/>
        <v/>
      </c>
      <c r="W1269" s="101" t="str">
        <f t="shared" si="774"/>
        <v/>
      </c>
      <c r="X1269" s="100" t="str">
        <f t="shared" si="775"/>
        <v/>
      </c>
      <c r="Y1269" s="89"/>
      <c r="Z1269" s="89"/>
      <c r="AB1269" s="63"/>
      <c r="AR1269" s="63"/>
      <c r="AS1269" s="89"/>
      <c r="AT1269" s="89"/>
      <c r="AU1269" s="99"/>
      <c r="AV1269" s="89"/>
      <c r="AW1269" s="98" t="e">
        <f t="shared" si="776"/>
        <v>#REF!</v>
      </c>
      <c r="AX1269" s="98" t="e">
        <f t="shared" si="777"/>
        <v>#REF!</v>
      </c>
      <c r="AY1269" s="89"/>
      <c r="AZ1269" s="98" t="e">
        <f t="shared" si="778"/>
        <v>#REF!</v>
      </c>
      <c r="BA1269" s="98" t="e">
        <f t="shared" si="779"/>
        <v>#REF!</v>
      </c>
      <c r="BB1269" s="89"/>
      <c r="BC1269" s="98" t="e">
        <f t="shared" si="780"/>
        <v>#REF!</v>
      </c>
      <c r="BD1269" s="98" t="e">
        <f t="shared" si="781"/>
        <v>#REF!</v>
      </c>
      <c r="BE1269" s="89"/>
      <c r="BF1269" s="98" t="e">
        <f t="shared" si="782"/>
        <v>#REF!</v>
      </c>
      <c r="BG1269" s="98" t="e">
        <f t="shared" si="783"/>
        <v>#REF!</v>
      </c>
      <c r="BH1269" s="89"/>
      <c r="BI1269" s="98" t="e">
        <f t="shared" si="784"/>
        <v>#REF!</v>
      </c>
      <c r="BJ1269" s="98" t="e">
        <f t="shared" si="785"/>
        <v>#REF!</v>
      </c>
      <c r="BK1269" s="89"/>
      <c r="BL1269" s="98" t="str">
        <f t="shared" si="786"/>
        <v/>
      </c>
      <c r="BM1269" s="98" t="str">
        <f t="shared" si="787"/>
        <v/>
      </c>
      <c r="BN1269" s="89"/>
      <c r="BO1269" s="98" t="str">
        <f t="shared" si="788"/>
        <v/>
      </c>
      <c r="BP1269" s="98" t="str">
        <f t="shared" si="789"/>
        <v/>
      </c>
      <c r="BQ1269" s="89"/>
      <c r="BR1269" s="98" t="str">
        <f t="shared" si="790"/>
        <v/>
      </c>
      <c r="BS1269" s="98" t="str">
        <f t="shared" si="791"/>
        <v/>
      </c>
      <c r="BT1269" s="89"/>
      <c r="BU1269" s="98" t="str">
        <f t="shared" si="792"/>
        <v/>
      </c>
      <c r="BV1269" s="98" t="str">
        <f t="shared" si="793"/>
        <v/>
      </c>
      <c r="BW1269" s="89"/>
      <c r="BX1269" s="63"/>
    </row>
    <row r="1270" spans="1:76" s="59" customFormat="1" x14ac:dyDescent="0.25">
      <c r="A1270" s="83">
        <v>20</v>
      </c>
      <c r="B1270" s="109" t="str">
        <f t="shared" si="771"/>
        <v xml:space="preserve">: </v>
      </c>
      <c r="C1270" s="106"/>
      <c r="D1270" s="106"/>
      <c r="E1270" s="108"/>
      <c r="F1270" s="106"/>
      <c r="G1270" s="108"/>
      <c r="H1270" s="107"/>
      <c r="I1270" s="106"/>
      <c r="J1270" s="106"/>
      <c r="K1270" s="104"/>
      <c r="L1270" s="104"/>
      <c r="M1270" s="104"/>
      <c r="N1270" s="105"/>
      <c r="O1270" s="105"/>
      <c r="P1270" s="104"/>
      <c r="Q1270" s="440"/>
      <c r="R1270" s="440"/>
      <c r="S1270" s="64"/>
      <c r="T1270" s="103"/>
      <c r="U1270" s="101" t="str">
        <f t="shared" si="772"/>
        <v/>
      </c>
      <c r="V1270" s="102" t="str">
        <f t="shared" si="773"/>
        <v/>
      </c>
      <c r="W1270" s="101" t="str">
        <f t="shared" si="774"/>
        <v/>
      </c>
      <c r="X1270" s="100" t="str">
        <f t="shared" si="775"/>
        <v/>
      </c>
      <c r="Y1270" s="89"/>
      <c r="Z1270" s="89"/>
      <c r="AB1270" s="63"/>
      <c r="AR1270" s="63"/>
      <c r="AS1270" s="89"/>
      <c r="AT1270" s="89"/>
      <c r="AU1270" s="99"/>
      <c r="AV1270" s="89"/>
      <c r="AW1270" s="98" t="e">
        <f t="shared" si="776"/>
        <v>#REF!</v>
      </c>
      <c r="AX1270" s="98" t="e">
        <f t="shared" si="777"/>
        <v>#REF!</v>
      </c>
      <c r="AY1270" s="89"/>
      <c r="AZ1270" s="98" t="e">
        <f t="shared" si="778"/>
        <v>#REF!</v>
      </c>
      <c r="BA1270" s="98" t="e">
        <f t="shared" si="779"/>
        <v>#REF!</v>
      </c>
      <c r="BB1270" s="89"/>
      <c r="BC1270" s="98" t="e">
        <f t="shared" si="780"/>
        <v>#REF!</v>
      </c>
      <c r="BD1270" s="98" t="e">
        <f t="shared" si="781"/>
        <v>#REF!</v>
      </c>
      <c r="BE1270" s="89"/>
      <c r="BF1270" s="98" t="e">
        <f t="shared" si="782"/>
        <v>#REF!</v>
      </c>
      <c r="BG1270" s="98" t="e">
        <f t="shared" si="783"/>
        <v>#REF!</v>
      </c>
      <c r="BH1270" s="89"/>
      <c r="BI1270" s="98" t="e">
        <f t="shared" si="784"/>
        <v>#REF!</v>
      </c>
      <c r="BJ1270" s="98" t="e">
        <f t="shared" si="785"/>
        <v>#REF!</v>
      </c>
      <c r="BK1270" s="89"/>
      <c r="BL1270" s="98" t="str">
        <f t="shared" si="786"/>
        <v/>
      </c>
      <c r="BM1270" s="98" t="str">
        <f t="shared" si="787"/>
        <v/>
      </c>
      <c r="BN1270" s="89"/>
      <c r="BO1270" s="98" t="str">
        <f t="shared" si="788"/>
        <v/>
      </c>
      <c r="BP1270" s="98" t="str">
        <f t="shared" si="789"/>
        <v/>
      </c>
      <c r="BQ1270" s="89"/>
      <c r="BR1270" s="98" t="str">
        <f t="shared" si="790"/>
        <v/>
      </c>
      <c r="BS1270" s="98" t="str">
        <f t="shared" si="791"/>
        <v/>
      </c>
      <c r="BT1270" s="89"/>
      <c r="BU1270" s="98" t="str">
        <f t="shared" si="792"/>
        <v/>
      </c>
      <c r="BV1270" s="98" t="str">
        <f t="shared" si="793"/>
        <v/>
      </c>
      <c r="BW1270" s="89"/>
      <c r="BX1270" s="63"/>
    </row>
    <row r="1271" spans="1:76" s="59" customFormat="1" x14ac:dyDescent="0.25">
      <c r="A1271" s="83"/>
      <c r="B1271" s="91" t="s">
        <v>64</v>
      </c>
      <c r="C1271" s="92"/>
      <c r="D1271" s="92"/>
      <c r="E1271" s="92"/>
      <c r="F1271" s="92"/>
      <c r="G1271" s="92"/>
      <c r="I1271" s="89"/>
      <c r="J1271" s="94"/>
      <c r="K1271" s="64"/>
      <c r="L1271" s="64"/>
      <c r="M1271" s="64" t="s">
        <v>63</v>
      </c>
      <c r="N1271" s="64"/>
      <c r="O1271" s="64"/>
      <c r="P1271" s="64"/>
      <c r="Q1271" s="64"/>
      <c r="R1271" s="64"/>
      <c r="S1271" s="64"/>
      <c r="T1271" s="94" t="s">
        <v>62</v>
      </c>
      <c r="U1271" s="97" t="e">
        <f>AVERAGE(U1251:U1270)</f>
        <v>#DIV/0!</v>
      </c>
      <c r="V1271" s="97" t="e">
        <f>IF(U1279="Y",SUM(V1251:V1270)/SUM(O1251:O1270),AVERAGE(V1251:V1270))</f>
        <v>#DIV/0!</v>
      </c>
      <c r="W1271" s="96" t="e">
        <f>SUM(W1251:W1270)/SUM(O1251:O1270)</f>
        <v>#DIV/0!</v>
      </c>
      <c r="X1271" s="89"/>
      <c r="Y1271" s="89"/>
      <c r="Z1271" s="89"/>
      <c r="AB1271" s="95"/>
      <c r="AR1271" s="63"/>
      <c r="AS1271" s="89"/>
      <c r="AT1271" s="89"/>
      <c r="AU1271" s="89"/>
      <c r="AV1271" s="94" t="s">
        <v>62</v>
      </c>
      <c r="AW1271" s="93" t="e">
        <f>AVERAGE(AW1251:AW1270)</f>
        <v>#REF!</v>
      </c>
      <c r="AX1271" s="93" t="e">
        <f>SUM(AX1251:AX1270)/COUNTIF(AX1251:AX1270,"&gt;0")</f>
        <v>#REF!</v>
      </c>
      <c r="AY1271" s="89"/>
      <c r="AZ1271" s="93" t="e">
        <f>AVERAGE(AZ1251:AZ1270)</f>
        <v>#REF!</v>
      </c>
      <c r="BA1271" s="93" t="e">
        <f>SUM(BA1251:BA1270)/COUNTIF(BA1251:BA1270,"&gt;0")</f>
        <v>#REF!</v>
      </c>
      <c r="BB1271" s="89"/>
      <c r="BC1271" s="93" t="e">
        <f>AVERAGE(BC1251:BC1270)</f>
        <v>#REF!</v>
      </c>
      <c r="BD1271" s="93" t="e">
        <f>SUM(BD1251:BD1270)/COUNTIF(BD1251:BD1270,"&gt;0")</f>
        <v>#REF!</v>
      </c>
      <c r="BE1271" s="89"/>
      <c r="BF1271" s="93" t="e">
        <f>AVERAGE(BF1251:BF1270)</f>
        <v>#REF!</v>
      </c>
      <c r="BG1271" s="93" t="e">
        <f>SUM(BG1251:BG1270)/COUNTIF(BG1251:BG1270,"&gt;0")</f>
        <v>#REF!</v>
      </c>
      <c r="BH1271" s="89"/>
      <c r="BI1271" s="93" t="e">
        <f>AVERAGE(BI1251:BI1270)</f>
        <v>#REF!</v>
      </c>
      <c r="BJ1271" s="93" t="e">
        <f>SUM(BJ1251:BJ1270)/COUNTIF(BJ1251:BJ1270,"&gt;0")</f>
        <v>#REF!</v>
      </c>
      <c r="BK1271" s="94"/>
      <c r="BL1271" s="93" t="e">
        <f>AVERAGE(BL1251:BL1270)</f>
        <v>#DIV/0!</v>
      </c>
      <c r="BM1271" s="93" t="e">
        <f>SUM(BM1251:BM1270)/COUNTIF(BM1251:BM1270,"&gt;0")</f>
        <v>#DIV/0!</v>
      </c>
      <c r="BN1271" s="89"/>
      <c r="BO1271" s="93" t="e">
        <f>AVERAGE(BO1251:BO1270)</f>
        <v>#DIV/0!</v>
      </c>
      <c r="BP1271" s="93" t="e">
        <f>SUM(BP1251:BP1270)/COUNTIF(BP1251:BP1270,"&gt;0")</f>
        <v>#DIV/0!</v>
      </c>
      <c r="BQ1271" s="89"/>
      <c r="BR1271" s="93" t="e">
        <f>AVERAGE(BR1251:BR1270)</f>
        <v>#DIV/0!</v>
      </c>
      <c r="BS1271" s="93" t="e">
        <f>SUM(BS1251:BS1270)/COUNTIF(BS1251:BS1270,"&gt;0")</f>
        <v>#DIV/0!</v>
      </c>
      <c r="BT1271" s="89"/>
      <c r="BU1271" s="93" t="e">
        <f>AVERAGE(BU1251:BU1270)</f>
        <v>#DIV/0!</v>
      </c>
      <c r="BV1271" s="93" t="e">
        <f>SUM(BV1251:BV1270)/COUNTIF(BV1251:BV1270,"&gt;0")</f>
        <v>#DIV/0!</v>
      </c>
      <c r="BW1271" s="89"/>
      <c r="BX1271" s="63"/>
    </row>
    <row r="1272" spans="1:76" s="59" customFormat="1" x14ac:dyDescent="0.25">
      <c r="A1272" s="83"/>
      <c r="B1272" s="91" t="s">
        <v>61</v>
      </c>
      <c r="C1272" s="92" t="s">
        <v>60</v>
      </c>
      <c r="D1272" s="398"/>
      <c r="E1272" s="399"/>
      <c r="F1272" s="399"/>
      <c r="G1272" s="399"/>
      <c r="H1272" s="399"/>
      <c r="I1272" s="399"/>
      <c r="J1272" s="399"/>
      <c r="K1272" s="400"/>
      <c r="L1272" s="64"/>
      <c r="M1272" s="64"/>
      <c r="N1272" s="64"/>
      <c r="O1272" s="64"/>
      <c r="P1272" s="64"/>
      <c r="Q1272" s="64"/>
      <c r="R1272" s="64"/>
      <c r="S1272" s="64"/>
      <c r="T1272" s="77" t="s">
        <v>57</v>
      </c>
      <c r="U1272" s="88" t="e">
        <f>U1271+X1272*U1275</f>
        <v>#DIV/0!</v>
      </c>
      <c r="V1272" s="88" t="e">
        <f>V1271+X1272*V1275</f>
        <v>#DIV/0!</v>
      </c>
      <c r="W1272" s="88" t="e">
        <f>W1271+X1272*W1275</f>
        <v>#DIV/0!</v>
      </c>
      <c r="X1272" s="86">
        <v>1</v>
      </c>
      <c r="Y1272" s="64" t="s">
        <v>59</v>
      </c>
      <c r="Z1272" s="89"/>
      <c r="AA1272" s="89" t="s">
        <v>58</v>
      </c>
      <c r="AB1272" s="87"/>
      <c r="AR1272" s="63"/>
      <c r="AS1272" s="89"/>
      <c r="AT1272" s="89"/>
      <c r="AU1272" s="89"/>
      <c r="AV1272" s="77" t="s">
        <v>57</v>
      </c>
      <c r="AW1272" s="76" t="e">
        <f>AW1271+(AW1277*AW1274)</f>
        <v>#REF!</v>
      </c>
      <c r="AX1272" s="76" t="e">
        <f>AX1271+(AX1277*AW1274)</f>
        <v>#REF!</v>
      </c>
      <c r="AY1272" s="89"/>
      <c r="AZ1272" s="76" t="e">
        <f>AZ1271+(AZ1277*AZ1274)</f>
        <v>#REF!</v>
      </c>
      <c r="BA1272" s="76" t="e">
        <f>BA1271+(BA1277*AZ1274)</f>
        <v>#REF!</v>
      </c>
      <c r="BB1272" s="89"/>
      <c r="BC1272" s="76" t="e">
        <f>BC1271+(BC1277*BC1274)</f>
        <v>#REF!</v>
      </c>
      <c r="BD1272" s="76" t="e">
        <f>BD1271+(BD1277*BC1274)</f>
        <v>#REF!</v>
      </c>
      <c r="BE1272" s="89"/>
      <c r="BF1272" s="76" t="e">
        <f>BF1271+(BF1277*BF1274)</f>
        <v>#REF!</v>
      </c>
      <c r="BG1272" s="76" t="e">
        <f>BG1271+(BG1277*BF1274)</f>
        <v>#REF!</v>
      </c>
      <c r="BH1272" s="89"/>
      <c r="BI1272" s="76" t="e">
        <f>BI1271+(BI1277*BI1274)</f>
        <v>#REF!</v>
      </c>
      <c r="BJ1272" s="76" t="e">
        <f>BJ1271+(BJ1277*BI1274)</f>
        <v>#REF!</v>
      </c>
      <c r="BK1272" s="77"/>
      <c r="BL1272" s="76" t="e">
        <f>BL1271+(BL1277*BL1274)</f>
        <v>#DIV/0!</v>
      </c>
      <c r="BM1272" s="76" t="e">
        <f>BM1271+(BM1277*BL1274)</f>
        <v>#DIV/0!</v>
      </c>
      <c r="BN1272" s="89"/>
      <c r="BO1272" s="76" t="e">
        <f>BO1271+(BO1277*BO1274)</f>
        <v>#DIV/0!</v>
      </c>
      <c r="BP1272" s="76" t="e">
        <f>BP1271+(BP1277*BO1274)</f>
        <v>#DIV/0!</v>
      </c>
      <c r="BQ1272" s="89"/>
      <c r="BR1272" s="76" t="e">
        <f>BR1271+(BR1277*BR1274)</f>
        <v>#DIV/0!</v>
      </c>
      <c r="BS1272" s="76" t="e">
        <f>BS1271+(BS1277*BR1274)</f>
        <v>#DIV/0!</v>
      </c>
      <c r="BT1272" s="89"/>
      <c r="BU1272" s="76" t="e">
        <f>BU1271+(BU1277*BU1274)</f>
        <v>#DIV/0!</v>
      </c>
      <c r="BV1272" s="76" t="e">
        <f>BV1271+(BV1277*BU1274)</f>
        <v>#DIV/0!</v>
      </c>
      <c r="BW1272" s="89"/>
      <c r="BX1272" s="63"/>
    </row>
    <row r="1273" spans="1:76" s="59" customFormat="1" x14ac:dyDescent="0.25">
      <c r="A1273" s="83"/>
      <c r="B1273" s="91" t="s">
        <v>56</v>
      </c>
      <c r="C1273" s="83"/>
      <c r="D1273" s="401"/>
      <c r="E1273" s="402"/>
      <c r="F1273" s="402"/>
      <c r="G1273" s="402"/>
      <c r="H1273" s="402"/>
      <c r="I1273" s="402"/>
      <c r="J1273" s="402"/>
      <c r="K1273" s="403"/>
      <c r="L1273" s="89"/>
      <c r="M1273" s="89"/>
      <c r="N1273" s="64"/>
      <c r="O1273" s="64"/>
      <c r="P1273" s="64"/>
      <c r="Q1273" s="64"/>
      <c r="R1273" s="64"/>
      <c r="S1273" s="64"/>
      <c r="T1273" s="77" t="s">
        <v>54</v>
      </c>
      <c r="U1273" s="88" t="e">
        <f>IF($AA1273="Y",MIN(U1251:U1270),U1271-$X1273*U1275)</f>
        <v>#DIV/0!</v>
      </c>
      <c r="V1273" s="88" t="e">
        <f>IF($AA1273="Y",MIN(V1251:V1270),V1271-$X1273*V1275)</f>
        <v>#DIV/0!</v>
      </c>
      <c r="W1273" s="88" t="e">
        <f>IF($AA1273="Y",MIN(W1251:W1270),W1271-$X1273*W1275)</f>
        <v>#DIV/0!</v>
      </c>
      <c r="X1273" s="86">
        <v>1</v>
      </c>
      <c r="Y1273" s="64" t="s">
        <v>55</v>
      </c>
      <c r="Z1273" s="89"/>
      <c r="AA1273" s="90" t="s">
        <v>47</v>
      </c>
      <c r="AB1273" s="87"/>
      <c r="AR1273" s="63"/>
      <c r="AS1273" s="89"/>
      <c r="AT1273" s="89"/>
      <c r="AU1273" s="89"/>
      <c r="AV1273" s="77" t="s">
        <v>54</v>
      </c>
      <c r="AW1273" s="76" t="e">
        <f>AW1271-(AW1277*AW1275)</f>
        <v>#REF!</v>
      </c>
      <c r="AX1273" s="76" t="e">
        <f>AX1271-(AX1277*AW1275)</f>
        <v>#REF!</v>
      </c>
      <c r="AY1273" s="89"/>
      <c r="AZ1273" s="76" t="e">
        <f>AZ1271-(AZ1277*AZ1275)</f>
        <v>#REF!</v>
      </c>
      <c r="BA1273" s="76" t="e">
        <f>BA1271-(BA1277*AZ1275)</f>
        <v>#REF!</v>
      </c>
      <c r="BB1273" s="89"/>
      <c r="BC1273" s="76" t="e">
        <f>BC1271-(BC1277*BC1275)</f>
        <v>#REF!</v>
      </c>
      <c r="BD1273" s="76" t="e">
        <f>BD1271-(BD1277*BC1275)</f>
        <v>#REF!</v>
      </c>
      <c r="BE1273" s="89"/>
      <c r="BF1273" s="76" t="e">
        <f>BF1271-(BF1277*BF1275)</f>
        <v>#REF!</v>
      </c>
      <c r="BG1273" s="76" t="e">
        <f>BG1271-(BG1277*BF1275)</f>
        <v>#REF!</v>
      </c>
      <c r="BH1273" s="89"/>
      <c r="BI1273" s="76" t="e">
        <f>BI1271-(BI1277*BI1275)</f>
        <v>#REF!</v>
      </c>
      <c r="BJ1273" s="76" t="e">
        <f>BJ1271-(BJ1277*BI1275)</f>
        <v>#REF!</v>
      </c>
      <c r="BK1273" s="77"/>
      <c r="BL1273" s="76" t="e">
        <f>BL1271-(BL1277*BL1275)</f>
        <v>#DIV/0!</v>
      </c>
      <c r="BM1273" s="76" t="e">
        <f>BM1271-(BM1277*BL1275)</f>
        <v>#DIV/0!</v>
      </c>
      <c r="BN1273" s="89"/>
      <c r="BO1273" s="76" t="e">
        <f>BO1271-(BO1277*BO1275)</f>
        <v>#DIV/0!</v>
      </c>
      <c r="BP1273" s="76" t="e">
        <f>BP1271-(BP1277*BO1275)</f>
        <v>#DIV/0!</v>
      </c>
      <c r="BQ1273" s="89"/>
      <c r="BR1273" s="76" t="e">
        <f>BR1271-(BR1277*BR1275)</f>
        <v>#DIV/0!</v>
      </c>
      <c r="BS1273" s="76" t="e">
        <f>BS1271-(BS1277*BR1275)</f>
        <v>#DIV/0!</v>
      </c>
      <c r="BT1273" s="89"/>
      <c r="BU1273" s="76" t="e">
        <f>BU1271-(BU1277*BU1275)</f>
        <v>#DIV/0!</v>
      </c>
      <c r="BV1273" s="76" t="e">
        <f>BV1271-(BV1277*BU1275)</f>
        <v>#DIV/0!</v>
      </c>
      <c r="BW1273" s="89"/>
      <c r="BX1273" s="63"/>
    </row>
    <row r="1274" spans="1:76" s="59" customFormat="1" ht="14.25" x14ac:dyDescent="0.2">
      <c r="A1274" s="83"/>
      <c r="B1274" s="83"/>
      <c r="C1274" s="83"/>
      <c r="D1274" s="401"/>
      <c r="E1274" s="402"/>
      <c r="F1274" s="402"/>
      <c r="G1274" s="402"/>
      <c r="H1274" s="402"/>
      <c r="I1274" s="402"/>
      <c r="J1274" s="402"/>
      <c r="K1274" s="403"/>
      <c r="L1274" s="64"/>
      <c r="M1274" s="64"/>
      <c r="N1274" s="64"/>
      <c r="O1274" s="64"/>
      <c r="P1274" s="64"/>
      <c r="Q1274" s="64"/>
      <c r="R1274" s="64"/>
      <c r="S1274" s="64"/>
      <c r="T1274" s="77" t="s">
        <v>51</v>
      </c>
      <c r="U1274" s="88" t="e">
        <f>IF((0.67*U1275)&gt;U1271,"no","yes")</f>
        <v>#DIV/0!</v>
      </c>
      <c r="V1274" s="88" t="e">
        <f>IF((0.67*V1275)&gt;V1271,"no","yes")</f>
        <v>#DIV/0!</v>
      </c>
      <c r="W1274" s="88" t="e">
        <f>IF((0.67*W1275)&gt;W1271,"no","yes")</f>
        <v>#DIV/0!</v>
      </c>
      <c r="X1274" s="64"/>
      <c r="Y1274" s="64"/>
      <c r="Z1274" s="64"/>
      <c r="AB1274" s="87"/>
      <c r="AR1274" s="63"/>
      <c r="AS1274" s="64"/>
      <c r="AT1274" s="64"/>
      <c r="AU1274" s="360" t="s">
        <v>53</v>
      </c>
      <c r="AV1274" s="361"/>
      <c r="AW1274" s="86">
        <v>1</v>
      </c>
      <c r="AX1274" s="64"/>
      <c r="AY1274" s="64"/>
      <c r="AZ1274" s="86">
        <v>1</v>
      </c>
      <c r="BA1274" s="64"/>
      <c r="BB1274" s="64"/>
      <c r="BC1274" s="86">
        <v>1</v>
      </c>
      <c r="BD1274" s="64"/>
      <c r="BE1274" s="64"/>
      <c r="BF1274" s="86">
        <v>1</v>
      </c>
      <c r="BG1274" s="64"/>
      <c r="BH1274" s="64"/>
      <c r="BI1274" s="86">
        <v>1</v>
      </c>
      <c r="BJ1274" s="64"/>
      <c r="BK1274" s="77"/>
      <c r="BL1274" s="86">
        <v>1</v>
      </c>
      <c r="BM1274" s="64"/>
      <c r="BN1274" s="64"/>
      <c r="BO1274" s="86">
        <v>1</v>
      </c>
      <c r="BP1274" s="64"/>
      <c r="BQ1274" s="64"/>
      <c r="BR1274" s="86">
        <v>1</v>
      </c>
      <c r="BS1274" s="64"/>
      <c r="BT1274" s="64"/>
      <c r="BU1274" s="86">
        <v>1</v>
      </c>
      <c r="BV1274" s="64"/>
      <c r="BW1274" s="64"/>
      <c r="BX1274" s="63"/>
    </row>
    <row r="1275" spans="1:76" s="59" customFormat="1" ht="14.25" x14ac:dyDescent="0.2">
      <c r="A1275" s="83"/>
      <c r="B1275" s="83"/>
      <c r="C1275" s="83"/>
      <c r="D1275" s="401"/>
      <c r="E1275" s="402"/>
      <c r="F1275" s="402"/>
      <c r="G1275" s="402"/>
      <c r="H1275" s="402"/>
      <c r="I1275" s="402"/>
      <c r="J1275" s="402"/>
      <c r="K1275" s="403"/>
      <c r="L1275" s="64"/>
      <c r="M1275" s="64"/>
      <c r="N1275" s="64"/>
      <c r="O1275" s="64"/>
      <c r="P1275" s="64"/>
      <c r="Q1275" s="64"/>
      <c r="R1275" s="64"/>
      <c r="S1275" s="64"/>
      <c r="T1275" s="77" t="s">
        <v>50</v>
      </c>
      <c r="U1275" s="88" t="e">
        <f>_xlfn.STDEV.P(U1251:U1270)</f>
        <v>#DIV/0!</v>
      </c>
      <c r="V1275" s="88" t="e">
        <f t="array" ref="V1275">IF(U1279="Y",SQRT(SUM(IFERROR(O1251:O1270*(U1251:U1270-(V1271))^2,0))/((COUNTIFS(O1251:O1270,"&lt;&gt;"&amp;"")-1)/COUNTIFS(O1251:O1270,"&lt;&gt;"&amp;"")*SUM(O1251:O1270))),_xlfn.STDEV.P(V1251:V1270))</f>
        <v>#DIV/0!</v>
      </c>
      <c r="W1275" s="88" t="e">
        <f t="array" ref="W1275">SQRT(SUM(IFERROR(O1251:O1270*(U1251:U1270-(W1271))^2,0))/((COUNTIFS(O1251:O1270,"&lt;&gt;"&amp;"")-1)/COUNTIFS(O1251:O1270,"&lt;&gt;"&amp;"")*SUM(O1251:O1270)))</f>
        <v>#DIV/0!</v>
      </c>
      <c r="X1275" s="64"/>
      <c r="Y1275" s="64"/>
      <c r="Z1275" s="64"/>
      <c r="AB1275" s="87"/>
      <c r="AR1275" s="63"/>
      <c r="AS1275" s="64"/>
      <c r="AT1275" s="64"/>
      <c r="AU1275" s="360"/>
      <c r="AV1275" s="361"/>
      <c r="AW1275" s="86">
        <v>1</v>
      </c>
      <c r="AX1275" s="64"/>
      <c r="AY1275" s="64"/>
      <c r="AZ1275" s="86">
        <v>1</v>
      </c>
      <c r="BA1275" s="64"/>
      <c r="BB1275" s="64"/>
      <c r="BC1275" s="86">
        <v>1</v>
      </c>
      <c r="BD1275" s="64"/>
      <c r="BE1275" s="64"/>
      <c r="BF1275" s="86">
        <v>1</v>
      </c>
      <c r="BG1275" s="64"/>
      <c r="BH1275" s="64"/>
      <c r="BI1275" s="86">
        <v>1</v>
      </c>
      <c r="BJ1275" s="64"/>
      <c r="BK1275" s="77"/>
      <c r="BL1275" s="86">
        <v>1</v>
      </c>
      <c r="BM1275" s="64"/>
      <c r="BN1275" s="64"/>
      <c r="BO1275" s="86">
        <v>1</v>
      </c>
      <c r="BP1275" s="64"/>
      <c r="BQ1275" s="64"/>
      <c r="BR1275" s="86">
        <v>1</v>
      </c>
      <c r="BS1275" s="64"/>
      <c r="BT1275" s="64"/>
      <c r="BU1275" s="86">
        <v>1</v>
      </c>
      <c r="BV1275" s="64"/>
      <c r="BW1275" s="64"/>
      <c r="BX1275" s="63"/>
    </row>
    <row r="1276" spans="1:76" s="59" customFormat="1" x14ac:dyDescent="0.25">
      <c r="A1276" s="64"/>
      <c r="B1276" s="64"/>
      <c r="C1276" s="83"/>
      <c r="D1276" s="401"/>
      <c r="E1276" s="402"/>
      <c r="F1276" s="402"/>
      <c r="G1276" s="402"/>
      <c r="H1276" s="402"/>
      <c r="I1276" s="402"/>
      <c r="J1276" s="402"/>
      <c r="K1276" s="403"/>
      <c r="L1276" s="64"/>
      <c r="M1276" s="64"/>
      <c r="N1276" s="64"/>
      <c r="O1276" s="64"/>
      <c r="P1276" s="64"/>
      <c r="Q1276" s="64"/>
      <c r="R1276" s="64"/>
      <c r="S1276" s="64"/>
      <c r="T1276" s="73" t="s">
        <v>48</v>
      </c>
      <c r="U1276" s="85">
        <f>COUNTIF(U1251:U1270,"&gt;0")</f>
        <v>0</v>
      </c>
      <c r="V1276" s="85">
        <f>COUNTIF(V1251:V1270,"&gt;0")</f>
        <v>0</v>
      </c>
      <c r="W1276" s="81"/>
      <c r="X1276" s="84" t="s">
        <v>52</v>
      </c>
      <c r="Y1276" s="64"/>
      <c r="Z1276" s="64"/>
      <c r="AB1276" s="63"/>
      <c r="AR1276" s="63"/>
      <c r="AS1276" s="64"/>
      <c r="AT1276" s="64"/>
      <c r="AU1276" s="64"/>
      <c r="AV1276" s="77" t="s">
        <v>51</v>
      </c>
      <c r="AW1276" s="76" t="e">
        <f>IF((0.67*AW1277)&gt;AW1271,"no","yes")</f>
        <v>#REF!</v>
      </c>
      <c r="AX1276" s="76" t="e">
        <f>IF((0.67*AX1277)&gt;AX1271,"no","yes")</f>
        <v>#REF!</v>
      </c>
      <c r="AY1276" s="64"/>
      <c r="AZ1276" s="76" t="e">
        <f>IF((0.67*AZ1277)&gt;AZ1271,"no","yes")</f>
        <v>#REF!</v>
      </c>
      <c r="BA1276" s="76" t="e">
        <f>IF((0.67*BA1277)&gt;BA1271,"no","yes")</f>
        <v>#REF!</v>
      </c>
      <c r="BB1276" s="64"/>
      <c r="BC1276" s="76" t="e">
        <f>IF((0.67*BC1277)&gt;BC1271,"no","yes")</f>
        <v>#REF!</v>
      </c>
      <c r="BD1276" s="76" t="e">
        <f>IF((0.67*BD1277)&gt;BD1271,"no","yes")</f>
        <v>#REF!</v>
      </c>
      <c r="BE1276" s="64"/>
      <c r="BF1276" s="76" t="e">
        <f>IF((0.67*BF1277)&gt;BF1271,"no","yes")</f>
        <v>#REF!</v>
      </c>
      <c r="BG1276" s="76" t="e">
        <f>IF((0.67*BG1277)&gt;BG1271,"no","yes")</f>
        <v>#REF!</v>
      </c>
      <c r="BH1276" s="64"/>
      <c r="BI1276" s="76" t="e">
        <f>IF((0.67*BI1277)&gt;BI1271,"no","yes")</f>
        <v>#REF!</v>
      </c>
      <c r="BJ1276" s="76" t="e">
        <f>IF((0.67*BJ1277)&gt;BJ1271,"no","yes")</f>
        <v>#REF!</v>
      </c>
      <c r="BK1276" s="73"/>
      <c r="BL1276" s="76" t="e">
        <f>IF((0.67*BL1277)&gt;BL1271,"no","yes")</f>
        <v>#DIV/0!</v>
      </c>
      <c r="BM1276" s="76" t="e">
        <f>IF((0.67*BM1277)&gt;BM1271,"no","yes")</f>
        <v>#DIV/0!</v>
      </c>
      <c r="BN1276" s="64"/>
      <c r="BO1276" s="76" t="e">
        <f>IF((0.67*BO1277)&gt;BO1271,"no","yes")</f>
        <v>#DIV/0!</v>
      </c>
      <c r="BP1276" s="76" t="e">
        <f>IF((0.67*BP1277)&gt;BP1271,"no","yes")</f>
        <v>#DIV/0!</v>
      </c>
      <c r="BQ1276" s="64"/>
      <c r="BR1276" s="76" t="e">
        <f>IF((0.67*BR1277)&gt;BR1271,"no","yes")</f>
        <v>#DIV/0!</v>
      </c>
      <c r="BS1276" s="76" t="e">
        <f>IF((0.67*BS1277)&gt;BS1271,"no","yes")</f>
        <v>#DIV/0!</v>
      </c>
      <c r="BT1276" s="64"/>
      <c r="BU1276" s="76" t="e">
        <f>IF((0.67*BU1277)&gt;BU1271,"no","yes")</f>
        <v>#DIV/0!</v>
      </c>
      <c r="BV1276" s="76" t="e">
        <f>IF((0.67*BV1277)&gt;BV1271,"no","yes")</f>
        <v>#DIV/0!</v>
      </c>
      <c r="BW1276" s="64"/>
      <c r="BX1276" s="63"/>
    </row>
    <row r="1277" spans="1:76" s="59" customFormat="1" ht="14.25" x14ac:dyDescent="0.2">
      <c r="C1277" s="83"/>
      <c r="D1277" s="401"/>
      <c r="E1277" s="402"/>
      <c r="F1277" s="402"/>
      <c r="G1277" s="402"/>
      <c r="H1277" s="402"/>
      <c r="I1277" s="402"/>
      <c r="J1277" s="402"/>
      <c r="K1277" s="403"/>
      <c r="L1277" s="64"/>
      <c r="M1277" s="64"/>
      <c r="N1277" s="64"/>
      <c r="O1277" s="64"/>
      <c r="P1277" s="64"/>
      <c r="Q1277" s="64"/>
      <c r="R1277" s="64"/>
      <c r="S1277" s="64"/>
      <c r="T1277" s="64"/>
      <c r="U1277" s="82"/>
      <c r="V1277" s="81"/>
      <c r="W1277" s="81"/>
      <c r="X1277" s="80"/>
      <c r="Y1277" s="79"/>
      <c r="Z1277" s="78"/>
      <c r="AB1277" s="63"/>
      <c r="AR1277" s="63"/>
      <c r="AS1277" s="64"/>
      <c r="AT1277" s="64"/>
      <c r="AU1277" s="64"/>
      <c r="AV1277" s="77" t="s">
        <v>50</v>
      </c>
      <c r="AW1277" s="76" t="e">
        <f>_xlfn.STDEV.P(AW1251:AW1270)</f>
        <v>#REF!</v>
      </c>
      <c r="AX1277" s="76" t="e">
        <f>_xlfn.STDEV.P(AX1251:AX1270)</f>
        <v>#REF!</v>
      </c>
      <c r="AY1277" s="64"/>
      <c r="AZ1277" s="76" t="e">
        <f>_xlfn.STDEV.P(AZ1251:AZ1270)</f>
        <v>#REF!</v>
      </c>
      <c r="BA1277" s="76" t="e">
        <f>_xlfn.STDEV.P(BA1251:BA1270)</f>
        <v>#REF!</v>
      </c>
      <c r="BB1277" s="64"/>
      <c r="BC1277" s="76" t="e">
        <f>_xlfn.STDEV.P(BC1251:BC1270)</f>
        <v>#REF!</v>
      </c>
      <c r="BD1277" s="76" t="e">
        <f>_xlfn.STDEV.P(BD1251:BD1270)</f>
        <v>#REF!</v>
      </c>
      <c r="BE1277" s="64"/>
      <c r="BF1277" s="76" t="e">
        <f>_xlfn.STDEV.P(BF1251:BF1270)</f>
        <v>#REF!</v>
      </c>
      <c r="BG1277" s="76" t="e">
        <f>_xlfn.STDEV.P(BG1251:BG1270)</f>
        <v>#REF!</v>
      </c>
      <c r="BH1277" s="64"/>
      <c r="BI1277" s="76" t="e">
        <f>_xlfn.STDEV.P(BI1251:BI1270)</f>
        <v>#REF!</v>
      </c>
      <c r="BJ1277" s="76" t="e">
        <f>_xlfn.STDEV.P(BJ1251:BJ1270)</f>
        <v>#REF!</v>
      </c>
      <c r="BK1277" s="64"/>
      <c r="BL1277" s="76" t="e">
        <f>_xlfn.STDEV.P(BL1251:BL1270)</f>
        <v>#DIV/0!</v>
      </c>
      <c r="BM1277" s="76" t="e">
        <f>_xlfn.STDEV.P(BM1251:BM1270)</f>
        <v>#DIV/0!</v>
      </c>
      <c r="BN1277" s="64"/>
      <c r="BO1277" s="76" t="e">
        <f>_xlfn.STDEV.P(BO1251:BO1270)</f>
        <v>#DIV/0!</v>
      </c>
      <c r="BP1277" s="76" t="e">
        <f>_xlfn.STDEV.P(BP1251:BP1270)</f>
        <v>#DIV/0!</v>
      </c>
      <c r="BQ1277" s="64"/>
      <c r="BR1277" s="76" t="e">
        <f>_xlfn.STDEV.P(BR1251:BR1270)</f>
        <v>#DIV/0!</v>
      </c>
      <c r="BS1277" s="76" t="e">
        <f>_xlfn.STDEV.P(BS1251:BS1270)</f>
        <v>#DIV/0!</v>
      </c>
      <c r="BT1277" s="64"/>
      <c r="BU1277" s="76" t="e">
        <f>_xlfn.STDEV.P(BU1251:BU1270)</f>
        <v>#DIV/0!</v>
      </c>
      <c r="BV1277" s="76" t="e">
        <f>_xlfn.STDEV.P(BV1251:BV1270)</f>
        <v>#DIV/0!</v>
      </c>
      <c r="BX1277" s="63"/>
    </row>
    <row r="1278" spans="1:76" s="59" customFormat="1" x14ac:dyDescent="0.2">
      <c r="C1278" s="83"/>
      <c r="D1278" s="401"/>
      <c r="E1278" s="402"/>
      <c r="F1278" s="402"/>
      <c r="G1278" s="402"/>
      <c r="H1278" s="402"/>
      <c r="I1278" s="402"/>
      <c r="J1278" s="402"/>
      <c r="K1278" s="403"/>
      <c r="L1278" s="64"/>
      <c r="M1278" s="64"/>
      <c r="N1278" s="64"/>
      <c r="O1278" s="64"/>
      <c r="P1278" s="64"/>
      <c r="Q1278" s="64"/>
      <c r="R1278" s="64"/>
      <c r="S1278" s="64"/>
      <c r="T1278" s="64"/>
      <c r="U1278" s="74" t="s">
        <v>49</v>
      </c>
      <c r="V1278" s="64"/>
      <c r="W1278" s="64"/>
      <c r="X1278" s="70"/>
      <c r="Y1278" s="69"/>
      <c r="Z1278" s="68"/>
      <c r="AB1278" s="63"/>
      <c r="AR1278" s="63"/>
      <c r="AS1278" s="64"/>
      <c r="AT1278" s="64"/>
      <c r="AU1278" s="64"/>
      <c r="AV1278" s="73" t="s">
        <v>48</v>
      </c>
      <c r="AW1278" s="72">
        <f>COUNTIF(AW1251:AW1270,"&gt;0")</f>
        <v>0</v>
      </c>
      <c r="AX1278" s="72">
        <f>COUNTIF(AX1251:AX1270,"&gt;0")</f>
        <v>0</v>
      </c>
      <c r="AY1278" s="64"/>
      <c r="AZ1278" s="72">
        <f>COUNTIF(AZ1251:AZ1270,"&gt;0")</f>
        <v>0</v>
      </c>
      <c r="BA1278" s="72">
        <f>COUNTIF(BA1251:BA1270,"&gt;0")</f>
        <v>0</v>
      </c>
      <c r="BB1278" s="64"/>
      <c r="BC1278" s="72">
        <f>COUNTIF(BC1251:BC1270,"&gt;0")</f>
        <v>0</v>
      </c>
      <c r="BD1278" s="72">
        <f>COUNTIF(BD1251:BD1270,"&gt;0")</f>
        <v>0</v>
      </c>
      <c r="BE1278" s="64"/>
      <c r="BF1278" s="72">
        <f>COUNTIF(BF1251:BF1270,"&gt;0")</f>
        <v>0</v>
      </c>
      <c r="BG1278" s="72">
        <f>COUNTIF(BG1251:BG1270,"&gt;0")</f>
        <v>0</v>
      </c>
      <c r="BH1278" s="64"/>
      <c r="BI1278" s="72">
        <f>COUNTIF(BI1251:BI1270,"&gt;0")</f>
        <v>0</v>
      </c>
      <c r="BJ1278" s="72">
        <f>COUNTIF(BJ1251:BJ1270,"&gt;0")</f>
        <v>0</v>
      </c>
      <c r="BK1278" s="64"/>
      <c r="BL1278" s="72">
        <f>COUNTIF(BL1251:BL1270,"&gt;0")</f>
        <v>0</v>
      </c>
      <c r="BM1278" s="72">
        <f>COUNTIF(BM1251:BM1270,"&gt;0")</f>
        <v>0</v>
      </c>
      <c r="BN1278" s="64"/>
      <c r="BO1278" s="72">
        <f>COUNTIF(BO1251:BO1270,"&gt;0")</f>
        <v>0</v>
      </c>
      <c r="BP1278" s="72">
        <f>COUNTIF(BP1251:BP1270,"&gt;0")</f>
        <v>0</v>
      </c>
      <c r="BQ1278" s="64"/>
      <c r="BR1278" s="72">
        <f>COUNTIF(BR1251:BR1270,"&gt;0")</f>
        <v>0</v>
      </c>
      <c r="BS1278" s="72">
        <f>COUNTIF(BS1251:BS1270,"&gt;0")</f>
        <v>0</v>
      </c>
      <c r="BT1278" s="64"/>
      <c r="BU1278" s="72">
        <f>COUNTIF(BU1251:BU1270,"&gt;0")</f>
        <v>0</v>
      </c>
      <c r="BV1278" s="72">
        <f>COUNTIF(BV1251:BV1270,"&gt;0")</f>
        <v>0</v>
      </c>
      <c r="BX1278" s="63"/>
    </row>
    <row r="1279" spans="1:76" s="59" customFormat="1" ht="14.25" x14ac:dyDescent="0.2">
      <c r="C1279" s="83"/>
      <c r="D1279" s="401"/>
      <c r="E1279" s="402"/>
      <c r="F1279" s="402"/>
      <c r="G1279" s="402"/>
      <c r="H1279" s="402"/>
      <c r="I1279" s="402"/>
      <c r="J1279" s="402"/>
      <c r="K1279" s="403"/>
      <c r="L1279" s="64"/>
      <c r="M1279" s="64"/>
      <c r="N1279" s="64"/>
      <c r="O1279" s="64"/>
      <c r="P1279" s="64"/>
      <c r="Q1279" s="64"/>
      <c r="R1279" s="64"/>
      <c r="S1279" s="64"/>
      <c r="T1279" s="64"/>
      <c r="U1279" s="71" t="s">
        <v>47</v>
      </c>
      <c r="V1279" s="64"/>
      <c r="W1279" s="64"/>
      <c r="X1279" s="70"/>
      <c r="Y1279" s="69"/>
      <c r="Z1279" s="68"/>
      <c r="AB1279" s="63"/>
      <c r="AR1279" s="63"/>
      <c r="BX1279" s="63"/>
    </row>
    <row r="1280" spans="1:76" s="59" customFormat="1" ht="14.25" x14ac:dyDescent="0.2">
      <c r="C1280" s="83"/>
      <c r="D1280" s="401"/>
      <c r="E1280" s="402"/>
      <c r="F1280" s="402"/>
      <c r="G1280" s="402"/>
      <c r="H1280" s="402"/>
      <c r="I1280" s="402"/>
      <c r="J1280" s="402"/>
      <c r="K1280" s="403"/>
      <c r="L1280" s="64"/>
      <c r="M1280" s="64"/>
      <c r="N1280" s="64"/>
      <c r="O1280" s="64"/>
      <c r="P1280" s="64"/>
      <c r="Q1280" s="64"/>
      <c r="R1280" s="64"/>
      <c r="S1280" s="64"/>
      <c r="T1280" s="64"/>
      <c r="U1280" s="64"/>
      <c r="V1280" s="64"/>
      <c r="W1280" s="64"/>
      <c r="X1280" s="67"/>
      <c r="Y1280" s="66"/>
      <c r="Z1280" s="65"/>
      <c r="AB1280" s="63"/>
      <c r="AR1280" s="63"/>
      <c r="BX1280" s="63"/>
    </row>
    <row r="1281" spans="1:76" s="59" customFormat="1" ht="26.25" customHeight="1" x14ac:dyDescent="0.25">
      <c r="A1281" s="75" t="str">
        <f ca="1">HYPERLINK("#"&amp;"'"&amp;A$2&amp;"'!a1","Back to top")</f>
        <v>Back to top</v>
      </c>
      <c r="B1281" s="75"/>
      <c r="C1281" s="64"/>
      <c r="D1281" s="404"/>
      <c r="E1281" s="405"/>
      <c r="F1281" s="405"/>
      <c r="G1281" s="405"/>
      <c r="H1281" s="405"/>
      <c r="I1281" s="405"/>
      <c r="J1281" s="405"/>
      <c r="K1281" s="406"/>
      <c r="W1281" s="64"/>
      <c r="X1281" s="64"/>
      <c r="Y1281" s="64"/>
      <c r="Z1281" s="64"/>
      <c r="AB1281" s="63"/>
      <c r="AR1281" s="60"/>
      <c r="AS1281" s="62"/>
      <c r="AT1281" s="62"/>
      <c r="AU1281" s="61"/>
      <c r="AV1281" s="61"/>
      <c r="AW1281" s="61"/>
      <c r="AX1281" s="61"/>
      <c r="AY1281" s="61"/>
      <c r="AZ1281" s="61"/>
      <c r="BA1281" s="61"/>
      <c r="BB1281" s="61"/>
      <c r="BC1281" s="61"/>
      <c r="BD1281" s="61"/>
      <c r="BE1281" s="61"/>
      <c r="BF1281" s="61"/>
      <c r="BG1281" s="61"/>
      <c r="BH1281" s="61"/>
      <c r="BI1281" s="61"/>
      <c r="BJ1281" s="61"/>
      <c r="BK1281" s="61"/>
      <c r="BL1281" s="61"/>
      <c r="BM1281" s="61"/>
      <c r="BN1281" s="61"/>
      <c r="BO1281" s="61"/>
      <c r="BP1281" s="61"/>
      <c r="BQ1281" s="61"/>
      <c r="BR1281" s="61"/>
      <c r="BS1281" s="61"/>
      <c r="BT1281" s="61"/>
      <c r="BU1281" s="61"/>
      <c r="BV1281" s="61"/>
      <c r="BW1281" s="61"/>
      <c r="BX1281" s="60"/>
    </row>
    <row r="1282" spans="1:76" s="59" customFormat="1" ht="14.25" x14ac:dyDescent="0.2">
      <c r="AB1282" s="63"/>
      <c r="AR1282" s="63"/>
      <c r="BX1282" s="63"/>
    </row>
    <row r="1283" spans="1:76" s="59" customFormat="1" ht="14.25" x14ac:dyDescent="0.2">
      <c r="AB1283" s="63"/>
      <c r="AR1283" s="63"/>
      <c r="BX1283" s="63"/>
    </row>
    <row r="1284" spans="1:76" s="2" customFormat="1" ht="15.75" x14ac:dyDescent="0.25">
      <c r="A1284" s="134">
        <f>1+A1248</f>
        <v>35</v>
      </c>
      <c r="B1284" s="134"/>
      <c r="C1284" s="133" t="s">
        <v>93</v>
      </c>
      <c r="D1284" s="132"/>
      <c r="E1284" s="132"/>
      <c r="F1284" s="132"/>
      <c r="G1284" s="132"/>
      <c r="H1284" s="132"/>
      <c r="K1284" s="132"/>
      <c r="L1284" s="132"/>
      <c r="M1284" s="131"/>
      <c r="N1284" s="131"/>
      <c r="O1284" s="131"/>
      <c r="AS1284" s="130">
        <f>A1284</f>
        <v>35</v>
      </c>
      <c r="AT1284" s="130" t="str">
        <f>C1284</f>
        <v>VARIABLE35</v>
      </c>
    </row>
    <row r="1285" spans="1:76" s="59" customFormat="1" x14ac:dyDescent="0.25">
      <c r="A1285" s="83"/>
      <c r="B1285" s="83"/>
      <c r="C1285" s="83"/>
      <c r="D1285" s="129"/>
      <c r="E1285" s="129"/>
      <c r="F1285" s="129"/>
      <c r="G1285" s="129"/>
      <c r="H1285" s="129"/>
      <c r="K1285" s="129"/>
      <c r="L1285" s="129"/>
      <c r="M1285" s="64"/>
      <c r="N1285" s="64"/>
      <c r="O1285" s="64"/>
      <c r="AB1285" s="63"/>
      <c r="AR1285" s="63"/>
      <c r="AS1285" s="89"/>
      <c r="AT1285" s="89"/>
      <c r="AU1285" s="89"/>
      <c r="AV1285" s="89"/>
      <c r="AW1285" s="128" t="e">
        <f>IF($AV$45="Region",'[1]Advanced Controls'!$A$59,'[1]AEZ Data'!$A$78)</f>
        <v>#REF!</v>
      </c>
      <c r="AX1285" s="128"/>
      <c r="AY1285" s="89"/>
      <c r="AZ1285" s="128" t="e">
        <f>IF($AV$45="Region",'[1]Advanced Controls'!$A$60,'[1]AEZ Data'!$A$80)</f>
        <v>#REF!</v>
      </c>
      <c r="BA1285" s="128"/>
      <c r="BB1285" s="89"/>
      <c r="BC1285" s="128" t="e">
        <f>IF($AV$45="Region",'[1]Advanced Controls'!$A$61,'[1]AEZ Data'!$A$79)</f>
        <v>#REF!</v>
      </c>
      <c r="BD1285" s="128"/>
      <c r="BE1285" s="89"/>
      <c r="BF1285" s="128" t="e">
        <f>IF($AV$45="Region",'[1]Advanced Controls'!$A$62,'[1]AEZ Data'!$A$81)</f>
        <v>#REF!</v>
      </c>
      <c r="BG1285" s="128"/>
      <c r="BH1285" s="89"/>
      <c r="BI1285" s="128" t="e">
        <f>IF($AV$45="Region",'[1]Advanced Controls'!$A$63,'[1]AEZ Data'!$A$82)</f>
        <v>#REF!</v>
      </c>
      <c r="BJ1285" s="128"/>
      <c r="BK1285" s="89"/>
      <c r="BL1285" s="128" t="s">
        <v>90</v>
      </c>
      <c r="BM1285" s="128"/>
      <c r="BN1285" s="89"/>
      <c r="BO1285" s="128" t="s">
        <v>89</v>
      </c>
      <c r="BP1285" s="128"/>
      <c r="BQ1285" s="89"/>
      <c r="BR1285" s="128" t="s">
        <v>88</v>
      </c>
      <c r="BS1285" s="128"/>
      <c r="BT1285" s="89"/>
      <c r="BU1285" s="128" t="s">
        <v>87</v>
      </c>
      <c r="BV1285" s="128"/>
      <c r="BW1285" s="89"/>
      <c r="BX1285" s="63"/>
    </row>
    <row r="1286" spans="1:76" s="59" customFormat="1" ht="45.75" thickBot="1" x14ac:dyDescent="0.3">
      <c r="A1286" s="92" t="s">
        <v>86</v>
      </c>
      <c r="B1286" s="127" t="s">
        <v>85</v>
      </c>
      <c r="C1286" s="124" t="s">
        <v>84</v>
      </c>
      <c r="D1286" s="126" t="s">
        <v>83</v>
      </c>
      <c r="E1286" s="126" t="s">
        <v>82</v>
      </c>
      <c r="F1286" s="124" t="s">
        <v>81</v>
      </c>
      <c r="G1286" s="125" t="s">
        <v>80</v>
      </c>
      <c r="H1286" s="124" t="s">
        <v>79</v>
      </c>
      <c r="I1286" s="124" t="s">
        <v>78</v>
      </c>
      <c r="J1286" s="124" t="s">
        <v>77</v>
      </c>
      <c r="K1286" s="123" t="s">
        <v>76</v>
      </c>
      <c r="L1286" s="122" t="s">
        <v>75</v>
      </c>
      <c r="M1286" s="121" t="s">
        <v>74</v>
      </c>
      <c r="N1286" s="119" t="s">
        <v>73</v>
      </c>
      <c r="O1286" s="120" t="s">
        <v>72</v>
      </c>
      <c r="P1286" s="119" t="s">
        <v>71</v>
      </c>
      <c r="Q1286" s="441"/>
      <c r="R1286" s="441"/>
      <c r="S1286" s="114"/>
      <c r="T1286" s="118" t="s">
        <v>70</v>
      </c>
      <c r="U1286" s="117" t="s">
        <v>66</v>
      </c>
      <c r="V1286" s="117" t="s">
        <v>65</v>
      </c>
      <c r="W1286" s="117" t="s">
        <v>69</v>
      </c>
      <c r="X1286" s="116" t="s">
        <v>68</v>
      </c>
      <c r="Y1286" s="114"/>
      <c r="Z1286" s="114"/>
      <c r="AB1286" s="63"/>
      <c r="AR1286" s="63"/>
      <c r="AS1286" s="114"/>
      <c r="AT1286" s="114"/>
      <c r="AU1286" s="116" t="s">
        <v>67</v>
      </c>
      <c r="AV1286" s="114"/>
      <c r="AW1286" s="115" t="s">
        <v>66</v>
      </c>
      <c r="AX1286" s="115" t="s">
        <v>65</v>
      </c>
      <c r="AY1286" s="114"/>
      <c r="AZ1286" s="115" t="s">
        <v>66</v>
      </c>
      <c r="BA1286" s="115" t="s">
        <v>65</v>
      </c>
      <c r="BB1286" s="114"/>
      <c r="BC1286" s="115" t="s">
        <v>66</v>
      </c>
      <c r="BD1286" s="115" t="s">
        <v>65</v>
      </c>
      <c r="BE1286" s="114"/>
      <c r="BF1286" s="115" t="s">
        <v>66</v>
      </c>
      <c r="BG1286" s="115" t="s">
        <v>65</v>
      </c>
      <c r="BH1286" s="114"/>
      <c r="BI1286" s="115" t="s">
        <v>66</v>
      </c>
      <c r="BJ1286" s="115" t="s">
        <v>65</v>
      </c>
      <c r="BK1286" s="114"/>
      <c r="BL1286" s="115" t="s">
        <v>66</v>
      </c>
      <c r="BM1286" s="115" t="s">
        <v>65</v>
      </c>
      <c r="BN1286" s="114"/>
      <c r="BO1286" s="115" t="s">
        <v>66</v>
      </c>
      <c r="BP1286" s="115" t="s">
        <v>65</v>
      </c>
      <c r="BQ1286" s="114"/>
      <c r="BR1286" s="115" t="s">
        <v>66</v>
      </c>
      <c r="BS1286" s="115" t="s">
        <v>65</v>
      </c>
      <c r="BT1286" s="114"/>
      <c r="BU1286" s="115" t="s">
        <v>66</v>
      </c>
      <c r="BV1286" s="115" t="s">
        <v>65</v>
      </c>
      <c r="BW1286" s="114"/>
      <c r="BX1286" s="63"/>
    </row>
    <row r="1287" spans="1:76" s="59" customFormat="1" x14ac:dyDescent="0.25">
      <c r="A1287" s="83">
        <v>1</v>
      </c>
      <c r="B1287" s="109" t="str">
        <f t="shared" ref="B1287:B1306" si="794">CONCATENATE(E1287,": ",C1287)</f>
        <v xml:space="preserve">: </v>
      </c>
      <c r="C1287" s="108"/>
      <c r="D1287" s="108"/>
      <c r="E1287" s="108"/>
      <c r="F1287" s="113"/>
      <c r="G1287" s="108"/>
      <c r="H1287" s="107"/>
      <c r="I1287" s="106"/>
      <c r="J1287" s="106"/>
      <c r="K1287" s="110"/>
      <c r="L1287" s="110"/>
      <c r="M1287" s="111"/>
      <c r="N1287" s="105"/>
      <c r="O1287" s="105"/>
      <c r="P1287" s="104"/>
      <c r="Q1287" s="440"/>
      <c r="R1287" s="440"/>
      <c r="S1287" s="64"/>
      <c r="T1287" s="103"/>
      <c r="U1287" s="101" t="str">
        <f t="shared" ref="U1287:U1306" si="795">IF(T1287="Y","",IF(AND(M1287="",K1287=""),"",IF(M1287="",K1287,M1287)))</f>
        <v/>
      </c>
      <c r="V1287" s="102" t="str">
        <f t="shared" ref="V1287:V1306" si="796">IF(U1287="","",IF($U$1315="Y",W1287,IF(U1287&gt;=$U$1307-$AD$36*$U$1311,IF(U1287&lt;=$U$1307+$AD$36*$U$1311,U1287,""),"")))</f>
        <v/>
      </c>
      <c r="W1287" s="101" t="str">
        <f t="shared" ref="W1287:W1306" si="797">IF(T1287="Y","",IF(AND(M1287="",K1287=""),"",IF(M1287="",K1287*O1287,M1287*O1287)))</f>
        <v/>
      </c>
      <c r="X1287" s="100" t="str">
        <f t="shared" ref="X1287:X1306" si="798">IF(AND(N1287="",L1287=""),"",IF(N1287="",L1287,N1287))</f>
        <v/>
      </c>
      <c r="Y1287" s="89"/>
      <c r="Z1287" s="89"/>
      <c r="AB1287" s="63"/>
      <c r="AR1287" s="63"/>
      <c r="AS1287" s="89"/>
      <c r="AT1287" s="89"/>
      <c r="AU1287" s="112" t="str">
        <f>$W1287</f>
        <v/>
      </c>
      <c r="AV1287" s="89"/>
      <c r="AW1287" s="98" t="e">
        <f t="shared" ref="AW1287:AW1306" si="799">IF($AV$45="region",IF($E1287=AW$763,$U1287,""),IF($G1287=AW$763,$U1287,""))</f>
        <v>#REF!</v>
      </c>
      <c r="AX1287" s="98" t="e">
        <f t="shared" ref="AX1287:AX1306" si="800">IF($AV$45="Region",IF($E1287=AW$763,$V1287,""),IF($G1287=AW$763,$V1287,""))</f>
        <v>#REF!</v>
      </c>
      <c r="AY1287" s="89"/>
      <c r="AZ1287" s="98" t="e">
        <f t="shared" ref="AZ1287:AZ1306" si="801">IF($AV$45="region",IF($E1287=AZ$763,$U1287,""),IF($G1287=AZ$763,$U1287,""))</f>
        <v>#REF!</v>
      </c>
      <c r="BA1287" s="98" t="e">
        <f t="shared" ref="BA1287:BA1306" si="802">IF($AV$45="Region",IF($E1287=AZ$763,$V1287,""),IF($G1287=AZ$763,$V1287,""))</f>
        <v>#REF!</v>
      </c>
      <c r="BB1287" s="89"/>
      <c r="BC1287" s="98" t="e">
        <f t="shared" ref="BC1287:BC1306" si="803">IF($AV$45="region",IF($E1287=BC$763,$U1287,""),IF($G1287=BC$763,$U1287,""))</f>
        <v>#REF!</v>
      </c>
      <c r="BD1287" s="98" t="e">
        <f t="shared" ref="BD1287:BD1306" si="804">IF($AV$45="Region",IF($E1287=BC$763,$V1287,""),IF($G1287=BC$763,$V1287,""))</f>
        <v>#REF!</v>
      </c>
      <c r="BE1287" s="89"/>
      <c r="BF1287" s="98" t="e">
        <f t="shared" ref="BF1287:BF1306" si="805">IF($AV$45="region",IF($E1287=BF$763,$U1287,""),IF($G1287=BF$763,$U1287,""))</f>
        <v>#REF!</v>
      </c>
      <c r="BG1287" s="98" t="e">
        <f t="shared" ref="BG1287:BG1306" si="806">IF($AV$45="Region",IF($E1287=BF$763,$V1287,""),IF($G1287=BF$763,$V1287,""))</f>
        <v>#REF!</v>
      </c>
      <c r="BH1287" s="89"/>
      <c r="BI1287" s="98" t="e">
        <f t="shared" ref="BI1287:BI1306" si="807">IF($AV$45="region",IF($E1287=BI$763,$U1287,""),IF($G1287=BI$763,$U1287,""))</f>
        <v>#REF!</v>
      </c>
      <c r="BJ1287" s="98" t="e">
        <f t="shared" ref="BJ1287:BJ1306" si="808">IF($AV$45="Region",IF($E1287=BI$763,$V1287,""),IF($G1287=BI$763,$V1287,""))</f>
        <v>#REF!</v>
      </c>
      <c r="BK1287" s="89"/>
      <c r="BL1287" s="98" t="str">
        <f t="shared" ref="BL1287:BL1306" si="809">IF($E1287=$BL$48,U1287,"")</f>
        <v/>
      </c>
      <c r="BM1287" s="98" t="str">
        <f t="shared" ref="BM1287:BM1306" si="810">IF($E1287=$BL$48,V1287,"")</f>
        <v/>
      </c>
      <c r="BN1287" s="89"/>
      <c r="BO1287" s="98" t="str">
        <f t="shared" ref="BO1287:BO1306" si="811">IF($E1287=$BO$48,U1287,"")</f>
        <v/>
      </c>
      <c r="BP1287" s="98" t="str">
        <f t="shared" ref="BP1287:BP1306" si="812">IF($E1287=$BO$48,V1287,"")</f>
        <v/>
      </c>
      <c r="BQ1287" s="89"/>
      <c r="BR1287" s="98" t="str">
        <f t="shared" ref="BR1287:BR1306" si="813">IF($E1287=$BR$48,U1287,"")</f>
        <v/>
      </c>
      <c r="BS1287" s="98" t="str">
        <f t="shared" ref="BS1287:BS1306" si="814">IF($E1287=$BR$48,V1287,"")</f>
        <v/>
      </c>
      <c r="BT1287" s="89"/>
      <c r="BU1287" s="98" t="str">
        <f t="shared" ref="BU1287:BU1306" si="815">IF($E1287=$BU$48,U1287,"")</f>
        <v/>
      </c>
      <c r="BV1287" s="98" t="str">
        <f t="shared" ref="BV1287:BV1306" si="816">IF($E1287=$BU$48,V1287,"")</f>
        <v/>
      </c>
      <c r="BW1287" s="89"/>
      <c r="BX1287" s="63"/>
    </row>
    <row r="1288" spans="1:76" s="59" customFormat="1" x14ac:dyDescent="0.25">
      <c r="A1288" s="83">
        <v>2</v>
      </c>
      <c r="B1288" s="109" t="str">
        <f t="shared" si="794"/>
        <v xml:space="preserve">: </v>
      </c>
      <c r="C1288" s="108"/>
      <c r="D1288" s="108"/>
      <c r="E1288" s="108"/>
      <c r="F1288" s="108"/>
      <c r="G1288" s="108"/>
      <c r="H1288" s="107"/>
      <c r="I1288" s="106"/>
      <c r="J1288" s="106"/>
      <c r="K1288" s="105"/>
      <c r="L1288" s="110"/>
      <c r="M1288" s="111"/>
      <c r="N1288" s="105"/>
      <c r="O1288" s="105"/>
      <c r="P1288" s="104"/>
      <c r="Q1288" s="440"/>
      <c r="R1288" s="440"/>
      <c r="S1288" s="64"/>
      <c r="T1288" s="103"/>
      <c r="U1288" s="101" t="str">
        <f t="shared" si="795"/>
        <v/>
      </c>
      <c r="V1288" s="102" t="str">
        <f t="shared" si="796"/>
        <v/>
      </c>
      <c r="W1288" s="101" t="str">
        <f t="shared" si="797"/>
        <v/>
      </c>
      <c r="X1288" s="100" t="str">
        <f t="shared" si="798"/>
        <v/>
      </c>
      <c r="Y1288" s="89"/>
      <c r="Z1288" s="89"/>
      <c r="AB1288" s="63"/>
      <c r="AR1288" s="63"/>
      <c r="AS1288" s="89"/>
      <c r="AT1288" s="89"/>
      <c r="AU1288" s="99"/>
      <c r="AV1288" s="89"/>
      <c r="AW1288" s="98" t="e">
        <f t="shared" si="799"/>
        <v>#REF!</v>
      </c>
      <c r="AX1288" s="98" t="e">
        <f t="shared" si="800"/>
        <v>#REF!</v>
      </c>
      <c r="AY1288" s="89"/>
      <c r="AZ1288" s="98" t="e">
        <f t="shared" si="801"/>
        <v>#REF!</v>
      </c>
      <c r="BA1288" s="98" t="e">
        <f t="shared" si="802"/>
        <v>#REF!</v>
      </c>
      <c r="BB1288" s="89"/>
      <c r="BC1288" s="98" t="e">
        <f t="shared" si="803"/>
        <v>#REF!</v>
      </c>
      <c r="BD1288" s="98" t="e">
        <f t="shared" si="804"/>
        <v>#REF!</v>
      </c>
      <c r="BE1288" s="89"/>
      <c r="BF1288" s="98" t="e">
        <f t="shared" si="805"/>
        <v>#REF!</v>
      </c>
      <c r="BG1288" s="98" t="e">
        <f t="shared" si="806"/>
        <v>#REF!</v>
      </c>
      <c r="BH1288" s="89"/>
      <c r="BI1288" s="98" t="e">
        <f t="shared" si="807"/>
        <v>#REF!</v>
      </c>
      <c r="BJ1288" s="98" t="e">
        <f t="shared" si="808"/>
        <v>#REF!</v>
      </c>
      <c r="BK1288" s="89"/>
      <c r="BL1288" s="98" t="str">
        <f t="shared" si="809"/>
        <v/>
      </c>
      <c r="BM1288" s="98" t="str">
        <f t="shared" si="810"/>
        <v/>
      </c>
      <c r="BN1288" s="89"/>
      <c r="BO1288" s="98" t="str">
        <f t="shared" si="811"/>
        <v/>
      </c>
      <c r="BP1288" s="98" t="str">
        <f t="shared" si="812"/>
        <v/>
      </c>
      <c r="BQ1288" s="89"/>
      <c r="BR1288" s="98" t="str">
        <f t="shared" si="813"/>
        <v/>
      </c>
      <c r="BS1288" s="98" t="str">
        <f t="shared" si="814"/>
        <v/>
      </c>
      <c r="BT1288" s="89"/>
      <c r="BU1288" s="98" t="str">
        <f t="shared" si="815"/>
        <v/>
      </c>
      <c r="BV1288" s="98" t="str">
        <f t="shared" si="816"/>
        <v/>
      </c>
      <c r="BW1288" s="89"/>
      <c r="BX1288" s="63"/>
    </row>
    <row r="1289" spans="1:76" s="59" customFormat="1" x14ac:dyDescent="0.25">
      <c r="A1289" s="83">
        <v>3</v>
      </c>
      <c r="B1289" s="109" t="str">
        <f t="shared" si="794"/>
        <v xml:space="preserve">: </v>
      </c>
      <c r="C1289" s="106"/>
      <c r="D1289" s="106"/>
      <c r="E1289" s="108"/>
      <c r="F1289" s="106"/>
      <c r="G1289" s="108"/>
      <c r="H1289" s="107"/>
      <c r="I1289" s="106"/>
      <c r="J1289" s="106"/>
      <c r="K1289" s="104"/>
      <c r="L1289" s="110"/>
      <c r="M1289" s="111"/>
      <c r="N1289" s="105"/>
      <c r="O1289" s="105"/>
      <c r="P1289" s="104"/>
      <c r="Q1289" s="440"/>
      <c r="R1289" s="440"/>
      <c r="S1289" s="64"/>
      <c r="T1289" s="103"/>
      <c r="U1289" s="101" t="str">
        <f t="shared" si="795"/>
        <v/>
      </c>
      <c r="V1289" s="102" t="str">
        <f t="shared" si="796"/>
        <v/>
      </c>
      <c r="W1289" s="101" t="str">
        <f t="shared" si="797"/>
        <v/>
      </c>
      <c r="X1289" s="100" t="str">
        <f t="shared" si="798"/>
        <v/>
      </c>
      <c r="Y1289" s="89"/>
      <c r="Z1289" s="89"/>
      <c r="AB1289" s="63"/>
      <c r="AR1289" s="63"/>
      <c r="AS1289" s="89"/>
      <c r="AT1289" s="89"/>
      <c r="AU1289" s="64"/>
      <c r="AV1289" s="89"/>
      <c r="AW1289" s="98" t="e">
        <f t="shared" si="799"/>
        <v>#REF!</v>
      </c>
      <c r="AX1289" s="98" t="e">
        <f t="shared" si="800"/>
        <v>#REF!</v>
      </c>
      <c r="AY1289" s="89"/>
      <c r="AZ1289" s="98" t="e">
        <f t="shared" si="801"/>
        <v>#REF!</v>
      </c>
      <c r="BA1289" s="98" t="e">
        <f t="shared" si="802"/>
        <v>#REF!</v>
      </c>
      <c r="BB1289" s="89"/>
      <c r="BC1289" s="98" t="e">
        <f t="shared" si="803"/>
        <v>#REF!</v>
      </c>
      <c r="BD1289" s="98" t="e">
        <f t="shared" si="804"/>
        <v>#REF!</v>
      </c>
      <c r="BE1289" s="89"/>
      <c r="BF1289" s="98" t="e">
        <f t="shared" si="805"/>
        <v>#REF!</v>
      </c>
      <c r="BG1289" s="98" t="e">
        <f t="shared" si="806"/>
        <v>#REF!</v>
      </c>
      <c r="BH1289" s="89"/>
      <c r="BI1289" s="98" t="e">
        <f t="shared" si="807"/>
        <v>#REF!</v>
      </c>
      <c r="BJ1289" s="98" t="e">
        <f t="shared" si="808"/>
        <v>#REF!</v>
      </c>
      <c r="BK1289" s="89"/>
      <c r="BL1289" s="98" t="str">
        <f t="shared" si="809"/>
        <v/>
      </c>
      <c r="BM1289" s="98" t="str">
        <f t="shared" si="810"/>
        <v/>
      </c>
      <c r="BN1289" s="89"/>
      <c r="BO1289" s="98" t="str">
        <f t="shared" si="811"/>
        <v/>
      </c>
      <c r="BP1289" s="98" t="str">
        <f t="shared" si="812"/>
        <v/>
      </c>
      <c r="BQ1289" s="89"/>
      <c r="BR1289" s="98" t="str">
        <f t="shared" si="813"/>
        <v/>
      </c>
      <c r="BS1289" s="98" t="str">
        <f t="shared" si="814"/>
        <v/>
      </c>
      <c r="BT1289" s="89"/>
      <c r="BU1289" s="98" t="str">
        <f t="shared" si="815"/>
        <v/>
      </c>
      <c r="BV1289" s="98" t="str">
        <f t="shared" si="816"/>
        <v/>
      </c>
      <c r="BW1289" s="89"/>
      <c r="BX1289" s="63"/>
    </row>
    <row r="1290" spans="1:76" s="59" customFormat="1" x14ac:dyDescent="0.25">
      <c r="A1290" s="83">
        <v>4</v>
      </c>
      <c r="B1290" s="109" t="str">
        <f t="shared" si="794"/>
        <v xml:space="preserve">: </v>
      </c>
      <c r="C1290" s="106"/>
      <c r="D1290" s="106"/>
      <c r="E1290" s="108"/>
      <c r="F1290" s="106"/>
      <c r="G1290" s="108"/>
      <c r="H1290" s="107"/>
      <c r="I1290" s="106"/>
      <c r="J1290" s="106"/>
      <c r="K1290" s="104"/>
      <c r="L1290" s="110"/>
      <c r="M1290" s="111"/>
      <c r="N1290" s="105"/>
      <c r="O1290" s="105"/>
      <c r="P1290" s="104"/>
      <c r="Q1290" s="440"/>
      <c r="R1290" s="440"/>
      <c r="S1290" s="64"/>
      <c r="T1290" s="103"/>
      <c r="U1290" s="101" t="str">
        <f t="shared" si="795"/>
        <v/>
      </c>
      <c r="V1290" s="102" t="str">
        <f t="shared" si="796"/>
        <v/>
      </c>
      <c r="W1290" s="101" t="str">
        <f t="shared" si="797"/>
        <v/>
      </c>
      <c r="X1290" s="100" t="str">
        <f t="shared" si="798"/>
        <v/>
      </c>
      <c r="Y1290" s="89"/>
      <c r="Z1290" s="89"/>
      <c r="AB1290" s="63"/>
      <c r="AR1290" s="63"/>
      <c r="AS1290" s="89"/>
      <c r="AT1290" s="89"/>
      <c r="AU1290" s="99"/>
      <c r="AV1290" s="89"/>
      <c r="AW1290" s="98" t="e">
        <f t="shared" si="799"/>
        <v>#REF!</v>
      </c>
      <c r="AX1290" s="98" t="e">
        <f t="shared" si="800"/>
        <v>#REF!</v>
      </c>
      <c r="AY1290" s="89"/>
      <c r="AZ1290" s="98" t="e">
        <f t="shared" si="801"/>
        <v>#REF!</v>
      </c>
      <c r="BA1290" s="98" t="e">
        <f t="shared" si="802"/>
        <v>#REF!</v>
      </c>
      <c r="BB1290" s="89"/>
      <c r="BC1290" s="98" t="e">
        <f t="shared" si="803"/>
        <v>#REF!</v>
      </c>
      <c r="BD1290" s="98" t="e">
        <f t="shared" si="804"/>
        <v>#REF!</v>
      </c>
      <c r="BE1290" s="89"/>
      <c r="BF1290" s="98" t="e">
        <f t="shared" si="805"/>
        <v>#REF!</v>
      </c>
      <c r="BG1290" s="98" t="e">
        <f t="shared" si="806"/>
        <v>#REF!</v>
      </c>
      <c r="BH1290" s="89"/>
      <c r="BI1290" s="98" t="e">
        <f t="shared" si="807"/>
        <v>#REF!</v>
      </c>
      <c r="BJ1290" s="98" t="e">
        <f t="shared" si="808"/>
        <v>#REF!</v>
      </c>
      <c r="BK1290" s="89"/>
      <c r="BL1290" s="98" t="str">
        <f t="shared" si="809"/>
        <v/>
      </c>
      <c r="BM1290" s="98" t="str">
        <f t="shared" si="810"/>
        <v/>
      </c>
      <c r="BN1290" s="89"/>
      <c r="BO1290" s="98" t="str">
        <f t="shared" si="811"/>
        <v/>
      </c>
      <c r="BP1290" s="98" t="str">
        <f t="shared" si="812"/>
        <v/>
      </c>
      <c r="BQ1290" s="89"/>
      <c r="BR1290" s="98" t="str">
        <f t="shared" si="813"/>
        <v/>
      </c>
      <c r="BS1290" s="98" t="str">
        <f t="shared" si="814"/>
        <v/>
      </c>
      <c r="BT1290" s="89"/>
      <c r="BU1290" s="98" t="str">
        <f t="shared" si="815"/>
        <v/>
      </c>
      <c r="BV1290" s="98" t="str">
        <f t="shared" si="816"/>
        <v/>
      </c>
      <c r="BW1290" s="89"/>
      <c r="BX1290" s="63"/>
    </row>
    <row r="1291" spans="1:76" s="59" customFormat="1" x14ac:dyDescent="0.25">
      <c r="A1291" s="83">
        <v>5</v>
      </c>
      <c r="B1291" s="109" t="str">
        <f t="shared" si="794"/>
        <v xml:space="preserve">: </v>
      </c>
      <c r="C1291" s="106"/>
      <c r="D1291" s="106"/>
      <c r="E1291" s="108"/>
      <c r="F1291" s="106"/>
      <c r="G1291" s="108"/>
      <c r="H1291" s="107"/>
      <c r="I1291" s="106"/>
      <c r="J1291" s="106"/>
      <c r="K1291" s="104"/>
      <c r="L1291" s="110"/>
      <c r="M1291" s="111"/>
      <c r="N1291" s="105"/>
      <c r="O1291" s="105"/>
      <c r="P1291" s="104"/>
      <c r="Q1291" s="440"/>
      <c r="R1291" s="440"/>
      <c r="S1291" s="64"/>
      <c r="T1291" s="103"/>
      <c r="U1291" s="101" t="str">
        <f t="shared" si="795"/>
        <v/>
      </c>
      <c r="V1291" s="102" t="str">
        <f t="shared" si="796"/>
        <v/>
      </c>
      <c r="W1291" s="101" t="str">
        <f t="shared" si="797"/>
        <v/>
      </c>
      <c r="X1291" s="100" t="str">
        <f t="shared" si="798"/>
        <v/>
      </c>
      <c r="Y1291" s="89"/>
      <c r="Z1291" s="89"/>
      <c r="AB1291" s="63"/>
      <c r="AR1291" s="63"/>
      <c r="AS1291" s="89"/>
      <c r="AT1291" s="89"/>
      <c r="AU1291" s="99"/>
      <c r="AV1291" s="89"/>
      <c r="AW1291" s="98" t="e">
        <f t="shared" si="799"/>
        <v>#REF!</v>
      </c>
      <c r="AX1291" s="98" t="e">
        <f t="shared" si="800"/>
        <v>#REF!</v>
      </c>
      <c r="AY1291" s="89"/>
      <c r="AZ1291" s="98" t="e">
        <f t="shared" si="801"/>
        <v>#REF!</v>
      </c>
      <c r="BA1291" s="98" t="e">
        <f t="shared" si="802"/>
        <v>#REF!</v>
      </c>
      <c r="BB1291" s="89"/>
      <c r="BC1291" s="98" t="e">
        <f t="shared" si="803"/>
        <v>#REF!</v>
      </c>
      <c r="BD1291" s="98" t="e">
        <f t="shared" si="804"/>
        <v>#REF!</v>
      </c>
      <c r="BE1291" s="89"/>
      <c r="BF1291" s="98" t="e">
        <f t="shared" si="805"/>
        <v>#REF!</v>
      </c>
      <c r="BG1291" s="98" t="e">
        <f t="shared" si="806"/>
        <v>#REF!</v>
      </c>
      <c r="BH1291" s="89"/>
      <c r="BI1291" s="98" t="e">
        <f t="shared" si="807"/>
        <v>#REF!</v>
      </c>
      <c r="BJ1291" s="98" t="e">
        <f t="shared" si="808"/>
        <v>#REF!</v>
      </c>
      <c r="BK1291" s="89"/>
      <c r="BL1291" s="98" t="str">
        <f t="shared" si="809"/>
        <v/>
      </c>
      <c r="BM1291" s="98" t="str">
        <f t="shared" si="810"/>
        <v/>
      </c>
      <c r="BN1291" s="89"/>
      <c r="BO1291" s="98" t="str">
        <f t="shared" si="811"/>
        <v/>
      </c>
      <c r="BP1291" s="98" t="str">
        <f t="shared" si="812"/>
        <v/>
      </c>
      <c r="BQ1291" s="89"/>
      <c r="BR1291" s="98" t="str">
        <f t="shared" si="813"/>
        <v/>
      </c>
      <c r="BS1291" s="98" t="str">
        <f t="shared" si="814"/>
        <v/>
      </c>
      <c r="BT1291" s="89"/>
      <c r="BU1291" s="98" t="str">
        <f t="shared" si="815"/>
        <v/>
      </c>
      <c r="BV1291" s="98" t="str">
        <f t="shared" si="816"/>
        <v/>
      </c>
      <c r="BW1291" s="89"/>
      <c r="BX1291" s="63"/>
    </row>
    <row r="1292" spans="1:76" s="59" customFormat="1" x14ac:dyDescent="0.25">
      <c r="A1292" s="83">
        <v>6</v>
      </c>
      <c r="B1292" s="109" t="str">
        <f t="shared" si="794"/>
        <v xml:space="preserve">: </v>
      </c>
      <c r="C1292" s="106"/>
      <c r="D1292" s="106"/>
      <c r="E1292" s="108"/>
      <c r="F1292" s="106"/>
      <c r="G1292" s="108"/>
      <c r="H1292" s="107"/>
      <c r="I1292" s="106"/>
      <c r="J1292" s="106"/>
      <c r="K1292" s="104"/>
      <c r="L1292" s="110"/>
      <c r="M1292" s="111"/>
      <c r="N1292" s="105"/>
      <c r="O1292" s="105"/>
      <c r="P1292" s="104"/>
      <c r="Q1292" s="440"/>
      <c r="R1292" s="440"/>
      <c r="S1292" s="64"/>
      <c r="T1292" s="103"/>
      <c r="U1292" s="101" t="str">
        <f t="shared" si="795"/>
        <v/>
      </c>
      <c r="V1292" s="102" t="str">
        <f t="shared" si="796"/>
        <v/>
      </c>
      <c r="W1292" s="101" t="str">
        <f t="shared" si="797"/>
        <v/>
      </c>
      <c r="X1292" s="100" t="str">
        <f t="shared" si="798"/>
        <v/>
      </c>
      <c r="Y1292" s="89"/>
      <c r="Z1292" s="89"/>
      <c r="AB1292" s="63"/>
      <c r="AR1292" s="63"/>
      <c r="AS1292" s="89"/>
      <c r="AT1292" s="89"/>
      <c r="AU1292" s="99"/>
      <c r="AV1292" s="89"/>
      <c r="AW1292" s="98" t="e">
        <f t="shared" si="799"/>
        <v>#REF!</v>
      </c>
      <c r="AX1292" s="98" t="e">
        <f t="shared" si="800"/>
        <v>#REF!</v>
      </c>
      <c r="AY1292" s="89"/>
      <c r="AZ1292" s="98" t="e">
        <f t="shared" si="801"/>
        <v>#REF!</v>
      </c>
      <c r="BA1292" s="98" t="e">
        <f t="shared" si="802"/>
        <v>#REF!</v>
      </c>
      <c r="BB1292" s="89"/>
      <c r="BC1292" s="98" t="e">
        <f t="shared" si="803"/>
        <v>#REF!</v>
      </c>
      <c r="BD1292" s="98" t="e">
        <f t="shared" si="804"/>
        <v>#REF!</v>
      </c>
      <c r="BE1292" s="89"/>
      <c r="BF1292" s="98" t="e">
        <f t="shared" si="805"/>
        <v>#REF!</v>
      </c>
      <c r="BG1292" s="98" t="e">
        <f t="shared" si="806"/>
        <v>#REF!</v>
      </c>
      <c r="BH1292" s="89"/>
      <c r="BI1292" s="98" t="e">
        <f t="shared" si="807"/>
        <v>#REF!</v>
      </c>
      <c r="BJ1292" s="98" t="e">
        <f t="shared" si="808"/>
        <v>#REF!</v>
      </c>
      <c r="BK1292" s="89"/>
      <c r="BL1292" s="98" t="str">
        <f t="shared" si="809"/>
        <v/>
      </c>
      <c r="BM1292" s="98" t="str">
        <f t="shared" si="810"/>
        <v/>
      </c>
      <c r="BN1292" s="89"/>
      <c r="BO1292" s="98" t="str">
        <f t="shared" si="811"/>
        <v/>
      </c>
      <c r="BP1292" s="98" t="str">
        <f t="shared" si="812"/>
        <v/>
      </c>
      <c r="BQ1292" s="89"/>
      <c r="BR1292" s="98" t="str">
        <f t="shared" si="813"/>
        <v/>
      </c>
      <c r="BS1292" s="98" t="str">
        <f t="shared" si="814"/>
        <v/>
      </c>
      <c r="BT1292" s="89"/>
      <c r="BU1292" s="98" t="str">
        <f t="shared" si="815"/>
        <v/>
      </c>
      <c r="BV1292" s="98" t="str">
        <f t="shared" si="816"/>
        <v/>
      </c>
      <c r="BW1292" s="89"/>
      <c r="BX1292" s="63"/>
    </row>
    <row r="1293" spans="1:76" s="59" customFormat="1" x14ac:dyDescent="0.25">
      <c r="A1293" s="83">
        <v>7</v>
      </c>
      <c r="B1293" s="109" t="str">
        <f t="shared" si="794"/>
        <v xml:space="preserve">: </v>
      </c>
      <c r="C1293" s="106"/>
      <c r="D1293" s="106"/>
      <c r="E1293" s="108"/>
      <c r="F1293" s="106"/>
      <c r="G1293" s="108"/>
      <c r="H1293" s="107"/>
      <c r="I1293" s="106"/>
      <c r="J1293" s="106"/>
      <c r="K1293" s="104"/>
      <c r="L1293" s="110"/>
      <c r="M1293" s="111"/>
      <c r="N1293" s="105"/>
      <c r="O1293" s="105"/>
      <c r="P1293" s="104"/>
      <c r="Q1293" s="440"/>
      <c r="R1293" s="440"/>
      <c r="S1293" s="64"/>
      <c r="T1293" s="103"/>
      <c r="U1293" s="101" t="str">
        <f t="shared" si="795"/>
        <v/>
      </c>
      <c r="V1293" s="102" t="str">
        <f t="shared" si="796"/>
        <v/>
      </c>
      <c r="W1293" s="101" t="str">
        <f t="shared" si="797"/>
        <v/>
      </c>
      <c r="X1293" s="100" t="str">
        <f t="shared" si="798"/>
        <v/>
      </c>
      <c r="Y1293" s="89"/>
      <c r="Z1293" s="89"/>
      <c r="AB1293" s="63"/>
      <c r="AR1293" s="63"/>
      <c r="AS1293" s="89"/>
      <c r="AT1293" s="89"/>
      <c r="AU1293" s="99"/>
      <c r="AV1293" s="89"/>
      <c r="AW1293" s="98" t="e">
        <f t="shared" si="799"/>
        <v>#REF!</v>
      </c>
      <c r="AX1293" s="98" t="e">
        <f t="shared" si="800"/>
        <v>#REF!</v>
      </c>
      <c r="AY1293" s="89"/>
      <c r="AZ1293" s="98" t="e">
        <f t="shared" si="801"/>
        <v>#REF!</v>
      </c>
      <c r="BA1293" s="98" t="e">
        <f t="shared" si="802"/>
        <v>#REF!</v>
      </c>
      <c r="BB1293" s="89"/>
      <c r="BC1293" s="98" t="e">
        <f t="shared" si="803"/>
        <v>#REF!</v>
      </c>
      <c r="BD1293" s="98" t="e">
        <f t="shared" si="804"/>
        <v>#REF!</v>
      </c>
      <c r="BE1293" s="89"/>
      <c r="BF1293" s="98" t="e">
        <f t="shared" si="805"/>
        <v>#REF!</v>
      </c>
      <c r="BG1293" s="98" t="e">
        <f t="shared" si="806"/>
        <v>#REF!</v>
      </c>
      <c r="BH1293" s="89"/>
      <c r="BI1293" s="98" t="e">
        <f t="shared" si="807"/>
        <v>#REF!</v>
      </c>
      <c r="BJ1293" s="98" t="e">
        <f t="shared" si="808"/>
        <v>#REF!</v>
      </c>
      <c r="BK1293" s="89"/>
      <c r="BL1293" s="98" t="str">
        <f t="shared" si="809"/>
        <v/>
      </c>
      <c r="BM1293" s="98" t="str">
        <f t="shared" si="810"/>
        <v/>
      </c>
      <c r="BN1293" s="89"/>
      <c r="BO1293" s="98" t="str">
        <f t="shared" si="811"/>
        <v/>
      </c>
      <c r="BP1293" s="98" t="str">
        <f t="shared" si="812"/>
        <v/>
      </c>
      <c r="BQ1293" s="89"/>
      <c r="BR1293" s="98" t="str">
        <f t="shared" si="813"/>
        <v/>
      </c>
      <c r="BS1293" s="98" t="str">
        <f t="shared" si="814"/>
        <v/>
      </c>
      <c r="BT1293" s="89"/>
      <c r="BU1293" s="98" t="str">
        <f t="shared" si="815"/>
        <v/>
      </c>
      <c r="BV1293" s="98" t="str">
        <f t="shared" si="816"/>
        <v/>
      </c>
      <c r="BW1293" s="89"/>
      <c r="BX1293" s="63"/>
    </row>
    <row r="1294" spans="1:76" s="59" customFormat="1" x14ac:dyDescent="0.25">
      <c r="A1294" s="83">
        <v>8</v>
      </c>
      <c r="B1294" s="109" t="str">
        <f t="shared" si="794"/>
        <v xml:space="preserve">: </v>
      </c>
      <c r="C1294" s="106"/>
      <c r="D1294" s="106"/>
      <c r="E1294" s="108"/>
      <c r="F1294" s="106"/>
      <c r="G1294" s="108"/>
      <c r="H1294" s="107"/>
      <c r="I1294" s="106"/>
      <c r="J1294" s="106"/>
      <c r="K1294" s="104"/>
      <c r="L1294" s="110"/>
      <c r="M1294" s="111"/>
      <c r="N1294" s="105"/>
      <c r="O1294" s="105"/>
      <c r="P1294" s="104"/>
      <c r="Q1294" s="440"/>
      <c r="R1294" s="440"/>
      <c r="S1294" s="64"/>
      <c r="T1294" s="103"/>
      <c r="U1294" s="101" t="str">
        <f t="shared" si="795"/>
        <v/>
      </c>
      <c r="V1294" s="102" t="str">
        <f t="shared" si="796"/>
        <v/>
      </c>
      <c r="W1294" s="101" t="str">
        <f t="shared" si="797"/>
        <v/>
      </c>
      <c r="X1294" s="100" t="str">
        <f t="shared" si="798"/>
        <v/>
      </c>
      <c r="Y1294" s="89"/>
      <c r="Z1294" s="89"/>
      <c r="AB1294" s="63"/>
      <c r="AR1294" s="63"/>
      <c r="AS1294" s="89"/>
      <c r="AT1294" s="89"/>
      <c r="AU1294" s="99"/>
      <c r="AV1294" s="89"/>
      <c r="AW1294" s="98" t="e">
        <f t="shared" si="799"/>
        <v>#REF!</v>
      </c>
      <c r="AX1294" s="98" t="e">
        <f t="shared" si="800"/>
        <v>#REF!</v>
      </c>
      <c r="AY1294" s="89"/>
      <c r="AZ1294" s="98" t="e">
        <f t="shared" si="801"/>
        <v>#REF!</v>
      </c>
      <c r="BA1294" s="98" t="e">
        <f t="shared" si="802"/>
        <v>#REF!</v>
      </c>
      <c r="BB1294" s="89"/>
      <c r="BC1294" s="98" t="e">
        <f t="shared" si="803"/>
        <v>#REF!</v>
      </c>
      <c r="BD1294" s="98" t="e">
        <f t="shared" si="804"/>
        <v>#REF!</v>
      </c>
      <c r="BE1294" s="89"/>
      <c r="BF1294" s="98" t="e">
        <f t="shared" si="805"/>
        <v>#REF!</v>
      </c>
      <c r="BG1294" s="98" t="e">
        <f t="shared" si="806"/>
        <v>#REF!</v>
      </c>
      <c r="BH1294" s="89"/>
      <c r="BI1294" s="98" t="e">
        <f t="shared" si="807"/>
        <v>#REF!</v>
      </c>
      <c r="BJ1294" s="98" t="e">
        <f t="shared" si="808"/>
        <v>#REF!</v>
      </c>
      <c r="BK1294" s="89"/>
      <c r="BL1294" s="98" t="str">
        <f t="shared" si="809"/>
        <v/>
      </c>
      <c r="BM1294" s="98" t="str">
        <f t="shared" si="810"/>
        <v/>
      </c>
      <c r="BN1294" s="89"/>
      <c r="BO1294" s="98" t="str">
        <f t="shared" si="811"/>
        <v/>
      </c>
      <c r="BP1294" s="98" t="str">
        <f t="shared" si="812"/>
        <v/>
      </c>
      <c r="BQ1294" s="89"/>
      <c r="BR1294" s="98" t="str">
        <f t="shared" si="813"/>
        <v/>
      </c>
      <c r="BS1294" s="98" t="str">
        <f t="shared" si="814"/>
        <v/>
      </c>
      <c r="BT1294" s="89"/>
      <c r="BU1294" s="98" t="str">
        <f t="shared" si="815"/>
        <v/>
      </c>
      <c r="BV1294" s="98" t="str">
        <f t="shared" si="816"/>
        <v/>
      </c>
      <c r="BW1294" s="89"/>
      <c r="BX1294" s="63"/>
    </row>
    <row r="1295" spans="1:76" s="59" customFormat="1" x14ac:dyDescent="0.25">
      <c r="A1295" s="83">
        <v>9</v>
      </c>
      <c r="B1295" s="109" t="str">
        <f t="shared" si="794"/>
        <v xml:space="preserve">: </v>
      </c>
      <c r="C1295" s="106"/>
      <c r="D1295" s="106"/>
      <c r="E1295" s="108"/>
      <c r="F1295" s="106"/>
      <c r="G1295" s="108"/>
      <c r="H1295" s="107"/>
      <c r="I1295" s="106"/>
      <c r="J1295" s="106"/>
      <c r="K1295" s="104"/>
      <c r="L1295" s="110"/>
      <c r="M1295" s="111"/>
      <c r="N1295" s="105"/>
      <c r="O1295" s="105"/>
      <c r="P1295" s="104"/>
      <c r="Q1295" s="440"/>
      <c r="R1295" s="440"/>
      <c r="S1295" s="64"/>
      <c r="T1295" s="103"/>
      <c r="U1295" s="101" t="str">
        <f t="shared" si="795"/>
        <v/>
      </c>
      <c r="V1295" s="102" t="str">
        <f t="shared" si="796"/>
        <v/>
      </c>
      <c r="W1295" s="101" t="str">
        <f t="shared" si="797"/>
        <v/>
      </c>
      <c r="X1295" s="100" t="str">
        <f t="shared" si="798"/>
        <v/>
      </c>
      <c r="Y1295" s="89"/>
      <c r="Z1295" s="89"/>
      <c r="AB1295" s="63"/>
      <c r="AR1295" s="63"/>
      <c r="AS1295" s="89"/>
      <c r="AT1295" s="89"/>
      <c r="AU1295" s="99"/>
      <c r="AV1295" s="89"/>
      <c r="AW1295" s="98" t="e">
        <f t="shared" si="799"/>
        <v>#REF!</v>
      </c>
      <c r="AX1295" s="98" t="e">
        <f t="shared" si="800"/>
        <v>#REF!</v>
      </c>
      <c r="AY1295" s="89"/>
      <c r="AZ1295" s="98" t="e">
        <f t="shared" si="801"/>
        <v>#REF!</v>
      </c>
      <c r="BA1295" s="98" t="e">
        <f t="shared" si="802"/>
        <v>#REF!</v>
      </c>
      <c r="BB1295" s="89"/>
      <c r="BC1295" s="98" t="e">
        <f t="shared" si="803"/>
        <v>#REF!</v>
      </c>
      <c r="BD1295" s="98" t="e">
        <f t="shared" si="804"/>
        <v>#REF!</v>
      </c>
      <c r="BE1295" s="89"/>
      <c r="BF1295" s="98" t="e">
        <f t="shared" si="805"/>
        <v>#REF!</v>
      </c>
      <c r="BG1295" s="98" t="e">
        <f t="shared" si="806"/>
        <v>#REF!</v>
      </c>
      <c r="BH1295" s="89"/>
      <c r="BI1295" s="98" t="e">
        <f t="shared" si="807"/>
        <v>#REF!</v>
      </c>
      <c r="BJ1295" s="98" t="e">
        <f t="shared" si="808"/>
        <v>#REF!</v>
      </c>
      <c r="BK1295" s="89"/>
      <c r="BL1295" s="98" t="str">
        <f t="shared" si="809"/>
        <v/>
      </c>
      <c r="BM1295" s="98" t="str">
        <f t="shared" si="810"/>
        <v/>
      </c>
      <c r="BN1295" s="89"/>
      <c r="BO1295" s="98" t="str">
        <f t="shared" si="811"/>
        <v/>
      </c>
      <c r="BP1295" s="98" t="str">
        <f t="shared" si="812"/>
        <v/>
      </c>
      <c r="BQ1295" s="89"/>
      <c r="BR1295" s="98" t="str">
        <f t="shared" si="813"/>
        <v/>
      </c>
      <c r="BS1295" s="98" t="str">
        <f t="shared" si="814"/>
        <v/>
      </c>
      <c r="BT1295" s="89"/>
      <c r="BU1295" s="98" t="str">
        <f t="shared" si="815"/>
        <v/>
      </c>
      <c r="BV1295" s="98" t="str">
        <f t="shared" si="816"/>
        <v/>
      </c>
      <c r="BW1295" s="89"/>
      <c r="BX1295" s="63"/>
    </row>
    <row r="1296" spans="1:76" s="59" customFormat="1" x14ac:dyDescent="0.25">
      <c r="A1296" s="83">
        <v>10</v>
      </c>
      <c r="B1296" s="109" t="str">
        <f t="shared" si="794"/>
        <v xml:space="preserve">: </v>
      </c>
      <c r="C1296" s="106"/>
      <c r="D1296" s="106"/>
      <c r="E1296" s="108"/>
      <c r="F1296" s="106"/>
      <c r="G1296" s="108"/>
      <c r="H1296" s="107"/>
      <c r="I1296" s="106"/>
      <c r="J1296" s="106"/>
      <c r="K1296" s="104"/>
      <c r="L1296" s="110"/>
      <c r="M1296" s="111"/>
      <c r="N1296" s="105"/>
      <c r="O1296" s="105"/>
      <c r="P1296" s="104"/>
      <c r="Q1296" s="440"/>
      <c r="R1296" s="440"/>
      <c r="S1296" s="64"/>
      <c r="T1296" s="103"/>
      <c r="U1296" s="101" t="str">
        <f t="shared" si="795"/>
        <v/>
      </c>
      <c r="V1296" s="102" t="str">
        <f t="shared" si="796"/>
        <v/>
      </c>
      <c r="W1296" s="101" t="str">
        <f t="shared" si="797"/>
        <v/>
      </c>
      <c r="X1296" s="100" t="str">
        <f t="shared" si="798"/>
        <v/>
      </c>
      <c r="Y1296" s="89"/>
      <c r="Z1296" s="89"/>
      <c r="AB1296" s="63"/>
      <c r="AR1296" s="63"/>
      <c r="AS1296" s="89"/>
      <c r="AT1296" s="89"/>
      <c r="AU1296" s="99"/>
      <c r="AV1296" s="89"/>
      <c r="AW1296" s="98" t="e">
        <f t="shared" si="799"/>
        <v>#REF!</v>
      </c>
      <c r="AX1296" s="98" t="e">
        <f t="shared" si="800"/>
        <v>#REF!</v>
      </c>
      <c r="AY1296" s="89"/>
      <c r="AZ1296" s="98" t="e">
        <f t="shared" si="801"/>
        <v>#REF!</v>
      </c>
      <c r="BA1296" s="98" t="e">
        <f t="shared" si="802"/>
        <v>#REF!</v>
      </c>
      <c r="BB1296" s="89"/>
      <c r="BC1296" s="98" t="e">
        <f t="shared" si="803"/>
        <v>#REF!</v>
      </c>
      <c r="BD1296" s="98" t="e">
        <f t="shared" si="804"/>
        <v>#REF!</v>
      </c>
      <c r="BE1296" s="89"/>
      <c r="BF1296" s="98" t="e">
        <f t="shared" si="805"/>
        <v>#REF!</v>
      </c>
      <c r="BG1296" s="98" t="e">
        <f t="shared" si="806"/>
        <v>#REF!</v>
      </c>
      <c r="BH1296" s="89"/>
      <c r="BI1296" s="98" t="e">
        <f t="shared" si="807"/>
        <v>#REF!</v>
      </c>
      <c r="BJ1296" s="98" t="e">
        <f t="shared" si="808"/>
        <v>#REF!</v>
      </c>
      <c r="BK1296" s="89"/>
      <c r="BL1296" s="98" t="str">
        <f t="shared" si="809"/>
        <v/>
      </c>
      <c r="BM1296" s="98" t="str">
        <f t="shared" si="810"/>
        <v/>
      </c>
      <c r="BN1296" s="89"/>
      <c r="BO1296" s="98" t="str">
        <f t="shared" si="811"/>
        <v/>
      </c>
      <c r="BP1296" s="98" t="str">
        <f t="shared" si="812"/>
        <v/>
      </c>
      <c r="BQ1296" s="89"/>
      <c r="BR1296" s="98" t="str">
        <f t="shared" si="813"/>
        <v/>
      </c>
      <c r="BS1296" s="98" t="str">
        <f t="shared" si="814"/>
        <v/>
      </c>
      <c r="BT1296" s="89"/>
      <c r="BU1296" s="98" t="str">
        <f t="shared" si="815"/>
        <v/>
      </c>
      <c r="BV1296" s="98" t="str">
        <f t="shared" si="816"/>
        <v/>
      </c>
      <c r="BW1296" s="89"/>
      <c r="BX1296" s="63"/>
    </row>
    <row r="1297" spans="1:76" s="59" customFormat="1" x14ac:dyDescent="0.25">
      <c r="A1297" s="83">
        <v>11</v>
      </c>
      <c r="B1297" s="109" t="str">
        <f t="shared" si="794"/>
        <v xml:space="preserve">: </v>
      </c>
      <c r="C1297" s="106"/>
      <c r="D1297" s="106"/>
      <c r="E1297" s="108"/>
      <c r="F1297" s="106"/>
      <c r="G1297" s="108"/>
      <c r="H1297" s="107"/>
      <c r="I1297" s="106"/>
      <c r="J1297" s="106"/>
      <c r="K1297" s="104"/>
      <c r="L1297" s="110"/>
      <c r="M1297" s="111"/>
      <c r="N1297" s="105"/>
      <c r="O1297" s="105"/>
      <c r="P1297" s="104"/>
      <c r="Q1297" s="440"/>
      <c r="R1297" s="440"/>
      <c r="S1297" s="64"/>
      <c r="T1297" s="103"/>
      <c r="U1297" s="101" t="str">
        <f t="shared" si="795"/>
        <v/>
      </c>
      <c r="V1297" s="102" t="str">
        <f t="shared" si="796"/>
        <v/>
      </c>
      <c r="W1297" s="101" t="str">
        <f t="shared" si="797"/>
        <v/>
      </c>
      <c r="X1297" s="100" t="str">
        <f t="shared" si="798"/>
        <v/>
      </c>
      <c r="Y1297" s="89"/>
      <c r="Z1297" s="89"/>
      <c r="AB1297" s="63"/>
      <c r="AR1297" s="63"/>
      <c r="AS1297" s="89"/>
      <c r="AT1297" s="89"/>
      <c r="AU1297" s="99"/>
      <c r="AV1297" s="89"/>
      <c r="AW1297" s="98" t="e">
        <f t="shared" si="799"/>
        <v>#REF!</v>
      </c>
      <c r="AX1297" s="98" t="e">
        <f t="shared" si="800"/>
        <v>#REF!</v>
      </c>
      <c r="AY1297" s="89"/>
      <c r="AZ1297" s="98" t="e">
        <f t="shared" si="801"/>
        <v>#REF!</v>
      </c>
      <c r="BA1297" s="98" t="e">
        <f t="shared" si="802"/>
        <v>#REF!</v>
      </c>
      <c r="BB1297" s="89"/>
      <c r="BC1297" s="98" t="e">
        <f t="shared" si="803"/>
        <v>#REF!</v>
      </c>
      <c r="BD1297" s="98" t="e">
        <f t="shared" si="804"/>
        <v>#REF!</v>
      </c>
      <c r="BE1297" s="89"/>
      <c r="BF1297" s="98" t="e">
        <f t="shared" si="805"/>
        <v>#REF!</v>
      </c>
      <c r="BG1297" s="98" t="e">
        <f t="shared" si="806"/>
        <v>#REF!</v>
      </c>
      <c r="BH1297" s="89"/>
      <c r="BI1297" s="98" t="e">
        <f t="shared" si="807"/>
        <v>#REF!</v>
      </c>
      <c r="BJ1297" s="98" t="e">
        <f t="shared" si="808"/>
        <v>#REF!</v>
      </c>
      <c r="BK1297" s="89"/>
      <c r="BL1297" s="98" t="str">
        <f t="shared" si="809"/>
        <v/>
      </c>
      <c r="BM1297" s="98" t="str">
        <f t="shared" si="810"/>
        <v/>
      </c>
      <c r="BN1297" s="89"/>
      <c r="BO1297" s="98" t="str">
        <f t="shared" si="811"/>
        <v/>
      </c>
      <c r="BP1297" s="98" t="str">
        <f t="shared" si="812"/>
        <v/>
      </c>
      <c r="BQ1297" s="89"/>
      <c r="BR1297" s="98" t="str">
        <f t="shared" si="813"/>
        <v/>
      </c>
      <c r="BS1297" s="98" t="str">
        <f t="shared" si="814"/>
        <v/>
      </c>
      <c r="BT1297" s="89"/>
      <c r="BU1297" s="98" t="str">
        <f t="shared" si="815"/>
        <v/>
      </c>
      <c r="BV1297" s="98" t="str">
        <f t="shared" si="816"/>
        <v/>
      </c>
      <c r="BW1297" s="89"/>
      <c r="BX1297" s="63"/>
    </row>
    <row r="1298" spans="1:76" s="59" customFormat="1" x14ac:dyDescent="0.25">
      <c r="A1298" s="83">
        <v>12</v>
      </c>
      <c r="B1298" s="109" t="str">
        <f t="shared" si="794"/>
        <v xml:space="preserve">: </v>
      </c>
      <c r="C1298" s="106"/>
      <c r="D1298" s="106"/>
      <c r="E1298" s="108"/>
      <c r="F1298" s="106"/>
      <c r="G1298" s="108"/>
      <c r="H1298" s="107"/>
      <c r="I1298" s="106"/>
      <c r="J1298" s="106"/>
      <c r="K1298" s="104"/>
      <c r="L1298" s="110"/>
      <c r="M1298" s="111"/>
      <c r="N1298" s="105"/>
      <c r="O1298" s="105"/>
      <c r="P1298" s="104"/>
      <c r="Q1298" s="440"/>
      <c r="R1298" s="440"/>
      <c r="S1298" s="64"/>
      <c r="T1298" s="103"/>
      <c r="U1298" s="101" t="str">
        <f t="shared" si="795"/>
        <v/>
      </c>
      <c r="V1298" s="102" t="str">
        <f t="shared" si="796"/>
        <v/>
      </c>
      <c r="W1298" s="101" t="str">
        <f t="shared" si="797"/>
        <v/>
      </c>
      <c r="X1298" s="100" t="str">
        <f t="shared" si="798"/>
        <v/>
      </c>
      <c r="Y1298" s="89"/>
      <c r="Z1298" s="89"/>
      <c r="AB1298" s="63"/>
      <c r="AR1298" s="63"/>
      <c r="AS1298" s="89"/>
      <c r="AT1298" s="89"/>
      <c r="AU1298" s="99"/>
      <c r="AV1298" s="89"/>
      <c r="AW1298" s="98" t="e">
        <f t="shared" si="799"/>
        <v>#REF!</v>
      </c>
      <c r="AX1298" s="98" t="e">
        <f t="shared" si="800"/>
        <v>#REF!</v>
      </c>
      <c r="AY1298" s="89"/>
      <c r="AZ1298" s="98" t="e">
        <f t="shared" si="801"/>
        <v>#REF!</v>
      </c>
      <c r="BA1298" s="98" t="e">
        <f t="shared" si="802"/>
        <v>#REF!</v>
      </c>
      <c r="BB1298" s="89"/>
      <c r="BC1298" s="98" t="e">
        <f t="shared" si="803"/>
        <v>#REF!</v>
      </c>
      <c r="BD1298" s="98" t="e">
        <f t="shared" si="804"/>
        <v>#REF!</v>
      </c>
      <c r="BE1298" s="89"/>
      <c r="BF1298" s="98" t="e">
        <f t="shared" si="805"/>
        <v>#REF!</v>
      </c>
      <c r="BG1298" s="98" t="e">
        <f t="shared" si="806"/>
        <v>#REF!</v>
      </c>
      <c r="BH1298" s="89"/>
      <c r="BI1298" s="98" t="e">
        <f t="shared" si="807"/>
        <v>#REF!</v>
      </c>
      <c r="BJ1298" s="98" t="e">
        <f t="shared" si="808"/>
        <v>#REF!</v>
      </c>
      <c r="BK1298" s="89"/>
      <c r="BL1298" s="98" t="str">
        <f t="shared" si="809"/>
        <v/>
      </c>
      <c r="BM1298" s="98" t="str">
        <f t="shared" si="810"/>
        <v/>
      </c>
      <c r="BN1298" s="89"/>
      <c r="BO1298" s="98" t="str">
        <f t="shared" si="811"/>
        <v/>
      </c>
      <c r="BP1298" s="98" t="str">
        <f t="shared" si="812"/>
        <v/>
      </c>
      <c r="BQ1298" s="89"/>
      <c r="BR1298" s="98" t="str">
        <f t="shared" si="813"/>
        <v/>
      </c>
      <c r="BS1298" s="98" t="str">
        <f t="shared" si="814"/>
        <v/>
      </c>
      <c r="BT1298" s="89"/>
      <c r="BU1298" s="98" t="str">
        <f t="shared" si="815"/>
        <v/>
      </c>
      <c r="BV1298" s="98" t="str">
        <f t="shared" si="816"/>
        <v/>
      </c>
      <c r="BW1298" s="89"/>
      <c r="BX1298" s="63"/>
    </row>
    <row r="1299" spans="1:76" s="59" customFormat="1" x14ac:dyDescent="0.25">
      <c r="A1299" s="83">
        <v>13</v>
      </c>
      <c r="B1299" s="109" t="str">
        <f t="shared" si="794"/>
        <v xml:space="preserve">: </v>
      </c>
      <c r="C1299" s="106"/>
      <c r="D1299" s="106"/>
      <c r="E1299" s="108"/>
      <c r="F1299" s="106"/>
      <c r="G1299" s="108"/>
      <c r="H1299" s="107"/>
      <c r="I1299" s="106"/>
      <c r="J1299" s="106"/>
      <c r="K1299" s="104"/>
      <c r="L1299" s="110"/>
      <c r="M1299" s="104"/>
      <c r="N1299" s="105"/>
      <c r="O1299" s="105"/>
      <c r="P1299" s="104"/>
      <c r="Q1299" s="440"/>
      <c r="R1299" s="440"/>
      <c r="S1299" s="64"/>
      <c r="T1299" s="103"/>
      <c r="U1299" s="101" t="str">
        <f t="shared" si="795"/>
        <v/>
      </c>
      <c r="V1299" s="102" t="str">
        <f t="shared" si="796"/>
        <v/>
      </c>
      <c r="W1299" s="101" t="str">
        <f t="shared" si="797"/>
        <v/>
      </c>
      <c r="X1299" s="100" t="str">
        <f t="shared" si="798"/>
        <v/>
      </c>
      <c r="Y1299" s="89"/>
      <c r="Z1299" s="89"/>
      <c r="AB1299" s="63"/>
      <c r="AR1299" s="63"/>
      <c r="AS1299" s="89"/>
      <c r="AT1299" s="89"/>
      <c r="AU1299" s="99"/>
      <c r="AV1299" s="89"/>
      <c r="AW1299" s="98" t="e">
        <f t="shared" si="799"/>
        <v>#REF!</v>
      </c>
      <c r="AX1299" s="98" t="e">
        <f t="shared" si="800"/>
        <v>#REF!</v>
      </c>
      <c r="AY1299" s="89"/>
      <c r="AZ1299" s="98" t="e">
        <f t="shared" si="801"/>
        <v>#REF!</v>
      </c>
      <c r="BA1299" s="98" t="e">
        <f t="shared" si="802"/>
        <v>#REF!</v>
      </c>
      <c r="BB1299" s="89"/>
      <c r="BC1299" s="98" t="e">
        <f t="shared" si="803"/>
        <v>#REF!</v>
      </c>
      <c r="BD1299" s="98" t="e">
        <f t="shared" si="804"/>
        <v>#REF!</v>
      </c>
      <c r="BE1299" s="89"/>
      <c r="BF1299" s="98" t="e">
        <f t="shared" si="805"/>
        <v>#REF!</v>
      </c>
      <c r="BG1299" s="98" t="e">
        <f t="shared" si="806"/>
        <v>#REF!</v>
      </c>
      <c r="BH1299" s="89"/>
      <c r="BI1299" s="98" t="e">
        <f t="shared" si="807"/>
        <v>#REF!</v>
      </c>
      <c r="BJ1299" s="98" t="e">
        <f t="shared" si="808"/>
        <v>#REF!</v>
      </c>
      <c r="BK1299" s="89"/>
      <c r="BL1299" s="98" t="str">
        <f t="shared" si="809"/>
        <v/>
      </c>
      <c r="BM1299" s="98" t="str">
        <f t="shared" si="810"/>
        <v/>
      </c>
      <c r="BN1299" s="89"/>
      <c r="BO1299" s="98" t="str">
        <f t="shared" si="811"/>
        <v/>
      </c>
      <c r="BP1299" s="98" t="str">
        <f t="shared" si="812"/>
        <v/>
      </c>
      <c r="BQ1299" s="89"/>
      <c r="BR1299" s="98" t="str">
        <f t="shared" si="813"/>
        <v/>
      </c>
      <c r="BS1299" s="98" t="str">
        <f t="shared" si="814"/>
        <v/>
      </c>
      <c r="BT1299" s="89"/>
      <c r="BU1299" s="98" t="str">
        <f t="shared" si="815"/>
        <v/>
      </c>
      <c r="BV1299" s="98" t="str">
        <f t="shared" si="816"/>
        <v/>
      </c>
      <c r="BW1299" s="89"/>
      <c r="BX1299" s="63"/>
    </row>
    <row r="1300" spans="1:76" s="59" customFormat="1" x14ac:dyDescent="0.25">
      <c r="A1300" s="83">
        <v>14</v>
      </c>
      <c r="B1300" s="109" t="str">
        <f t="shared" si="794"/>
        <v xml:space="preserve">: </v>
      </c>
      <c r="C1300" s="106"/>
      <c r="D1300" s="106"/>
      <c r="E1300" s="108"/>
      <c r="F1300" s="106"/>
      <c r="G1300" s="108"/>
      <c r="H1300" s="107"/>
      <c r="I1300" s="106"/>
      <c r="J1300" s="106"/>
      <c r="K1300" s="104"/>
      <c r="L1300" s="110"/>
      <c r="M1300" s="104"/>
      <c r="N1300" s="105"/>
      <c r="O1300" s="105"/>
      <c r="P1300" s="104"/>
      <c r="Q1300" s="440"/>
      <c r="R1300" s="440"/>
      <c r="S1300" s="64"/>
      <c r="T1300" s="103"/>
      <c r="U1300" s="101" t="str">
        <f t="shared" si="795"/>
        <v/>
      </c>
      <c r="V1300" s="102" t="str">
        <f t="shared" si="796"/>
        <v/>
      </c>
      <c r="W1300" s="101" t="str">
        <f t="shared" si="797"/>
        <v/>
      </c>
      <c r="X1300" s="100" t="str">
        <f t="shared" si="798"/>
        <v/>
      </c>
      <c r="Y1300" s="89"/>
      <c r="Z1300" s="89"/>
      <c r="AB1300" s="63"/>
      <c r="AR1300" s="63"/>
      <c r="AS1300" s="89"/>
      <c r="AT1300" s="89"/>
      <c r="AU1300" s="99"/>
      <c r="AV1300" s="89"/>
      <c r="AW1300" s="98" t="e">
        <f t="shared" si="799"/>
        <v>#REF!</v>
      </c>
      <c r="AX1300" s="98" t="e">
        <f t="shared" si="800"/>
        <v>#REF!</v>
      </c>
      <c r="AY1300" s="89"/>
      <c r="AZ1300" s="98" t="e">
        <f t="shared" si="801"/>
        <v>#REF!</v>
      </c>
      <c r="BA1300" s="98" t="e">
        <f t="shared" si="802"/>
        <v>#REF!</v>
      </c>
      <c r="BB1300" s="89"/>
      <c r="BC1300" s="98" t="e">
        <f t="shared" si="803"/>
        <v>#REF!</v>
      </c>
      <c r="BD1300" s="98" t="e">
        <f t="shared" si="804"/>
        <v>#REF!</v>
      </c>
      <c r="BE1300" s="89"/>
      <c r="BF1300" s="98" t="e">
        <f t="shared" si="805"/>
        <v>#REF!</v>
      </c>
      <c r="BG1300" s="98" t="e">
        <f t="shared" si="806"/>
        <v>#REF!</v>
      </c>
      <c r="BH1300" s="89"/>
      <c r="BI1300" s="98" t="e">
        <f t="shared" si="807"/>
        <v>#REF!</v>
      </c>
      <c r="BJ1300" s="98" t="e">
        <f t="shared" si="808"/>
        <v>#REF!</v>
      </c>
      <c r="BK1300" s="89"/>
      <c r="BL1300" s="98" t="str">
        <f t="shared" si="809"/>
        <v/>
      </c>
      <c r="BM1300" s="98" t="str">
        <f t="shared" si="810"/>
        <v/>
      </c>
      <c r="BN1300" s="89"/>
      <c r="BO1300" s="98" t="str">
        <f t="shared" si="811"/>
        <v/>
      </c>
      <c r="BP1300" s="98" t="str">
        <f t="shared" si="812"/>
        <v/>
      </c>
      <c r="BQ1300" s="89"/>
      <c r="BR1300" s="98" t="str">
        <f t="shared" si="813"/>
        <v/>
      </c>
      <c r="BS1300" s="98" t="str">
        <f t="shared" si="814"/>
        <v/>
      </c>
      <c r="BT1300" s="89"/>
      <c r="BU1300" s="98" t="str">
        <f t="shared" si="815"/>
        <v/>
      </c>
      <c r="BV1300" s="98" t="str">
        <f t="shared" si="816"/>
        <v/>
      </c>
      <c r="BW1300" s="89"/>
      <c r="BX1300" s="63"/>
    </row>
    <row r="1301" spans="1:76" s="59" customFormat="1" x14ac:dyDescent="0.25">
      <c r="A1301" s="83">
        <v>15</v>
      </c>
      <c r="B1301" s="109" t="str">
        <f t="shared" si="794"/>
        <v xml:space="preserve">: </v>
      </c>
      <c r="C1301" s="106"/>
      <c r="D1301" s="106"/>
      <c r="E1301" s="108"/>
      <c r="F1301" s="106"/>
      <c r="G1301" s="108"/>
      <c r="H1301" s="107"/>
      <c r="I1301" s="106"/>
      <c r="J1301" s="106"/>
      <c r="K1301" s="104"/>
      <c r="L1301" s="110"/>
      <c r="M1301" s="104"/>
      <c r="N1301" s="105"/>
      <c r="O1301" s="105"/>
      <c r="P1301" s="104"/>
      <c r="Q1301" s="440"/>
      <c r="R1301" s="440"/>
      <c r="S1301" s="64"/>
      <c r="T1301" s="103"/>
      <c r="U1301" s="101" t="str">
        <f t="shared" si="795"/>
        <v/>
      </c>
      <c r="V1301" s="102" t="str">
        <f t="shared" si="796"/>
        <v/>
      </c>
      <c r="W1301" s="101" t="str">
        <f t="shared" si="797"/>
        <v/>
      </c>
      <c r="X1301" s="100" t="str">
        <f t="shared" si="798"/>
        <v/>
      </c>
      <c r="Y1301" s="89"/>
      <c r="Z1301" s="89"/>
      <c r="AB1301" s="63"/>
      <c r="AR1301" s="63"/>
      <c r="AS1301" s="89"/>
      <c r="AT1301" s="89"/>
      <c r="AU1301" s="99"/>
      <c r="AV1301" s="89"/>
      <c r="AW1301" s="98" t="e">
        <f t="shared" si="799"/>
        <v>#REF!</v>
      </c>
      <c r="AX1301" s="98" t="e">
        <f t="shared" si="800"/>
        <v>#REF!</v>
      </c>
      <c r="AY1301" s="89"/>
      <c r="AZ1301" s="98" t="e">
        <f t="shared" si="801"/>
        <v>#REF!</v>
      </c>
      <c r="BA1301" s="98" t="e">
        <f t="shared" si="802"/>
        <v>#REF!</v>
      </c>
      <c r="BB1301" s="89"/>
      <c r="BC1301" s="98" t="e">
        <f t="shared" si="803"/>
        <v>#REF!</v>
      </c>
      <c r="BD1301" s="98" t="e">
        <f t="shared" si="804"/>
        <v>#REF!</v>
      </c>
      <c r="BE1301" s="89"/>
      <c r="BF1301" s="98" t="e">
        <f t="shared" si="805"/>
        <v>#REF!</v>
      </c>
      <c r="BG1301" s="98" t="e">
        <f t="shared" si="806"/>
        <v>#REF!</v>
      </c>
      <c r="BH1301" s="89"/>
      <c r="BI1301" s="98" t="e">
        <f t="shared" si="807"/>
        <v>#REF!</v>
      </c>
      <c r="BJ1301" s="98" t="e">
        <f t="shared" si="808"/>
        <v>#REF!</v>
      </c>
      <c r="BK1301" s="89"/>
      <c r="BL1301" s="98" t="str">
        <f t="shared" si="809"/>
        <v/>
      </c>
      <c r="BM1301" s="98" t="str">
        <f t="shared" si="810"/>
        <v/>
      </c>
      <c r="BN1301" s="89"/>
      <c r="BO1301" s="98" t="str">
        <f t="shared" si="811"/>
        <v/>
      </c>
      <c r="BP1301" s="98" t="str">
        <f t="shared" si="812"/>
        <v/>
      </c>
      <c r="BQ1301" s="89"/>
      <c r="BR1301" s="98" t="str">
        <f t="shared" si="813"/>
        <v/>
      </c>
      <c r="BS1301" s="98" t="str">
        <f t="shared" si="814"/>
        <v/>
      </c>
      <c r="BT1301" s="89"/>
      <c r="BU1301" s="98" t="str">
        <f t="shared" si="815"/>
        <v/>
      </c>
      <c r="BV1301" s="98" t="str">
        <f t="shared" si="816"/>
        <v/>
      </c>
      <c r="BW1301" s="89"/>
      <c r="BX1301" s="63"/>
    </row>
    <row r="1302" spans="1:76" s="59" customFormat="1" x14ac:dyDescent="0.25">
      <c r="A1302" s="83">
        <v>16</v>
      </c>
      <c r="B1302" s="109" t="str">
        <f t="shared" si="794"/>
        <v xml:space="preserve">: </v>
      </c>
      <c r="C1302" s="106"/>
      <c r="D1302" s="106"/>
      <c r="E1302" s="108"/>
      <c r="F1302" s="106"/>
      <c r="G1302" s="108"/>
      <c r="H1302" s="107"/>
      <c r="I1302" s="106"/>
      <c r="J1302" s="106"/>
      <c r="K1302" s="104"/>
      <c r="L1302" s="110"/>
      <c r="M1302" s="104"/>
      <c r="N1302" s="105"/>
      <c r="O1302" s="105"/>
      <c r="P1302" s="104"/>
      <c r="Q1302" s="440"/>
      <c r="R1302" s="440"/>
      <c r="S1302" s="64"/>
      <c r="T1302" s="103"/>
      <c r="U1302" s="101" t="str">
        <f t="shared" si="795"/>
        <v/>
      </c>
      <c r="V1302" s="102" t="str">
        <f t="shared" si="796"/>
        <v/>
      </c>
      <c r="W1302" s="101" t="str">
        <f t="shared" si="797"/>
        <v/>
      </c>
      <c r="X1302" s="100" t="str">
        <f t="shared" si="798"/>
        <v/>
      </c>
      <c r="Y1302" s="89"/>
      <c r="Z1302" s="89"/>
      <c r="AB1302" s="63"/>
      <c r="AR1302" s="63"/>
      <c r="AS1302" s="89"/>
      <c r="AT1302" s="89"/>
      <c r="AU1302" s="99"/>
      <c r="AV1302" s="89"/>
      <c r="AW1302" s="98" t="e">
        <f t="shared" si="799"/>
        <v>#REF!</v>
      </c>
      <c r="AX1302" s="98" t="e">
        <f t="shared" si="800"/>
        <v>#REF!</v>
      </c>
      <c r="AY1302" s="89"/>
      <c r="AZ1302" s="98" t="e">
        <f t="shared" si="801"/>
        <v>#REF!</v>
      </c>
      <c r="BA1302" s="98" t="e">
        <f t="shared" si="802"/>
        <v>#REF!</v>
      </c>
      <c r="BB1302" s="89"/>
      <c r="BC1302" s="98" t="e">
        <f t="shared" si="803"/>
        <v>#REF!</v>
      </c>
      <c r="BD1302" s="98" t="e">
        <f t="shared" si="804"/>
        <v>#REF!</v>
      </c>
      <c r="BE1302" s="89"/>
      <c r="BF1302" s="98" t="e">
        <f t="shared" si="805"/>
        <v>#REF!</v>
      </c>
      <c r="BG1302" s="98" t="e">
        <f t="shared" si="806"/>
        <v>#REF!</v>
      </c>
      <c r="BH1302" s="89"/>
      <c r="BI1302" s="98" t="e">
        <f t="shared" si="807"/>
        <v>#REF!</v>
      </c>
      <c r="BJ1302" s="98" t="e">
        <f t="shared" si="808"/>
        <v>#REF!</v>
      </c>
      <c r="BK1302" s="89"/>
      <c r="BL1302" s="98" t="str">
        <f t="shared" si="809"/>
        <v/>
      </c>
      <c r="BM1302" s="98" t="str">
        <f t="shared" si="810"/>
        <v/>
      </c>
      <c r="BN1302" s="89"/>
      <c r="BO1302" s="98" t="str">
        <f t="shared" si="811"/>
        <v/>
      </c>
      <c r="BP1302" s="98" t="str">
        <f t="shared" si="812"/>
        <v/>
      </c>
      <c r="BQ1302" s="89"/>
      <c r="BR1302" s="98" t="str">
        <f t="shared" si="813"/>
        <v/>
      </c>
      <c r="BS1302" s="98" t="str">
        <f t="shared" si="814"/>
        <v/>
      </c>
      <c r="BT1302" s="89"/>
      <c r="BU1302" s="98" t="str">
        <f t="shared" si="815"/>
        <v/>
      </c>
      <c r="BV1302" s="98" t="str">
        <f t="shared" si="816"/>
        <v/>
      </c>
      <c r="BW1302" s="89"/>
      <c r="BX1302" s="63"/>
    </row>
    <row r="1303" spans="1:76" s="59" customFormat="1" x14ac:dyDescent="0.25">
      <c r="A1303" s="83">
        <v>17</v>
      </c>
      <c r="B1303" s="109" t="str">
        <f t="shared" si="794"/>
        <v xml:space="preserve">: </v>
      </c>
      <c r="C1303" s="106"/>
      <c r="D1303" s="106"/>
      <c r="E1303" s="108"/>
      <c r="F1303" s="106"/>
      <c r="G1303" s="108"/>
      <c r="H1303" s="107"/>
      <c r="I1303" s="106"/>
      <c r="J1303" s="106"/>
      <c r="K1303" s="104"/>
      <c r="L1303" s="110"/>
      <c r="M1303" s="104"/>
      <c r="N1303" s="105"/>
      <c r="O1303" s="105"/>
      <c r="P1303" s="104"/>
      <c r="Q1303" s="440"/>
      <c r="R1303" s="440"/>
      <c r="S1303" s="64"/>
      <c r="T1303" s="103"/>
      <c r="U1303" s="101" t="str">
        <f t="shared" si="795"/>
        <v/>
      </c>
      <c r="V1303" s="102" t="str">
        <f t="shared" si="796"/>
        <v/>
      </c>
      <c r="W1303" s="101" t="str">
        <f t="shared" si="797"/>
        <v/>
      </c>
      <c r="X1303" s="100" t="str">
        <f t="shared" si="798"/>
        <v/>
      </c>
      <c r="Y1303" s="89"/>
      <c r="Z1303" s="89"/>
      <c r="AB1303" s="63"/>
      <c r="AR1303" s="63"/>
      <c r="AS1303" s="89"/>
      <c r="AT1303" s="89"/>
      <c r="AU1303" s="99"/>
      <c r="AV1303" s="89"/>
      <c r="AW1303" s="98" t="e">
        <f t="shared" si="799"/>
        <v>#REF!</v>
      </c>
      <c r="AX1303" s="98" t="e">
        <f t="shared" si="800"/>
        <v>#REF!</v>
      </c>
      <c r="AY1303" s="89"/>
      <c r="AZ1303" s="98" t="e">
        <f t="shared" si="801"/>
        <v>#REF!</v>
      </c>
      <c r="BA1303" s="98" t="e">
        <f t="shared" si="802"/>
        <v>#REF!</v>
      </c>
      <c r="BB1303" s="89"/>
      <c r="BC1303" s="98" t="e">
        <f t="shared" si="803"/>
        <v>#REF!</v>
      </c>
      <c r="BD1303" s="98" t="e">
        <f t="shared" si="804"/>
        <v>#REF!</v>
      </c>
      <c r="BE1303" s="89"/>
      <c r="BF1303" s="98" t="e">
        <f t="shared" si="805"/>
        <v>#REF!</v>
      </c>
      <c r="BG1303" s="98" t="e">
        <f t="shared" si="806"/>
        <v>#REF!</v>
      </c>
      <c r="BH1303" s="89"/>
      <c r="BI1303" s="98" t="e">
        <f t="shared" si="807"/>
        <v>#REF!</v>
      </c>
      <c r="BJ1303" s="98" t="e">
        <f t="shared" si="808"/>
        <v>#REF!</v>
      </c>
      <c r="BK1303" s="89"/>
      <c r="BL1303" s="98" t="str">
        <f t="shared" si="809"/>
        <v/>
      </c>
      <c r="BM1303" s="98" t="str">
        <f t="shared" si="810"/>
        <v/>
      </c>
      <c r="BN1303" s="89"/>
      <c r="BO1303" s="98" t="str">
        <f t="shared" si="811"/>
        <v/>
      </c>
      <c r="BP1303" s="98" t="str">
        <f t="shared" si="812"/>
        <v/>
      </c>
      <c r="BQ1303" s="89"/>
      <c r="BR1303" s="98" t="str">
        <f t="shared" si="813"/>
        <v/>
      </c>
      <c r="BS1303" s="98" t="str">
        <f t="shared" si="814"/>
        <v/>
      </c>
      <c r="BT1303" s="89"/>
      <c r="BU1303" s="98" t="str">
        <f t="shared" si="815"/>
        <v/>
      </c>
      <c r="BV1303" s="98" t="str">
        <f t="shared" si="816"/>
        <v/>
      </c>
      <c r="BW1303" s="89"/>
      <c r="BX1303" s="63"/>
    </row>
    <row r="1304" spans="1:76" s="59" customFormat="1" x14ac:dyDescent="0.25">
      <c r="A1304" s="83">
        <v>18</v>
      </c>
      <c r="B1304" s="109" t="str">
        <f t="shared" si="794"/>
        <v xml:space="preserve">: </v>
      </c>
      <c r="C1304" s="106"/>
      <c r="D1304" s="106"/>
      <c r="E1304" s="108"/>
      <c r="F1304" s="106"/>
      <c r="G1304" s="108"/>
      <c r="H1304" s="107"/>
      <c r="I1304" s="106"/>
      <c r="J1304" s="106"/>
      <c r="K1304" s="104"/>
      <c r="L1304" s="104"/>
      <c r="M1304" s="104"/>
      <c r="N1304" s="105"/>
      <c r="O1304" s="105"/>
      <c r="P1304" s="104"/>
      <c r="Q1304" s="440"/>
      <c r="R1304" s="440"/>
      <c r="S1304" s="64"/>
      <c r="T1304" s="103"/>
      <c r="U1304" s="101" t="str">
        <f t="shared" si="795"/>
        <v/>
      </c>
      <c r="V1304" s="102" t="str">
        <f t="shared" si="796"/>
        <v/>
      </c>
      <c r="W1304" s="101" t="str">
        <f t="shared" si="797"/>
        <v/>
      </c>
      <c r="X1304" s="100" t="str">
        <f t="shared" si="798"/>
        <v/>
      </c>
      <c r="Y1304" s="89"/>
      <c r="Z1304" s="89"/>
      <c r="AB1304" s="63"/>
      <c r="AR1304" s="63"/>
      <c r="AS1304" s="89"/>
      <c r="AT1304" s="89"/>
      <c r="AU1304" s="99"/>
      <c r="AV1304" s="89"/>
      <c r="AW1304" s="98" t="e">
        <f t="shared" si="799"/>
        <v>#REF!</v>
      </c>
      <c r="AX1304" s="98" t="e">
        <f t="shared" si="800"/>
        <v>#REF!</v>
      </c>
      <c r="AY1304" s="89"/>
      <c r="AZ1304" s="98" t="e">
        <f t="shared" si="801"/>
        <v>#REF!</v>
      </c>
      <c r="BA1304" s="98" t="e">
        <f t="shared" si="802"/>
        <v>#REF!</v>
      </c>
      <c r="BB1304" s="89"/>
      <c r="BC1304" s="98" t="e">
        <f t="shared" si="803"/>
        <v>#REF!</v>
      </c>
      <c r="BD1304" s="98" t="e">
        <f t="shared" si="804"/>
        <v>#REF!</v>
      </c>
      <c r="BE1304" s="89"/>
      <c r="BF1304" s="98" t="e">
        <f t="shared" si="805"/>
        <v>#REF!</v>
      </c>
      <c r="BG1304" s="98" t="e">
        <f t="shared" si="806"/>
        <v>#REF!</v>
      </c>
      <c r="BH1304" s="89"/>
      <c r="BI1304" s="98" t="e">
        <f t="shared" si="807"/>
        <v>#REF!</v>
      </c>
      <c r="BJ1304" s="98" t="e">
        <f t="shared" si="808"/>
        <v>#REF!</v>
      </c>
      <c r="BK1304" s="89"/>
      <c r="BL1304" s="98" t="str">
        <f t="shared" si="809"/>
        <v/>
      </c>
      <c r="BM1304" s="98" t="str">
        <f t="shared" si="810"/>
        <v/>
      </c>
      <c r="BN1304" s="89"/>
      <c r="BO1304" s="98" t="str">
        <f t="shared" si="811"/>
        <v/>
      </c>
      <c r="BP1304" s="98" t="str">
        <f t="shared" si="812"/>
        <v/>
      </c>
      <c r="BQ1304" s="89"/>
      <c r="BR1304" s="98" t="str">
        <f t="shared" si="813"/>
        <v/>
      </c>
      <c r="BS1304" s="98" t="str">
        <f t="shared" si="814"/>
        <v/>
      </c>
      <c r="BT1304" s="89"/>
      <c r="BU1304" s="98" t="str">
        <f t="shared" si="815"/>
        <v/>
      </c>
      <c r="BV1304" s="98" t="str">
        <f t="shared" si="816"/>
        <v/>
      </c>
      <c r="BW1304" s="89"/>
      <c r="BX1304" s="63"/>
    </row>
    <row r="1305" spans="1:76" s="59" customFormat="1" x14ac:dyDescent="0.25">
      <c r="A1305" s="83">
        <v>19</v>
      </c>
      <c r="B1305" s="109" t="str">
        <f t="shared" si="794"/>
        <v xml:space="preserve">: </v>
      </c>
      <c r="C1305" s="106"/>
      <c r="D1305" s="106"/>
      <c r="E1305" s="108"/>
      <c r="F1305" s="106"/>
      <c r="G1305" s="108"/>
      <c r="H1305" s="107"/>
      <c r="I1305" s="106"/>
      <c r="J1305" s="106"/>
      <c r="K1305" s="104"/>
      <c r="L1305" s="104"/>
      <c r="M1305" s="104"/>
      <c r="N1305" s="105"/>
      <c r="O1305" s="105"/>
      <c r="P1305" s="104"/>
      <c r="Q1305" s="440"/>
      <c r="R1305" s="440"/>
      <c r="S1305" s="64"/>
      <c r="T1305" s="103"/>
      <c r="U1305" s="101" t="str">
        <f t="shared" si="795"/>
        <v/>
      </c>
      <c r="V1305" s="102" t="str">
        <f t="shared" si="796"/>
        <v/>
      </c>
      <c r="W1305" s="101" t="str">
        <f t="shared" si="797"/>
        <v/>
      </c>
      <c r="X1305" s="100" t="str">
        <f t="shared" si="798"/>
        <v/>
      </c>
      <c r="Y1305" s="89"/>
      <c r="Z1305" s="89"/>
      <c r="AB1305" s="63"/>
      <c r="AR1305" s="63"/>
      <c r="AS1305" s="89"/>
      <c r="AT1305" s="89"/>
      <c r="AU1305" s="99"/>
      <c r="AV1305" s="89"/>
      <c r="AW1305" s="98" t="e">
        <f t="shared" si="799"/>
        <v>#REF!</v>
      </c>
      <c r="AX1305" s="98" t="e">
        <f t="shared" si="800"/>
        <v>#REF!</v>
      </c>
      <c r="AY1305" s="89"/>
      <c r="AZ1305" s="98" t="e">
        <f t="shared" si="801"/>
        <v>#REF!</v>
      </c>
      <c r="BA1305" s="98" t="e">
        <f t="shared" si="802"/>
        <v>#REF!</v>
      </c>
      <c r="BB1305" s="89"/>
      <c r="BC1305" s="98" t="e">
        <f t="shared" si="803"/>
        <v>#REF!</v>
      </c>
      <c r="BD1305" s="98" t="e">
        <f t="shared" si="804"/>
        <v>#REF!</v>
      </c>
      <c r="BE1305" s="89"/>
      <c r="BF1305" s="98" t="e">
        <f t="shared" si="805"/>
        <v>#REF!</v>
      </c>
      <c r="BG1305" s="98" t="e">
        <f t="shared" si="806"/>
        <v>#REF!</v>
      </c>
      <c r="BH1305" s="89"/>
      <c r="BI1305" s="98" t="e">
        <f t="shared" si="807"/>
        <v>#REF!</v>
      </c>
      <c r="BJ1305" s="98" t="e">
        <f t="shared" si="808"/>
        <v>#REF!</v>
      </c>
      <c r="BK1305" s="89"/>
      <c r="BL1305" s="98" t="str">
        <f t="shared" si="809"/>
        <v/>
      </c>
      <c r="BM1305" s="98" t="str">
        <f t="shared" si="810"/>
        <v/>
      </c>
      <c r="BN1305" s="89"/>
      <c r="BO1305" s="98" t="str">
        <f t="shared" si="811"/>
        <v/>
      </c>
      <c r="BP1305" s="98" t="str">
        <f t="shared" si="812"/>
        <v/>
      </c>
      <c r="BQ1305" s="89"/>
      <c r="BR1305" s="98" t="str">
        <f t="shared" si="813"/>
        <v/>
      </c>
      <c r="BS1305" s="98" t="str">
        <f t="shared" si="814"/>
        <v/>
      </c>
      <c r="BT1305" s="89"/>
      <c r="BU1305" s="98" t="str">
        <f t="shared" si="815"/>
        <v/>
      </c>
      <c r="BV1305" s="98" t="str">
        <f t="shared" si="816"/>
        <v/>
      </c>
      <c r="BW1305" s="89"/>
      <c r="BX1305" s="63"/>
    </row>
    <row r="1306" spans="1:76" s="59" customFormat="1" x14ac:dyDescent="0.25">
      <c r="A1306" s="83">
        <v>20</v>
      </c>
      <c r="B1306" s="109" t="str">
        <f t="shared" si="794"/>
        <v xml:space="preserve">: </v>
      </c>
      <c r="C1306" s="106"/>
      <c r="D1306" s="106"/>
      <c r="E1306" s="108"/>
      <c r="F1306" s="106"/>
      <c r="G1306" s="108"/>
      <c r="H1306" s="107"/>
      <c r="I1306" s="106"/>
      <c r="J1306" s="106"/>
      <c r="K1306" s="104"/>
      <c r="L1306" s="104"/>
      <c r="M1306" s="104"/>
      <c r="N1306" s="105"/>
      <c r="O1306" s="105"/>
      <c r="P1306" s="104"/>
      <c r="Q1306" s="440"/>
      <c r="R1306" s="440"/>
      <c r="S1306" s="64"/>
      <c r="T1306" s="103"/>
      <c r="U1306" s="101" t="str">
        <f t="shared" si="795"/>
        <v/>
      </c>
      <c r="V1306" s="102" t="str">
        <f t="shared" si="796"/>
        <v/>
      </c>
      <c r="W1306" s="101" t="str">
        <f t="shared" si="797"/>
        <v/>
      </c>
      <c r="X1306" s="100" t="str">
        <f t="shared" si="798"/>
        <v/>
      </c>
      <c r="Y1306" s="89"/>
      <c r="Z1306" s="89"/>
      <c r="AB1306" s="63"/>
      <c r="AR1306" s="63"/>
      <c r="AS1306" s="89"/>
      <c r="AT1306" s="89"/>
      <c r="AU1306" s="99"/>
      <c r="AV1306" s="89"/>
      <c r="AW1306" s="98" t="e">
        <f t="shared" si="799"/>
        <v>#REF!</v>
      </c>
      <c r="AX1306" s="98" t="e">
        <f t="shared" si="800"/>
        <v>#REF!</v>
      </c>
      <c r="AY1306" s="89"/>
      <c r="AZ1306" s="98" t="e">
        <f t="shared" si="801"/>
        <v>#REF!</v>
      </c>
      <c r="BA1306" s="98" t="e">
        <f t="shared" si="802"/>
        <v>#REF!</v>
      </c>
      <c r="BB1306" s="89"/>
      <c r="BC1306" s="98" t="e">
        <f t="shared" si="803"/>
        <v>#REF!</v>
      </c>
      <c r="BD1306" s="98" t="e">
        <f t="shared" si="804"/>
        <v>#REF!</v>
      </c>
      <c r="BE1306" s="89"/>
      <c r="BF1306" s="98" t="e">
        <f t="shared" si="805"/>
        <v>#REF!</v>
      </c>
      <c r="BG1306" s="98" t="e">
        <f t="shared" si="806"/>
        <v>#REF!</v>
      </c>
      <c r="BH1306" s="89"/>
      <c r="BI1306" s="98" t="e">
        <f t="shared" si="807"/>
        <v>#REF!</v>
      </c>
      <c r="BJ1306" s="98" t="e">
        <f t="shared" si="808"/>
        <v>#REF!</v>
      </c>
      <c r="BK1306" s="89"/>
      <c r="BL1306" s="98" t="str">
        <f t="shared" si="809"/>
        <v/>
      </c>
      <c r="BM1306" s="98" t="str">
        <f t="shared" si="810"/>
        <v/>
      </c>
      <c r="BN1306" s="89"/>
      <c r="BO1306" s="98" t="str">
        <f t="shared" si="811"/>
        <v/>
      </c>
      <c r="BP1306" s="98" t="str">
        <f t="shared" si="812"/>
        <v/>
      </c>
      <c r="BQ1306" s="89"/>
      <c r="BR1306" s="98" t="str">
        <f t="shared" si="813"/>
        <v/>
      </c>
      <c r="BS1306" s="98" t="str">
        <f t="shared" si="814"/>
        <v/>
      </c>
      <c r="BT1306" s="89"/>
      <c r="BU1306" s="98" t="str">
        <f t="shared" si="815"/>
        <v/>
      </c>
      <c r="BV1306" s="98" t="str">
        <f t="shared" si="816"/>
        <v/>
      </c>
      <c r="BW1306" s="89"/>
      <c r="BX1306" s="63"/>
    </row>
    <row r="1307" spans="1:76" s="59" customFormat="1" x14ac:dyDescent="0.25">
      <c r="A1307" s="83"/>
      <c r="B1307" s="91" t="s">
        <v>64</v>
      </c>
      <c r="C1307" s="92"/>
      <c r="D1307" s="92"/>
      <c r="E1307" s="92"/>
      <c r="F1307" s="92"/>
      <c r="G1307" s="92"/>
      <c r="I1307" s="89"/>
      <c r="J1307" s="94"/>
      <c r="K1307" s="64"/>
      <c r="L1307" s="64"/>
      <c r="M1307" s="64" t="s">
        <v>63</v>
      </c>
      <c r="N1307" s="64"/>
      <c r="O1307" s="64"/>
      <c r="P1307" s="64"/>
      <c r="Q1307" s="64"/>
      <c r="R1307" s="64"/>
      <c r="S1307" s="64"/>
      <c r="T1307" s="94" t="s">
        <v>62</v>
      </c>
      <c r="U1307" s="97" t="e">
        <f>AVERAGE(U1287:U1306)</f>
        <v>#DIV/0!</v>
      </c>
      <c r="V1307" s="97" t="e">
        <f>IF(U1315="Y",SUM(V1287:V1306)/SUM(O1287:O1306),AVERAGE(V1287:V1306))</f>
        <v>#DIV/0!</v>
      </c>
      <c r="W1307" s="96" t="e">
        <f>SUM(W1287:W1306)/SUM(O1287:O1306)</f>
        <v>#DIV/0!</v>
      </c>
      <c r="X1307" s="89"/>
      <c r="Y1307" s="89"/>
      <c r="Z1307" s="89"/>
      <c r="AB1307" s="95"/>
      <c r="AR1307" s="63"/>
      <c r="AS1307" s="89"/>
      <c r="AT1307" s="89"/>
      <c r="AU1307" s="89"/>
      <c r="AV1307" s="94" t="s">
        <v>62</v>
      </c>
      <c r="AW1307" s="93" t="e">
        <f>AVERAGE(AW1287:AW1306)</f>
        <v>#REF!</v>
      </c>
      <c r="AX1307" s="93" t="e">
        <f>SUM(AX1287:AX1306)/COUNTIF(AX1287:AX1306,"&gt;0")</f>
        <v>#REF!</v>
      </c>
      <c r="AY1307" s="89"/>
      <c r="AZ1307" s="93" t="e">
        <f>AVERAGE(AZ1287:AZ1306)</f>
        <v>#REF!</v>
      </c>
      <c r="BA1307" s="93" t="e">
        <f>SUM(BA1287:BA1306)/COUNTIF(BA1287:BA1306,"&gt;0")</f>
        <v>#REF!</v>
      </c>
      <c r="BB1307" s="89"/>
      <c r="BC1307" s="93" t="e">
        <f>AVERAGE(BC1287:BC1306)</f>
        <v>#REF!</v>
      </c>
      <c r="BD1307" s="93" t="e">
        <f>SUM(BD1287:BD1306)/COUNTIF(BD1287:BD1306,"&gt;0")</f>
        <v>#REF!</v>
      </c>
      <c r="BE1307" s="89"/>
      <c r="BF1307" s="93" t="e">
        <f>AVERAGE(BF1287:BF1306)</f>
        <v>#REF!</v>
      </c>
      <c r="BG1307" s="93" t="e">
        <f>SUM(BG1287:BG1306)/COUNTIF(BG1287:BG1306,"&gt;0")</f>
        <v>#REF!</v>
      </c>
      <c r="BH1307" s="89"/>
      <c r="BI1307" s="93" t="e">
        <f>AVERAGE(BI1287:BI1306)</f>
        <v>#REF!</v>
      </c>
      <c r="BJ1307" s="93" t="e">
        <f>SUM(BJ1287:BJ1306)/COUNTIF(BJ1287:BJ1306,"&gt;0")</f>
        <v>#REF!</v>
      </c>
      <c r="BK1307" s="94"/>
      <c r="BL1307" s="93" t="e">
        <f>AVERAGE(BL1287:BL1306)</f>
        <v>#DIV/0!</v>
      </c>
      <c r="BM1307" s="93" t="e">
        <f>SUM(BM1287:BM1306)/COUNTIF(BM1287:BM1306,"&gt;0")</f>
        <v>#DIV/0!</v>
      </c>
      <c r="BN1307" s="89"/>
      <c r="BO1307" s="93" t="e">
        <f>AVERAGE(BO1287:BO1306)</f>
        <v>#DIV/0!</v>
      </c>
      <c r="BP1307" s="93" t="e">
        <f>SUM(BP1287:BP1306)/COUNTIF(BP1287:BP1306,"&gt;0")</f>
        <v>#DIV/0!</v>
      </c>
      <c r="BQ1307" s="89"/>
      <c r="BR1307" s="93" t="e">
        <f>AVERAGE(BR1287:BR1306)</f>
        <v>#DIV/0!</v>
      </c>
      <c r="BS1307" s="93" t="e">
        <f>SUM(BS1287:BS1306)/COUNTIF(BS1287:BS1306,"&gt;0")</f>
        <v>#DIV/0!</v>
      </c>
      <c r="BT1307" s="89"/>
      <c r="BU1307" s="93" t="e">
        <f>AVERAGE(BU1287:BU1306)</f>
        <v>#DIV/0!</v>
      </c>
      <c r="BV1307" s="93" t="e">
        <f>SUM(BV1287:BV1306)/COUNTIF(BV1287:BV1306,"&gt;0")</f>
        <v>#DIV/0!</v>
      </c>
      <c r="BW1307" s="89"/>
      <c r="BX1307" s="63"/>
    </row>
    <row r="1308" spans="1:76" s="59" customFormat="1" x14ac:dyDescent="0.25">
      <c r="A1308" s="83"/>
      <c r="B1308" s="91" t="s">
        <v>61</v>
      </c>
      <c r="C1308" s="92" t="s">
        <v>60</v>
      </c>
      <c r="D1308" s="398"/>
      <c r="E1308" s="399"/>
      <c r="F1308" s="399"/>
      <c r="G1308" s="399"/>
      <c r="H1308" s="399"/>
      <c r="I1308" s="399"/>
      <c r="J1308" s="399"/>
      <c r="K1308" s="400"/>
      <c r="L1308" s="64"/>
      <c r="M1308" s="64"/>
      <c r="N1308" s="64"/>
      <c r="O1308" s="64"/>
      <c r="P1308" s="64"/>
      <c r="Q1308" s="64"/>
      <c r="R1308" s="64"/>
      <c r="S1308" s="64"/>
      <c r="T1308" s="77" t="s">
        <v>57</v>
      </c>
      <c r="U1308" s="88" t="e">
        <f>U1307+X1308*U1311</f>
        <v>#DIV/0!</v>
      </c>
      <c r="V1308" s="88" t="e">
        <f>V1307+X1308*V1311</f>
        <v>#DIV/0!</v>
      </c>
      <c r="W1308" s="88" t="e">
        <f>W1307+X1308*W1311</f>
        <v>#DIV/0!</v>
      </c>
      <c r="X1308" s="86">
        <v>1</v>
      </c>
      <c r="Y1308" s="64" t="s">
        <v>59</v>
      </c>
      <c r="Z1308" s="89"/>
      <c r="AA1308" s="89" t="s">
        <v>58</v>
      </c>
      <c r="AB1308" s="87"/>
      <c r="AR1308" s="63"/>
      <c r="AS1308" s="89"/>
      <c r="AT1308" s="89"/>
      <c r="AU1308" s="89"/>
      <c r="AV1308" s="77" t="s">
        <v>57</v>
      </c>
      <c r="AW1308" s="76" t="e">
        <f>AW1307+(AW1313*AW1310)</f>
        <v>#REF!</v>
      </c>
      <c r="AX1308" s="76" t="e">
        <f>AX1307+(AX1313*AW1310)</f>
        <v>#REF!</v>
      </c>
      <c r="AY1308" s="89"/>
      <c r="AZ1308" s="76" t="e">
        <f>AZ1307+(AZ1313*AZ1310)</f>
        <v>#REF!</v>
      </c>
      <c r="BA1308" s="76" t="e">
        <f>BA1307+(BA1313*AZ1310)</f>
        <v>#REF!</v>
      </c>
      <c r="BB1308" s="89"/>
      <c r="BC1308" s="76" t="e">
        <f>BC1307+(BC1313*BC1310)</f>
        <v>#REF!</v>
      </c>
      <c r="BD1308" s="76" t="e">
        <f>BD1307+(BD1313*BC1310)</f>
        <v>#REF!</v>
      </c>
      <c r="BE1308" s="89"/>
      <c r="BF1308" s="76" t="e">
        <f>BF1307+(BF1313*BF1310)</f>
        <v>#REF!</v>
      </c>
      <c r="BG1308" s="76" t="e">
        <f>BG1307+(BG1313*BF1310)</f>
        <v>#REF!</v>
      </c>
      <c r="BH1308" s="89"/>
      <c r="BI1308" s="76" t="e">
        <f>BI1307+(BI1313*BI1310)</f>
        <v>#REF!</v>
      </c>
      <c r="BJ1308" s="76" t="e">
        <f>BJ1307+(BJ1313*BI1310)</f>
        <v>#REF!</v>
      </c>
      <c r="BK1308" s="77"/>
      <c r="BL1308" s="76" t="e">
        <f>BL1307+(BL1313*BL1310)</f>
        <v>#DIV/0!</v>
      </c>
      <c r="BM1308" s="76" t="e">
        <f>BM1307+(BM1313*BL1310)</f>
        <v>#DIV/0!</v>
      </c>
      <c r="BN1308" s="89"/>
      <c r="BO1308" s="76" t="e">
        <f>BO1307+(BO1313*BO1310)</f>
        <v>#DIV/0!</v>
      </c>
      <c r="BP1308" s="76" t="e">
        <f>BP1307+(BP1313*BO1310)</f>
        <v>#DIV/0!</v>
      </c>
      <c r="BQ1308" s="89"/>
      <c r="BR1308" s="76" t="e">
        <f>BR1307+(BR1313*BR1310)</f>
        <v>#DIV/0!</v>
      </c>
      <c r="BS1308" s="76" t="e">
        <f>BS1307+(BS1313*BR1310)</f>
        <v>#DIV/0!</v>
      </c>
      <c r="BT1308" s="89"/>
      <c r="BU1308" s="76" t="e">
        <f>BU1307+(BU1313*BU1310)</f>
        <v>#DIV/0!</v>
      </c>
      <c r="BV1308" s="76" t="e">
        <f>BV1307+(BV1313*BU1310)</f>
        <v>#DIV/0!</v>
      </c>
      <c r="BW1308" s="89"/>
      <c r="BX1308" s="63"/>
    </row>
    <row r="1309" spans="1:76" s="59" customFormat="1" x14ac:dyDescent="0.25">
      <c r="A1309" s="83"/>
      <c r="B1309" s="91" t="s">
        <v>56</v>
      </c>
      <c r="C1309" s="83"/>
      <c r="D1309" s="401"/>
      <c r="E1309" s="402"/>
      <c r="F1309" s="402"/>
      <c r="G1309" s="402"/>
      <c r="H1309" s="402"/>
      <c r="I1309" s="402"/>
      <c r="J1309" s="402"/>
      <c r="K1309" s="403"/>
      <c r="L1309" s="89"/>
      <c r="M1309" s="89"/>
      <c r="N1309" s="64"/>
      <c r="O1309" s="64"/>
      <c r="P1309" s="64"/>
      <c r="Q1309" s="64"/>
      <c r="R1309" s="64"/>
      <c r="S1309" s="64"/>
      <c r="T1309" s="77" t="s">
        <v>54</v>
      </c>
      <c r="U1309" s="88" t="e">
        <f>IF($AA1309="Y",MIN(U1287:U1306),U1307-$X1309*U1311)</f>
        <v>#DIV/0!</v>
      </c>
      <c r="V1309" s="88" t="e">
        <f>IF($AA1309="Y",MIN(V1287:V1306),V1307-$X1309*V1311)</f>
        <v>#DIV/0!</v>
      </c>
      <c r="W1309" s="88" t="e">
        <f>IF($AA1309="Y",MIN(W1287:W1306),W1307-$X1309*W1311)</f>
        <v>#DIV/0!</v>
      </c>
      <c r="X1309" s="86">
        <v>1</v>
      </c>
      <c r="Y1309" s="64" t="s">
        <v>55</v>
      </c>
      <c r="Z1309" s="89"/>
      <c r="AA1309" s="90" t="s">
        <v>47</v>
      </c>
      <c r="AB1309" s="87"/>
      <c r="AR1309" s="63"/>
      <c r="AS1309" s="89"/>
      <c r="AT1309" s="89"/>
      <c r="AU1309" s="89"/>
      <c r="AV1309" s="77" t="s">
        <v>54</v>
      </c>
      <c r="AW1309" s="76" t="e">
        <f>AW1307-(AW1313*AW1311)</f>
        <v>#REF!</v>
      </c>
      <c r="AX1309" s="76" t="e">
        <f>AX1307-(AX1313*AW1311)</f>
        <v>#REF!</v>
      </c>
      <c r="AY1309" s="89"/>
      <c r="AZ1309" s="76" t="e">
        <f>AZ1307-(AZ1313*AZ1311)</f>
        <v>#REF!</v>
      </c>
      <c r="BA1309" s="76" t="e">
        <f>BA1307-(BA1313*AZ1311)</f>
        <v>#REF!</v>
      </c>
      <c r="BB1309" s="89"/>
      <c r="BC1309" s="76" t="e">
        <f>BC1307-(BC1313*BC1311)</f>
        <v>#REF!</v>
      </c>
      <c r="BD1309" s="76" t="e">
        <f>BD1307-(BD1313*BC1311)</f>
        <v>#REF!</v>
      </c>
      <c r="BE1309" s="89"/>
      <c r="BF1309" s="76" t="e">
        <f>BF1307-(BF1313*BF1311)</f>
        <v>#REF!</v>
      </c>
      <c r="BG1309" s="76" t="e">
        <f>BG1307-(BG1313*BF1311)</f>
        <v>#REF!</v>
      </c>
      <c r="BH1309" s="89"/>
      <c r="BI1309" s="76" t="e">
        <f>BI1307-(BI1313*BI1311)</f>
        <v>#REF!</v>
      </c>
      <c r="BJ1309" s="76" t="e">
        <f>BJ1307-(BJ1313*BI1311)</f>
        <v>#REF!</v>
      </c>
      <c r="BK1309" s="77"/>
      <c r="BL1309" s="76" t="e">
        <f>BL1307-(BL1313*BL1311)</f>
        <v>#DIV/0!</v>
      </c>
      <c r="BM1309" s="76" t="e">
        <f>BM1307-(BM1313*BL1311)</f>
        <v>#DIV/0!</v>
      </c>
      <c r="BN1309" s="89"/>
      <c r="BO1309" s="76" t="e">
        <f>BO1307-(BO1313*BO1311)</f>
        <v>#DIV/0!</v>
      </c>
      <c r="BP1309" s="76" t="e">
        <f>BP1307-(BP1313*BO1311)</f>
        <v>#DIV/0!</v>
      </c>
      <c r="BQ1309" s="89"/>
      <c r="BR1309" s="76" t="e">
        <f>BR1307-(BR1313*BR1311)</f>
        <v>#DIV/0!</v>
      </c>
      <c r="BS1309" s="76" t="e">
        <f>BS1307-(BS1313*BR1311)</f>
        <v>#DIV/0!</v>
      </c>
      <c r="BT1309" s="89"/>
      <c r="BU1309" s="76" t="e">
        <f>BU1307-(BU1313*BU1311)</f>
        <v>#DIV/0!</v>
      </c>
      <c r="BV1309" s="76" t="e">
        <f>BV1307-(BV1313*BU1311)</f>
        <v>#DIV/0!</v>
      </c>
      <c r="BW1309" s="89"/>
      <c r="BX1309" s="63"/>
    </row>
    <row r="1310" spans="1:76" s="59" customFormat="1" ht="14.25" x14ac:dyDescent="0.2">
      <c r="A1310" s="83"/>
      <c r="B1310" s="83"/>
      <c r="C1310" s="83"/>
      <c r="D1310" s="401"/>
      <c r="E1310" s="402"/>
      <c r="F1310" s="402"/>
      <c r="G1310" s="402"/>
      <c r="H1310" s="402"/>
      <c r="I1310" s="402"/>
      <c r="J1310" s="402"/>
      <c r="K1310" s="403"/>
      <c r="L1310" s="64"/>
      <c r="M1310" s="64"/>
      <c r="N1310" s="64"/>
      <c r="O1310" s="64"/>
      <c r="P1310" s="64"/>
      <c r="Q1310" s="64"/>
      <c r="R1310" s="64"/>
      <c r="S1310" s="64"/>
      <c r="T1310" s="77" t="s">
        <v>51</v>
      </c>
      <c r="U1310" s="88" t="e">
        <f>IF((0.67*U1311)&gt;U1307,"no","yes")</f>
        <v>#DIV/0!</v>
      </c>
      <c r="V1310" s="88" t="e">
        <f>IF((0.67*V1311)&gt;V1307,"no","yes")</f>
        <v>#DIV/0!</v>
      </c>
      <c r="W1310" s="88" t="e">
        <f>IF((0.67*W1311)&gt;W1307,"no","yes")</f>
        <v>#DIV/0!</v>
      </c>
      <c r="X1310" s="64"/>
      <c r="Y1310" s="64"/>
      <c r="Z1310" s="64"/>
      <c r="AB1310" s="87"/>
      <c r="AR1310" s="63"/>
      <c r="AS1310" s="64"/>
      <c r="AT1310" s="64"/>
      <c r="AU1310" s="360" t="s">
        <v>53</v>
      </c>
      <c r="AV1310" s="361"/>
      <c r="AW1310" s="86">
        <v>1</v>
      </c>
      <c r="AX1310" s="64"/>
      <c r="AY1310" s="64"/>
      <c r="AZ1310" s="86">
        <v>1</v>
      </c>
      <c r="BA1310" s="64"/>
      <c r="BB1310" s="64"/>
      <c r="BC1310" s="86">
        <v>1</v>
      </c>
      <c r="BD1310" s="64"/>
      <c r="BE1310" s="64"/>
      <c r="BF1310" s="86">
        <v>1</v>
      </c>
      <c r="BG1310" s="64"/>
      <c r="BH1310" s="64"/>
      <c r="BI1310" s="86">
        <v>1</v>
      </c>
      <c r="BJ1310" s="64"/>
      <c r="BK1310" s="77"/>
      <c r="BL1310" s="86">
        <v>1</v>
      </c>
      <c r="BM1310" s="64"/>
      <c r="BN1310" s="64"/>
      <c r="BO1310" s="86">
        <v>1</v>
      </c>
      <c r="BP1310" s="64"/>
      <c r="BQ1310" s="64"/>
      <c r="BR1310" s="86">
        <v>1</v>
      </c>
      <c r="BS1310" s="64"/>
      <c r="BT1310" s="64"/>
      <c r="BU1310" s="86">
        <v>1</v>
      </c>
      <c r="BV1310" s="64"/>
      <c r="BW1310" s="64"/>
      <c r="BX1310" s="63"/>
    </row>
    <row r="1311" spans="1:76" s="59" customFormat="1" ht="14.25" x14ac:dyDescent="0.2">
      <c r="A1311" s="83"/>
      <c r="B1311" s="83"/>
      <c r="C1311" s="83"/>
      <c r="D1311" s="401"/>
      <c r="E1311" s="402"/>
      <c r="F1311" s="402"/>
      <c r="G1311" s="402"/>
      <c r="H1311" s="402"/>
      <c r="I1311" s="402"/>
      <c r="J1311" s="402"/>
      <c r="K1311" s="403"/>
      <c r="L1311" s="64"/>
      <c r="M1311" s="64"/>
      <c r="N1311" s="64"/>
      <c r="O1311" s="64"/>
      <c r="P1311" s="64"/>
      <c r="Q1311" s="64"/>
      <c r="R1311" s="64"/>
      <c r="S1311" s="64"/>
      <c r="T1311" s="77" t="s">
        <v>50</v>
      </c>
      <c r="U1311" s="88" t="e">
        <f>_xlfn.STDEV.P(U1287:U1306)</f>
        <v>#DIV/0!</v>
      </c>
      <c r="V1311" s="88" t="e">
        <f t="array" ref="V1311">IF(U1315="Y",SQRT(SUM(IFERROR(O1287:O1306*(U1287:U1306-(V1307))^2,0))/((COUNTIFS(O1287:O1306,"&lt;&gt;"&amp;"")-1)/COUNTIFS(O1287:O1306,"&lt;&gt;"&amp;"")*SUM(O1287:O1306))),_xlfn.STDEV.P(V1287:V1306))</f>
        <v>#DIV/0!</v>
      </c>
      <c r="W1311" s="88" t="e">
        <f t="array" ref="W1311">SQRT(SUM(IFERROR(O1287:O1306*(U1287:U1306-(W1307))^2,0))/((COUNTIFS(O1287:O1306,"&lt;&gt;"&amp;"")-1)/COUNTIFS(O1287:O1306,"&lt;&gt;"&amp;"")*SUM(O1287:O1306)))</f>
        <v>#DIV/0!</v>
      </c>
      <c r="X1311" s="64"/>
      <c r="Y1311" s="64"/>
      <c r="Z1311" s="64"/>
      <c r="AB1311" s="87"/>
      <c r="AR1311" s="63"/>
      <c r="AS1311" s="64"/>
      <c r="AT1311" s="64"/>
      <c r="AU1311" s="360"/>
      <c r="AV1311" s="361"/>
      <c r="AW1311" s="86">
        <v>1</v>
      </c>
      <c r="AX1311" s="64"/>
      <c r="AY1311" s="64"/>
      <c r="AZ1311" s="86">
        <v>1</v>
      </c>
      <c r="BA1311" s="64"/>
      <c r="BB1311" s="64"/>
      <c r="BC1311" s="86">
        <v>1</v>
      </c>
      <c r="BD1311" s="64"/>
      <c r="BE1311" s="64"/>
      <c r="BF1311" s="86">
        <v>1</v>
      </c>
      <c r="BG1311" s="64"/>
      <c r="BH1311" s="64"/>
      <c r="BI1311" s="86">
        <v>1</v>
      </c>
      <c r="BJ1311" s="64"/>
      <c r="BK1311" s="77"/>
      <c r="BL1311" s="86">
        <v>1</v>
      </c>
      <c r="BM1311" s="64"/>
      <c r="BN1311" s="64"/>
      <c r="BO1311" s="86">
        <v>1</v>
      </c>
      <c r="BP1311" s="64"/>
      <c r="BQ1311" s="64"/>
      <c r="BR1311" s="86">
        <v>1</v>
      </c>
      <c r="BS1311" s="64"/>
      <c r="BT1311" s="64"/>
      <c r="BU1311" s="86">
        <v>1</v>
      </c>
      <c r="BV1311" s="64"/>
      <c r="BW1311" s="64"/>
      <c r="BX1311" s="63"/>
    </row>
    <row r="1312" spans="1:76" s="59" customFormat="1" x14ac:dyDescent="0.25">
      <c r="A1312" s="64"/>
      <c r="B1312" s="64"/>
      <c r="C1312" s="83"/>
      <c r="D1312" s="401"/>
      <c r="E1312" s="402"/>
      <c r="F1312" s="402"/>
      <c r="G1312" s="402"/>
      <c r="H1312" s="402"/>
      <c r="I1312" s="402"/>
      <c r="J1312" s="402"/>
      <c r="K1312" s="403"/>
      <c r="L1312" s="64"/>
      <c r="M1312" s="64"/>
      <c r="N1312" s="64"/>
      <c r="O1312" s="64"/>
      <c r="P1312" s="64"/>
      <c r="Q1312" s="64"/>
      <c r="R1312" s="64"/>
      <c r="S1312" s="64"/>
      <c r="T1312" s="73" t="s">
        <v>48</v>
      </c>
      <c r="U1312" s="85">
        <f>COUNTIF(U1287:U1306,"&gt;0")</f>
        <v>0</v>
      </c>
      <c r="V1312" s="85">
        <f>COUNTIF(V1287:V1306,"&gt;0")</f>
        <v>0</v>
      </c>
      <c r="W1312" s="81"/>
      <c r="X1312" s="84" t="s">
        <v>52</v>
      </c>
      <c r="Y1312" s="64"/>
      <c r="Z1312" s="64"/>
      <c r="AB1312" s="63"/>
      <c r="AR1312" s="63"/>
      <c r="AS1312" s="64"/>
      <c r="AT1312" s="64"/>
      <c r="AU1312" s="64"/>
      <c r="AV1312" s="77" t="s">
        <v>51</v>
      </c>
      <c r="AW1312" s="76" t="e">
        <f>IF((0.67*AW1313)&gt;AW1307,"no","yes")</f>
        <v>#REF!</v>
      </c>
      <c r="AX1312" s="76" t="e">
        <f>IF((0.67*AX1313)&gt;AX1307,"no","yes")</f>
        <v>#REF!</v>
      </c>
      <c r="AY1312" s="64"/>
      <c r="AZ1312" s="76" t="e">
        <f>IF((0.67*AZ1313)&gt;AZ1307,"no","yes")</f>
        <v>#REF!</v>
      </c>
      <c r="BA1312" s="76" t="e">
        <f>IF((0.67*BA1313)&gt;BA1307,"no","yes")</f>
        <v>#REF!</v>
      </c>
      <c r="BB1312" s="64"/>
      <c r="BC1312" s="76" t="e">
        <f>IF((0.67*BC1313)&gt;BC1307,"no","yes")</f>
        <v>#REF!</v>
      </c>
      <c r="BD1312" s="76" t="e">
        <f>IF((0.67*BD1313)&gt;BD1307,"no","yes")</f>
        <v>#REF!</v>
      </c>
      <c r="BE1312" s="64"/>
      <c r="BF1312" s="76" t="e">
        <f>IF((0.67*BF1313)&gt;BF1307,"no","yes")</f>
        <v>#REF!</v>
      </c>
      <c r="BG1312" s="76" t="e">
        <f>IF((0.67*BG1313)&gt;BG1307,"no","yes")</f>
        <v>#REF!</v>
      </c>
      <c r="BH1312" s="64"/>
      <c r="BI1312" s="76" t="e">
        <f>IF((0.67*BI1313)&gt;BI1307,"no","yes")</f>
        <v>#REF!</v>
      </c>
      <c r="BJ1312" s="76" t="e">
        <f>IF((0.67*BJ1313)&gt;BJ1307,"no","yes")</f>
        <v>#REF!</v>
      </c>
      <c r="BK1312" s="73"/>
      <c r="BL1312" s="76" t="e">
        <f>IF((0.67*BL1313)&gt;BL1307,"no","yes")</f>
        <v>#DIV/0!</v>
      </c>
      <c r="BM1312" s="76" t="e">
        <f>IF((0.67*BM1313)&gt;BM1307,"no","yes")</f>
        <v>#DIV/0!</v>
      </c>
      <c r="BN1312" s="64"/>
      <c r="BO1312" s="76" t="e">
        <f>IF((0.67*BO1313)&gt;BO1307,"no","yes")</f>
        <v>#DIV/0!</v>
      </c>
      <c r="BP1312" s="76" t="e">
        <f>IF((0.67*BP1313)&gt;BP1307,"no","yes")</f>
        <v>#DIV/0!</v>
      </c>
      <c r="BQ1312" s="64"/>
      <c r="BR1312" s="76" t="e">
        <f>IF((0.67*BR1313)&gt;BR1307,"no","yes")</f>
        <v>#DIV/0!</v>
      </c>
      <c r="BS1312" s="76" t="e">
        <f>IF((0.67*BS1313)&gt;BS1307,"no","yes")</f>
        <v>#DIV/0!</v>
      </c>
      <c r="BT1312" s="64"/>
      <c r="BU1312" s="76" t="e">
        <f>IF((0.67*BU1313)&gt;BU1307,"no","yes")</f>
        <v>#DIV/0!</v>
      </c>
      <c r="BV1312" s="76" t="e">
        <f>IF((0.67*BV1313)&gt;BV1307,"no","yes")</f>
        <v>#DIV/0!</v>
      </c>
      <c r="BW1312" s="64"/>
      <c r="BX1312" s="63"/>
    </row>
    <row r="1313" spans="1:76" s="59" customFormat="1" ht="14.25" x14ac:dyDescent="0.2">
      <c r="C1313" s="83"/>
      <c r="D1313" s="401"/>
      <c r="E1313" s="402"/>
      <c r="F1313" s="402"/>
      <c r="G1313" s="402"/>
      <c r="H1313" s="402"/>
      <c r="I1313" s="402"/>
      <c r="J1313" s="402"/>
      <c r="K1313" s="403"/>
      <c r="L1313" s="64"/>
      <c r="M1313" s="64"/>
      <c r="N1313" s="64"/>
      <c r="O1313" s="64"/>
      <c r="P1313" s="64"/>
      <c r="Q1313" s="64"/>
      <c r="R1313" s="64"/>
      <c r="S1313" s="64"/>
      <c r="T1313" s="64"/>
      <c r="U1313" s="82"/>
      <c r="V1313" s="81"/>
      <c r="W1313" s="81"/>
      <c r="X1313" s="80"/>
      <c r="Y1313" s="79"/>
      <c r="Z1313" s="78"/>
      <c r="AB1313" s="63"/>
      <c r="AR1313" s="63"/>
      <c r="AS1313" s="64"/>
      <c r="AT1313" s="64"/>
      <c r="AU1313" s="64"/>
      <c r="AV1313" s="77" t="s">
        <v>50</v>
      </c>
      <c r="AW1313" s="76" t="e">
        <f>_xlfn.STDEV.P(AW1287:AW1306)</f>
        <v>#REF!</v>
      </c>
      <c r="AX1313" s="76" t="e">
        <f>_xlfn.STDEV.P(AX1287:AX1306)</f>
        <v>#REF!</v>
      </c>
      <c r="AY1313" s="64"/>
      <c r="AZ1313" s="76" t="e">
        <f>_xlfn.STDEV.P(AZ1287:AZ1306)</f>
        <v>#REF!</v>
      </c>
      <c r="BA1313" s="76" t="e">
        <f>_xlfn.STDEV.P(BA1287:BA1306)</f>
        <v>#REF!</v>
      </c>
      <c r="BB1313" s="64"/>
      <c r="BC1313" s="76" t="e">
        <f>_xlfn.STDEV.P(BC1287:BC1306)</f>
        <v>#REF!</v>
      </c>
      <c r="BD1313" s="76" t="e">
        <f>_xlfn.STDEV.P(BD1287:BD1306)</f>
        <v>#REF!</v>
      </c>
      <c r="BE1313" s="64"/>
      <c r="BF1313" s="76" t="e">
        <f>_xlfn.STDEV.P(BF1287:BF1306)</f>
        <v>#REF!</v>
      </c>
      <c r="BG1313" s="76" t="e">
        <f>_xlfn.STDEV.P(BG1287:BG1306)</f>
        <v>#REF!</v>
      </c>
      <c r="BH1313" s="64"/>
      <c r="BI1313" s="76" t="e">
        <f>_xlfn.STDEV.P(BI1287:BI1306)</f>
        <v>#REF!</v>
      </c>
      <c r="BJ1313" s="76" t="e">
        <f>_xlfn.STDEV.P(BJ1287:BJ1306)</f>
        <v>#REF!</v>
      </c>
      <c r="BK1313" s="64"/>
      <c r="BL1313" s="76" t="e">
        <f>_xlfn.STDEV.P(BL1287:BL1306)</f>
        <v>#DIV/0!</v>
      </c>
      <c r="BM1313" s="76" t="e">
        <f>_xlfn.STDEV.P(BM1287:BM1306)</f>
        <v>#DIV/0!</v>
      </c>
      <c r="BN1313" s="64"/>
      <c r="BO1313" s="76" t="e">
        <f>_xlfn.STDEV.P(BO1287:BO1306)</f>
        <v>#DIV/0!</v>
      </c>
      <c r="BP1313" s="76" t="e">
        <f>_xlfn.STDEV.P(BP1287:BP1306)</f>
        <v>#DIV/0!</v>
      </c>
      <c r="BQ1313" s="64"/>
      <c r="BR1313" s="76" t="e">
        <f>_xlfn.STDEV.P(BR1287:BR1306)</f>
        <v>#DIV/0!</v>
      </c>
      <c r="BS1313" s="76" t="e">
        <f>_xlfn.STDEV.P(BS1287:BS1306)</f>
        <v>#DIV/0!</v>
      </c>
      <c r="BT1313" s="64"/>
      <c r="BU1313" s="76" t="e">
        <f>_xlfn.STDEV.P(BU1287:BU1306)</f>
        <v>#DIV/0!</v>
      </c>
      <c r="BV1313" s="76" t="e">
        <f>_xlfn.STDEV.P(BV1287:BV1306)</f>
        <v>#DIV/0!</v>
      </c>
      <c r="BX1313" s="63"/>
    </row>
    <row r="1314" spans="1:76" s="59" customFormat="1" x14ac:dyDescent="0.2">
      <c r="C1314" s="83"/>
      <c r="D1314" s="401"/>
      <c r="E1314" s="402"/>
      <c r="F1314" s="402"/>
      <c r="G1314" s="402"/>
      <c r="H1314" s="402"/>
      <c r="I1314" s="402"/>
      <c r="J1314" s="402"/>
      <c r="K1314" s="403"/>
      <c r="L1314" s="64"/>
      <c r="M1314" s="64"/>
      <c r="N1314" s="64"/>
      <c r="O1314" s="64"/>
      <c r="P1314" s="64"/>
      <c r="Q1314" s="64"/>
      <c r="R1314" s="64"/>
      <c r="S1314" s="64"/>
      <c r="T1314" s="64"/>
      <c r="U1314" s="136" t="s">
        <v>49</v>
      </c>
      <c r="V1314" s="81"/>
      <c r="W1314" s="81"/>
      <c r="X1314" s="70"/>
      <c r="Y1314" s="69"/>
      <c r="Z1314" s="68"/>
      <c r="AB1314" s="63"/>
      <c r="AR1314" s="63"/>
      <c r="AS1314" s="64"/>
      <c r="AT1314" s="64"/>
      <c r="AU1314" s="64"/>
      <c r="AV1314" s="73" t="s">
        <v>48</v>
      </c>
      <c r="AW1314" s="72">
        <f>COUNTIF(AW1287:AW1306,"&gt;0")</f>
        <v>0</v>
      </c>
      <c r="AX1314" s="72">
        <f>COUNTIF(AX1287:AX1306,"&gt;0")</f>
        <v>0</v>
      </c>
      <c r="AY1314" s="64"/>
      <c r="AZ1314" s="72">
        <f>COUNTIF(AZ1287:AZ1306,"&gt;0")</f>
        <v>0</v>
      </c>
      <c r="BA1314" s="72">
        <f>COUNTIF(BA1287:BA1306,"&gt;0")</f>
        <v>0</v>
      </c>
      <c r="BB1314" s="64"/>
      <c r="BC1314" s="72">
        <f>COUNTIF(BC1287:BC1306,"&gt;0")</f>
        <v>0</v>
      </c>
      <c r="BD1314" s="72">
        <f>COUNTIF(BD1287:BD1306,"&gt;0")</f>
        <v>0</v>
      </c>
      <c r="BE1314" s="64"/>
      <c r="BF1314" s="72">
        <f>COUNTIF(BF1287:BF1306,"&gt;0")</f>
        <v>0</v>
      </c>
      <c r="BG1314" s="72">
        <f>COUNTIF(BG1287:BG1306,"&gt;0")</f>
        <v>0</v>
      </c>
      <c r="BH1314" s="64"/>
      <c r="BI1314" s="72">
        <f>COUNTIF(BI1287:BI1306,"&gt;0")</f>
        <v>0</v>
      </c>
      <c r="BJ1314" s="72">
        <f>COUNTIF(BJ1287:BJ1306,"&gt;0")</f>
        <v>0</v>
      </c>
      <c r="BK1314" s="64"/>
      <c r="BL1314" s="72">
        <f>COUNTIF(BL1287:BL1306,"&gt;0")</f>
        <v>0</v>
      </c>
      <c r="BM1314" s="72">
        <f>COUNTIF(BM1287:BM1306,"&gt;0")</f>
        <v>0</v>
      </c>
      <c r="BN1314" s="64"/>
      <c r="BO1314" s="72">
        <f>COUNTIF(BO1287:BO1306,"&gt;0")</f>
        <v>0</v>
      </c>
      <c r="BP1314" s="72">
        <f>COUNTIF(BP1287:BP1306,"&gt;0")</f>
        <v>0</v>
      </c>
      <c r="BQ1314" s="64"/>
      <c r="BR1314" s="72">
        <f>COUNTIF(BR1287:BR1306,"&gt;0")</f>
        <v>0</v>
      </c>
      <c r="BS1314" s="72">
        <f>COUNTIF(BS1287:BS1306,"&gt;0")</f>
        <v>0</v>
      </c>
      <c r="BT1314" s="64"/>
      <c r="BU1314" s="72">
        <f>COUNTIF(BU1287:BU1306,"&gt;0")</f>
        <v>0</v>
      </c>
      <c r="BV1314" s="72">
        <f>COUNTIF(BV1287:BV1306,"&gt;0")</f>
        <v>0</v>
      </c>
      <c r="BX1314" s="63"/>
    </row>
    <row r="1315" spans="1:76" s="59" customFormat="1" ht="14.25" x14ac:dyDescent="0.2">
      <c r="C1315" s="83"/>
      <c r="D1315" s="401"/>
      <c r="E1315" s="402"/>
      <c r="F1315" s="402"/>
      <c r="G1315" s="402"/>
      <c r="H1315" s="402"/>
      <c r="I1315" s="402"/>
      <c r="J1315" s="402"/>
      <c r="K1315" s="403"/>
      <c r="L1315" s="64"/>
      <c r="M1315" s="64"/>
      <c r="N1315" s="64"/>
      <c r="O1315" s="64"/>
      <c r="P1315" s="64"/>
      <c r="Q1315" s="64"/>
      <c r="R1315" s="64"/>
      <c r="S1315" s="64"/>
      <c r="T1315" s="64"/>
      <c r="U1315" s="71" t="s">
        <v>47</v>
      </c>
      <c r="V1315" s="64"/>
      <c r="W1315" s="64"/>
      <c r="X1315" s="70"/>
      <c r="Y1315" s="69"/>
      <c r="Z1315" s="68"/>
      <c r="AB1315" s="63"/>
      <c r="AR1315" s="63"/>
      <c r="BX1315" s="63"/>
    </row>
    <row r="1316" spans="1:76" s="59" customFormat="1" ht="14.25" x14ac:dyDescent="0.2">
      <c r="C1316" s="83"/>
      <c r="D1316" s="401"/>
      <c r="E1316" s="402"/>
      <c r="F1316" s="402"/>
      <c r="G1316" s="402"/>
      <c r="H1316" s="402"/>
      <c r="I1316" s="402"/>
      <c r="J1316" s="402"/>
      <c r="K1316" s="403"/>
      <c r="L1316" s="64"/>
      <c r="M1316" s="64"/>
      <c r="N1316" s="64"/>
      <c r="O1316" s="64"/>
      <c r="P1316" s="64"/>
      <c r="Q1316" s="64"/>
      <c r="R1316" s="64"/>
      <c r="S1316" s="64"/>
      <c r="T1316" s="64"/>
      <c r="U1316" s="64"/>
      <c r="V1316" s="64"/>
      <c r="W1316" s="64"/>
      <c r="X1316" s="67"/>
      <c r="Y1316" s="66"/>
      <c r="Z1316" s="65"/>
      <c r="AB1316" s="63"/>
      <c r="AR1316" s="63"/>
      <c r="BX1316" s="63"/>
    </row>
    <row r="1317" spans="1:76" s="59" customFormat="1" ht="18" x14ac:dyDescent="0.25">
      <c r="A1317" s="75" t="str">
        <f ca="1">HYPERLINK("#"&amp;"'"&amp;A$2&amp;"'!a1","Back to top")</f>
        <v>Back to top</v>
      </c>
      <c r="B1317" s="75"/>
      <c r="C1317" s="64"/>
      <c r="D1317" s="404"/>
      <c r="E1317" s="405"/>
      <c r="F1317" s="405"/>
      <c r="G1317" s="405"/>
      <c r="H1317" s="405"/>
      <c r="I1317" s="405"/>
      <c r="J1317" s="405"/>
      <c r="K1317" s="406"/>
      <c r="W1317" s="64"/>
      <c r="X1317" s="64"/>
      <c r="Y1317" s="64"/>
      <c r="Z1317" s="64"/>
      <c r="AB1317" s="63"/>
      <c r="AR1317" s="60"/>
      <c r="AS1317" s="62"/>
      <c r="AT1317" s="62"/>
      <c r="AU1317" s="61"/>
      <c r="AV1317" s="61"/>
      <c r="AW1317" s="61"/>
      <c r="AX1317" s="61"/>
      <c r="AY1317" s="61"/>
      <c r="AZ1317" s="61"/>
      <c r="BA1317" s="61"/>
      <c r="BB1317" s="61"/>
      <c r="BC1317" s="61"/>
      <c r="BD1317" s="61"/>
      <c r="BE1317" s="61"/>
      <c r="BF1317" s="61"/>
      <c r="BG1317" s="61"/>
      <c r="BH1317" s="61"/>
      <c r="BI1317" s="61"/>
      <c r="BJ1317" s="61"/>
      <c r="BK1317" s="61"/>
      <c r="BL1317" s="61"/>
      <c r="BM1317" s="61"/>
      <c r="BN1317" s="61"/>
      <c r="BO1317" s="61"/>
      <c r="BP1317" s="61"/>
      <c r="BQ1317" s="61"/>
      <c r="BR1317" s="61"/>
      <c r="BS1317" s="61"/>
      <c r="BT1317" s="61"/>
      <c r="BU1317" s="61"/>
      <c r="BV1317" s="61"/>
      <c r="BW1317" s="61"/>
      <c r="BX1317" s="60"/>
    </row>
    <row r="1318" spans="1:76" s="59" customFormat="1" ht="14.25" x14ac:dyDescent="0.2">
      <c r="AB1318" s="63"/>
      <c r="AR1318" s="63"/>
      <c r="BX1318" s="63"/>
    </row>
    <row r="1319" spans="1:76" s="59" customFormat="1" ht="14.25" x14ac:dyDescent="0.2">
      <c r="AB1319" s="63"/>
      <c r="AR1319" s="63"/>
      <c r="BX1319" s="63"/>
    </row>
    <row r="1320" spans="1:76" s="2" customFormat="1" ht="15.75" x14ac:dyDescent="0.25">
      <c r="A1320" s="134">
        <f>1+A1284</f>
        <v>36</v>
      </c>
      <c r="B1320" s="134"/>
      <c r="C1320" s="133" t="s">
        <v>92</v>
      </c>
      <c r="D1320" s="132"/>
      <c r="E1320" s="132"/>
      <c r="F1320" s="132"/>
      <c r="G1320" s="132"/>
      <c r="H1320" s="132"/>
      <c r="K1320" s="132"/>
      <c r="L1320" s="132"/>
      <c r="M1320" s="131"/>
      <c r="N1320" s="131"/>
      <c r="O1320" s="131"/>
      <c r="AS1320" s="130">
        <f>A1320</f>
        <v>36</v>
      </c>
      <c r="AT1320" s="130" t="str">
        <f>C1320</f>
        <v>VARIABLE36</v>
      </c>
    </row>
    <row r="1321" spans="1:76" s="59" customFormat="1" x14ac:dyDescent="0.25">
      <c r="A1321" s="83"/>
      <c r="B1321" s="83"/>
      <c r="C1321" s="83"/>
      <c r="D1321" s="129"/>
      <c r="E1321" s="129"/>
      <c r="F1321" s="129"/>
      <c r="G1321" s="129"/>
      <c r="H1321" s="129"/>
      <c r="K1321" s="129"/>
      <c r="L1321" s="129"/>
      <c r="M1321" s="64"/>
      <c r="N1321" s="64"/>
      <c r="O1321" s="64"/>
      <c r="AB1321" s="63"/>
      <c r="AR1321" s="63"/>
      <c r="AS1321" s="89"/>
      <c r="AT1321" s="89"/>
      <c r="AU1321" s="89"/>
      <c r="AV1321" s="89"/>
      <c r="AW1321" s="128" t="e">
        <f>IF($AV$45="Region",'[1]Advanced Controls'!$A$59,'[1]AEZ Data'!$A$78)</f>
        <v>#REF!</v>
      </c>
      <c r="AX1321" s="128"/>
      <c r="AY1321" s="89"/>
      <c r="AZ1321" s="128" t="e">
        <f>IF($AV$45="Region",'[1]Advanced Controls'!$A$60,'[1]AEZ Data'!$A$80)</f>
        <v>#REF!</v>
      </c>
      <c r="BA1321" s="128"/>
      <c r="BB1321" s="89"/>
      <c r="BC1321" s="128" t="e">
        <f>IF($AV$45="Region",'[1]Advanced Controls'!$A$61,'[1]AEZ Data'!$A$79)</f>
        <v>#REF!</v>
      </c>
      <c r="BD1321" s="128"/>
      <c r="BE1321" s="89"/>
      <c r="BF1321" s="128" t="e">
        <f>IF($AV$45="Region",'[1]Advanced Controls'!$A$62,'[1]AEZ Data'!$A$81)</f>
        <v>#REF!</v>
      </c>
      <c r="BG1321" s="128"/>
      <c r="BH1321" s="89"/>
      <c r="BI1321" s="128" t="e">
        <f>IF($AV$45="Region",'[1]Advanced Controls'!$A$63,'[1]AEZ Data'!$A$82)</f>
        <v>#REF!</v>
      </c>
      <c r="BJ1321" s="128"/>
      <c r="BK1321" s="89"/>
      <c r="BL1321" s="128" t="s">
        <v>90</v>
      </c>
      <c r="BM1321" s="128"/>
      <c r="BN1321" s="89"/>
      <c r="BO1321" s="128" t="s">
        <v>89</v>
      </c>
      <c r="BP1321" s="128"/>
      <c r="BQ1321" s="89"/>
      <c r="BR1321" s="128" t="s">
        <v>88</v>
      </c>
      <c r="BS1321" s="128"/>
      <c r="BT1321" s="89"/>
      <c r="BU1321" s="128" t="s">
        <v>87</v>
      </c>
      <c r="BV1321" s="128"/>
      <c r="BW1321" s="89"/>
      <c r="BX1321" s="63"/>
    </row>
    <row r="1322" spans="1:76" s="59" customFormat="1" ht="45.75" thickBot="1" x14ac:dyDescent="0.3">
      <c r="A1322" s="92" t="s">
        <v>86</v>
      </c>
      <c r="B1322" s="127" t="s">
        <v>85</v>
      </c>
      <c r="C1322" s="124" t="s">
        <v>84</v>
      </c>
      <c r="D1322" s="126" t="s">
        <v>83</v>
      </c>
      <c r="E1322" s="126" t="s">
        <v>82</v>
      </c>
      <c r="F1322" s="124" t="s">
        <v>81</v>
      </c>
      <c r="G1322" s="125" t="s">
        <v>80</v>
      </c>
      <c r="H1322" s="124" t="s">
        <v>79</v>
      </c>
      <c r="I1322" s="124" t="s">
        <v>78</v>
      </c>
      <c r="J1322" s="124" t="s">
        <v>77</v>
      </c>
      <c r="K1322" s="123" t="s">
        <v>76</v>
      </c>
      <c r="L1322" s="122" t="s">
        <v>75</v>
      </c>
      <c r="M1322" s="121" t="s">
        <v>74</v>
      </c>
      <c r="N1322" s="119" t="s">
        <v>73</v>
      </c>
      <c r="O1322" s="120" t="s">
        <v>72</v>
      </c>
      <c r="P1322" s="119" t="s">
        <v>71</v>
      </c>
      <c r="Q1322" s="441"/>
      <c r="R1322" s="441"/>
      <c r="S1322" s="114"/>
      <c r="T1322" s="118" t="s">
        <v>70</v>
      </c>
      <c r="U1322" s="117" t="s">
        <v>66</v>
      </c>
      <c r="V1322" s="117" t="s">
        <v>65</v>
      </c>
      <c r="W1322" s="117" t="s">
        <v>69</v>
      </c>
      <c r="X1322" s="116" t="s">
        <v>68</v>
      </c>
      <c r="Y1322" s="114"/>
      <c r="Z1322" s="114"/>
      <c r="AB1322" s="63"/>
      <c r="AR1322" s="63"/>
      <c r="AS1322" s="114"/>
      <c r="AT1322" s="114"/>
      <c r="AU1322" s="116" t="s">
        <v>67</v>
      </c>
      <c r="AV1322" s="114"/>
      <c r="AW1322" s="115" t="s">
        <v>66</v>
      </c>
      <c r="AX1322" s="115" t="s">
        <v>65</v>
      </c>
      <c r="AY1322" s="114"/>
      <c r="AZ1322" s="115" t="s">
        <v>66</v>
      </c>
      <c r="BA1322" s="115" t="s">
        <v>65</v>
      </c>
      <c r="BB1322" s="114"/>
      <c r="BC1322" s="115" t="s">
        <v>66</v>
      </c>
      <c r="BD1322" s="115" t="s">
        <v>65</v>
      </c>
      <c r="BE1322" s="114"/>
      <c r="BF1322" s="115" t="s">
        <v>66</v>
      </c>
      <c r="BG1322" s="115" t="s">
        <v>65</v>
      </c>
      <c r="BH1322" s="114"/>
      <c r="BI1322" s="115" t="s">
        <v>66</v>
      </c>
      <c r="BJ1322" s="115" t="s">
        <v>65</v>
      </c>
      <c r="BK1322" s="114"/>
      <c r="BL1322" s="115" t="s">
        <v>66</v>
      </c>
      <c r="BM1322" s="115" t="s">
        <v>65</v>
      </c>
      <c r="BN1322" s="114"/>
      <c r="BO1322" s="115" t="s">
        <v>66</v>
      </c>
      <c r="BP1322" s="115" t="s">
        <v>65</v>
      </c>
      <c r="BQ1322" s="114"/>
      <c r="BR1322" s="115" t="s">
        <v>66</v>
      </c>
      <c r="BS1322" s="115" t="s">
        <v>65</v>
      </c>
      <c r="BT1322" s="114"/>
      <c r="BU1322" s="115" t="s">
        <v>66</v>
      </c>
      <c r="BV1322" s="115" t="s">
        <v>65</v>
      </c>
      <c r="BW1322" s="114"/>
      <c r="BX1322" s="63"/>
    </row>
    <row r="1323" spans="1:76" s="59" customFormat="1" x14ac:dyDescent="0.25">
      <c r="A1323" s="83">
        <v>1</v>
      </c>
      <c r="B1323" s="109" t="str">
        <f t="shared" ref="B1323:B1342" si="817">CONCATENATE(E1323,": ",C1323)</f>
        <v xml:space="preserve">: </v>
      </c>
      <c r="C1323" s="108"/>
      <c r="D1323" s="108"/>
      <c r="E1323" s="108"/>
      <c r="F1323" s="113"/>
      <c r="G1323" s="108"/>
      <c r="H1323" s="107"/>
      <c r="I1323" s="106"/>
      <c r="J1323" s="106"/>
      <c r="K1323" s="110"/>
      <c r="L1323" s="110"/>
      <c r="M1323" s="111"/>
      <c r="N1323" s="105"/>
      <c r="O1323" s="105"/>
      <c r="P1323" s="104"/>
      <c r="Q1323" s="440"/>
      <c r="R1323" s="440"/>
      <c r="S1323" s="64"/>
      <c r="T1323" s="103"/>
      <c r="U1323" s="101" t="str">
        <f t="shared" ref="U1323:U1342" si="818">IF(T1323="Y","",IF(AND(M1323="",K1323=""),"",IF(M1323="",K1323,M1323)))</f>
        <v/>
      </c>
      <c r="V1323" s="102" t="str">
        <f t="shared" ref="V1323:V1342" si="819">IF(U1323="","",IF($U$1351="Y",W1323,IF(U1323&gt;=$U$1343-$AD$36*$U$1347,IF(U1323&lt;=$U$1343+$AD$36*$U$1347,U1323,""),"")))</f>
        <v/>
      </c>
      <c r="W1323" s="101" t="str">
        <f t="shared" ref="W1323:W1342" si="820">IF(T1323="Y","",IF(AND(M1323="",K1323=""),"",IF(M1323="",K1323*O1323,M1323*O1323)))</f>
        <v/>
      </c>
      <c r="X1323" s="100" t="str">
        <f t="shared" ref="X1323:X1342" si="821">IF(AND(N1323="",L1323=""),"",IF(N1323="",L1323,N1323))</f>
        <v/>
      </c>
      <c r="Y1323" s="89"/>
      <c r="Z1323" s="89"/>
      <c r="AB1323" s="63"/>
      <c r="AR1323" s="63"/>
      <c r="AS1323" s="89"/>
      <c r="AT1323" s="89"/>
      <c r="AU1323" s="112" t="str">
        <f>$W1323</f>
        <v/>
      </c>
      <c r="AV1323" s="89"/>
      <c r="AW1323" s="98" t="e">
        <f t="shared" ref="AW1323:AW1342" si="822">IF($AV$45="region",IF($E1323=AW$763,$U1323,""),IF($G1323=AW$763,$U1323,""))</f>
        <v>#REF!</v>
      </c>
      <c r="AX1323" s="98" t="e">
        <f t="shared" ref="AX1323:AX1342" si="823">IF($AV$45="Region",IF($E1323=AW$763,$V1323,""),IF($G1323=AW$763,$V1323,""))</f>
        <v>#REF!</v>
      </c>
      <c r="AY1323" s="89"/>
      <c r="AZ1323" s="98" t="e">
        <f t="shared" ref="AZ1323:AZ1342" si="824">IF($AV$45="region",IF($E1323=AZ$763,$U1323,""),IF($G1323=AZ$763,$U1323,""))</f>
        <v>#REF!</v>
      </c>
      <c r="BA1323" s="98" t="e">
        <f t="shared" ref="BA1323:BA1342" si="825">IF($AV$45="Region",IF($E1323=AZ$763,$V1323,""),IF($G1323=AZ$763,$V1323,""))</f>
        <v>#REF!</v>
      </c>
      <c r="BB1323" s="89"/>
      <c r="BC1323" s="98" t="e">
        <f t="shared" ref="BC1323:BC1342" si="826">IF($AV$45="region",IF($E1323=BC$763,$U1323,""),IF($G1323=BC$763,$U1323,""))</f>
        <v>#REF!</v>
      </c>
      <c r="BD1323" s="98" t="e">
        <f t="shared" ref="BD1323:BD1342" si="827">IF($AV$45="Region",IF($E1323=BC$763,$V1323,""),IF($G1323=BC$763,$V1323,""))</f>
        <v>#REF!</v>
      </c>
      <c r="BE1323" s="89"/>
      <c r="BF1323" s="98" t="e">
        <f t="shared" ref="BF1323:BF1342" si="828">IF($AV$45="region",IF($E1323=BF$763,$U1323,""),IF($G1323=BF$763,$U1323,""))</f>
        <v>#REF!</v>
      </c>
      <c r="BG1323" s="98" t="e">
        <f t="shared" ref="BG1323:BG1342" si="829">IF($AV$45="Region",IF($E1323=BF$763,$V1323,""),IF($G1323=BF$763,$V1323,""))</f>
        <v>#REF!</v>
      </c>
      <c r="BH1323" s="89"/>
      <c r="BI1323" s="98" t="e">
        <f t="shared" ref="BI1323:BI1342" si="830">IF($AV$45="region",IF($E1323=BI$763,$U1323,""),IF($G1323=BI$763,$U1323,""))</f>
        <v>#REF!</v>
      </c>
      <c r="BJ1323" s="98" t="e">
        <f t="shared" ref="BJ1323:BJ1342" si="831">IF($AV$45="Region",IF($E1323=BI$763,$V1323,""),IF($G1323=BI$763,$V1323,""))</f>
        <v>#REF!</v>
      </c>
      <c r="BK1323" s="89"/>
      <c r="BL1323" s="98" t="str">
        <f t="shared" ref="BL1323:BL1342" si="832">IF($E1323=$BL$48,U1323,"")</f>
        <v/>
      </c>
      <c r="BM1323" s="98" t="str">
        <f t="shared" ref="BM1323:BM1342" si="833">IF($E1323=$BL$48,V1323,"")</f>
        <v/>
      </c>
      <c r="BN1323" s="89"/>
      <c r="BO1323" s="98" t="str">
        <f t="shared" ref="BO1323:BO1342" si="834">IF($E1323=$BO$48,U1323,"")</f>
        <v/>
      </c>
      <c r="BP1323" s="98" t="str">
        <f t="shared" ref="BP1323:BP1342" si="835">IF($E1323=$BO$48,V1323,"")</f>
        <v/>
      </c>
      <c r="BQ1323" s="89"/>
      <c r="BR1323" s="98" t="str">
        <f t="shared" ref="BR1323:BR1342" si="836">IF($E1323=$BR$48,U1323,"")</f>
        <v/>
      </c>
      <c r="BS1323" s="98" t="str">
        <f t="shared" ref="BS1323:BS1342" si="837">IF($E1323=$BR$48,V1323,"")</f>
        <v/>
      </c>
      <c r="BT1323" s="89"/>
      <c r="BU1323" s="98" t="str">
        <f t="shared" ref="BU1323:BU1342" si="838">IF($E1323=$BU$48,U1323,"")</f>
        <v/>
      </c>
      <c r="BV1323" s="98" t="str">
        <f t="shared" ref="BV1323:BV1342" si="839">IF($E1323=$BU$48,V1323,"")</f>
        <v/>
      </c>
      <c r="BW1323" s="89"/>
      <c r="BX1323" s="63"/>
    </row>
    <row r="1324" spans="1:76" s="59" customFormat="1" x14ac:dyDescent="0.25">
      <c r="A1324" s="83">
        <v>2</v>
      </c>
      <c r="B1324" s="109" t="str">
        <f t="shared" si="817"/>
        <v xml:space="preserve">: </v>
      </c>
      <c r="C1324" s="108"/>
      <c r="D1324" s="108"/>
      <c r="E1324" s="108"/>
      <c r="F1324" s="108"/>
      <c r="G1324" s="108"/>
      <c r="H1324" s="107"/>
      <c r="I1324" s="106"/>
      <c r="J1324" s="106"/>
      <c r="K1324" s="105"/>
      <c r="L1324" s="110"/>
      <c r="M1324" s="111"/>
      <c r="N1324" s="105"/>
      <c r="O1324" s="105"/>
      <c r="P1324" s="104"/>
      <c r="Q1324" s="440"/>
      <c r="R1324" s="440"/>
      <c r="S1324" s="64"/>
      <c r="T1324" s="103"/>
      <c r="U1324" s="101" t="str">
        <f t="shared" si="818"/>
        <v/>
      </c>
      <c r="V1324" s="102" t="str">
        <f t="shared" si="819"/>
        <v/>
      </c>
      <c r="W1324" s="101" t="str">
        <f t="shared" si="820"/>
        <v/>
      </c>
      <c r="X1324" s="100" t="str">
        <f t="shared" si="821"/>
        <v/>
      </c>
      <c r="Y1324" s="89"/>
      <c r="Z1324" s="89"/>
      <c r="AB1324" s="63"/>
      <c r="AR1324" s="63"/>
      <c r="AS1324" s="89"/>
      <c r="AT1324" s="89"/>
      <c r="AU1324" s="99"/>
      <c r="AV1324" s="89"/>
      <c r="AW1324" s="98" t="e">
        <f t="shared" si="822"/>
        <v>#REF!</v>
      </c>
      <c r="AX1324" s="98" t="e">
        <f t="shared" si="823"/>
        <v>#REF!</v>
      </c>
      <c r="AY1324" s="89"/>
      <c r="AZ1324" s="98" t="e">
        <f t="shared" si="824"/>
        <v>#REF!</v>
      </c>
      <c r="BA1324" s="98" t="e">
        <f t="shared" si="825"/>
        <v>#REF!</v>
      </c>
      <c r="BB1324" s="89"/>
      <c r="BC1324" s="98" t="e">
        <f t="shared" si="826"/>
        <v>#REF!</v>
      </c>
      <c r="BD1324" s="98" t="e">
        <f t="shared" si="827"/>
        <v>#REF!</v>
      </c>
      <c r="BE1324" s="89"/>
      <c r="BF1324" s="98" t="e">
        <f t="shared" si="828"/>
        <v>#REF!</v>
      </c>
      <c r="BG1324" s="98" t="e">
        <f t="shared" si="829"/>
        <v>#REF!</v>
      </c>
      <c r="BH1324" s="89"/>
      <c r="BI1324" s="98" t="e">
        <f t="shared" si="830"/>
        <v>#REF!</v>
      </c>
      <c r="BJ1324" s="98" t="e">
        <f t="shared" si="831"/>
        <v>#REF!</v>
      </c>
      <c r="BK1324" s="89"/>
      <c r="BL1324" s="98" t="str">
        <f t="shared" si="832"/>
        <v/>
      </c>
      <c r="BM1324" s="98" t="str">
        <f t="shared" si="833"/>
        <v/>
      </c>
      <c r="BN1324" s="89"/>
      <c r="BO1324" s="98" t="str">
        <f t="shared" si="834"/>
        <v/>
      </c>
      <c r="BP1324" s="98" t="str">
        <f t="shared" si="835"/>
        <v/>
      </c>
      <c r="BQ1324" s="89"/>
      <c r="BR1324" s="98" t="str">
        <f t="shared" si="836"/>
        <v/>
      </c>
      <c r="BS1324" s="98" t="str">
        <f t="shared" si="837"/>
        <v/>
      </c>
      <c r="BT1324" s="89"/>
      <c r="BU1324" s="98" t="str">
        <f t="shared" si="838"/>
        <v/>
      </c>
      <c r="BV1324" s="98" t="str">
        <f t="shared" si="839"/>
        <v/>
      </c>
      <c r="BW1324" s="89"/>
      <c r="BX1324" s="63"/>
    </row>
    <row r="1325" spans="1:76" s="59" customFormat="1" x14ac:dyDescent="0.25">
      <c r="A1325" s="83">
        <v>3</v>
      </c>
      <c r="B1325" s="109" t="str">
        <f t="shared" si="817"/>
        <v xml:space="preserve">: </v>
      </c>
      <c r="C1325" s="106"/>
      <c r="D1325" s="106"/>
      <c r="E1325" s="108"/>
      <c r="F1325" s="106"/>
      <c r="G1325" s="108"/>
      <c r="H1325" s="107"/>
      <c r="I1325" s="106"/>
      <c r="J1325" s="106"/>
      <c r="K1325" s="104"/>
      <c r="L1325" s="110"/>
      <c r="M1325" s="111"/>
      <c r="N1325" s="105"/>
      <c r="O1325" s="105"/>
      <c r="P1325" s="104"/>
      <c r="Q1325" s="440"/>
      <c r="R1325" s="440"/>
      <c r="S1325" s="64"/>
      <c r="T1325" s="103"/>
      <c r="U1325" s="101" t="str">
        <f t="shared" si="818"/>
        <v/>
      </c>
      <c r="V1325" s="102" t="str">
        <f t="shared" si="819"/>
        <v/>
      </c>
      <c r="W1325" s="101" t="str">
        <f t="shared" si="820"/>
        <v/>
      </c>
      <c r="X1325" s="100" t="str">
        <f t="shared" si="821"/>
        <v/>
      </c>
      <c r="Y1325" s="89"/>
      <c r="Z1325" s="89"/>
      <c r="AB1325" s="63"/>
      <c r="AR1325" s="63"/>
      <c r="AS1325" s="89"/>
      <c r="AT1325" s="89"/>
      <c r="AU1325" s="64"/>
      <c r="AV1325" s="89"/>
      <c r="AW1325" s="98" t="e">
        <f t="shared" si="822"/>
        <v>#REF!</v>
      </c>
      <c r="AX1325" s="98" t="e">
        <f t="shared" si="823"/>
        <v>#REF!</v>
      </c>
      <c r="AY1325" s="89"/>
      <c r="AZ1325" s="98" t="e">
        <f t="shared" si="824"/>
        <v>#REF!</v>
      </c>
      <c r="BA1325" s="98" t="e">
        <f t="shared" si="825"/>
        <v>#REF!</v>
      </c>
      <c r="BB1325" s="89"/>
      <c r="BC1325" s="98" t="e">
        <f t="shared" si="826"/>
        <v>#REF!</v>
      </c>
      <c r="BD1325" s="98" t="e">
        <f t="shared" si="827"/>
        <v>#REF!</v>
      </c>
      <c r="BE1325" s="89"/>
      <c r="BF1325" s="98" t="e">
        <f t="shared" si="828"/>
        <v>#REF!</v>
      </c>
      <c r="BG1325" s="98" t="e">
        <f t="shared" si="829"/>
        <v>#REF!</v>
      </c>
      <c r="BH1325" s="89"/>
      <c r="BI1325" s="98" t="e">
        <f t="shared" si="830"/>
        <v>#REF!</v>
      </c>
      <c r="BJ1325" s="98" t="e">
        <f t="shared" si="831"/>
        <v>#REF!</v>
      </c>
      <c r="BK1325" s="89"/>
      <c r="BL1325" s="98" t="str">
        <f t="shared" si="832"/>
        <v/>
      </c>
      <c r="BM1325" s="98" t="str">
        <f t="shared" si="833"/>
        <v/>
      </c>
      <c r="BN1325" s="89"/>
      <c r="BO1325" s="98" t="str">
        <f t="shared" si="834"/>
        <v/>
      </c>
      <c r="BP1325" s="98" t="str">
        <f t="shared" si="835"/>
        <v/>
      </c>
      <c r="BQ1325" s="89"/>
      <c r="BR1325" s="98" t="str">
        <f t="shared" si="836"/>
        <v/>
      </c>
      <c r="BS1325" s="98" t="str">
        <f t="shared" si="837"/>
        <v/>
      </c>
      <c r="BT1325" s="89"/>
      <c r="BU1325" s="98" t="str">
        <f t="shared" si="838"/>
        <v/>
      </c>
      <c r="BV1325" s="98" t="str">
        <f t="shared" si="839"/>
        <v/>
      </c>
      <c r="BW1325" s="89"/>
      <c r="BX1325" s="63"/>
    </row>
    <row r="1326" spans="1:76" s="59" customFormat="1" x14ac:dyDescent="0.25">
      <c r="A1326" s="83">
        <v>4</v>
      </c>
      <c r="B1326" s="109" t="str">
        <f t="shared" si="817"/>
        <v xml:space="preserve">: </v>
      </c>
      <c r="C1326" s="106"/>
      <c r="D1326" s="106"/>
      <c r="E1326" s="108"/>
      <c r="F1326" s="106"/>
      <c r="G1326" s="108"/>
      <c r="H1326" s="107"/>
      <c r="I1326" s="106"/>
      <c r="J1326" s="106"/>
      <c r="K1326" s="104"/>
      <c r="L1326" s="110"/>
      <c r="M1326" s="111"/>
      <c r="N1326" s="105"/>
      <c r="O1326" s="105"/>
      <c r="P1326" s="104"/>
      <c r="Q1326" s="440"/>
      <c r="R1326" s="440"/>
      <c r="S1326" s="64"/>
      <c r="T1326" s="103"/>
      <c r="U1326" s="101" t="str">
        <f t="shared" si="818"/>
        <v/>
      </c>
      <c r="V1326" s="102" t="str">
        <f t="shared" si="819"/>
        <v/>
      </c>
      <c r="W1326" s="101" t="str">
        <f t="shared" si="820"/>
        <v/>
      </c>
      <c r="X1326" s="100" t="str">
        <f t="shared" si="821"/>
        <v/>
      </c>
      <c r="Y1326" s="89"/>
      <c r="Z1326" s="89"/>
      <c r="AB1326" s="63"/>
      <c r="AR1326" s="63"/>
      <c r="AS1326" s="89"/>
      <c r="AT1326" s="89"/>
      <c r="AU1326" s="99"/>
      <c r="AV1326" s="89"/>
      <c r="AW1326" s="98" t="e">
        <f t="shared" si="822"/>
        <v>#REF!</v>
      </c>
      <c r="AX1326" s="98" t="e">
        <f t="shared" si="823"/>
        <v>#REF!</v>
      </c>
      <c r="AY1326" s="89"/>
      <c r="AZ1326" s="98" t="e">
        <f t="shared" si="824"/>
        <v>#REF!</v>
      </c>
      <c r="BA1326" s="98" t="e">
        <f t="shared" si="825"/>
        <v>#REF!</v>
      </c>
      <c r="BB1326" s="89"/>
      <c r="BC1326" s="98" t="e">
        <f t="shared" si="826"/>
        <v>#REF!</v>
      </c>
      <c r="BD1326" s="98" t="e">
        <f t="shared" si="827"/>
        <v>#REF!</v>
      </c>
      <c r="BE1326" s="89"/>
      <c r="BF1326" s="98" t="e">
        <f t="shared" si="828"/>
        <v>#REF!</v>
      </c>
      <c r="BG1326" s="98" t="e">
        <f t="shared" si="829"/>
        <v>#REF!</v>
      </c>
      <c r="BH1326" s="89"/>
      <c r="BI1326" s="98" t="e">
        <f t="shared" si="830"/>
        <v>#REF!</v>
      </c>
      <c r="BJ1326" s="98" t="e">
        <f t="shared" si="831"/>
        <v>#REF!</v>
      </c>
      <c r="BK1326" s="89"/>
      <c r="BL1326" s="98" t="str">
        <f t="shared" si="832"/>
        <v/>
      </c>
      <c r="BM1326" s="98" t="str">
        <f t="shared" si="833"/>
        <v/>
      </c>
      <c r="BN1326" s="89"/>
      <c r="BO1326" s="98" t="str">
        <f t="shared" si="834"/>
        <v/>
      </c>
      <c r="BP1326" s="98" t="str">
        <f t="shared" si="835"/>
        <v/>
      </c>
      <c r="BQ1326" s="89"/>
      <c r="BR1326" s="98" t="str">
        <f t="shared" si="836"/>
        <v/>
      </c>
      <c r="BS1326" s="98" t="str">
        <f t="shared" si="837"/>
        <v/>
      </c>
      <c r="BT1326" s="89"/>
      <c r="BU1326" s="98" t="str">
        <f t="shared" si="838"/>
        <v/>
      </c>
      <c r="BV1326" s="98" t="str">
        <f t="shared" si="839"/>
        <v/>
      </c>
      <c r="BW1326" s="89"/>
      <c r="BX1326" s="63"/>
    </row>
    <row r="1327" spans="1:76" s="59" customFormat="1" x14ac:dyDescent="0.25">
      <c r="A1327" s="83">
        <v>5</v>
      </c>
      <c r="B1327" s="109" t="str">
        <f t="shared" si="817"/>
        <v xml:space="preserve">: </v>
      </c>
      <c r="C1327" s="106"/>
      <c r="D1327" s="106"/>
      <c r="E1327" s="108"/>
      <c r="F1327" s="106"/>
      <c r="G1327" s="108"/>
      <c r="H1327" s="107"/>
      <c r="I1327" s="106"/>
      <c r="J1327" s="106"/>
      <c r="K1327" s="104"/>
      <c r="L1327" s="110"/>
      <c r="M1327" s="111"/>
      <c r="N1327" s="105"/>
      <c r="O1327" s="105"/>
      <c r="P1327" s="104"/>
      <c r="Q1327" s="440"/>
      <c r="R1327" s="440"/>
      <c r="S1327" s="64"/>
      <c r="T1327" s="103"/>
      <c r="U1327" s="101" t="str">
        <f t="shared" si="818"/>
        <v/>
      </c>
      <c r="V1327" s="102" t="str">
        <f t="shared" si="819"/>
        <v/>
      </c>
      <c r="W1327" s="101" t="str">
        <f t="shared" si="820"/>
        <v/>
      </c>
      <c r="X1327" s="100" t="str">
        <f t="shared" si="821"/>
        <v/>
      </c>
      <c r="Y1327" s="89"/>
      <c r="Z1327" s="89"/>
      <c r="AB1327" s="63"/>
      <c r="AR1327" s="63"/>
      <c r="AS1327" s="89"/>
      <c r="AT1327" s="89"/>
      <c r="AU1327" s="99"/>
      <c r="AV1327" s="89"/>
      <c r="AW1327" s="98" t="e">
        <f t="shared" si="822"/>
        <v>#REF!</v>
      </c>
      <c r="AX1327" s="98" t="e">
        <f t="shared" si="823"/>
        <v>#REF!</v>
      </c>
      <c r="AY1327" s="89"/>
      <c r="AZ1327" s="98" t="e">
        <f t="shared" si="824"/>
        <v>#REF!</v>
      </c>
      <c r="BA1327" s="98" t="e">
        <f t="shared" si="825"/>
        <v>#REF!</v>
      </c>
      <c r="BB1327" s="89"/>
      <c r="BC1327" s="98" t="e">
        <f t="shared" si="826"/>
        <v>#REF!</v>
      </c>
      <c r="BD1327" s="98" t="e">
        <f t="shared" si="827"/>
        <v>#REF!</v>
      </c>
      <c r="BE1327" s="89"/>
      <c r="BF1327" s="98" t="e">
        <f t="shared" si="828"/>
        <v>#REF!</v>
      </c>
      <c r="BG1327" s="98" t="e">
        <f t="shared" si="829"/>
        <v>#REF!</v>
      </c>
      <c r="BH1327" s="89"/>
      <c r="BI1327" s="98" t="e">
        <f t="shared" si="830"/>
        <v>#REF!</v>
      </c>
      <c r="BJ1327" s="98" t="e">
        <f t="shared" si="831"/>
        <v>#REF!</v>
      </c>
      <c r="BK1327" s="89"/>
      <c r="BL1327" s="98" t="str">
        <f t="shared" si="832"/>
        <v/>
      </c>
      <c r="BM1327" s="98" t="str">
        <f t="shared" si="833"/>
        <v/>
      </c>
      <c r="BN1327" s="89"/>
      <c r="BO1327" s="98" t="str">
        <f t="shared" si="834"/>
        <v/>
      </c>
      <c r="BP1327" s="98" t="str">
        <f t="shared" si="835"/>
        <v/>
      </c>
      <c r="BQ1327" s="89"/>
      <c r="BR1327" s="98" t="str">
        <f t="shared" si="836"/>
        <v/>
      </c>
      <c r="BS1327" s="98" t="str">
        <f t="shared" si="837"/>
        <v/>
      </c>
      <c r="BT1327" s="89"/>
      <c r="BU1327" s="98" t="str">
        <f t="shared" si="838"/>
        <v/>
      </c>
      <c r="BV1327" s="98" t="str">
        <f t="shared" si="839"/>
        <v/>
      </c>
      <c r="BW1327" s="89"/>
      <c r="BX1327" s="63"/>
    </row>
    <row r="1328" spans="1:76" s="59" customFormat="1" x14ac:dyDescent="0.25">
      <c r="A1328" s="83">
        <v>6</v>
      </c>
      <c r="B1328" s="109" t="str">
        <f t="shared" si="817"/>
        <v xml:space="preserve">: </v>
      </c>
      <c r="C1328" s="106"/>
      <c r="D1328" s="106"/>
      <c r="E1328" s="108"/>
      <c r="F1328" s="106"/>
      <c r="G1328" s="108"/>
      <c r="H1328" s="107"/>
      <c r="I1328" s="106"/>
      <c r="J1328" s="106"/>
      <c r="K1328" s="104"/>
      <c r="L1328" s="110"/>
      <c r="M1328" s="111"/>
      <c r="N1328" s="105"/>
      <c r="O1328" s="105"/>
      <c r="P1328" s="104"/>
      <c r="Q1328" s="440"/>
      <c r="R1328" s="440"/>
      <c r="S1328" s="64"/>
      <c r="T1328" s="103"/>
      <c r="U1328" s="101" t="str">
        <f t="shared" si="818"/>
        <v/>
      </c>
      <c r="V1328" s="102" t="str">
        <f t="shared" si="819"/>
        <v/>
      </c>
      <c r="W1328" s="101" t="str">
        <f t="shared" si="820"/>
        <v/>
      </c>
      <c r="X1328" s="100" t="str">
        <f t="shared" si="821"/>
        <v/>
      </c>
      <c r="Y1328" s="89"/>
      <c r="Z1328" s="89"/>
      <c r="AB1328" s="63"/>
      <c r="AR1328" s="63"/>
      <c r="AS1328" s="89"/>
      <c r="AT1328" s="89"/>
      <c r="AU1328" s="99"/>
      <c r="AV1328" s="89"/>
      <c r="AW1328" s="98" t="e">
        <f t="shared" si="822"/>
        <v>#REF!</v>
      </c>
      <c r="AX1328" s="98" t="e">
        <f t="shared" si="823"/>
        <v>#REF!</v>
      </c>
      <c r="AY1328" s="89"/>
      <c r="AZ1328" s="98" t="e">
        <f t="shared" si="824"/>
        <v>#REF!</v>
      </c>
      <c r="BA1328" s="98" t="e">
        <f t="shared" si="825"/>
        <v>#REF!</v>
      </c>
      <c r="BB1328" s="89"/>
      <c r="BC1328" s="98" t="e">
        <f t="shared" si="826"/>
        <v>#REF!</v>
      </c>
      <c r="BD1328" s="98" t="e">
        <f t="shared" si="827"/>
        <v>#REF!</v>
      </c>
      <c r="BE1328" s="89"/>
      <c r="BF1328" s="98" t="e">
        <f t="shared" si="828"/>
        <v>#REF!</v>
      </c>
      <c r="BG1328" s="98" t="e">
        <f t="shared" si="829"/>
        <v>#REF!</v>
      </c>
      <c r="BH1328" s="89"/>
      <c r="BI1328" s="98" t="e">
        <f t="shared" si="830"/>
        <v>#REF!</v>
      </c>
      <c r="BJ1328" s="98" t="e">
        <f t="shared" si="831"/>
        <v>#REF!</v>
      </c>
      <c r="BK1328" s="89"/>
      <c r="BL1328" s="98" t="str">
        <f t="shared" si="832"/>
        <v/>
      </c>
      <c r="BM1328" s="98" t="str">
        <f t="shared" si="833"/>
        <v/>
      </c>
      <c r="BN1328" s="89"/>
      <c r="BO1328" s="98" t="str">
        <f t="shared" si="834"/>
        <v/>
      </c>
      <c r="BP1328" s="98" t="str">
        <f t="shared" si="835"/>
        <v/>
      </c>
      <c r="BQ1328" s="89"/>
      <c r="BR1328" s="98" t="str">
        <f t="shared" si="836"/>
        <v/>
      </c>
      <c r="BS1328" s="98" t="str">
        <f t="shared" si="837"/>
        <v/>
      </c>
      <c r="BT1328" s="89"/>
      <c r="BU1328" s="98" t="str">
        <f t="shared" si="838"/>
        <v/>
      </c>
      <c r="BV1328" s="98" t="str">
        <f t="shared" si="839"/>
        <v/>
      </c>
      <c r="BW1328" s="89"/>
      <c r="BX1328" s="63"/>
    </row>
    <row r="1329" spans="1:76" s="59" customFormat="1" x14ac:dyDescent="0.25">
      <c r="A1329" s="83">
        <v>7</v>
      </c>
      <c r="B1329" s="109" t="str">
        <f t="shared" si="817"/>
        <v xml:space="preserve">: </v>
      </c>
      <c r="C1329" s="106"/>
      <c r="D1329" s="106"/>
      <c r="E1329" s="108"/>
      <c r="F1329" s="106"/>
      <c r="G1329" s="108"/>
      <c r="H1329" s="107"/>
      <c r="I1329" s="106"/>
      <c r="J1329" s="106"/>
      <c r="K1329" s="104"/>
      <c r="L1329" s="110"/>
      <c r="M1329" s="111"/>
      <c r="N1329" s="105"/>
      <c r="O1329" s="105"/>
      <c r="P1329" s="104"/>
      <c r="Q1329" s="440"/>
      <c r="R1329" s="440"/>
      <c r="S1329" s="64"/>
      <c r="T1329" s="103"/>
      <c r="U1329" s="101" t="str">
        <f t="shared" si="818"/>
        <v/>
      </c>
      <c r="V1329" s="102" t="str">
        <f t="shared" si="819"/>
        <v/>
      </c>
      <c r="W1329" s="101" t="str">
        <f t="shared" si="820"/>
        <v/>
      </c>
      <c r="X1329" s="100" t="str">
        <f t="shared" si="821"/>
        <v/>
      </c>
      <c r="Y1329" s="89"/>
      <c r="Z1329" s="89"/>
      <c r="AB1329" s="63"/>
      <c r="AR1329" s="63"/>
      <c r="AS1329" s="89"/>
      <c r="AT1329" s="89"/>
      <c r="AU1329" s="99"/>
      <c r="AV1329" s="89"/>
      <c r="AW1329" s="98" t="e">
        <f t="shared" si="822"/>
        <v>#REF!</v>
      </c>
      <c r="AX1329" s="98" t="e">
        <f t="shared" si="823"/>
        <v>#REF!</v>
      </c>
      <c r="AY1329" s="89"/>
      <c r="AZ1329" s="98" t="e">
        <f t="shared" si="824"/>
        <v>#REF!</v>
      </c>
      <c r="BA1329" s="98" t="e">
        <f t="shared" si="825"/>
        <v>#REF!</v>
      </c>
      <c r="BB1329" s="89"/>
      <c r="BC1329" s="98" t="e">
        <f t="shared" si="826"/>
        <v>#REF!</v>
      </c>
      <c r="BD1329" s="98" t="e">
        <f t="shared" si="827"/>
        <v>#REF!</v>
      </c>
      <c r="BE1329" s="89"/>
      <c r="BF1329" s="98" t="e">
        <f t="shared" si="828"/>
        <v>#REF!</v>
      </c>
      <c r="BG1329" s="98" t="e">
        <f t="shared" si="829"/>
        <v>#REF!</v>
      </c>
      <c r="BH1329" s="89"/>
      <c r="BI1329" s="98" t="e">
        <f t="shared" si="830"/>
        <v>#REF!</v>
      </c>
      <c r="BJ1329" s="98" t="e">
        <f t="shared" si="831"/>
        <v>#REF!</v>
      </c>
      <c r="BK1329" s="89"/>
      <c r="BL1329" s="98" t="str">
        <f t="shared" si="832"/>
        <v/>
      </c>
      <c r="BM1329" s="98" t="str">
        <f t="shared" si="833"/>
        <v/>
      </c>
      <c r="BN1329" s="89"/>
      <c r="BO1329" s="98" t="str">
        <f t="shared" si="834"/>
        <v/>
      </c>
      <c r="BP1329" s="98" t="str">
        <f t="shared" si="835"/>
        <v/>
      </c>
      <c r="BQ1329" s="89"/>
      <c r="BR1329" s="98" t="str">
        <f t="shared" si="836"/>
        <v/>
      </c>
      <c r="BS1329" s="98" t="str">
        <f t="shared" si="837"/>
        <v/>
      </c>
      <c r="BT1329" s="89"/>
      <c r="BU1329" s="98" t="str">
        <f t="shared" si="838"/>
        <v/>
      </c>
      <c r="BV1329" s="98" t="str">
        <f t="shared" si="839"/>
        <v/>
      </c>
      <c r="BW1329" s="89"/>
      <c r="BX1329" s="63"/>
    </row>
    <row r="1330" spans="1:76" s="59" customFormat="1" x14ac:dyDescent="0.25">
      <c r="A1330" s="83">
        <v>8</v>
      </c>
      <c r="B1330" s="109" t="str">
        <f t="shared" si="817"/>
        <v xml:space="preserve">: </v>
      </c>
      <c r="C1330" s="106"/>
      <c r="D1330" s="106"/>
      <c r="E1330" s="108"/>
      <c r="F1330" s="106"/>
      <c r="G1330" s="108"/>
      <c r="H1330" s="107"/>
      <c r="I1330" s="106"/>
      <c r="J1330" s="106"/>
      <c r="K1330" s="104"/>
      <c r="L1330" s="110"/>
      <c r="M1330" s="111"/>
      <c r="N1330" s="105"/>
      <c r="O1330" s="105"/>
      <c r="P1330" s="104"/>
      <c r="Q1330" s="440"/>
      <c r="R1330" s="440"/>
      <c r="S1330" s="64"/>
      <c r="T1330" s="103"/>
      <c r="U1330" s="101" t="str">
        <f t="shared" si="818"/>
        <v/>
      </c>
      <c r="V1330" s="102" t="str">
        <f t="shared" si="819"/>
        <v/>
      </c>
      <c r="W1330" s="101" t="str">
        <f t="shared" si="820"/>
        <v/>
      </c>
      <c r="X1330" s="100" t="str">
        <f t="shared" si="821"/>
        <v/>
      </c>
      <c r="Y1330" s="89"/>
      <c r="Z1330" s="89"/>
      <c r="AB1330" s="63"/>
      <c r="AR1330" s="63"/>
      <c r="AS1330" s="89"/>
      <c r="AT1330" s="89"/>
      <c r="AU1330" s="99"/>
      <c r="AV1330" s="89"/>
      <c r="AW1330" s="98" t="e">
        <f t="shared" si="822"/>
        <v>#REF!</v>
      </c>
      <c r="AX1330" s="98" t="e">
        <f t="shared" si="823"/>
        <v>#REF!</v>
      </c>
      <c r="AY1330" s="89"/>
      <c r="AZ1330" s="98" t="e">
        <f t="shared" si="824"/>
        <v>#REF!</v>
      </c>
      <c r="BA1330" s="98" t="e">
        <f t="shared" si="825"/>
        <v>#REF!</v>
      </c>
      <c r="BB1330" s="89"/>
      <c r="BC1330" s="98" t="e">
        <f t="shared" si="826"/>
        <v>#REF!</v>
      </c>
      <c r="BD1330" s="98" t="e">
        <f t="shared" si="827"/>
        <v>#REF!</v>
      </c>
      <c r="BE1330" s="89"/>
      <c r="BF1330" s="98" t="e">
        <f t="shared" si="828"/>
        <v>#REF!</v>
      </c>
      <c r="BG1330" s="98" t="e">
        <f t="shared" si="829"/>
        <v>#REF!</v>
      </c>
      <c r="BH1330" s="89"/>
      <c r="BI1330" s="98" t="e">
        <f t="shared" si="830"/>
        <v>#REF!</v>
      </c>
      <c r="BJ1330" s="98" t="e">
        <f t="shared" si="831"/>
        <v>#REF!</v>
      </c>
      <c r="BK1330" s="89"/>
      <c r="BL1330" s="98" t="str">
        <f t="shared" si="832"/>
        <v/>
      </c>
      <c r="BM1330" s="98" t="str">
        <f t="shared" si="833"/>
        <v/>
      </c>
      <c r="BN1330" s="89"/>
      <c r="BO1330" s="98" t="str">
        <f t="shared" si="834"/>
        <v/>
      </c>
      <c r="BP1330" s="98" t="str">
        <f t="shared" si="835"/>
        <v/>
      </c>
      <c r="BQ1330" s="89"/>
      <c r="BR1330" s="98" t="str">
        <f t="shared" si="836"/>
        <v/>
      </c>
      <c r="BS1330" s="98" t="str">
        <f t="shared" si="837"/>
        <v/>
      </c>
      <c r="BT1330" s="89"/>
      <c r="BU1330" s="98" t="str">
        <f t="shared" si="838"/>
        <v/>
      </c>
      <c r="BV1330" s="98" t="str">
        <f t="shared" si="839"/>
        <v/>
      </c>
      <c r="BW1330" s="89"/>
      <c r="BX1330" s="63"/>
    </row>
    <row r="1331" spans="1:76" s="59" customFormat="1" x14ac:dyDescent="0.25">
      <c r="A1331" s="83">
        <v>9</v>
      </c>
      <c r="B1331" s="109" t="str">
        <f t="shared" si="817"/>
        <v xml:space="preserve">: </v>
      </c>
      <c r="C1331" s="106"/>
      <c r="D1331" s="106"/>
      <c r="E1331" s="108"/>
      <c r="F1331" s="106"/>
      <c r="G1331" s="108"/>
      <c r="H1331" s="107"/>
      <c r="I1331" s="106"/>
      <c r="J1331" s="106"/>
      <c r="K1331" s="104"/>
      <c r="L1331" s="110"/>
      <c r="M1331" s="111"/>
      <c r="N1331" s="105"/>
      <c r="O1331" s="105"/>
      <c r="P1331" s="104"/>
      <c r="Q1331" s="440"/>
      <c r="R1331" s="440"/>
      <c r="S1331" s="64"/>
      <c r="T1331" s="103"/>
      <c r="U1331" s="101" t="str">
        <f t="shared" si="818"/>
        <v/>
      </c>
      <c r="V1331" s="102" t="str">
        <f t="shared" si="819"/>
        <v/>
      </c>
      <c r="W1331" s="101" t="str">
        <f t="shared" si="820"/>
        <v/>
      </c>
      <c r="X1331" s="100" t="str">
        <f t="shared" si="821"/>
        <v/>
      </c>
      <c r="Y1331" s="89"/>
      <c r="Z1331" s="89"/>
      <c r="AB1331" s="63"/>
      <c r="AR1331" s="63"/>
      <c r="AS1331" s="89"/>
      <c r="AT1331" s="89"/>
      <c r="AU1331" s="99"/>
      <c r="AV1331" s="89"/>
      <c r="AW1331" s="98" t="e">
        <f t="shared" si="822"/>
        <v>#REF!</v>
      </c>
      <c r="AX1331" s="98" t="e">
        <f t="shared" si="823"/>
        <v>#REF!</v>
      </c>
      <c r="AY1331" s="89"/>
      <c r="AZ1331" s="98" t="e">
        <f t="shared" si="824"/>
        <v>#REF!</v>
      </c>
      <c r="BA1331" s="98" t="e">
        <f t="shared" si="825"/>
        <v>#REF!</v>
      </c>
      <c r="BB1331" s="89"/>
      <c r="BC1331" s="98" t="e">
        <f t="shared" si="826"/>
        <v>#REF!</v>
      </c>
      <c r="BD1331" s="98" t="e">
        <f t="shared" si="827"/>
        <v>#REF!</v>
      </c>
      <c r="BE1331" s="89"/>
      <c r="BF1331" s="98" t="e">
        <f t="shared" si="828"/>
        <v>#REF!</v>
      </c>
      <c r="BG1331" s="98" t="e">
        <f t="shared" si="829"/>
        <v>#REF!</v>
      </c>
      <c r="BH1331" s="89"/>
      <c r="BI1331" s="98" t="e">
        <f t="shared" si="830"/>
        <v>#REF!</v>
      </c>
      <c r="BJ1331" s="98" t="e">
        <f t="shared" si="831"/>
        <v>#REF!</v>
      </c>
      <c r="BK1331" s="89"/>
      <c r="BL1331" s="98" t="str">
        <f t="shared" si="832"/>
        <v/>
      </c>
      <c r="BM1331" s="98" t="str">
        <f t="shared" si="833"/>
        <v/>
      </c>
      <c r="BN1331" s="89"/>
      <c r="BO1331" s="98" t="str">
        <f t="shared" si="834"/>
        <v/>
      </c>
      <c r="BP1331" s="98" t="str">
        <f t="shared" si="835"/>
        <v/>
      </c>
      <c r="BQ1331" s="89"/>
      <c r="BR1331" s="98" t="str">
        <f t="shared" si="836"/>
        <v/>
      </c>
      <c r="BS1331" s="98" t="str">
        <f t="shared" si="837"/>
        <v/>
      </c>
      <c r="BT1331" s="89"/>
      <c r="BU1331" s="98" t="str">
        <f t="shared" si="838"/>
        <v/>
      </c>
      <c r="BV1331" s="98" t="str">
        <f t="shared" si="839"/>
        <v/>
      </c>
      <c r="BW1331" s="89"/>
      <c r="BX1331" s="63"/>
    </row>
    <row r="1332" spans="1:76" s="59" customFormat="1" x14ac:dyDescent="0.25">
      <c r="A1332" s="83">
        <v>10</v>
      </c>
      <c r="B1332" s="109" t="str">
        <f t="shared" si="817"/>
        <v xml:space="preserve">: </v>
      </c>
      <c r="C1332" s="106"/>
      <c r="D1332" s="106"/>
      <c r="E1332" s="108"/>
      <c r="F1332" s="106"/>
      <c r="G1332" s="108"/>
      <c r="H1332" s="107"/>
      <c r="I1332" s="106"/>
      <c r="J1332" s="106"/>
      <c r="K1332" s="104"/>
      <c r="L1332" s="110"/>
      <c r="M1332" s="111"/>
      <c r="N1332" s="105"/>
      <c r="O1332" s="105"/>
      <c r="P1332" s="104"/>
      <c r="Q1332" s="440"/>
      <c r="R1332" s="440"/>
      <c r="S1332" s="64"/>
      <c r="T1332" s="103"/>
      <c r="U1332" s="101" t="str">
        <f t="shared" si="818"/>
        <v/>
      </c>
      <c r="V1332" s="102" t="str">
        <f t="shared" si="819"/>
        <v/>
      </c>
      <c r="W1332" s="101" t="str">
        <f t="shared" si="820"/>
        <v/>
      </c>
      <c r="X1332" s="100" t="str">
        <f t="shared" si="821"/>
        <v/>
      </c>
      <c r="Y1332" s="89"/>
      <c r="Z1332" s="89"/>
      <c r="AB1332" s="63"/>
      <c r="AR1332" s="63"/>
      <c r="AS1332" s="89"/>
      <c r="AT1332" s="89"/>
      <c r="AU1332" s="99"/>
      <c r="AV1332" s="89"/>
      <c r="AW1332" s="98" t="e">
        <f t="shared" si="822"/>
        <v>#REF!</v>
      </c>
      <c r="AX1332" s="98" t="e">
        <f t="shared" si="823"/>
        <v>#REF!</v>
      </c>
      <c r="AY1332" s="89"/>
      <c r="AZ1332" s="98" t="e">
        <f t="shared" si="824"/>
        <v>#REF!</v>
      </c>
      <c r="BA1332" s="98" t="e">
        <f t="shared" si="825"/>
        <v>#REF!</v>
      </c>
      <c r="BB1332" s="89"/>
      <c r="BC1332" s="98" t="e">
        <f t="shared" si="826"/>
        <v>#REF!</v>
      </c>
      <c r="BD1332" s="98" t="e">
        <f t="shared" si="827"/>
        <v>#REF!</v>
      </c>
      <c r="BE1332" s="89"/>
      <c r="BF1332" s="98" t="e">
        <f t="shared" si="828"/>
        <v>#REF!</v>
      </c>
      <c r="BG1332" s="98" t="e">
        <f t="shared" si="829"/>
        <v>#REF!</v>
      </c>
      <c r="BH1332" s="89"/>
      <c r="BI1332" s="98" t="e">
        <f t="shared" si="830"/>
        <v>#REF!</v>
      </c>
      <c r="BJ1332" s="98" t="e">
        <f t="shared" si="831"/>
        <v>#REF!</v>
      </c>
      <c r="BK1332" s="89"/>
      <c r="BL1332" s="98" t="str">
        <f t="shared" si="832"/>
        <v/>
      </c>
      <c r="BM1332" s="98" t="str">
        <f t="shared" si="833"/>
        <v/>
      </c>
      <c r="BN1332" s="89"/>
      <c r="BO1332" s="98" t="str">
        <f t="shared" si="834"/>
        <v/>
      </c>
      <c r="BP1332" s="98" t="str">
        <f t="shared" si="835"/>
        <v/>
      </c>
      <c r="BQ1332" s="89"/>
      <c r="BR1332" s="98" t="str">
        <f t="shared" si="836"/>
        <v/>
      </c>
      <c r="BS1332" s="98" t="str">
        <f t="shared" si="837"/>
        <v/>
      </c>
      <c r="BT1332" s="89"/>
      <c r="BU1332" s="98" t="str">
        <f t="shared" si="838"/>
        <v/>
      </c>
      <c r="BV1332" s="98" t="str">
        <f t="shared" si="839"/>
        <v/>
      </c>
      <c r="BW1332" s="89"/>
      <c r="BX1332" s="63"/>
    </row>
    <row r="1333" spans="1:76" s="59" customFormat="1" x14ac:dyDescent="0.25">
      <c r="A1333" s="83">
        <v>11</v>
      </c>
      <c r="B1333" s="109" t="str">
        <f t="shared" si="817"/>
        <v xml:space="preserve">: </v>
      </c>
      <c r="C1333" s="106"/>
      <c r="D1333" s="106"/>
      <c r="E1333" s="108"/>
      <c r="F1333" s="106"/>
      <c r="G1333" s="108"/>
      <c r="H1333" s="107"/>
      <c r="I1333" s="106"/>
      <c r="J1333" s="106"/>
      <c r="K1333" s="104"/>
      <c r="L1333" s="110"/>
      <c r="M1333" s="111"/>
      <c r="N1333" s="105"/>
      <c r="O1333" s="105"/>
      <c r="P1333" s="104"/>
      <c r="Q1333" s="440"/>
      <c r="R1333" s="440"/>
      <c r="S1333" s="64"/>
      <c r="T1333" s="103"/>
      <c r="U1333" s="101" t="str">
        <f t="shared" si="818"/>
        <v/>
      </c>
      <c r="V1333" s="102" t="str">
        <f t="shared" si="819"/>
        <v/>
      </c>
      <c r="W1333" s="101" t="str">
        <f t="shared" si="820"/>
        <v/>
      </c>
      <c r="X1333" s="100" t="str">
        <f t="shared" si="821"/>
        <v/>
      </c>
      <c r="Y1333" s="89"/>
      <c r="Z1333" s="89"/>
      <c r="AB1333" s="63"/>
      <c r="AR1333" s="63"/>
      <c r="AS1333" s="89"/>
      <c r="AT1333" s="89"/>
      <c r="AU1333" s="99"/>
      <c r="AV1333" s="89"/>
      <c r="AW1333" s="98" t="e">
        <f t="shared" si="822"/>
        <v>#REF!</v>
      </c>
      <c r="AX1333" s="98" t="e">
        <f t="shared" si="823"/>
        <v>#REF!</v>
      </c>
      <c r="AY1333" s="89"/>
      <c r="AZ1333" s="98" t="e">
        <f t="shared" si="824"/>
        <v>#REF!</v>
      </c>
      <c r="BA1333" s="98" t="e">
        <f t="shared" si="825"/>
        <v>#REF!</v>
      </c>
      <c r="BB1333" s="89"/>
      <c r="BC1333" s="98" t="e">
        <f t="shared" si="826"/>
        <v>#REF!</v>
      </c>
      <c r="BD1333" s="98" t="e">
        <f t="shared" si="827"/>
        <v>#REF!</v>
      </c>
      <c r="BE1333" s="89"/>
      <c r="BF1333" s="98" t="e">
        <f t="shared" si="828"/>
        <v>#REF!</v>
      </c>
      <c r="BG1333" s="98" t="e">
        <f t="shared" si="829"/>
        <v>#REF!</v>
      </c>
      <c r="BH1333" s="89"/>
      <c r="BI1333" s="98" t="e">
        <f t="shared" si="830"/>
        <v>#REF!</v>
      </c>
      <c r="BJ1333" s="98" t="e">
        <f t="shared" si="831"/>
        <v>#REF!</v>
      </c>
      <c r="BK1333" s="89"/>
      <c r="BL1333" s="98" t="str">
        <f t="shared" si="832"/>
        <v/>
      </c>
      <c r="BM1333" s="98" t="str">
        <f t="shared" si="833"/>
        <v/>
      </c>
      <c r="BN1333" s="89"/>
      <c r="BO1333" s="98" t="str">
        <f t="shared" si="834"/>
        <v/>
      </c>
      <c r="BP1333" s="98" t="str">
        <f t="shared" si="835"/>
        <v/>
      </c>
      <c r="BQ1333" s="89"/>
      <c r="BR1333" s="98" t="str">
        <f t="shared" si="836"/>
        <v/>
      </c>
      <c r="BS1333" s="98" t="str">
        <f t="shared" si="837"/>
        <v/>
      </c>
      <c r="BT1333" s="89"/>
      <c r="BU1333" s="98" t="str">
        <f t="shared" si="838"/>
        <v/>
      </c>
      <c r="BV1333" s="98" t="str">
        <f t="shared" si="839"/>
        <v/>
      </c>
      <c r="BW1333" s="89"/>
      <c r="BX1333" s="63"/>
    </row>
    <row r="1334" spans="1:76" s="59" customFormat="1" x14ac:dyDescent="0.25">
      <c r="A1334" s="83">
        <v>12</v>
      </c>
      <c r="B1334" s="109" t="str">
        <f t="shared" si="817"/>
        <v xml:space="preserve">: </v>
      </c>
      <c r="C1334" s="106"/>
      <c r="D1334" s="106"/>
      <c r="E1334" s="108"/>
      <c r="F1334" s="106"/>
      <c r="G1334" s="108"/>
      <c r="H1334" s="107"/>
      <c r="I1334" s="106"/>
      <c r="J1334" s="106"/>
      <c r="K1334" s="104"/>
      <c r="L1334" s="110"/>
      <c r="M1334" s="111"/>
      <c r="N1334" s="105"/>
      <c r="O1334" s="105"/>
      <c r="P1334" s="104"/>
      <c r="Q1334" s="440"/>
      <c r="R1334" s="440"/>
      <c r="S1334" s="64"/>
      <c r="T1334" s="103"/>
      <c r="U1334" s="101" t="str">
        <f t="shared" si="818"/>
        <v/>
      </c>
      <c r="V1334" s="102" t="str">
        <f t="shared" si="819"/>
        <v/>
      </c>
      <c r="W1334" s="101" t="str">
        <f t="shared" si="820"/>
        <v/>
      </c>
      <c r="X1334" s="100" t="str">
        <f t="shared" si="821"/>
        <v/>
      </c>
      <c r="Y1334" s="89"/>
      <c r="Z1334" s="89"/>
      <c r="AB1334" s="63"/>
      <c r="AR1334" s="63"/>
      <c r="AS1334" s="89"/>
      <c r="AT1334" s="89"/>
      <c r="AU1334" s="99"/>
      <c r="AV1334" s="89"/>
      <c r="AW1334" s="98" t="e">
        <f t="shared" si="822"/>
        <v>#REF!</v>
      </c>
      <c r="AX1334" s="98" t="e">
        <f t="shared" si="823"/>
        <v>#REF!</v>
      </c>
      <c r="AY1334" s="89"/>
      <c r="AZ1334" s="98" t="e">
        <f t="shared" si="824"/>
        <v>#REF!</v>
      </c>
      <c r="BA1334" s="98" t="e">
        <f t="shared" si="825"/>
        <v>#REF!</v>
      </c>
      <c r="BB1334" s="89"/>
      <c r="BC1334" s="98" t="e">
        <f t="shared" si="826"/>
        <v>#REF!</v>
      </c>
      <c r="BD1334" s="98" t="e">
        <f t="shared" si="827"/>
        <v>#REF!</v>
      </c>
      <c r="BE1334" s="89"/>
      <c r="BF1334" s="98" t="e">
        <f t="shared" si="828"/>
        <v>#REF!</v>
      </c>
      <c r="BG1334" s="98" t="e">
        <f t="shared" si="829"/>
        <v>#REF!</v>
      </c>
      <c r="BH1334" s="89"/>
      <c r="BI1334" s="98" t="e">
        <f t="shared" si="830"/>
        <v>#REF!</v>
      </c>
      <c r="BJ1334" s="98" t="e">
        <f t="shared" si="831"/>
        <v>#REF!</v>
      </c>
      <c r="BK1334" s="89"/>
      <c r="BL1334" s="98" t="str">
        <f t="shared" si="832"/>
        <v/>
      </c>
      <c r="BM1334" s="98" t="str">
        <f t="shared" si="833"/>
        <v/>
      </c>
      <c r="BN1334" s="89"/>
      <c r="BO1334" s="98" t="str">
        <f t="shared" si="834"/>
        <v/>
      </c>
      <c r="BP1334" s="98" t="str">
        <f t="shared" si="835"/>
        <v/>
      </c>
      <c r="BQ1334" s="89"/>
      <c r="BR1334" s="98" t="str">
        <f t="shared" si="836"/>
        <v/>
      </c>
      <c r="BS1334" s="98" t="str">
        <f t="shared" si="837"/>
        <v/>
      </c>
      <c r="BT1334" s="89"/>
      <c r="BU1334" s="98" t="str">
        <f t="shared" si="838"/>
        <v/>
      </c>
      <c r="BV1334" s="98" t="str">
        <f t="shared" si="839"/>
        <v/>
      </c>
      <c r="BW1334" s="89"/>
      <c r="BX1334" s="63"/>
    </row>
    <row r="1335" spans="1:76" s="59" customFormat="1" x14ac:dyDescent="0.25">
      <c r="A1335" s="83">
        <v>13</v>
      </c>
      <c r="B1335" s="109" t="str">
        <f t="shared" si="817"/>
        <v xml:space="preserve">: </v>
      </c>
      <c r="C1335" s="106"/>
      <c r="D1335" s="106"/>
      <c r="E1335" s="108"/>
      <c r="F1335" s="106"/>
      <c r="G1335" s="108"/>
      <c r="H1335" s="107"/>
      <c r="I1335" s="106"/>
      <c r="J1335" s="106"/>
      <c r="K1335" s="104"/>
      <c r="L1335" s="110"/>
      <c r="M1335" s="104"/>
      <c r="N1335" s="105"/>
      <c r="O1335" s="105"/>
      <c r="P1335" s="104"/>
      <c r="Q1335" s="440"/>
      <c r="R1335" s="440"/>
      <c r="S1335" s="64"/>
      <c r="T1335" s="103"/>
      <c r="U1335" s="101" t="str">
        <f t="shared" si="818"/>
        <v/>
      </c>
      <c r="V1335" s="102" t="str">
        <f t="shared" si="819"/>
        <v/>
      </c>
      <c r="W1335" s="101" t="str">
        <f t="shared" si="820"/>
        <v/>
      </c>
      <c r="X1335" s="100" t="str">
        <f t="shared" si="821"/>
        <v/>
      </c>
      <c r="Y1335" s="89"/>
      <c r="Z1335" s="89"/>
      <c r="AB1335" s="63"/>
      <c r="AR1335" s="63"/>
      <c r="AS1335" s="89"/>
      <c r="AT1335" s="89"/>
      <c r="AU1335" s="99"/>
      <c r="AV1335" s="89"/>
      <c r="AW1335" s="98" t="e">
        <f t="shared" si="822"/>
        <v>#REF!</v>
      </c>
      <c r="AX1335" s="98" t="e">
        <f t="shared" si="823"/>
        <v>#REF!</v>
      </c>
      <c r="AY1335" s="89"/>
      <c r="AZ1335" s="98" t="e">
        <f t="shared" si="824"/>
        <v>#REF!</v>
      </c>
      <c r="BA1335" s="98" t="e">
        <f t="shared" si="825"/>
        <v>#REF!</v>
      </c>
      <c r="BB1335" s="89"/>
      <c r="BC1335" s="98" t="e">
        <f t="shared" si="826"/>
        <v>#REF!</v>
      </c>
      <c r="BD1335" s="98" t="e">
        <f t="shared" si="827"/>
        <v>#REF!</v>
      </c>
      <c r="BE1335" s="89"/>
      <c r="BF1335" s="98" t="e">
        <f t="shared" si="828"/>
        <v>#REF!</v>
      </c>
      <c r="BG1335" s="98" t="e">
        <f t="shared" si="829"/>
        <v>#REF!</v>
      </c>
      <c r="BH1335" s="89"/>
      <c r="BI1335" s="98" t="e">
        <f t="shared" si="830"/>
        <v>#REF!</v>
      </c>
      <c r="BJ1335" s="98" t="e">
        <f t="shared" si="831"/>
        <v>#REF!</v>
      </c>
      <c r="BK1335" s="89"/>
      <c r="BL1335" s="98" t="str">
        <f t="shared" si="832"/>
        <v/>
      </c>
      <c r="BM1335" s="98" t="str">
        <f t="shared" si="833"/>
        <v/>
      </c>
      <c r="BN1335" s="89"/>
      <c r="BO1335" s="98" t="str">
        <f t="shared" si="834"/>
        <v/>
      </c>
      <c r="BP1335" s="98" t="str">
        <f t="shared" si="835"/>
        <v/>
      </c>
      <c r="BQ1335" s="89"/>
      <c r="BR1335" s="98" t="str">
        <f t="shared" si="836"/>
        <v/>
      </c>
      <c r="BS1335" s="98" t="str">
        <f t="shared" si="837"/>
        <v/>
      </c>
      <c r="BT1335" s="89"/>
      <c r="BU1335" s="98" t="str">
        <f t="shared" si="838"/>
        <v/>
      </c>
      <c r="BV1335" s="98" t="str">
        <f t="shared" si="839"/>
        <v/>
      </c>
      <c r="BW1335" s="89"/>
      <c r="BX1335" s="63"/>
    </row>
    <row r="1336" spans="1:76" s="59" customFormat="1" x14ac:dyDescent="0.25">
      <c r="A1336" s="83">
        <v>14</v>
      </c>
      <c r="B1336" s="109" t="str">
        <f t="shared" si="817"/>
        <v xml:space="preserve">: </v>
      </c>
      <c r="C1336" s="106"/>
      <c r="D1336" s="106"/>
      <c r="E1336" s="108"/>
      <c r="F1336" s="106"/>
      <c r="G1336" s="108"/>
      <c r="H1336" s="107"/>
      <c r="I1336" s="106"/>
      <c r="J1336" s="106"/>
      <c r="K1336" s="104"/>
      <c r="L1336" s="110"/>
      <c r="M1336" s="104"/>
      <c r="N1336" s="105"/>
      <c r="O1336" s="105"/>
      <c r="P1336" s="104"/>
      <c r="Q1336" s="440"/>
      <c r="R1336" s="440"/>
      <c r="S1336" s="64"/>
      <c r="T1336" s="103"/>
      <c r="U1336" s="101" t="str">
        <f t="shared" si="818"/>
        <v/>
      </c>
      <c r="V1336" s="102" t="str">
        <f t="shared" si="819"/>
        <v/>
      </c>
      <c r="W1336" s="101" t="str">
        <f t="shared" si="820"/>
        <v/>
      </c>
      <c r="X1336" s="100" t="str">
        <f t="shared" si="821"/>
        <v/>
      </c>
      <c r="Y1336" s="89"/>
      <c r="Z1336" s="89"/>
      <c r="AB1336" s="63"/>
      <c r="AR1336" s="63"/>
      <c r="AS1336" s="89"/>
      <c r="AT1336" s="89"/>
      <c r="AU1336" s="99"/>
      <c r="AV1336" s="89"/>
      <c r="AW1336" s="98" t="e">
        <f t="shared" si="822"/>
        <v>#REF!</v>
      </c>
      <c r="AX1336" s="98" t="e">
        <f t="shared" si="823"/>
        <v>#REF!</v>
      </c>
      <c r="AY1336" s="89"/>
      <c r="AZ1336" s="98" t="e">
        <f t="shared" si="824"/>
        <v>#REF!</v>
      </c>
      <c r="BA1336" s="98" t="e">
        <f t="shared" si="825"/>
        <v>#REF!</v>
      </c>
      <c r="BB1336" s="89"/>
      <c r="BC1336" s="98" t="e">
        <f t="shared" si="826"/>
        <v>#REF!</v>
      </c>
      <c r="BD1336" s="98" t="e">
        <f t="shared" si="827"/>
        <v>#REF!</v>
      </c>
      <c r="BE1336" s="89"/>
      <c r="BF1336" s="98" t="e">
        <f t="shared" si="828"/>
        <v>#REF!</v>
      </c>
      <c r="BG1336" s="98" t="e">
        <f t="shared" si="829"/>
        <v>#REF!</v>
      </c>
      <c r="BH1336" s="89"/>
      <c r="BI1336" s="98" t="e">
        <f t="shared" si="830"/>
        <v>#REF!</v>
      </c>
      <c r="BJ1336" s="98" t="e">
        <f t="shared" si="831"/>
        <v>#REF!</v>
      </c>
      <c r="BK1336" s="89"/>
      <c r="BL1336" s="98" t="str">
        <f t="shared" si="832"/>
        <v/>
      </c>
      <c r="BM1336" s="98" t="str">
        <f t="shared" si="833"/>
        <v/>
      </c>
      <c r="BN1336" s="89"/>
      <c r="BO1336" s="98" t="str">
        <f t="shared" si="834"/>
        <v/>
      </c>
      <c r="BP1336" s="98" t="str">
        <f t="shared" si="835"/>
        <v/>
      </c>
      <c r="BQ1336" s="89"/>
      <c r="BR1336" s="98" t="str">
        <f t="shared" si="836"/>
        <v/>
      </c>
      <c r="BS1336" s="98" t="str">
        <f t="shared" si="837"/>
        <v/>
      </c>
      <c r="BT1336" s="89"/>
      <c r="BU1336" s="98" t="str">
        <f t="shared" si="838"/>
        <v/>
      </c>
      <c r="BV1336" s="98" t="str">
        <f t="shared" si="839"/>
        <v/>
      </c>
      <c r="BW1336" s="89"/>
      <c r="BX1336" s="63"/>
    </row>
    <row r="1337" spans="1:76" s="59" customFormat="1" x14ac:dyDescent="0.25">
      <c r="A1337" s="83">
        <v>15</v>
      </c>
      <c r="B1337" s="109" t="str">
        <f t="shared" si="817"/>
        <v xml:space="preserve">: </v>
      </c>
      <c r="C1337" s="106"/>
      <c r="D1337" s="106"/>
      <c r="E1337" s="108"/>
      <c r="F1337" s="106"/>
      <c r="G1337" s="108"/>
      <c r="H1337" s="107"/>
      <c r="I1337" s="106"/>
      <c r="J1337" s="106"/>
      <c r="K1337" s="104"/>
      <c r="L1337" s="110"/>
      <c r="M1337" s="104"/>
      <c r="N1337" s="105"/>
      <c r="O1337" s="105"/>
      <c r="P1337" s="104"/>
      <c r="Q1337" s="440"/>
      <c r="R1337" s="440"/>
      <c r="S1337" s="64"/>
      <c r="T1337" s="103"/>
      <c r="U1337" s="101" t="str">
        <f t="shared" si="818"/>
        <v/>
      </c>
      <c r="V1337" s="102" t="str">
        <f t="shared" si="819"/>
        <v/>
      </c>
      <c r="W1337" s="101" t="str">
        <f t="shared" si="820"/>
        <v/>
      </c>
      <c r="X1337" s="100" t="str">
        <f t="shared" si="821"/>
        <v/>
      </c>
      <c r="Y1337" s="89"/>
      <c r="Z1337" s="89"/>
      <c r="AB1337" s="63"/>
      <c r="AR1337" s="63"/>
      <c r="AS1337" s="89"/>
      <c r="AT1337" s="89"/>
      <c r="AU1337" s="99"/>
      <c r="AV1337" s="89"/>
      <c r="AW1337" s="98" t="e">
        <f t="shared" si="822"/>
        <v>#REF!</v>
      </c>
      <c r="AX1337" s="98" t="e">
        <f t="shared" si="823"/>
        <v>#REF!</v>
      </c>
      <c r="AY1337" s="89"/>
      <c r="AZ1337" s="98" t="e">
        <f t="shared" si="824"/>
        <v>#REF!</v>
      </c>
      <c r="BA1337" s="98" t="e">
        <f t="shared" si="825"/>
        <v>#REF!</v>
      </c>
      <c r="BB1337" s="89"/>
      <c r="BC1337" s="98" t="e">
        <f t="shared" si="826"/>
        <v>#REF!</v>
      </c>
      <c r="BD1337" s="98" t="e">
        <f t="shared" si="827"/>
        <v>#REF!</v>
      </c>
      <c r="BE1337" s="89"/>
      <c r="BF1337" s="98" t="e">
        <f t="shared" si="828"/>
        <v>#REF!</v>
      </c>
      <c r="BG1337" s="98" t="e">
        <f t="shared" si="829"/>
        <v>#REF!</v>
      </c>
      <c r="BH1337" s="89"/>
      <c r="BI1337" s="98" t="e">
        <f t="shared" si="830"/>
        <v>#REF!</v>
      </c>
      <c r="BJ1337" s="98" t="e">
        <f t="shared" si="831"/>
        <v>#REF!</v>
      </c>
      <c r="BK1337" s="89"/>
      <c r="BL1337" s="98" t="str">
        <f t="shared" si="832"/>
        <v/>
      </c>
      <c r="BM1337" s="98" t="str">
        <f t="shared" si="833"/>
        <v/>
      </c>
      <c r="BN1337" s="89"/>
      <c r="BO1337" s="98" t="str">
        <f t="shared" si="834"/>
        <v/>
      </c>
      <c r="BP1337" s="98" t="str">
        <f t="shared" si="835"/>
        <v/>
      </c>
      <c r="BQ1337" s="89"/>
      <c r="BR1337" s="98" t="str">
        <f t="shared" si="836"/>
        <v/>
      </c>
      <c r="BS1337" s="98" t="str">
        <f t="shared" si="837"/>
        <v/>
      </c>
      <c r="BT1337" s="89"/>
      <c r="BU1337" s="98" t="str">
        <f t="shared" si="838"/>
        <v/>
      </c>
      <c r="BV1337" s="98" t="str">
        <f t="shared" si="839"/>
        <v/>
      </c>
      <c r="BW1337" s="89"/>
      <c r="BX1337" s="63"/>
    </row>
    <row r="1338" spans="1:76" s="59" customFormat="1" x14ac:dyDescent="0.25">
      <c r="A1338" s="83">
        <v>16</v>
      </c>
      <c r="B1338" s="109" t="str">
        <f t="shared" si="817"/>
        <v xml:space="preserve">: </v>
      </c>
      <c r="C1338" s="106"/>
      <c r="D1338" s="106"/>
      <c r="E1338" s="108"/>
      <c r="F1338" s="106"/>
      <c r="G1338" s="108"/>
      <c r="H1338" s="107"/>
      <c r="I1338" s="106"/>
      <c r="J1338" s="106"/>
      <c r="K1338" s="104"/>
      <c r="L1338" s="110"/>
      <c r="M1338" s="104"/>
      <c r="N1338" s="105"/>
      <c r="O1338" s="105"/>
      <c r="P1338" s="104"/>
      <c r="Q1338" s="440"/>
      <c r="R1338" s="440"/>
      <c r="S1338" s="64"/>
      <c r="T1338" s="103"/>
      <c r="U1338" s="101" t="str">
        <f t="shared" si="818"/>
        <v/>
      </c>
      <c r="V1338" s="102" t="str">
        <f t="shared" si="819"/>
        <v/>
      </c>
      <c r="W1338" s="101" t="str">
        <f t="shared" si="820"/>
        <v/>
      </c>
      <c r="X1338" s="100" t="str">
        <f t="shared" si="821"/>
        <v/>
      </c>
      <c r="Y1338" s="89"/>
      <c r="Z1338" s="89"/>
      <c r="AB1338" s="63"/>
      <c r="AR1338" s="63"/>
      <c r="AS1338" s="89"/>
      <c r="AT1338" s="89"/>
      <c r="AU1338" s="99"/>
      <c r="AV1338" s="89"/>
      <c r="AW1338" s="98" t="e">
        <f t="shared" si="822"/>
        <v>#REF!</v>
      </c>
      <c r="AX1338" s="98" t="e">
        <f t="shared" si="823"/>
        <v>#REF!</v>
      </c>
      <c r="AY1338" s="89"/>
      <c r="AZ1338" s="98" t="e">
        <f t="shared" si="824"/>
        <v>#REF!</v>
      </c>
      <c r="BA1338" s="98" t="e">
        <f t="shared" si="825"/>
        <v>#REF!</v>
      </c>
      <c r="BB1338" s="89"/>
      <c r="BC1338" s="98" t="e">
        <f t="shared" si="826"/>
        <v>#REF!</v>
      </c>
      <c r="BD1338" s="98" t="e">
        <f t="shared" si="827"/>
        <v>#REF!</v>
      </c>
      <c r="BE1338" s="89"/>
      <c r="BF1338" s="98" t="e">
        <f t="shared" si="828"/>
        <v>#REF!</v>
      </c>
      <c r="BG1338" s="98" t="e">
        <f t="shared" si="829"/>
        <v>#REF!</v>
      </c>
      <c r="BH1338" s="89"/>
      <c r="BI1338" s="98" t="e">
        <f t="shared" si="830"/>
        <v>#REF!</v>
      </c>
      <c r="BJ1338" s="98" t="e">
        <f t="shared" si="831"/>
        <v>#REF!</v>
      </c>
      <c r="BK1338" s="89"/>
      <c r="BL1338" s="98" t="str">
        <f t="shared" si="832"/>
        <v/>
      </c>
      <c r="BM1338" s="98" t="str">
        <f t="shared" si="833"/>
        <v/>
      </c>
      <c r="BN1338" s="89"/>
      <c r="BO1338" s="98" t="str">
        <f t="shared" si="834"/>
        <v/>
      </c>
      <c r="BP1338" s="98" t="str">
        <f t="shared" si="835"/>
        <v/>
      </c>
      <c r="BQ1338" s="89"/>
      <c r="BR1338" s="98" t="str">
        <f t="shared" si="836"/>
        <v/>
      </c>
      <c r="BS1338" s="98" t="str">
        <f t="shared" si="837"/>
        <v/>
      </c>
      <c r="BT1338" s="89"/>
      <c r="BU1338" s="98" t="str">
        <f t="shared" si="838"/>
        <v/>
      </c>
      <c r="BV1338" s="98" t="str">
        <f t="shared" si="839"/>
        <v/>
      </c>
      <c r="BW1338" s="89"/>
      <c r="BX1338" s="63"/>
    </row>
    <row r="1339" spans="1:76" s="59" customFormat="1" x14ac:dyDescent="0.25">
      <c r="A1339" s="83">
        <v>17</v>
      </c>
      <c r="B1339" s="109" t="str">
        <f t="shared" si="817"/>
        <v xml:space="preserve">: </v>
      </c>
      <c r="C1339" s="106"/>
      <c r="D1339" s="106"/>
      <c r="E1339" s="108"/>
      <c r="F1339" s="106"/>
      <c r="G1339" s="108"/>
      <c r="H1339" s="107"/>
      <c r="I1339" s="106"/>
      <c r="J1339" s="106"/>
      <c r="K1339" s="104"/>
      <c r="L1339" s="110"/>
      <c r="M1339" s="104"/>
      <c r="N1339" s="105"/>
      <c r="O1339" s="105"/>
      <c r="P1339" s="104"/>
      <c r="Q1339" s="440"/>
      <c r="R1339" s="440"/>
      <c r="S1339" s="64"/>
      <c r="T1339" s="103"/>
      <c r="U1339" s="101" t="str">
        <f t="shared" si="818"/>
        <v/>
      </c>
      <c r="V1339" s="102" t="str">
        <f t="shared" si="819"/>
        <v/>
      </c>
      <c r="W1339" s="101" t="str">
        <f t="shared" si="820"/>
        <v/>
      </c>
      <c r="X1339" s="100" t="str">
        <f t="shared" si="821"/>
        <v/>
      </c>
      <c r="Y1339" s="89"/>
      <c r="Z1339" s="89"/>
      <c r="AB1339" s="63"/>
      <c r="AR1339" s="63"/>
      <c r="AS1339" s="89"/>
      <c r="AT1339" s="89"/>
      <c r="AU1339" s="99"/>
      <c r="AV1339" s="89"/>
      <c r="AW1339" s="98" t="e">
        <f t="shared" si="822"/>
        <v>#REF!</v>
      </c>
      <c r="AX1339" s="98" t="e">
        <f t="shared" si="823"/>
        <v>#REF!</v>
      </c>
      <c r="AY1339" s="89"/>
      <c r="AZ1339" s="98" t="e">
        <f t="shared" si="824"/>
        <v>#REF!</v>
      </c>
      <c r="BA1339" s="98" t="e">
        <f t="shared" si="825"/>
        <v>#REF!</v>
      </c>
      <c r="BB1339" s="89"/>
      <c r="BC1339" s="98" t="e">
        <f t="shared" si="826"/>
        <v>#REF!</v>
      </c>
      <c r="BD1339" s="98" t="e">
        <f t="shared" si="827"/>
        <v>#REF!</v>
      </c>
      <c r="BE1339" s="89"/>
      <c r="BF1339" s="98" t="e">
        <f t="shared" si="828"/>
        <v>#REF!</v>
      </c>
      <c r="BG1339" s="98" t="e">
        <f t="shared" si="829"/>
        <v>#REF!</v>
      </c>
      <c r="BH1339" s="89"/>
      <c r="BI1339" s="98" t="e">
        <f t="shared" si="830"/>
        <v>#REF!</v>
      </c>
      <c r="BJ1339" s="98" t="e">
        <f t="shared" si="831"/>
        <v>#REF!</v>
      </c>
      <c r="BK1339" s="89"/>
      <c r="BL1339" s="98" t="str">
        <f t="shared" si="832"/>
        <v/>
      </c>
      <c r="BM1339" s="98" t="str">
        <f t="shared" si="833"/>
        <v/>
      </c>
      <c r="BN1339" s="89"/>
      <c r="BO1339" s="98" t="str">
        <f t="shared" si="834"/>
        <v/>
      </c>
      <c r="BP1339" s="98" t="str">
        <f t="shared" si="835"/>
        <v/>
      </c>
      <c r="BQ1339" s="89"/>
      <c r="BR1339" s="98" t="str">
        <f t="shared" si="836"/>
        <v/>
      </c>
      <c r="BS1339" s="98" t="str">
        <f t="shared" si="837"/>
        <v/>
      </c>
      <c r="BT1339" s="89"/>
      <c r="BU1339" s="98" t="str">
        <f t="shared" si="838"/>
        <v/>
      </c>
      <c r="BV1339" s="98" t="str">
        <f t="shared" si="839"/>
        <v/>
      </c>
      <c r="BW1339" s="89"/>
      <c r="BX1339" s="63"/>
    </row>
    <row r="1340" spans="1:76" s="59" customFormat="1" x14ac:dyDescent="0.25">
      <c r="A1340" s="83">
        <v>18</v>
      </c>
      <c r="B1340" s="109" t="str">
        <f t="shared" si="817"/>
        <v xml:space="preserve">: </v>
      </c>
      <c r="C1340" s="106"/>
      <c r="D1340" s="106"/>
      <c r="E1340" s="108"/>
      <c r="F1340" s="106"/>
      <c r="G1340" s="108"/>
      <c r="H1340" s="107"/>
      <c r="I1340" s="106"/>
      <c r="J1340" s="106"/>
      <c r="K1340" s="104"/>
      <c r="L1340" s="104"/>
      <c r="M1340" s="104"/>
      <c r="N1340" s="105"/>
      <c r="O1340" s="105"/>
      <c r="P1340" s="104"/>
      <c r="Q1340" s="440"/>
      <c r="R1340" s="440"/>
      <c r="S1340" s="64"/>
      <c r="T1340" s="103"/>
      <c r="U1340" s="101" t="str">
        <f t="shared" si="818"/>
        <v/>
      </c>
      <c r="V1340" s="102" t="str">
        <f t="shared" si="819"/>
        <v/>
      </c>
      <c r="W1340" s="101" t="str">
        <f t="shared" si="820"/>
        <v/>
      </c>
      <c r="X1340" s="100" t="str">
        <f t="shared" si="821"/>
        <v/>
      </c>
      <c r="Y1340" s="89"/>
      <c r="Z1340" s="89"/>
      <c r="AB1340" s="63"/>
      <c r="AR1340" s="63"/>
      <c r="AS1340" s="89"/>
      <c r="AT1340" s="89"/>
      <c r="AU1340" s="99"/>
      <c r="AV1340" s="89"/>
      <c r="AW1340" s="98" t="e">
        <f t="shared" si="822"/>
        <v>#REF!</v>
      </c>
      <c r="AX1340" s="98" t="e">
        <f t="shared" si="823"/>
        <v>#REF!</v>
      </c>
      <c r="AY1340" s="89"/>
      <c r="AZ1340" s="98" t="e">
        <f t="shared" si="824"/>
        <v>#REF!</v>
      </c>
      <c r="BA1340" s="98" t="e">
        <f t="shared" si="825"/>
        <v>#REF!</v>
      </c>
      <c r="BB1340" s="89"/>
      <c r="BC1340" s="98" t="e">
        <f t="shared" si="826"/>
        <v>#REF!</v>
      </c>
      <c r="BD1340" s="98" t="e">
        <f t="shared" si="827"/>
        <v>#REF!</v>
      </c>
      <c r="BE1340" s="89"/>
      <c r="BF1340" s="98" t="e">
        <f t="shared" si="828"/>
        <v>#REF!</v>
      </c>
      <c r="BG1340" s="98" t="e">
        <f t="shared" si="829"/>
        <v>#REF!</v>
      </c>
      <c r="BH1340" s="89"/>
      <c r="BI1340" s="98" t="e">
        <f t="shared" si="830"/>
        <v>#REF!</v>
      </c>
      <c r="BJ1340" s="98" t="e">
        <f t="shared" si="831"/>
        <v>#REF!</v>
      </c>
      <c r="BK1340" s="89"/>
      <c r="BL1340" s="98" t="str">
        <f t="shared" si="832"/>
        <v/>
      </c>
      <c r="BM1340" s="98" t="str">
        <f t="shared" si="833"/>
        <v/>
      </c>
      <c r="BN1340" s="89"/>
      <c r="BO1340" s="98" t="str">
        <f t="shared" si="834"/>
        <v/>
      </c>
      <c r="BP1340" s="98" t="str">
        <f t="shared" si="835"/>
        <v/>
      </c>
      <c r="BQ1340" s="89"/>
      <c r="BR1340" s="98" t="str">
        <f t="shared" si="836"/>
        <v/>
      </c>
      <c r="BS1340" s="98" t="str">
        <f t="shared" si="837"/>
        <v/>
      </c>
      <c r="BT1340" s="89"/>
      <c r="BU1340" s="98" t="str">
        <f t="shared" si="838"/>
        <v/>
      </c>
      <c r="BV1340" s="98" t="str">
        <f t="shared" si="839"/>
        <v/>
      </c>
      <c r="BW1340" s="89"/>
      <c r="BX1340" s="63"/>
    </row>
    <row r="1341" spans="1:76" s="59" customFormat="1" x14ac:dyDescent="0.25">
      <c r="A1341" s="83">
        <v>19</v>
      </c>
      <c r="B1341" s="109" t="str">
        <f t="shared" si="817"/>
        <v xml:space="preserve">: </v>
      </c>
      <c r="C1341" s="106"/>
      <c r="D1341" s="106"/>
      <c r="E1341" s="108"/>
      <c r="F1341" s="106"/>
      <c r="G1341" s="108"/>
      <c r="H1341" s="107"/>
      <c r="I1341" s="106"/>
      <c r="J1341" s="106"/>
      <c r="K1341" s="104"/>
      <c r="L1341" s="104"/>
      <c r="M1341" s="104"/>
      <c r="N1341" s="105"/>
      <c r="O1341" s="105"/>
      <c r="P1341" s="104"/>
      <c r="Q1341" s="440"/>
      <c r="R1341" s="440"/>
      <c r="S1341" s="64"/>
      <c r="T1341" s="103"/>
      <c r="U1341" s="101" t="str">
        <f t="shared" si="818"/>
        <v/>
      </c>
      <c r="V1341" s="102" t="str">
        <f t="shared" si="819"/>
        <v/>
      </c>
      <c r="W1341" s="101" t="str">
        <f t="shared" si="820"/>
        <v/>
      </c>
      <c r="X1341" s="100" t="str">
        <f t="shared" si="821"/>
        <v/>
      </c>
      <c r="Y1341" s="89"/>
      <c r="Z1341" s="89"/>
      <c r="AB1341" s="63"/>
      <c r="AR1341" s="63"/>
      <c r="AS1341" s="89"/>
      <c r="AT1341" s="89"/>
      <c r="AU1341" s="99"/>
      <c r="AV1341" s="89"/>
      <c r="AW1341" s="98" t="e">
        <f t="shared" si="822"/>
        <v>#REF!</v>
      </c>
      <c r="AX1341" s="98" t="e">
        <f t="shared" si="823"/>
        <v>#REF!</v>
      </c>
      <c r="AY1341" s="89"/>
      <c r="AZ1341" s="98" t="e">
        <f t="shared" si="824"/>
        <v>#REF!</v>
      </c>
      <c r="BA1341" s="98" t="e">
        <f t="shared" si="825"/>
        <v>#REF!</v>
      </c>
      <c r="BB1341" s="89"/>
      <c r="BC1341" s="98" t="e">
        <f t="shared" si="826"/>
        <v>#REF!</v>
      </c>
      <c r="BD1341" s="98" t="e">
        <f t="shared" si="827"/>
        <v>#REF!</v>
      </c>
      <c r="BE1341" s="89"/>
      <c r="BF1341" s="98" t="e">
        <f t="shared" si="828"/>
        <v>#REF!</v>
      </c>
      <c r="BG1341" s="98" t="e">
        <f t="shared" si="829"/>
        <v>#REF!</v>
      </c>
      <c r="BH1341" s="89"/>
      <c r="BI1341" s="98" t="e">
        <f t="shared" si="830"/>
        <v>#REF!</v>
      </c>
      <c r="BJ1341" s="98" t="e">
        <f t="shared" si="831"/>
        <v>#REF!</v>
      </c>
      <c r="BK1341" s="89"/>
      <c r="BL1341" s="98" t="str">
        <f t="shared" si="832"/>
        <v/>
      </c>
      <c r="BM1341" s="98" t="str">
        <f t="shared" si="833"/>
        <v/>
      </c>
      <c r="BN1341" s="89"/>
      <c r="BO1341" s="98" t="str">
        <f t="shared" si="834"/>
        <v/>
      </c>
      <c r="BP1341" s="98" t="str">
        <f t="shared" si="835"/>
        <v/>
      </c>
      <c r="BQ1341" s="89"/>
      <c r="BR1341" s="98" t="str">
        <f t="shared" si="836"/>
        <v/>
      </c>
      <c r="BS1341" s="98" t="str">
        <f t="shared" si="837"/>
        <v/>
      </c>
      <c r="BT1341" s="89"/>
      <c r="BU1341" s="98" t="str">
        <f t="shared" si="838"/>
        <v/>
      </c>
      <c r="BV1341" s="98" t="str">
        <f t="shared" si="839"/>
        <v/>
      </c>
      <c r="BW1341" s="89"/>
      <c r="BX1341" s="63"/>
    </row>
    <row r="1342" spans="1:76" s="59" customFormat="1" x14ac:dyDescent="0.25">
      <c r="A1342" s="83">
        <v>20</v>
      </c>
      <c r="B1342" s="109" t="str">
        <f t="shared" si="817"/>
        <v xml:space="preserve">: </v>
      </c>
      <c r="C1342" s="106"/>
      <c r="D1342" s="106"/>
      <c r="E1342" s="108"/>
      <c r="F1342" s="106"/>
      <c r="G1342" s="108"/>
      <c r="H1342" s="107"/>
      <c r="I1342" s="106"/>
      <c r="J1342" s="106"/>
      <c r="K1342" s="104"/>
      <c r="L1342" s="104"/>
      <c r="M1342" s="104"/>
      <c r="N1342" s="105"/>
      <c r="O1342" s="105"/>
      <c r="P1342" s="104"/>
      <c r="Q1342" s="440"/>
      <c r="R1342" s="440"/>
      <c r="S1342" s="64"/>
      <c r="T1342" s="103"/>
      <c r="U1342" s="101" t="str">
        <f t="shared" si="818"/>
        <v/>
      </c>
      <c r="V1342" s="102" t="str">
        <f t="shared" si="819"/>
        <v/>
      </c>
      <c r="W1342" s="101" t="str">
        <f t="shared" si="820"/>
        <v/>
      </c>
      <c r="X1342" s="100" t="str">
        <f t="shared" si="821"/>
        <v/>
      </c>
      <c r="Y1342" s="89"/>
      <c r="Z1342" s="89"/>
      <c r="AB1342" s="63"/>
      <c r="AR1342" s="63"/>
      <c r="AS1342" s="89"/>
      <c r="AT1342" s="89"/>
      <c r="AU1342" s="99"/>
      <c r="AV1342" s="89"/>
      <c r="AW1342" s="98" t="e">
        <f t="shared" si="822"/>
        <v>#REF!</v>
      </c>
      <c r="AX1342" s="98" t="e">
        <f t="shared" si="823"/>
        <v>#REF!</v>
      </c>
      <c r="AY1342" s="89"/>
      <c r="AZ1342" s="98" t="e">
        <f t="shared" si="824"/>
        <v>#REF!</v>
      </c>
      <c r="BA1342" s="98" t="e">
        <f t="shared" si="825"/>
        <v>#REF!</v>
      </c>
      <c r="BB1342" s="89"/>
      <c r="BC1342" s="98" t="e">
        <f t="shared" si="826"/>
        <v>#REF!</v>
      </c>
      <c r="BD1342" s="98" t="e">
        <f t="shared" si="827"/>
        <v>#REF!</v>
      </c>
      <c r="BE1342" s="89"/>
      <c r="BF1342" s="98" t="e">
        <f t="shared" si="828"/>
        <v>#REF!</v>
      </c>
      <c r="BG1342" s="98" t="e">
        <f t="shared" si="829"/>
        <v>#REF!</v>
      </c>
      <c r="BH1342" s="89"/>
      <c r="BI1342" s="98" t="e">
        <f t="shared" si="830"/>
        <v>#REF!</v>
      </c>
      <c r="BJ1342" s="98" t="e">
        <f t="shared" si="831"/>
        <v>#REF!</v>
      </c>
      <c r="BK1342" s="89"/>
      <c r="BL1342" s="98" t="str">
        <f t="shared" si="832"/>
        <v/>
      </c>
      <c r="BM1342" s="98" t="str">
        <f t="shared" si="833"/>
        <v/>
      </c>
      <c r="BN1342" s="89"/>
      <c r="BO1342" s="98" t="str">
        <f t="shared" si="834"/>
        <v/>
      </c>
      <c r="BP1342" s="98" t="str">
        <f t="shared" si="835"/>
        <v/>
      </c>
      <c r="BQ1342" s="89"/>
      <c r="BR1342" s="98" t="str">
        <f t="shared" si="836"/>
        <v/>
      </c>
      <c r="BS1342" s="98" t="str">
        <f t="shared" si="837"/>
        <v/>
      </c>
      <c r="BT1342" s="89"/>
      <c r="BU1342" s="98" t="str">
        <f t="shared" si="838"/>
        <v/>
      </c>
      <c r="BV1342" s="98" t="str">
        <f t="shared" si="839"/>
        <v/>
      </c>
      <c r="BW1342" s="89"/>
      <c r="BX1342" s="63"/>
    </row>
    <row r="1343" spans="1:76" s="59" customFormat="1" x14ac:dyDescent="0.25">
      <c r="A1343" s="83"/>
      <c r="B1343" s="91" t="s">
        <v>64</v>
      </c>
      <c r="C1343" s="92"/>
      <c r="D1343" s="92"/>
      <c r="E1343" s="92"/>
      <c r="F1343" s="92"/>
      <c r="G1343" s="92"/>
      <c r="I1343" s="89"/>
      <c r="J1343" s="94"/>
      <c r="K1343" s="64"/>
      <c r="L1343" s="64"/>
      <c r="M1343" s="64" t="s">
        <v>63</v>
      </c>
      <c r="N1343" s="64"/>
      <c r="O1343" s="64"/>
      <c r="P1343" s="64"/>
      <c r="Q1343" s="64"/>
      <c r="R1343" s="64"/>
      <c r="S1343" s="64"/>
      <c r="T1343" s="94" t="s">
        <v>62</v>
      </c>
      <c r="U1343" s="97" t="e">
        <f>AVERAGE(U1323:U1342)</f>
        <v>#DIV/0!</v>
      </c>
      <c r="V1343" s="97" t="e">
        <f>IF(U1351="Y",SUM(V1323:V1342)/SUM(O1323:O1342),AVERAGE(V1323:V1342))</f>
        <v>#DIV/0!</v>
      </c>
      <c r="W1343" s="96" t="e">
        <f>SUM(W1323:W1342)/SUM(O1323:O1342)</f>
        <v>#DIV/0!</v>
      </c>
      <c r="X1343" s="89"/>
      <c r="Y1343" s="89"/>
      <c r="Z1343" s="89"/>
      <c r="AB1343" s="95"/>
      <c r="AR1343" s="63"/>
      <c r="AS1343" s="89"/>
      <c r="AT1343" s="89"/>
      <c r="AU1343" s="89"/>
      <c r="AV1343" s="94" t="s">
        <v>62</v>
      </c>
      <c r="AW1343" s="93" t="e">
        <f>AVERAGE(AW1323:AW1342)</f>
        <v>#REF!</v>
      </c>
      <c r="AX1343" s="93" t="e">
        <f>SUM(AX1323:AX1342)/COUNTIF(AX1323:AX1342,"&gt;0")</f>
        <v>#REF!</v>
      </c>
      <c r="AY1343" s="89"/>
      <c r="AZ1343" s="93" t="e">
        <f>AVERAGE(AZ1323:AZ1342)</f>
        <v>#REF!</v>
      </c>
      <c r="BA1343" s="93" t="e">
        <f>SUM(BA1323:BA1342)/COUNTIF(BA1323:BA1342,"&gt;0")</f>
        <v>#REF!</v>
      </c>
      <c r="BB1343" s="89"/>
      <c r="BC1343" s="93" t="e">
        <f>AVERAGE(BC1323:BC1342)</f>
        <v>#REF!</v>
      </c>
      <c r="BD1343" s="93" t="e">
        <f>SUM(BD1323:BD1342)/COUNTIF(BD1323:BD1342,"&gt;0")</f>
        <v>#REF!</v>
      </c>
      <c r="BE1343" s="89"/>
      <c r="BF1343" s="93" t="e">
        <f>AVERAGE(BF1323:BF1342)</f>
        <v>#REF!</v>
      </c>
      <c r="BG1343" s="93" t="e">
        <f>SUM(BG1323:BG1342)/COUNTIF(BG1323:BG1342,"&gt;0")</f>
        <v>#REF!</v>
      </c>
      <c r="BH1343" s="89"/>
      <c r="BI1343" s="93" t="e">
        <f>AVERAGE(BI1323:BI1342)</f>
        <v>#REF!</v>
      </c>
      <c r="BJ1343" s="93" t="e">
        <f>SUM(BJ1323:BJ1342)/COUNTIF(BJ1323:BJ1342,"&gt;0")</f>
        <v>#REF!</v>
      </c>
      <c r="BK1343" s="94"/>
      <c r="BL1343" s="93" t="e">
        <f>AVERAGE(BL1323:BL1342)</f>
        <v>#DIV/0!</v>
      </c>
      <c r="BM1343" s="93" t="e">
        <f>SUM(BM1323:BM1342)/COUNTIF(BM1323:BM1342,"&gt;0")</f>
        <v>#DIV/0!</v>
      </c>
      <c r="BN1343" s="89"/>
      <c r="BO1343" s="93" t="e">
        <f>AVERAGE(BO1323:BO1342)</f>
        <v>#DIV/0!</v>
      </c>
      <c r="BP1343" s="93" t="e">
        <f>SUM(BP1323:BP1342)/COUNTIF(BP1323:BP1342,"&gt;0")</f>
        <v>#DIV/0!</v>
      </c>
      <c r="BQ1343" s="89"/>
      <c r="BR1343" s="93" t="e">
        <f>AVERAGE(BR1323:BR1342)</f>
        <v>#DIV/0!</v>
      </c>
      <c r="BS1343" s="93" t="e">
        <f>SUM(BS1323:BS1342)/COUNTIF(BS1323:BS1342,"&gt;0")</f>
        <v>#DIV/0!</v>
      </c>
      <c r="BT1343" s="89"/>
      <c r="BU1343" s="93" t="e">
        <f>AVERAGE(BU1323:BU1342)</f>
        <v>#DIV/0!</v>
      </c>
      <c r="BV1343" s="93" t="e">
        <f>SUM(BV1323:BV1342)/COUNTIF(BV1323:BV1342,"&gt;0")</f>
        <v>#DIV/0!</v>
      </c>
      <c r="BW1343" s="89"/>
      <c r="BX1343" s="63"/>
    </row>
    <row r="1344" spans="1:76" s="59" customFormat="1" x14ac:dyDescent="0.25">
      <c r="A1344" s="83"/>
      <c r="B1344" s="91" t="s">
        <v>61</v>
      </c>
      <c r="C1344" s="92" t="s">
        <v>60</v>
      </c>
      <c r="D1344" s="398"/>
      <c r="E1344" s="399"/>
      <c r="F1344" s="399"/>
      <c r="G1344" s="399"/>
      <c r="H1344" s="399"/>
      <c r="I1344" s="399"/>
      <c r="J1344" s="399"/>
      <c r="K1344" s="400"/>
      <c r="L1344" s="64"/>
      <c r="M1344" s="64"/>
      <c r="N1344" s="64"/>
      <c r="O1344" s="64"/>
      <c r="P1344" s="64"/>
      <c r="Q1344" s="64"/>
      <c r="R1344" s="64"/>
      <c r="S1344" s="64"/>
      <c r="T1344" s="77" t="s">
        <v>57</v>
      </c>
      <c r="U1344" s="88" t="e">
        <f>U1343+X1344*U1347</f>
        <v>#DIV/0!</v>
      </c>
      <c r="V1344" s="88" t="e">
        <f>V1343+X1344*V1347</f>
        <v>#DIV/0!</v>
      </c>
      <c r="W1344" s="88" t="e">
        <f>W1343+X1344*W1347</f>
        <v>#DIV/0!</v>
      </c>
      <c r="X1344" s="86">
        <v>1</v>
      </c>
      <c r="Y1344" s="64" t="s">
        <v>59</v>
      </c>
      <c r="Z1344" s="89"/>
      <c r="AA1344" s="89" t="s">
        <v>58</v>
      </c>
      <c r="AB1344" s="87"/>
      <c r="AR1344" s="63"/>
      <c r="AS1344" s="89"/>
      <c r="AT1344" s="89"/>
      <c r="AU1344" s="89"/>
      <c r="AV1344" s="77" t="s">
        <v>57</v>
      </c>
      <c r="AW1344" s="76" t="e">
        <f>AW1343+(AW1349*AW1346)</f>
        <v>#REF!</v>
      </c>
      <c r="AX1344" s="76" t="e">
        <f>AX1343+(AX1349*AW1346)</f>
        <v>#REF!</v>
      </c>
      <c r="AY1344" s="89"/>
      <c r="AZ1344" s="76" t="e">
        <f>AZ1343+(AZ1349*AZ1346)</f>
        <v>#REF!</v>
      </c>
      <c r="BA1344" s="76" t="e">
        <f>BA1343+(BA1349*AZ1346)</f>
        <v>#REF!</v>
      </c>
      <c r="BB1344" s="89"/>
      <c r="BC1344" s="76" t="e">
        <f>BC1343+(BC1349*BC1346)</f>
        <v>#REF!</v>
      </c>
      <c r="BD1344" s="76" t="e">
        <f>BD1343+(BD1349*BC1346)</f>
        <v>#REF!</v>
      </c>
      <c r="BE1344" s="89"/>
      <c r="BF1344" s="76" t="e">
        <f>BF1343+(BF1349*BF1346)</f>
        <v>#REF!</v>
      </c>
      <c r="BG1344" s="76" t="e">
        <f>BG1343+(BG1349*BF1346)</f>
        <v>#REF!</v>
      </c>
      <c r="BH1344" s="89"/>
      <c r="BI1344" s="76" t="e">
        <f>BI1343+(BI1349*BI1346)</f>
        <v>#REF!</v>
      </c>
      <c r="BJ1344" s="76" t="e">
        <f>BJ1343+(BJ1349*BI1346)</f>
        <v>#REF!</v>
      </c>
      <c r="BK1344" s="77"/>
      <c r="BL1344" s="76" t="e">
        <f>BL1343+(BL1349*BL1346)</f>
        <v>#DIV/0!</v>
      </c>
      <c r="BM1344" s="76" t="e">
        <f>BM1343+(BM1349*BL1346)</f>
        <v>#DIV/0!</v>
      </c>
      <c r="BN1344" s="89"/>
      <c r="BO1344" s="76" t="e">
        <f>BO1343+(BO1349*BO1346)</f>
        <v>#DIV/0!</v>
      </c>
      <c r="BP1344" s="76" t="e">
        <f>BP1343+(BP1349*BO1346)</f>
        <v>#DIV/0!</v>
      </c>
      <c r="BQ1344" s="89"/>
      <c r="BR1344" s="76" t="e">
        <f>BR1343+(BR1349*BR1346)</f>
        <v>#DIV/0!</v>
      </c>
      <c r="BS1344" s="76" t="e">
        <f>BS1343+(BS1349*BR1346)</f>
        <v>#DIV/0!</v>
      </c>
      <c r="BT1344" s="89"/>
      <c r="BU1344" s="76" t="e">
        <f>BU1343+(BU1349*BU1346)</f>
        <v>#DIV/0!</v>
      </c>
      <c r="BV1344" s="76" t="e">
        <f>BV1343+(BV1349*BU1346)</f>
        <v>#DIV/0!</v>
      </c>
      <c r="BW1344" s="89"/>
      <c r="BX1344" s="63"/>
    </row>
    <row r="1345" spans="1:76" s="59" customFormat="1" x14ac:dyDescent="0.25">
      <c r="A1345" s="83"/>
      <c r="B1345" s="91" t="s">
        <v>56</v>
      </c>
      <c r="C1345" s="83"/>
      <c r="D1345" s="401"/>
      <c r="E1345" s="402"/>
      <c r="F1345" s="402"/>
      <c r="G1345" s="402"/>
      <c r="H1345" s="402"/>
      <c r="I1345" s="402"/>
      <c r="J1345" s="402"/>
      <c r="K1345" s="403"/>
      <c r="L1345" s="89"/>
      <c r="M1345" s="89"/>
      <c r="N1345" s="64"/>
      <c r="O1345" s="64"/>
      <c r="P1345" s="64"/>
      <c r="Q1345" s="64"/>
      <c r="R1345" s="64"/>
      <c r="S1345" s="64"/>
      <c r="T1345" s="77" t="s">
        <v>54</v>
      </c>
      <c r="U1345" s="88" t="e">
        <f>IF($AA1345="Y",MIN(U1323:U1342),U1343-$X1345*U1347)</f>
        <v>#DIV/0!</v>
      </c>
      <c r="V1345" s="88" t="e">
        <f>IF($AA1345="Y",MIN(V1323:V1342),V1343-$X1345*V1347)</f>
        <v>#DIV/0!</v>
      </c>
      <c r="W1345" s="88" t="e">
        <f>IF($AA1345="Y",MIN(W1323:W1342),W1343-$X1345*W1347)</f>
        <v>#DIV/0!</v>
      </c>
      <c r="X1345" s="86">
        <v>1</v>
      </c>
      <c r="Y1345" s="64" t="s">
        <v>55</v>
      </c>
      <c r="Z1345" s="89"/>
      <c r="AA1345" s="90" t="s">
        <v>47</v>
      </c>
      <c r="AB1345" s="87"/>
      <c r="AR1345" s="63"/>
      <c r="AS1345" s="89"/>
      <c r="AT1345" s="89"/>
      <c r="AU1345" s="89"/>
      <c r="AV1345" s="77" t="s">
        <v>54</v>
      </c>
      <c r="AW1345" s="76" t="e">
        <f>AW1343-(AW1349*AW1347)</f>
        <v>#REF!</v>
      </c>
      <c r="AX1345" s="76" t="e">
        <f>AX1343-(AX1349*AW1347)</f>
        <v>#REF!</v>
      </c>
      <c r="AY1345" s="89"/>
      <c r="AZ1345" s="76" t="e">
        <f>AZ1343-(AZ1349*AZ1347)</f>
        <v>#REF!</v>
      </c>
      <c r="BA1345" s="76" t="e">
        <f>BA1343-(BA1349*AZ1347)</f>
        <v>#REF!</v>
      </c>
      <c r="BB1345" s="89"/>
      <c r="BC1345" s="76" t="e">
        <f>BC1343-(BC1349*BC1347)</f>
        <v>#REF!</v>
      </c>
      <c r="BD1345" s="76" t="e">
        <f>BD1343-(BD1349*BC1347)</f>
        <v>#REF!</v>
      </c>
      <c r="BE1345" s="89"/>
      <c r="BF1345" s="76" t="e">
        <f>BF1343-(BF1349*BF1347)</f>
        <v>#REF!</v>
      </c>
      <c r="BG1345" s="76" t="e">
        <f>BG1343-(BG1349*BF1347)</f>
        <v>#REF!</v>
      </c>
      <c r="BH1345" s="89"/>
      <c r="BI1345" s="76" t="e">
        <f>BI1343-(BI1349*BI1347)</f>
        <v>#REF!</v>
      </c>
      <c r="BJ1345" s="76" t="e">
        <f>BJ1343-(BJ1349*BI1347)</f>
        <v>#REF!</v>
      </c>
      <c r="BK1345" s="77"/>
      <c r="BL1345" s="76" t="e">
        <f>BL1343-(BL1349*BL1347)</f>
        <v>#DIV/0!</v>
      </c>
      <c r="BM1345" s="76" t="e">
        <f>BM1343-(BM1349*BL1347)</f>
        <v>#DIV/0!</v>
      </c>
      <c r="BN1345" s="89"/>
      <c r="BO1345" s="76" t="e">
        <f>BO1343-(BO1349*BO1347)</f>
        <v>#DIV/0!</v>
      </c>
      <c r="BP1345" s="76" t="e">
        <f>BP1343-(BP1349*BO1347)</f>
        <v>#DIV/0!</v>
      </c>
      <c r="BQ1345" s="89"/>
      <c r="BR1345" s="76" t="e">
        <f>BR1343-(BR1349*BR1347)</f>
        <v>#DIV/0!</v>
      </c>
      <c r="BS1345" s="76" t="e">
        <f>BS1343-(BS1349*BR1347)</f>
        <v>#DIV/0!</v>
      </c>
      <c r="BT1345" s="89"/>
      <c r="BU1345" s="76" t="e">
        <f>BU1343-(BU1349*BU1347)</f>
        <v>#DIV/0!</v>
      </c>
      <c r="BV1345" s="76" t="e">
        <f>BV1343-(BV1349*BU1347)</f>
        <v>#DIV/0!</v>
      </c>
      <c r="BW1345" s="89"/>
      <c r="BX1345" s="63"/>
    </row>
    <row r="1346" spans="1:76" s="59" customFormat="1" ht="14.25" x14ac:dyDescent="0.2">
      <c r="A1346" s="83"/>
      <c r="B1346" s="83"/>
      <c r="C1346" s="83"/>
      <c r="D1346" s="401"/>
      <c r="E1346" s="402"/>
      <c r="F1346" s="402"/>
      <c r="G1346" s="402"/>
      <c r="H1346" s="402"/>
      <c r="I1346" s="402"/>
      <c r="J1346" s="402"/>
      <c r="K1346" s="403"/>
      <c r="L1346" s="64"/>
      <c r="M1346" s="64"/>
      <c r="N1346" s="64"/>
      <c r="O1346" s="64"/>
      <c r="P1346" s="64"/>
      <c r="Q1346" s="64"/>
      <c r="R1346" s="64"/>
      <c r="S1346" s="64"/>
      <c r="T1346" s="77" t="s">
        <v>51</v>
      </c>
      <c r="U1346" s="88" t="e">
        <f>IF((0.67*U1347)&gt;U1343,"no","yes")</f>
        <v>#DIV/0!</v>
      </c>
      <c r="V1346" s="88" t="e">
        <f>IF((0.67*V1347)&gt;V1343,"no","yes")</f>
        <v>#DIV/0!</v>
      </c>
      <c r="W1346" s="88" t="e">
        <f>IF((0.67*W1347)&gt;W1343,"no","yes")</f>
        <v>#DIV/0!</v>
      </c>
      <c r="X1346" s="64"/>
      <c r="Y1346" s="64"/>
      <c r="Z1346" s="64"/>
      <c r="AB1346" s="87"/>
      <c r="AR1346" s="63"/>
      <c r="AS1346" s="64"/>
      <c r="AT1346" s="64"/>
      <c r="AU1346" s="360" t="s">
        <v>53</v>
      </c>
      <c r="AV1346" s="361"/>
      <c r="AW1346" s="86">
        <v>1</v>
      </c>
      <c r="AX1346" s="64"/>
      <c r="AY1346" s="64"/>
      <c r="AZ1346" s="86">
        <v>1</v>
      </c>
      <c r="BA1346" s="64"/>
      <c r="BB1346" s="64"/>
      <c r="BC1346" s="86">
        <v>1</v>
      </c>
      <c r="BD1346" s="64"/>
      <c r="BE1346" s="64"/>
      <c r="BF1346" s="86">
        <v>1</v>
      </c>
      <c r="BG1346" s="64"/>
      <c r="BH1346" s="64"/>
      <c r="BI1346" s="86">
        <v>1</v>
      </c>
      <c r="BJ1346" s="64"/>
      <c r="BK1346" s="77"/>
      <c r="BL1346" s="86">
        <v>1</v>
      </c>
      <c r="BM1346" s="64"/>
      <c r="BN1346" s="64"/>
      <c r="BO1346" s="86">
        <v>1</v>
      </c>
      <c r="BP1346" s="64"/>
      <c r="BQ1346" s="64"/>
      <c r="BR1346" s="86">
        <v>1</v>
      </c>
      <c r="BS1346" s="64"/>
      <c r="BT1346" s="64"/>
      <c r="BU1346" s="86">
        <v>1</v>
      </c>
      <c r="BV1346" s="64"/>
      <c r="BW1346" s="64"/>
      <c r="BX1346" s="63"/>
    </row>
    <row r="1347" spans="1:76" s="59" customFormat="1" ht="14.25" x14ac:dyDescent="0.2">
      <c r="A1347" s="83"/>
      <c r="B1347" s="83"/>
      <c r="C1347" s="83"/>
      <c r="D1347" s="401"/>
      <c r="E1347" s="402"/>
      <c r="F1347" s="402"/>
      <c r="G1347" s="402"/>
      <c r="H1347" s="402"/>
      <c r="I1347" s="402"/>
      <c r="J1347" s="402"/>
      <c r="K1347" s="403"/>
      <c r="L1347" s="64"/>
      <c r="M1347" s="64"/>
      <c r="N1347" s="64"/>
      <c r="O1347" s="64"/>
      <c r="P1347" s="64"/>
      <c r="Q1347" s="64"/>
      <c r="R1347" s="64"/>
      <c r="S1347" s="64"/>
      <c r="T1347" s="77" t="s">
        <v>50</v>
      </c>
      <c r="U1347" s="88" t="e">
        <f>_xlfn.STDEV.P(U1323:U1342)</f>
        <v>#DIV/0!</v>
      </c>
      <c r="V1347" s="88" t="e">
        <f t="array" ref="V1347">IF(U1351="Y",SQRT(SUM(IFERROR(O1323:O1342*(U1323:U1342-(V1343))^2,0))/((COUNTIFS(O1323:O1342,"&lt;&gt;"&amp;"")-1)/COUNTIFS(O1323:O1342,"&lt;&gt;"&amp;"")*SUM(O1323:O1342))),_xlfn.STDEV.P(V1323:V1342))</f>
        <v>#DIV/0!</v>
      </c>
      <c r="W1347" s="88" t="e">
        <f t="array" ref="W1347">SQRT(SUM(IFERROR(O1323:O1342*(U1323:U1342-(W1343))^2,0))/((COUNTIFS(O1323:O1342,"&lt;&gt;"&amp;"")-1)/COUNTIFS(O1323:O1342,"&lt;&gt;"&amp;"")*SUM(O1323:O1342)))</f>
        <v>#DIV/0!</v>
      </c>
      <c r="X1347" s="64"/>
      <c r="Y1347" s="64"/>
      <c r="Z1347" s="64"/>
      <c r="AB1347" s="87"/>
      <c r="AR1347" s="63"/>
      <c r="AS1347" s="64"/>
      <c r="AT1347" s="64"/>
      <c r="AU1347" s="360"/>
      <c r="AV1347" s="361"/>
      <c r="AW1347" s="86">
        <v>1</v>
      </c>
      <c r="AX1347" s="64"/>
      <c r="AY1347" s="64"/>
      <c r="AZ1347" s="86">
        <v>1</v>
      </c>
      <c r="BA1347" s="64"/>
      <c r="BB1347" s="64"/>
      <c r="BC1347" s="86">
        <v>1</v>
      </c>
      <c r="BD1347" s="64"/>
      <c r="BE1347" s="64"/>
      <c r="BF1347" s="86">
        <v>1</v>
      </c>
      <c r="BG1347" s="64"/>
      <c r="BH1347" s="64"/>
      <c r="BI1347" s="86">
        <v>1</v>
      </c>
      <c r="BJ1347" s="64"/>
      <c r="BK1347" s="77"/>
      <c r="BL1347" s="86">
        <v>1</v>
      </c>
      <c r="BM1347" s="64"/>
      <c r="BN1347" s="64"/>
      <c r="BO1347" s="86">
        <v>1</v>
      </c>
      <c r="BP1347" s="64"/>
      <c r="BQ1347" s="64"/>
      <c r="BR1347" s="86">
        <v>1</v>
      </c>
      <c r="BS1347" s="64"/>
      <c r="BT1347" s="64"/>
      <c r="BU1347" s="86">
        <v>1</v>
      </c>
      <c r="BV1347" s="64"/>
      <c r="BW1347" s="64"/>
      <c r="BX1347" s="63"/>
    </row>
    <row r="1348" spans="1:76" s="59" customFormat="1" x14ac:dyDescent="0.25">
      <c r="A1348" s="64"/>
      <c r="B1348" s="64"/>
      <c r="C1348" s="83"/>
      <c r="D1348" s="401"/>
      <c r="E1348" s="402"/>
      <c r="F1348" s="402"/>
      <c r="G1348" s="402"/>
      <c r="H1348" s="402"/>
      <c r="I1348" s="402"/>
      <c r="J1348" s="402"/>
      <c r="K1348" s="403"/>
      <c r="L1348" s="64"/>
      <c r="M1348" s="64"/>
      <c r="N1348" s="64"/>
      <c r="O1348" s="64"/>
      <c r="P1348" s="64"/>
      <c r="Q1348" s="64"/>
      <c r="R1348" s="64"/>
      <c r="S1348" s="64"/>
      <c r="T1348" s="73" t="s">
        <v>48</v>
      </c>
      <c r="U1348" s="85">
        <f>COUNTIF(U1323:U1342,"&gt;0")</f>
        <v>0</v>
      </c>
      <c r="V1348" s="85">
        <f>COUNTIF(V1323:V1342,"&gt;0")</f>
        <v>0</v>
      </c>
      <c r="W1348" s="81"/>
      <c r="X1348" s="84" t="s">
        <v>52</v>
      </c>
      <c r="Y1348" s="64"/>
      <c r="Z1348" s="64"/>
      <c r="AB1348" s="63"/>
      <c r="AR1348" s="63"/>
      <c r="AS1348" s="64"/>
      <c r="AT1348" s="64"/>
      <c r="AU1348" s="64"/>
      <c r="AV1348" s="77" t="s">
        <v>51</v>
      </c>
      <c r="AW1348" s="76" t="e">
        <f>IF((0.67*AW1349)&gt;AW1343,"no","yes")</f>
        <v>#REF!</v>
      </c>
      <c r="AX1348" s="76" t="e">
        <f>IF((0.67*AX1349)&gt;AX1343,"no","yes")</f>
        <v>#REF!</v>
      </c>
      <c r="AY1348" s="64"/>
      <c r="AZ1348" s="76" t="e">
        <f>IF((0.67*AZ1349)&gt;AZ1343,"no","yes")</f>
        <v>#REF!</v>
      </c>
      <c r="BA1348" s="76" t="e">
        <f>IF((0.67*BA1349)&gt;BA1343,"no","yes")</f>
        <v>#REF!</v>
      </c>
      <c r="BB1348" s="64"/>
      <c r="BC1348" s="76" t="e">
        <f>IF((0.67*BC1349)&gt;BC1343,"no","yes")</f>
        <v>#REF!</v>
      </c>
      <c r="BD1348" s="76" t="e">
        <f>IF((0.67*BD1349)&gt;BD1343,"no","yes")</f>
        <v>#REF!</v>
      </c>
      <c r="BE1348" s="64"/>
      <c r="BF1348" s="76" t="e">
        <f>IF((0.67*BF1349)&gt;BF1343,"no","yes")</f>
        <v>#REF!</v>
      </c>
      <c r="BG1348" s="76" t="e">
        <f>IF((0.67*BG1349)&gt;BG1343,"no","yes")</f>
        <v>#REF!</v>
      </c>
      <c r="BH1348" s="64"/>
      <c r="BI1348" s="76" t="e">
        <f>IF((0.67*BI1349)&gt;BI1343,"no","yes")</f>
        <v>#REF!</v>
      </c>
      <c r="BJ1348" s="76" t="e">
        <f>IF((0.67*BJ1349)&gt;BJ1343,"no","yes")</f>
        <v>#REF!</v>
      </c>
      <c r="BK1348" s="73"/>
      <c r="BL1348" s="76" t="e">
        <f>IF((0.67*BL1349)&gt;BL1343,"no","yes")</f>
        <v>#DIV/0!</v>
      </c>
      <c r="BM1348" s="76" t="e">
        <f>IF((0.67*BM1349)&gt;BM1343,"no","yes")</f>
        <v>#DIV/0!</v>
      </c>
      <c r="BN1348" s="64"/>
      <c r="BO1348" s="76" t="e">
        <f>IF((0.67*BO1349)&gt;BO1343,"no","yes")</f>
        <v>#DIV/0!</v>
      </c>
      <c r="BP1348" s="76" t="e">
        <f>IF((0.67*BP1349)&gt;BP1343,"no","yes")</f>
        <v>#DIV/0!</v>
      </c>
      <c r="BQ1348" s="64"/>
      <c r="BR1348" s="76" t="e">
        <f>IF((0.67*BR1349)&gt;BR1343,"no","yes")</f>
        <v>#DIV/0!</v>
      </c>
      <c r="BS1348" s="76" t="e">
        <f>IF((0.67*BS1349)&gt;BS1343,"no","yes")</f>
        <v>#DIV/0!</v>
      </c>
      <c r="BT1348" s="64"/>
      <c r="BU1348" s="76" t="e">
        <f>IF((0.67*BU1349)&gt;BU1343,"no","yes")</f>
        <v>#DIV/0!</v>
      </c>
      <c r="BV1348" s="76" t="e">
        <f>IF((0.67*BV1349)&gt;BV1343,"no","yes")</f>
        <v>#DIV/0!</v>
      </c>
      <c r="BW1348" s="64"/>
      <c r="BX1348" s="63"/>
    </row>
    <row r="1349" spans="1:76" s="59" customFormat="1" ht="14.25" x14ac:dyDescent="0.2">
      <c r="C1349" s="83"/>
      <c r="D1349" s="401"/>
      <c r="E1349" s="402"/>
      <c r="F1349" s="402"/>
      <c r="G1349" s="402"/>
      <c r="H1349" s="402"/>
      <c r="I1349" s="402"/>
      <c r="J1349" s="402"/>
      <c r="K1349" s="403"/>
      <c r="L1349" s="64"/>
      <c r="M1349" s="64"/>
      <c r="N1349" s="64"/>
      <c r="O1349" s="64"/>
      <c r="P1349" s="64"/>
      <c r="Q1349" s="64"/>
      <c r="R1349" s="64"/>
      <c r="S1349" s="64"/>
      <c r="T1349" s="64"/>
      <c r="U1349" s="82"/>
      <c r="V1349" s="81"/>
      <c r="W1349" s="81"/>
      <c r="X1349" s="80"/>
      <c r="Y1349" s="79"/>
      <c r="Z1349" s="78"/>
      <c r="AB1349" s="63"/>
      <c r="AR1349" s="63"/>
      <c r="AS1349" s="64"/>
      <c r="AT1349" s="64"/>
      <c r="AU1349" s="64"/>
      <c r="AV1349" s="77" t="s">
        <v>50</v>
      </c>
      <c r="AW1349" s="76" t="e">
        <f>_xlfn.STDEV.P(AW1323:AW1342)</f>
        <v>#REF!</v>
      </c>
      <c r="AX1349" s="76" t="e">
        <f>_xlfn.STDEV.P(AX1323:AX1342)</f>
        <v>#REF!</v>
      </c>
      <c r="AY1349" s="64"/>
      <c r="AZ1349" s="76" t="e">
        <f>_xlfn.STDEV.P(AZ1323:AZ1342)</f>
        <v>#REF!</v>
      </c>
      <c r="BA1349" s="76" t="e">
        <f>_xlfn.STDEV.P(BA1323:BA1342)</f>
        <v>#REF!</v>
      </c>
      <c r="BB1349" s="64"/>
      <c r="BC1349" s="76" t="e">
        <f>_xlfn.STDEV.P(BC1323:BC1342)</f>
        <v>#REF!</v>
      </c>
      <c r="BD1349" s="76" t="e">
        <f>_xlfn.STDEV.P(BD1323:BD1342)</f>
        <v>#REF!</v>
      </c>
      <c r="BE1349" s="64"/>
      <c r="BF1349" s="76" t="e">
        <f>_xlfn.STDEV.P(BF1323:BF1342)</f>
        <v>#REF!</v>
      </c>
      <c r="BG1349" s="76" t="e">
        <f>_xlfn.STDEV.P(BG1323:BG1342)</f>
        <v>#REF!</v>
      </c>
      <c r="BH1349" s="64"/>
      <c r="BI1349" s="76" t="e">
        <f>_xlfn.STDEV.P(BI1323:BI1342)</f>
        <v>#REF!</v>
      </c>
      <c r="BJ1349" s="76" t="e">
        <f>_xlfn.STDEV.P(BJ1323:BJ1342)</f>
        <v>#REF!</v>
      </c>
      <c r="BK1349" s="64"/>
      <c r="BL1349" s="76" t="e">
        <f>_xlfn.STDEV.P(BL1323:BL1342)</f>
        <v>#DIV/0!</v>
      </c>
      <c r="BM1349" s="76" t="e">
        <f>_xlfn.STDEV.P(BM1323:BM1342)</f>
        <v>#DIV/0!</v>
      </c>
      <c r="BN1349" s="64"/>
      <c r="BO1349" s="76" t="e">
        <f>_xlfn.STDEV.P(BO1323:BO1342)</f>
        <v>#DIV/0!</v>
      </c>
      <c r="BP1349" s="76" t="e">
        <f>_xlfn.STDEV.P(BP1323:BP1342)</f>
        <v>#DIV/0!</v>
      </c>
      <c r="BQ1349" s="64"/>
      <c r="BR1349" s="76" t="e">
        <f>_xlfn.STDEV.P(BR1323:BR1342)</f>
        <v>#DIV/0!</v>
      </c>
      <c r="BS1349" s="76" t="e">
        <f>_xlfn.STDEV.P(BS1323:BS1342)</f>
        <v>#DIV/0!</v>
      </c>
      <c r="BT1349" s="64"/>
      <c r="BU1349" s="76" t="e">
        <f>_xlfn.STDEV.P(BU1323:BU1342)</f>
        <v>#DIV/0!</v>
      </c>
      <c r="BV1349" s="76" t="e">
        <f>_xlfn.STDEV.P(BV1323:BV1342)</f>
        <v>#DIV/0!</v>
      </c>
      <c r="BX1349" s="63"/>
    </row>
    <row r="1350" spans="1:76" s="59" customFormat="1" x14ac:dyDescent="0.2">
      <c r="A1350" s="75" t="str">
        <f ca="1">HYPERLINK("#"&amp;"'"&amp;A$2&amp;"'!a1","Back to top")</f>
        <v>Back to top</v>
      </c>
      <c r="B1350" s="75"/>
      <c r="C1350" s="64"/>
      <c r="D1350" s="404"/>
      <c r="E1350" s="405"/>
      <c r="F1350" s="405"/>
      <c r="G1350" s="405"/>
      <c r="H1350" s="405"/>
      <c r="I1350" s="405"/>
      <c r="J1350" s="405"/>
      <c r="K1350" s="406"/>
      <c r="U1350" s="74" t="s">
        <v>49</v>
      </c>
      <c r="W1350" s="64"/>
      <c r="X1350" s="70"/>
      <c r="Y1350" s="69"/>
      <c r="Z1350" s="68"/>
      <c r="AB1350" s="63"/>
      <c r="AR1350" s="63"/>
      <c r="AS1350" s="64"/>
      <c r="AT1350" s="64"/>
      <c r="AU1350" s="64"/>
      <c r="AV1350" s="73" t="s">
        <v>48</v>
      </c>
      <c r="AW1350" s="72">
        <f>COUNTIF(AW1323:AW1342,"&gt;0")</f>
        <v>0</v>
      </c>
      <c r="AX1350" s="72">
        <f>COUNTIF(AX1323:AX1342,"&gt;0")</f>
        <v>0</v>
      </c>
      <c r="AY1350" s="64"/>
      <c r="AZ1350" s="72">
        <f>COUNTIF(AZ1323:AZ1342,"&gt;0")</f>
        <v>0</v>
      </c>
      <c r="BA1350" s="72">
        <f>COUNTIF(BA1323:BA1342,"&gt;0")</f>
        <v>0</v>
      </c>
      <c r="BB1350" s="64"/>
      <c r="BC1350" s="72">
        <f>COUNTIF(BC1323:BC1342,"&gt;0")</f>
        <v>0</v>
      </c>
      <c r="BD1350" s="72">
        <f>COUNTIF(BD1323:BD1342,"&gt;0")</f>
        <v>0</v>
      </c>
      <c r="BE1350" s="64"/>
      <c r="BF1350" s="72">
        <f>COUNTIF(BF1323:BF1342,"&gt;0")</f>
        <v>0</v>
      </c>
      <c r="BG1350" s="72">
        <f>COUNTIF(BG1323:BG1342,"&gt;0")</f>
        <v>0</v>
      </c>
      <c r="BH1350" s="64"/>
      <c r="BI1350" s="72">
        <f>COUNTIF(BI1323:BI1342,"&gt;0")</f>
        <v>0</v>
      </c>
      <c r="BJ1350" s="72">
        <f>COUNTIF(BJ1323:BJ1342,"&gt;0")</f>
        <v>0</v>
      </c>
      <c r="BK1350" s="64"/>
      <c r="BL1350" s="72">
        <f>COUNTIF(BL1323:BL1342,"&gt;0")</f>
        <v>0</v>
      </c>
      <c r="BM1350" s="72">
        <f>COUNTIF(BM1323:BM1342,"&gt;0")</f>
        <v>0</v>
      </c>
      <c r="BN1350" s="64"/>
      <c r="BO1350" s="72">
        <f>COUNTIF(BO1323:BO1342,"&gt;0")</f>
        <v>0</v>
      </c>
      <c r="BP1350" s="72">
        <f>COUNTIF(BP1323:BP1342,"&gt;0")</f>
        <v>0</v>
      </c>
      <c r="BQ1350" s="64"/>
      <c r="BR1350" s="72">
        <f>COUNTIF(BR1323:BR1342,"&gt;0")</f>
        <v>0</v>
      </c>
      <c r="BS1350" s="72">
        <f>COUNTIF(BS1323:BS1342,"&gt;0")</f>
        <v>0</v>
      </c>
      <c r="BT1350" s="64"/>
      <c r="BU1350" s="72">
        <f>COUNTIF(BU1323:BU1342,"&gt;0")</f>
        <v>0</v>
      </c>
      <c r="BV1350" s="72">
        <f>COUNTIF(BV1323:BV1342,"&gt;0")</f>
        <v>0</v>
      </c>
      <c r="BX1350" s="63"/>
    </row>
    <row r="1351" spans="1:76" s="59" customFormat="1" ht="14.25" x14ac:dyDescent="0.2">
      <c r="A1351" s="75"/>
      <c r="B1351" s="75"/>
      <c r="C1351" s="64"/>
      <c r="D1351" s="135"/>
      <c r="E1351" s="135"/>
      <c r="F1351" s="135"/>
      <c r="G1351" s="135"/>
      <c r="H1351" s="135"/>
      <c r="I1351" s="135"/>
      <c r="J1351" s="135"/>
      <c r="K1351" s="135"/>
      <c r="U1351" s="71" t="s">
        <v>47</v>
      </c>
      <c r="W1351" s="64"/>
      <c r="X1351" s="70"/>
      <c r="Y1351" s="69"/>
      <c r="Z1351" s="68"/>
      <c r="AB1351" s="63"/>
      <c r="AR1351" s="63"/>
      <c r="BX1351" s="63"/>
    </row>
    <row r="1352" spans="1:76" s="59" customFormat="1" ht="14.25" x14ac:dyDescent="0.2">
      <c r="A1352" s="75"/>
      <c r="B1352" s="75"/>
      <c r="C1352" s="64"/>
      <c r="D1352" s="135"/>
      <c r="E1352" s="135"/>
      <c r="F1352" s="135"/>
      <c r="G1352" s="135"/>
      <c r="H1352" s="135"/>
      <c r="I1352" s="135"/>
      <c r="J1352" s="135"/>
      <c r="K1352" s="135"/>
      <c r="W1352" s="64"/>
      <c r="X1352" s="67"/>
      <c r="Y1352" s="66"/>
      <c r="Z1352" s="65"/>
      <c r="AB1352" s="63"/>
      <c r="AR1352" s="63"/>
      <c r="BX1352" s="63"/>
    </row>
    <row r="1353" spans="1:76" s="59" customFormat="1" ht="18" x14ac:dyDescent="0.25">
      <c r="W1353" s="64"/>
      <c r="X1353" s="64"/>
      <c r="Y1353" s="64"/>
      <c r="Z1353" s="64"/>
      <c r="AB1353" s="63"/>
      <c r="AR1353" s="60"/>
      <c r="AS1353" s="62"/>
      <c r="AT1353" s="62"/>
      <c r="AU1353" s="61"/>
      <c r="AV1353" s="61"/>
      <c r="AW1353" s="61"/>
      <c r="AX1353" s="61"/>
      <c r="AY1353" s="61"/>
      <c r="AZ1353" s="61"/>
      <c r="BA1353" s="61"/>
      <c r="BB1353" s="61"/>
      <c r="BC1353" s="61"/>
      <c r="BD1353" s="61"/>
      <c r="BE1353" s="61"/>
      <c r="BF1353" s="61"/>
      <c r="BG1353" s="61"/>
      <c r="BH1353" s="61"/>
      <c r="BI1353" s="61"/>
      <c r="BJ1353" s="61"/>
      <c r="BK1353" s="61"/>
      <c r="BL1353" s="61"/>
      <c r="BM1353" s="61"/>
      <c r="BN1353" s="61"/>
      <c r="BO1353" s="61"/>
      <c r="BP1353" s="61"/>
      <c r="BQ1353" s="61"/>
      <c r="BR1353" s="61"/>
      <c r="BS1353" s="61"/>
      <c r="BT1353" s="61"/>
      <c r="BU1353" s="61"/>
      <c r="BV1353" s="61"/>
      <c r="BW1353" s="61"/>
      <c r="BX1353" s="60"/>
    </row>
    <row r="1354" spans="1:76" s="59" customFormat="1" ht="14.25" x14ac:dyDescent="0.2">
      <c r="AB1354" s="63"/>
      <c r="AR1354" s="63"/>
      <c r="BX1354" s="63"/>
    </row>
    <row r="1355" spans="1:76" s="2" customFormat="1" ht="15.75" x14ac:dyDescent="0.25">
      <c r="A1355" s="134">
        <f>1+A1320</f>
        <v>37</v>
      </c>
      <c r="B1355" s="134"/>
      <c r="C1355" s="133" t="s">
        <v>91</v>
      </c>
      <c r="D1355" s="132"/>
      <c r="E1355" s="132"/>
      <c r="F1355" s="132"/>
      <c r="G1355" s="132"/>
      <c r="H1355" s="132"/>
      <c r="K1355" s="132"/>
      <c r="L1355" s="132"/>
      <c r="M1355" s="131"/>
      <c r="N1355" s="131"/>
      <c r="O1355" s="131"/>
      <c r="AS1355" s="130">
        <f>A1355</f>
        <v>37</v>
      </c>
      <c r="AT1355" s="130" t="str">
        <f>C1355</f>
        <v>VARIABLE37</v>
      </c>
    </row>
    <row r="1356" spans="1:76" s="59" customFormat="1" x14ac:dyDescent="0.25">
      <c r="A1356" s="83"/>
      <c r="B1356" s="83"/>
      <c r="C1356" s="83"/>
      <c r="D1356" s="129"/>
      <c r="E1356" s="129"/>
      <c r="F1356" s="129"/>
      <c r="G1356" s="129"/>
      <c r="H1356" s="129"/>
      <c r="K1356" s="129"/>
      <c r="L1356" s="129"/>
      <c r="M1356" s="64"/>
      <c r="N1356" s="64"/>
      <c r="O1356" s="64"/>
      <c r="AB1356" s="63"/>
      <c r="AR1356" s="63"/>
      <c r="AS1356" s="89"/>
      <c r="AT1356" s="89"/>
      <c r="AU1356" s="89"/>
      <c r="AV1356" s="89"/>
      <c r="AW1356" s="128" t="e">
        <f>IF($AV$45="Region",'[1]Advanced Controls'!$A$59,'[1]AEZ Data'!$A$78)</f>
        <v>#REF!</v>
      </c>
      <c r="AX1356" s="128"/>
      <c r="AY1356" s="89"/>
      <c r="AZ1356" s="128" t="e">
        <f>IF($AV$45="Region",'[1]Advanced Controls'!$A$60,'[1]AEZ Data'!$A$80)</f>
        <v>#REF!</v>
      </c>
      <c r="BA1356" s="128"/>
      <c r="BB1356" s="89"/>
      <c r="BC1356" s="128" t="e">
        <f>IF($AV$45="Region",'[1]Advanced Controls'!$A$61,'[1]AEZ Data'!$A$79)</f>
        <v>#REF!</v>
      </c>
      <c r="BD1356" s="128"/>
      <c r="BE1356" s="89"/>
      <c r="BF1356" s="128" t="e">
        <f>IF($AV$45="Region",'[1]Advanced Controls'!$A$62,'[1]AEZ Data'!$A$81)</f>
        <v>#REF!</v>
      </c>
      <c r="BG1356" s="128"/>
      <c r="BH1356" s="89"/>
      <c r="BI1356" s="128" t="e">
        <f>IF($AV$45="Region",'[1]Advanced Controls'!$A$63,'[1]AEZ Data'!$A$82)</f>
        <v>#REF!</v>
      </c>
      <c r="BJ1356" s="128"/>
      <c r="BK1356" s="89"/>
      <c r="BL1356" s="128" t="s">
        <v>90</v>
      </c>
      <c r="BM1356" s="128"/>
      <c r="BN1356" s="89"/>
      <c r="BO1356" s="128" t="s">
        <v>89</v>
      </c>
      <c r="BP1356" s="128"/>
      <c r="BQ1356" s="89"/>
      <c r="BR1356" s="128" t="s">
        <v>88</v>
      </c>
      <c r="BS1356" s="128"/>
      <c r="BT1356" s="89"/>
      <c r="BU1356" s="128" t="s">
        <v>87</v>
      </c>
      <c r="BV1356" s="128"/>
      <c r="BW1356" s="89"/>
      <c r="BX1356" s="63"/>
    </row>
    <row r="1357" spans="1:76" s="59" customFormat="1" ht="45.75" thickBot="1" x14ac:dyDescent="0.3">
      <c r="A1357" s="92" t="s">
        <v>86</v>
      </c>
      <c r="B1357" s="127" t="s">
        <v>85</v>
      </c>
      <c r="C1357" s="124" t="s">
        <v>84</v>
      </c>
      <c r="D1357" s="126" t="s">
        <v>83</v>
      </c>
      <c r="E1357" s="126" t="s">
        <v>82</v>
      </c>
      <c r="F1357" s="124" t="s">
        <v>81</v>
      </c>
      <c r="G1357" s="125" t="s">
        <v>80</v>
      </c>
      <c r="H1357" s="124" t="s">
        <v>79</v>
      </c>
      <c r="I1357" s="124" t="s">
        <v>78</v>
      </c>
      <c r="J1357" s="124" t="s">
        <v>77</v>
      </c>
      <c r="K1357" s="123" t="s">
        <v>76</v>
      </c>
      <c r="L1357" s="122" t="s">
        <v>75</v>
      </c>
      <c r="M1357" s="121" t="s">
        <v>74</v>
      </c>
      <c r="N1357" s="119" t="s">
        <v>73</v>
      </c>
      <c r="O1357" s="120" t="s">
        <v>72</v>
      </c>
      <c r="P1357" s="119" t="s">
        <v>71</v>
      </c>
      <c r="Q1357" s="441"/>
      <c r="R1357" s="441"/>
      <c r="S1357" s="114"/>
      <c r="T1357" s="118" t="s">
        <v>70</v>
      </c>
      <c r="U1357" s="117" t="s">
        <v>66</v>
      </c>
      <c r="V1357" s="117" t="s">
        <v>65</v>
      </c>
      <c r="W1357" s="117" t="s">
        <v>69</v>
      </c>
      <c r="X1357" s="116" t="s">
        <v>68</v>
      </c>
      <c r="Y1357" s="114"/>
      <c r="Z1357" s="114"/>
      <c r="AB1357" s="63"/>
      <c r="AR1357" s="63"/>
      <c r="AS1357" s="114"/>
      <c r="AT1357" s="114"/>
      <c r="AU1357" s="116" t="s">
        <v>67</v>
      </c>
      <c r="AV1357" s="114"/>
      <c r="AW1357" s="115" t="s">
        <v>66</v>
      </c>
      <c r="AX1357" s="115" t="s">
        <v>65</v>
      </c>
      <c r="AY1357" s="114"/>
      <c r="AZ1357" s="115" t="s">
        <v>66</v>
      </c>
      <c r="BA1357" s="115" t="s">
        <v>65</v>
      </c>
      <c r="BB1357" s="114"/>
      <c r="BC1357" s="115" t="s">
        <v>66</v>
      </c>
      <c r="BD1357" s="115" t="s">
        <v>65</v>
      </c>
      <c r="BE1357" s="114"/>
      <c r="BF1357" s="115" t="s">
        <v>66</v>
      </c>
      <c r="BG1357" s="115" t="s">
        <v>65</v>
      </c>
      <c r="BH1357" s="114"/>
      <c r="BI1357" s="115" t="s">
        <v>66</v>
      </c>
      <c r="BJ1357" s="115" t="s">
        <v>65</v>
      </c>
      <c r="BK1357" s="114"/>
      <c r="BL1357" s="115" t="s">
        <v>66</v>
      </c>
      <c r="BM1357" s="115" t="s">
        <v>65</v>
      </c>
      <c r="BN1357" s="114"/>
      <c r="BO1357" s="115" t="s">
        <v>66</v>
      </c>
      <c r="BP1357" s="115" t="s">
        <v>65</v>
      </c>
      <c r="BQ1357" s="114"/>
      <c r="BR1357" s="115" t="s">
        <v>66</v>
      </c>
      <c r="BS1357" s="115" t="s">
        <v>65</v>
      </c>
      <c r="BT1357" s="114"/>
      <c r="BU1357" s="115" t="s">
        <v>66</v>
      </c>
      <c r="BV1357" s="115" t="s">
        <v>65</v>
      </c>
      <c r="BW1357" s="114"/>
      <c r="BX1357" s="63"/>
    </row>
    <row r="1358" spans="1:76" s="59" customFormat="1" x14ac:dyDescent="0.25">
      <c r="A1358" s="83">
        <v>1</v>
      </c>
      <c r="B1358" s="109" t="str">
        <f t="shared" ref="B1358:B1377" si="840">CONCATENATE(E1358,": ",C1358)</f>
        <v xml:space="preserve">: </v>
      </c>
      <c r="C1358" s="108"/>
      <c r="D1358" s="108"/>
      <c r="E1358" s="108"/>
      <c r="F1358" s="113"/>
      <c r="G1358" s="108"/>
      <c r="H1358" s="107"/>
      <c r="I1358" s="106"/>
      <c r="J1358" s="106"/>
      <c r="K1358" s="110"/>
      <c r="L1358" s="110"/>
      <c r="M1358" s="111"/>
      <c r="N1358" s="105"/>
      <c r="O1358" s="105"/>
      <c r="P1358" s="104"/>
      <c r="Q1358" s="440"/>
      <c r="R1358" s="440"/>
      <c r="S1358" s="64"/>
      <c r="T1358" s="103"/>
      <c r="U1358" s="101" t="str">
        <f t="shared" ref="U1358:U1377" si="841">IF(T1358="Y","",IF(AND(M1358="",K1358=""),"",IF(M1358="",K1358,M1358)))</f>
        <v/>
      </c>
      <c r="V1358" s="102" t="str">
        <f t="shared" ref="V1358:V1377" si="842">IF(U1358="","",IF($U$1386="Y",W1358,IF(U1358&gt;=$U$1378-$AD$36*$U$1382,IF(U1358&lt;=$U$1378+$AD$36*$U$1382,U1358,""),"")))</f>
        <v/>
      </c>
      <c r="W1358" s="101" t="str">
        <f t="shared" ref="W1358:W1377" si="843">IF(T1358="Y","",IF(AND(M1358="",K1358=""),"",IF(M1358="",K1358*O1358,M1358*O1358)))</f>
        <v/>
      </c>
      <c r="X1358" s="100" t="str">
        <f t="shared" ref="X1358:X1377" si="844">IF(AND(N1358="",L1358=""),"",IF(N1358="",L1358,N1358))</f>
        <v/>
      </c>
      <c r="Y1358" s="89"/>
      <c r="Z1358" s="89"/>
      <c r="AB1358" s="63"/>
      <c r="AR1358" s="63"/>
      <c r="AS1358" s="89"/>
      <c r="AT1358" s="89"/>
      <c r="AU1358" s="112" t="str">
        <f>$W1358</f>
        <v/>
      </c>
      <c r="AV1358" s="89"/>
      <c r="AW1358" s="98" t="e">
        <f t="shared" ref="AW1358:AW1377" si="845">IF($AV$45="region",IF($E1358=AW$763,$U1358,""),IF($G1358=AW$763,$U1358,""))</f>
        <v>#REF!</v>
      </c>
      <c r="AX1358" s="98" t="e">
        <f t="shared" ref="AX1358:AX1377" si="846">IF($AV$45="Region",IF($E1358=AW$763,$V1358,""),IF($G1358=AW$763,$V1358,""))</f>
        <v>#REF!</v>
      </c>
      <c r="AY1358" s="89"/>
      <c r="AZ1358" s="98" t="e">
        <f t="shared" ref="AZ1358:AZ1377" si="847">IF($AV$45="region",IF($E1358=AZ$763,$U1358,""),IF($G1358=AZ$763,$U1358,""))</f>
        <v>#REF!</v>
      </c>
      <c r="BA1358" s="98" t="e">
        <f t="shared" ref="BA1358:BA1377" si="848">IF($AV$45="Region",IF($E1358=AZ$763,$V1358,""),IF($G1358=AZ$763,$V1358,""))</f>
        <v>#REF!</v>
      </c>
      <c r="BB1358" s="89"/>
      <c r="BC1358" s="98" t="e">
        <f t="shared" ref="BC1358:BC1377" si="849">IF($AV$45="region",IF($E1358=BC$763,$U1358,""),IF($G1358=BC$763,$U1358,""))</f>
        <v>#REF!</v>
      </c>
      <c r="BD1358" s="98" t="e">
        <f t="shared" ref="BD1358:BD1377" si="850">IF($AV$45="Region",IF($E1358=BC$763,$V1358,""),IF($G1358=BC$763,$V1358,""))</f>
        <v>#REF!</v>
      </c>
      <c r="BE1358" s="89"/>
      <c r="BF1358" s="98" t="e">
        <f t="shared" ref="BF1358:BF1377" si="851">IF($AV$45="region",IF($E1358=BF$763,$U1358,""),IF($G1358=BF$763,$U1358,""))</f>
        <v>#REF!</v>
      </c>
      <c r="BG1358" s="98" t="e">
        <f t="shared" ref="BG1358:BG1377" si="852">IF($AV$45="Region",IF($E1358=BF$763,$V1358,""),IF($G1358=BF$763,$V1358,""))</f>
        <v>#REF!</v>
      </c>
      <c r="BH1358" s="89"/>
      <c r="BI1358" s="98" t="e">
        <f t="shared" ref="BI1358:BI1377" si="853">IF($AV$45="region",IF($E1358=BI$763,$U1358,""),IF($G1358=BI$763,$U1358,""))</f>
        <v>#REF!</v>
      </c>
      <c r="BJ1358" s="98" t="e">
        <f t="shared" ref="BJ1358:BJ1377" si="854">IF($AV$45="Region",IF($E1358=BI$763,$V1358,""),IF($G1358=BI$763,$V1358,""))</f>
        <v>#REF!</v>
      </c>
      <c r="BK1358" s="89"/>
      <c r="BL1358" s="98" t="str">
        <f t="shared" ref="BL1358:BL1377" si="855">IF($E1358=$BL$48,U1358,"")</f>
        <v/>
      </c>
      <c r="BM1358" s="98" t="str">
        <f t="shared" ref="BM1358:BM1377" si="856">IF($E1358=$BL$48,V1358,"")</f>
        <v/>
      </c>
      <c r="BN1358" s="89"/>
      <c r="BO1358" s="98" t="str">
        <f t="shared" ref="BO1358:BO1377" si="857">IF($E1358=$BO$48,U1358,"")</f>
        <v/>
      </c>
      <c r="BP1358" s="98" t="str">
        <f t="shared" ref="BP1358:BP1377" si="858">IF($E1358=$BO$48,V1358,"")</f>
        <v/>
      </c>
      <c r="BQ1358" s="89"/>
      <c r="BR1358" s="98" t="str">
        <f t="shared" ref="BR1358:BR1377" si="859">IF($E1358=$BR$48,U1358,"")</f>
        <v/>
      </c>
      <c r="BS1358" s="98" t="str">
        <f t="shared" ref="BS1358:BS1377" si="860">IF($E1358=$BR$48,V1358,"")</f>
        <v/>
      </c>
      <c r="BT1358" s="89"/>
      <c r="BU1358" s="98" t="str">
        <f t="shared" ref="BU1358:BU1377" si="861">IF($E1358=$BU$48,U1358,"")</f>
        <v/>
      </c>
      <c r="BV1358" s="98" t="str">
        <f t="shared" ref="BV1358:BV1377" si="862">IF($E1358=$BU$48,V1358,"")</f>
        <v/>
      </c>
      <c r="BW1358" s="89"/>
      <c r="BX1358" s="63"/>
    </row>
    <row r="1359" spans="1:76" s="59" customFormat="1" x14ac:dyDescent="0.25">
      <c r="A1359" s="83">
        <v>2</v>
      </c>
      <c r="B1359" s="109" t="str">
        <f t="shared" si="840"/>
        <v xml:space="preserve">: </v>
      </c>
      <c r="C1359" s="108"/>
      <c r="D1359" s="108"/>
      <c r="E1359" s="108"/>
      <c r="F1359" s="108"/>
      <c r="G1359" s="108"/>
      <c r="H1359" s="107"/>
      <c r="I1359" s="106"/>
      <c r="J1359" s="106"/>
      <c r="K1359" s="105"/>
      <c r="L1359" s="110"/>
      <c r="M1359" s="111"/>
      <c r="N1359" s="105"/>
      <c r="O1359" s="105"/>
      <c r="P1359" s="104"/>
      <c r="Q1359" s="440"/>
      <c r="R1359" s="440"/>
      <c r="S1359" s="64"/>
      <c r="T1359" s="103"/>
      <c r="U1359" s="101" t="str">
        <f t="shared" si="841"/>
        <v/>
      </c>
      <c r="V1359" s="102" t="str">
        <f t="shared" si="842"/>
        <v/>
      </c>
      <c r="W1359" s="101" t="str">
        <f t="shared" si="843"/>
        <v/>
      </c>
      <c r="X1359" s="100" t="str">
        <f t="shared" si="844"/>
        <v/>
      </c>
      <c r="Y1359" s="89"/>
      <c r="Z1359" s="89"/>
      <c r="AB1359" s="63"/>
      <c r="AR1359" s="63"/>
      <c r="AS1359" s="89"/>
      <c r="AT1359" s="89"/>
      <c r="AU1359" s="99"/>
      <c r="AV1359" s="89"/>
      <c r="AW1359" s="98" t="e">
        <f t="shared" si="845"/>
        <v>#REF!</v>
      </c>
      <c r="AX1359" s="98" t="e">
        <f t="shared" si="846"/>
        <v>#REF!</v>
      </c>
      <c r="AY1359" s="89"/>
      <c r="AZ1359" s="98" t="e">
        <f t="shared" si="847"/>
        <v>#REF!</v>
      </c>
      <c r="BA1359" s="98" t="e">
        <f t="shared" si="848"/>
        <v>#REF!</v>
      </c>
      <c r="BB1359" s="89"/>
      <c r="BC1359" s="98" t="e">
        <f t="shared" si="849"/>
        <v>#REF!</v>
      </c>
      <c r="BD1359" s="98" t="e">
        <f t="shared" si="850"/>
        <v>#REF!</v>
      </c>
      <c r="BE1359" s="89"/>
      <c r="BF1359" s="98" t="e">
        <f t="shared" si="851"/>
        <v>#REF!</v>
      </c>
      <c r="BG1359" s="98" t="e">
        <f t="shared" si="852"/>
        <v>#REF!</v>
      </c>
      <c r="BH1359" s="89"/>
      <c r="BI1359" s="98" t="e">
        <f t="shared" si="853"/>
        <v>#REF!</v>
      </c>
      <c r="BJ1359" s="98" t="e">
        <f t="shared" si="854"/>
        <v>#REF!</v>
      </c>
      <c r="BK1359" s="89"/>
      <c r="BL1359" s="98" t="str">
        <f t="shared" si="855"/>
        <v/>
      </c>
      <c r="BM1359" s="98" t="str">
        <f t="shared" si="856"/>
        <v/>
      </c>
      <c r="BN1359" s="89"/>
      <c r="BO1359" s="98" t="str">
        <f t="shared" si="857"/>
        <v/>
      </c>
      <c r="BP1359" s="98" t="str">
        <f t="shared" si="858"/>
        <v/>
      </c>
      <c r="BQ1359" s="89"/>
      <c r="BR1359" s="98" t="str">
        <f t="shared" si="859"/>
        <v/>
      </c>
      <c r="BS1359" s="98" t="str">
        <f t="shared" si="860"/>
        <v/>
      </c>
      <c r="BT1359" s="89"/>
      <c r="BU1359" s="98" t="str">
        <f t="shared" si="861"/>
        <v/>
      </c>
      <c r="BV1359" s="98" t="str">
        <f t="shared" si="862"/>
        <v/>
      </c>
      <c r="BW1359" s="89"/>
      <c r="BX1359" s="63"/>
    </row>
    <row r="1360" spans="1:76" s="59" customFormat="1" x14ac:dyDescent="0.25">
      <c r="A1360" s="83">
        <v>3</v>
      </c>
      <c r="B1360" s="109" t="str">
        <f t="shared" si="840"/>
        <v xml:space="preserve">: </v>
      </c>
      <c r="C1360" s="106"/>
      <c r="D1360" s="106"/>
      <c r="E1360" s="108"/>
      <c r="F1360" s="106"/>
      <c r="G1360" s="108"/>
      <c r="H1360" s="107"/>
      <c r="I1360" s="106"/>
      <c r="J1360" s="106"/>
      <c r="K1360" s="104"/>
      <c r="L1360" s="110"/>
      <c r="M1360" s="111"/>
      <c r="N1360" s="105"/>
      <c r="O1360" s="105"/>
      <c r="P1360" s="104"/>
      <c r="Q1360" s="440"/>
      <c r="R1360" s="440"/>
      <c r="S1360" s="64"/>
      <c r="T1360" s="103"/>
      <c r="U1360" s="101" t="str">
        <f t="shared" si="841"/>
        <v/>
      </c>
      <c r="V1360" s="102" t="str">
        <f t="shared" si="842"/>
        <v/>
      </c>
      <c r="W1360" s="101" t="str">
        <f t="shared" si="843"/>
        <v/>
      </c>
      <c r="X1360" s="100" t="str">
        <f t="shared" si="844"/>
        <v/>
      </c>
      <c r="Y1360" s="89"/>
      <c r="Z1360" s="89"/>
      <c r="AB1360" s="63"/>
      <c r="AR1360" s="63"/>
      <c r="AS1360" s="89"/>
      <c r="AT1360" s="89"/>
      <c r="AU1360" s="64"/>
      <c r="AV1360" s="89"/>
      <c r="AW1360" s="98" t="e">
        <f t="shared" si="845"/>
        <v>#REF!</v>
      </c>
      <c r="AX1360" s="98" t="e">
        <f t="shared" si="846"/>
        <v>#REF!</v>
      </c>
      <c r="AY1360" s="89"/>
      <c r="AZ1360" s="98" t="e">
        <f t="shared" si="847"/>
        <v>#REF!</v>
      </c>
      <c r="BA1360" s="98" t="e">
        <f t="shared" si="848"/>
        <v>#REF!</v>
      </c>
      <c r="BB1360" s="89"/>
      <c r="BC1360" s="98" t="e">
        <f t="shared" si="849"/>
        <v>#REF!</v>
      </c>
      <c r="BD1360" s="98" t="e">
        <f t="shared" si="850"/>
        <v>#REF!</v>
      </c>
      <c r="BE1360" s="89"/>
      <c r="BF1360" s="98" t="e">
        <f t="shared" si="851"/>
        <v>#REF!</v>
      </c>
      <c r="BG1360" s="98" t="e">
        <f t="shared" si="852"/>
        <v>#REF!</v>
      </c>
      <c r="BH1360" s="89"/>
      <c r="BI1360" s="98" t="e">
        <f t="shared" si="853"/>
        <v>#REF!</v>
      </c>
      <c r="BJ1360" s="98" t="e">
        <f t="shared" si="854"/>
        <v>#REF!</v>
      </c>
      <c r="BK1360" s="89"/>
      <c r="BL1360" s="98" t="str">
        <f t="shared" si="855"/>
        <v/>
      </c>
      <c r="BM1360" s="98" t="str">
        <f t="shared" si="856"/>
        <v/>
      </c>
      <c r="BN1360" s="89"/>
      <c r="BO1360" s="98" t="str">
        <f t="shared" si="857"/>
        <v/>
      </c>
      <c r="BP1360" s="98" t="str">
        <f t="shared" si="858"/>
        <v/>
      </c>
      <c r="BQ1360" s="89"/>
      <c r="BR1360" s="98" t="str">
        <f t="shared" si="859"/>
        <v/>
      </c>
      <c r="BS1360" s="98" t="str">
        <f t="shared" si="860"/>
        <v/>
      </c>
      <c r="BT1360" s="89"/>
      <c r="BU1360" s="98" t="str">
        <f t="shared" si="861"/>
        <v/>
      </c>
      <c r="BV1360" s="98" t="str">
        <f t="shared" si="862"/>
        <v/>
      </c>
      <c r="BW1360" s="89"/>
      <c r="BX1360" s="63"/>
    </row>
    <row r="1361" spans="1:76" s="59" customFormat="1" x14ac:dyDescent="0.25">
      <c r="A1361" s="83">
        <v>4</v>
      </c>
      <c r="B1361" s="109" t="str">
        <f t="shared" si="840"/>
        <v xml:space="preserve">: </v>
      </c>
      <c r="C1361" s="106"/>
      <c r="D1361" s="106"/>
      <c r="E1361" s="108"/>
      <c r="F1361" s="106"/>
      <c r="G1361" s="108"/>
      <c r="H1361" s="107"/>
      <c r="I1361" s="106"/>
      <c r="J1361" s="106"/>
      <c r="K1361" s="104"/>
      <c r="L1361" s="110"/>
      <c r="M1361" s="111"/>
      <c r="N1361" s="105"/>
      <c r="O1361" s="105"/>
      <c r="P1361" s="104"/>
      <c r="Q1361" s="440"/>
      <c r="R1361" s="440"/>
      <c r="S1361" s="64"/>
      <c r="T1361" s="103"/>
      <c r="U1361" s="101" t="str">
        <f t="shared" si="841"/>
        <v/>
      </c>
      <c r="V1361" s="102" t="str">
        <f t="shared" si="842"/>
        <v/>
      </c>
      <c r="W1361" s="101" t="str">
        <f t="shared" si="843"/>
        <v/>
      </c>
      <c r="X1361" s="100" t="str">
        <f t="shared" si="844"/>
        <v/>
      </c>
      <c r="Y1361" s="89"/>
      <c r="Z1361" s="89"/>
      <c r="AB1361" s="63"/>
      <c r="AR1361" s="63"/>
      <c r="AS1361" s="89"/>
      <c r="AT1361" s="89"/>
      <c r="AU1361" s="99"/>
      <c r="AV1361" s="89"/>
      <c r="AW1361" s="98" t="e">
        <f t="shared" si="845"/>
        <v>#REF!</v>
      </c>
      <c r="AX1361" s="98" t="e">
        <f t="shared" si="846"/>
        <v>#REF!</v>
      </c>
      <c r="AY1361" s="89"/>
      <c r="AZ1361" s="98" t="e">
        <f t="shared" si="847"/>
        <v>#REF!</v>
      </c>
      <c r="BA1361" s="98" t="e">
        <f t="shared" si="848"/>
        <v>#REF!</v>
      </c>
      <c r="BB1361" s="89"/>
      <c r="BC1361" s="98" t="e">
        <f t="shared" si="849"/>
        <v>#REF!</v>
      </c>
      <c r="BD1361" s="98" t="e">
        <f t="shared" si="850"/>
        <v>#REF!</v>
      </c>
      <c r="BE1361" s="89"/>
      <c r="BF1361" s="98" t="e">
        <f t="shared" si="851"/>
        <v>#REF!</v>
      </c>
      <c r="BG1361" s="98" t="e">
        <f t="shared" si="852"/>
        <v>#REF!</v>
      </c>
      <c r="BH1361" s="89"/>
      <c r="BI1361" s="98" t="e">
        <f t="shared" si="853"/>
        <v>#REF!</v>
      </c>
      <c r="BJ1361" s="98" t="e">
        <f t="shared" si="854"/>
        <v>#REF!</v>
      </c>
      <c r="BK1361" s="89"/>
      <c r="BL1361" s="98" t="str">
        <f t="shared" si="855"/>
        <v/>
      </c>
      <c r="BM1361" s="98" t="str">
        <f t="shared" si="856"/>
        <v/>
      </c>
      <c r="BN1361" s="89"/>
      <c r="BO1361" s="98" t="str">
        <f t="shared" si="857"/>
        <v/>
      </c>
      <c r="BP1361" s="98" t="str">
        <f t="shared" si="858"/>
        <v/>
      </c>
      <c r="BQ1361" s="89"/>
      <c r="BR1361" s="98" t="str">
        <f t="shared" si="859"/>
        <v/>
      </c>
      <c r="BS1361" s="98" t="str">
        <f t="shared" si="860"/>
        <v/>
      </c>
      <c r="BT1361" s="89"/>
      <c r="BU1361" s="98" t="str">
        <f t="shared" si="861"/>
        <v/>
      </c>
      <c r="BV1361" s="98" t="str">
        <f t="shared" si="862"/>
        <v/>
      </c>
      <c r="BW1361" s="89"/>
      <c r="BX1361" s="63"/>
    </row>
    <row r="1362" spans="1:76" s="59" customFormat="1" x14ac:dyDescent="0.25">
      <c r="A1362" s="83">
        <v>5</v>
      </c>
      <c r="B1362" s="109" t="str">
        <f t="shared" si="840"/>
        <v xml:space="preserve">: </v>
      </c>
      <c r="C1362" s="106"/>
      <c r="D1362" s="106"/>
      <c r="E1362" s="108"/>
      <c r="F1362" s="106"/>
      <c r="G1362" s="108"/>
      <c r="H1362" s="107"/>
      <c r="I1362" s="106"/>
      <c r="J1362" s="106"/>
      <c r="K1362" s="104"/>
      <c r="L1362" s="110"/>
      <c r="M1362" s="111"/>
      <c r="N1362" s="105"/>
      <c r="O1362" s="105"/>
      <c r="P1362" s="104"/>
      <c r="Q1362" s="440"/>
      <c r="R1362" s="440"/>
      <c r="S1362" s="64"/>
      <c r="T1362" s="103"/>
      <c r="U1362" s="101" t="str">
        <f t="shared" si="841"/>
        <v/>
      </c>
      <c r="V1362" s="102" t="str">
        <f t="shared" si="842"/>
        <v/>
      </c>
      <c r="W1362" s="101" t="str">
        <f t="shared" si="843"/>
        <v/>
      </c>
      <c r="X1362" s="100" t="str">
        <f t="shared" si="844"/>
        <v/>
      </c>
      <c r="Y1362" s="89"/>
      <c r="Z1362" s="89"/>
      <c r="AB1362" s="63"/>
      <c r="AR1362" s="63"/>
      <c r="AS1362" s="89"/>
      <c r="AT1362" s="89"/>
      <c r="AU1362" s="99"/>
      <c r="AV1362" s="89"/>
      <c r="AW1362" s="98" t="e">
        <f t="shared" si="845"/>
        <v>#REF!</v>
      </c>
      <c r="AX1362" s="98" t="e">
        <f t="shared" si="846"/>
        <v>#REF!</v>
      </c>
      <c r="AY1362" s="89"/>
      <c r="AZ1362" s="98" t="e">
        <f t="shared" si="847"/>
        <v>#REF!</v>
      </c>
      <c r="BA1362" s="98" t="e">
        <f t="shared" si="848"/>
        <v>#REF!</v>
      </c>
      <c r="BB1362" s="89"/>
      <c r="BC1362" s="98" t="e">
        <f t="shared" si="849"/>
        <v>#REF!</v>
      </c>
      <c r="BD1362" s="98" t="e">
        <f t="shared" si="850"/>
        <v>#REF!</v>
      </c>
      <c r="BE1362" s="89"/>
      <c r="BF1362" s="98" t="e">
        <f t="shared" si="851"/>
        <v>#REF!</v>
      </c>
      <c r="BG1362" s="98" t="e">
        <f t="shared" si="852"/>
        <v>#REF!</v>
      </c>
      <c r="BH1362" s="89"/>
      <c r="BI1362" s="98" t="e">
        <f t="shared" si="853"/>
        <v>#REF!</v>
      </c>
      <c r="BJ1362" s="98" t="e">
        <f t="shared" si="854"/>
        <v>#REF!</v>
      </c>
      <c r="BK1362" s="89"/>
      <c r="BL1362" s="98" t="str">
        <f t="shared" si="855"/>
        <v/>
      </c>
      <c r="BM1362" s="98" t="str">
        <f t="shared" si="856"/>
        <v/>
      </c>
      <c r="BN1362" s="89"/>
      <c r="BO1362" s="98" t="str">
        <f t="shared" si="857"/>
        <v/>
      </c>
      <c r="BP1362" s="98" t="str">
        <f t="shared" si="858"/>
        <v/>
      </c>
      <c r="BQ1362" s="89"/>
      <c r="BR1362" s="98" t="str">
        <f t="shared" si="859"/>
        <v/>
      </c>
      <c r="BS1362" s="98" t="str">
        <f t="shared" si="860"/>
        <v/>
      </c>
      <c r="BT1362" s="89"/>
      <c r="BU1362" s="98" t="str">
        <f t="shared" si="861"/>
        <v/>
      </c>
      <c r="BV1362" s="98" t="str">
        <f t="shared" si="862"/>
        <v/>
      </c>
      <c r="BW1362" s="89"/>
      <c r="BX1362" s="63"/>
    </row>
    <row r="1363" spans="1:76" s="59" customFormat="1" x14ac:dyDescent="0.25">
      <c r="A1363" s="83">
        <v>6</v>
      </c>
      <c r="B1363" s="109" t="str">
        <f t="shared" si="840"/>
        <v xml:space="preserve">: </v>
      </c>
      <c r="C1363" s="106"/>
      <c r="D1363" s="106"/>
      <c r="E1363" s="108"/>
      <c r="F1363" s="106"/>
      <c r="G1363" s="108"/>
      <c r="H1363" s="107"/>
      <c r="I1363" s="106"/>
      <c r="J1363" s="106"/>
      <c r="K1363" s="104"/>
      <c r="L1363" s="110"/>
      <c r="M1363" s="111"/>
      <c r="N1363" s="105"/>
      <c r="O1363" s="105"/>
      <c r="P1363" s="104"/>
      <c r="Q1363" s="440"/>
      <c r="R1363" s="440"/>
      <c r="S1363" s="64"/>
      <c r="T1363" s="103"/>
      <c r="U1363" s="101" t="str">
        <f t="shared" si="841"/>
        <v/>
      </c>
      <c r="V1363" s="102" t="str">
        <f t="shared" si="842"/>
        <v/>
      </c>
      <c r="W1363" s="101" t="str">
        <f t="shared" si="843"/>
        <v/>
      </c>
      <c r="X1363" s="100" t="str">
        <f t="shared" si="844"/>
        <v/>
      </c>
      <c r="Y1363" s="89"/>
      <c r="Z1363" s="89"/>
      <c r="AB1363" s="63"/>
      <c r="AR1363" s="63"/>
      <c r="AS1363" s="89"/>
      <c r="AT1363" s="89"/>
      <c r="AU1363" s="99"/>
      <c r="AV1363" s="89"/>
      <c r="AW1363" s="98" t="e">
        <f t="shared" si="845"/>
        <v>#REF!</v>
      </c>
      <c r="AX1363" s="98" t="e">
        <f t="shared" si="846"/>
        <v>#REF!</v>
      </c>
      <c r="AY1363" s="89"/>
      <c r="AZ1363" s="98" t="e">
        <f t="shared" si="847"/>
        <v>#REF!</v>
      </c>
      <c r="BA1363" s="98" t="e">
        <f t="shared" si="848"/>
        <v>#REF!</v>
      </c>
      <c r="BB1363" s="89"/>
      <c r="BC1363" s="98" t="e">
        <f t="shared" si="849"/>
        <v>#REF!</v>
      </c>
      <c r="BD1363" s="98" t="e">
        <f t="shared" si="850"/>
        <v>#REF!</v>
      </c>
      <c r="BE1363" s="89"/>
      <c r="BF1363" s="98" t="e">
        <f t="shared" si="851"/>
        <v>#REF!</v>
      </c>
      <c r="BG1363" s="98" t="e">
        <f t="shared" si="852"/>
        <v>#REF!</v>
      </c>
      <c r="BH1363" s="89"/>
      <c r="BI1363" s="98" t="e">
        <f t="shared" si="853"/>
        <v>#REF!</v>
      </c>
      <c r="BJ1363" s="98" t="e">
        <f t="shared" si="854"/>
        <v>#REF!</v>
      </c>
      <c r="BK1363" s="89"/>
      <c r="BL1363" s="98" t="str">
        <f t="shared" si="855"/>
        <v/>
      </c>
      <c r="BM1363" s="98" t="str">
        <f t="shared" si="856"/>
        <v/>
      </c>
      <c r="BN1363" s="89"/>
      <c r="BO1363" s="98" t="str">
        <f t="shared" si="857"/>
        <v/>
      </c>
      <c r="BP1363" s="98" t="str">
        <f t="shared" si="858"/>
        <v/>
      </c>
      <c r="BQ1363" s="89"/>
      <c r="BR1363" s="98" t="str">
        <f t="shared" si="859"/>
        <v/>
      </c>
      <c r="BS1363" s="98" t="str">
        <f t="shared" si="860"/>
        <v/>
      </c>
      <c r="BT1363" s="89"/>
      <c r="BU1363" s="98" t="str">
        <f t="shared" si="861"/>
        <v/>
      </c>
      <c r="BV1363" s="98" t="str">
        <f t="shared" si="862"/>
        <v/>
      </c>
      <c r="BW1363" s="89"/>
      <c r="BX1363" s="63"/>
    </row>
    <row r="1364" spans="1:76" s="59" customFormat="1" x14ac:dyDescent="0.25">
      <c r="A1364" s="83">
        <v>7</v>
      </c>
      <c r="B1364" s="109" t="str">
        <f t="shared" si="840"/>
        <v xml:space="preserve">: </v>
      </c>
      <c r="C1364" s="106"/>
      <c r="D1364" s="106"/>
      <c r="E1364" s="108"/>
      <c r="F1364" s="106"/>
      <c r="G1364" s="108"/>
      <c r="H1364" s="107"/>
      <c r="I1364" s="106"/>
      <c r="J1364" s="106"/>
      <c r="K1364" s="104"/>
      <c r="L1364" s="110"/>
      <c r="M1364" s="111"/>
      <c r="N1364" s="105"/>
      <c r="O1364" s="105"/>
      <c r="P1364" s="104"/>
      <c r="Q1364" s="440"/>
      <c r="R1364" s="440"/>
      <c r="S1364" s="64"/>
      <c r="T1364" s="103"/>
      <c r="U1364" s="101" t="str">
        <f t="shared" si="841"/>
        <v/>
      </c>
      <c r="V1364" s="102" t="str">
        <f t="shared" si="842"/>
        <v/>
      </c>
      <c r="W1364" s="101" t="str">
        <f t="shared" si="843"/>
        <v/>
      </c>
      <c r="X1364" s="100" t="str">
        <f t="shared" si="844"/>
        <v/>
      </c>
      <c r="Y1364" s="89"/>
      <c r="Z1364" s="89"/>
      <c r="AB1364" s="63"/>
      <c r="AR1364" s="63"/>
      <c r="AS1364" s="89"/>
      <c r="AT1364" s="89"/>
      <c r="AU1364" s="99"/>
      <c r="AV1364" s="89"/>
      <c r="AW1364" s="98" t="e">
        <f t="shared" si="845"/>
        <v>#REF!</v>
      </c>
      <c r="AX1364" s="98" t="e">
        <f t="shared" si="846"/>
        <v>#REF!</v>
      </c>
      <c r="AY1364" s="89"/>
      <c r="AZ1364" s="98" t="e">
        <f t="shared" si="847"/>
        <v>#REF!</v>
      </c>
      <c r="BA1364" s="98" t="e">
        <f t="shared" si="848"/>
        <v>#REF!</v>
      </c>
      <c r="BB1364" s="89"/>
      <c r="BC1364" s="98" t="e">
        <f t="shared" si="849"/>
        <v>#REF!</v>
      </c>
      <c r="BD1364" s="98" t="e">
        <f t="shared" si="850"/>
        <v>#REF!</v>
      </c>
      <c r="BE1364" s="89"/>
      <c r="BF1364" s="98" t="e">
        <f t="shared" si="851"/>
        <v>#REF!</v>
      </c>
      <c r="BG1364" s="98" t="e">
        <f t="shared" si="852"/>
        <v>#REF!</v>
      </c>
      <c r="BH1364" s="89"/>
      <c r="BI1364" s="98" t="e">
        <f t="shared" si="853"/>
        <v>#REF!</v>
      </c>
      <c r="BJ1364" s="98" t="e">
        <f t="shared" si="854"/>
        <v>#REF!</v>
      </c>
      <c r="BK1364" s="89"/>
      <c r="BL1364" s="98" t="str">
        <f t="shared" si="855"/>
        <v/>
      </c>
      <c r="BM1364" s="98" t="str">
        <f t="shared" si="856"/>
        <v/>
      </c>
      <c r="BN1364" s="89"/>
      <c r="BO1364" s="98" t="str">
        <f t="shared" si="857"/>
        <v/>
      </c>
      <c r="BP1364" s="98" t="str">
        <f t="shared" si="858"/>
        <v/>
      </c>
      <c r="BQ1364" s="89"/>
      <c r="BR1364" s="98" t="str">
        <f t="shared" si="859"/>
        <v/>
      </c>
      <c r="BS1364" s="98" t="str">
        <f t="shared" si="860"/>
        <v/>
      </c>
      <c r="BT1364" s="89"/>
      <c r="BU1364" s="98" t="str">
        <f t="shared" si="861"/>
        <v/>
      </c>
      <c r="BV1364" s="98" t="str">
        <f t="shared" si="862"/>
        <v/>
      </c>
      <c r="BW1364" s="89"/>
      <c r="BX1364" s="63"/>
    </row>
    <row r="1365" spans="1:76" s="59" customFormat="1" x14ac:dyDescent="0.25">
      <c r="A1365" s="83">
        <v>8</v>
      </c>
      <c r="B1365" s="109" t="str">
        <f t="shared" si="840"/>
        <v xml:space="preserve">: </v>
      </c>
      <c r="C1365" s="106"/>
      <c r="D1365" s="106"/>
      <c r="E1365" s="108"/>
      <c r="F1365" s="106"/>
      <c r="G1365" s="108"/>
      <c r="H1365" s="107"/>
      <c r="I1365" s="106"/>
      <c r="J1365" s="106"/>
      <c r="K1365" s="104"/>
      <c r="L1365" s="110"/>
      <c r="M1365" s="111"/>
      <c r="N1365" s="105"/>
      <c r="O1365" s="105"/>
      <c r="P1365" s="104"/>
      <c r="Q1365" s="440"/>
      <c r="R1365" s="440"/>
      <c r="S1365" s="64"/>
      <c r="T1365" s="103"/>
      <c r="U1365" s="101" t="str">
        <f t="shared" si="841"/>
        <v/>
      </c>
      <c r="V1365" s="102" t="str">
        <f t="shared" si="842"/>
        <v/>
      </c>
      <c r="W1365" s="101" t="str">
        <f t="shared" si="843"/>
        <v/>
      </c>
      <c r="X1365" s="100" t="str">
        <f t="shared" si="844"/>
        <v/>
      </c>
      <c r="Y1365" s="89"/>
      <c r="Z1365" s="89"/>
      <c r="AB1365" s="63"/>
      <c r="AR1365" s="63"/>
      <c r="AS1365" s="89"/>
      <c r="AT1365" s="89"/>
      <c r="AU1365" s="99"/>
      <c r="AV1365" s="89"/>
      <c r="AW1365" s="98" t="e">
        <f t="shared" si="845"/>
        <v>#REF!</v>
      </c>
      <c r="AX1365" s="98" t="e">
        <f t="shared" si="846"/>
        <v>#REF!</v>
      </c>
      <c r="AY1365" s="89"/>
      <c r="AZ1365" s="98" t="e">
        <f t="shared" si="847"/>
        <v>#REF!</v>
      </c>
      <c r="BA1365" s="98" t="e">
        <f t="shared" si="848"/>
        <v>#REF!</v>
      </c>
      <c r="BB1365" s="89"/>
      <c r="BC1365" s="98" t="e">
        <f t="shared" si="849"/>
        <v>#REF!</v>
      </c>
      <c r="BD1365" s="98" t="e">
        <f t="shared" si="850"/>
        <v>#REF!</v>
      </c>
      <c r="BE1365" s="89"/>
      <c r="BF1365" s="98" t="e">
        <f t="shared" si="851"/>
        <v>#REF!</v>
      </c>
      <c r="BG1365" s="98" t="e">
        <f t="shared" si="852"/>
        <v>#REF!</v>
      </c>
      <c r="BH1365" s="89"/>
      <c r="BI1365" s="98" t="e">
        <f t="shared" si="853"/>
        <v>#REF!</v>
      </c>
      <c r="BJ1365" s="98" t="e">
        <f t="shared" si="854"/>
        <v>#REF!</v>
      </c>
      <c r="BK1365" s="89"/>
      <c r="BL1365" s="98" t="str">
        <f t="shared" si="855"/>
        <v/>
      </c>
      <c r="BM1365" s="98" t="str">
        <f t="shared" si="856"/>
        <v/>
      </c>
      <c r="BN1365" s="89"/>
      <c r="BO1365" s="98" t="str">
        <f t="shared" si="857"/>
        <v/>
      </c>
      <c r="BP1365" s="98" t="str">
        <f t="shared" si="858"/>
        <v/>
      </c>
      <c r="BQ1365" s="89"/>
      <c r="BR1365" s="98" t="str">
        <f t="shared" si="859"/>
        <v/>
      </c>
      <c r="BS1365" s="98" t="str">
        <f t="shared" si="860"/>
        <v/>
      </c>
      <c r="BT1365" s="89"/>
      <c r="BU1365" s="98" t="str">
        <f t="shared" si="861"/>
        <v/>
      </c>
      <c r="BV1365" s="98" t="str">
        <f t="shared" si="862"/>
        <v/>
      </c>
      <c r="BW1365" s="89"/>
      <c r="BX1365" s="63"/>
    </row>
    <row r="1366" spans="1:76" s="59" customFormat="1" x14ac:dyDescent="0.25">
      <c r="A1366" s="83">
        <v>9</v>
      </c>
      <c r="B1366" s="109" t="str">
        <f t="shared" si="840"/>
        <v xml:space="preserve">: </v>
      </c>
      <c r="C1366" s="106"/>
      <c r="D1366" s="106"/>
      <c r="E1366" s="108"/>
      <c r="F1366" s="106"/>
      <c r="G1366" s="108"/>
      <c r="H1366" s="107"/>
      <c r="I1366" s="106"/>
      <c r="J1366" s="106"/>
      <c r="K1366" s="104"/>
      <c r="L1366" s="110"/>
      <c r="M1366" s="111"/>
      <c r="N1366" s="105"/>
      <c r="O1366" s="105"/>
      <c r="P1366" s="104"/>
      <c r="Q1366" s="440"/>
      <c r="R1366" s="440"/>
      <c r="S1366" s="64"/>
      <c r="T1366" s="103"/>
      <c r="U1366" s="101" t="str">
        <f t="shared" si="841"/>
        <v/>
      </c>
      <c r="V1366" s="102" t="str">
        <f t="shared" si="842"/>
        <v/>
      </c>
      <c r="W1366" s="101" t="str">
        <f t="shared" si="843"/>
        <v/>
      </c>
      <c r="X1366" s="100" t="str">
        <f t="shared" si="844"/>
        <v/>
      </c>
      <c r="Y1366" s="89"/>
      <c r="Z1366" s="89"/>
      <c r="AB1366" s="63"/>
      <c r="AR1366" s="63"/>
      <c r="AS1366" s="89"/>
      <c r="AT1366" s="89"/>
      <c r="AU1366" s="99"/>
      <c r="AV1366" s="89"/>
      <c r="AW1366" s="98" t="e">
        <f t="shared" si="845"/>
        <v>#REF!</v>
      </c>
      <c r="AX1366" s="98" t="e">
        <f t="shared" si="846"/>
        <v>#REF!</v>
      </c>
      <c r="AY1366" s="89"/>
      <c r="AZ1366" s="98" t="e">
        <f t="shared" si="847"/>
        <v>#REF!</v>
      </c>
      <c r="BA1366" s="98" t="e">
        <f t="shared" si="848"/>
        <v>#REF!</v>
      </c>
      <c r="BB1366" s="89"/>
      <c r="BC1366" s="98" t="e">
        <f t="shared" si="849"/>
        <v>#REF!</v>
      </c>
      <c r="BD1366" s="98" t="e">
        <f t="shared" si="850"/>
        <v>#REF!</v>
      </c>
      <c r="BE1366" s="89"/>
      <c r="BF1366" s="98" t="e">
        <f t="shared" si="851"/>
        <v>#REF!</v>
      </c>
      <c r="BG1366" s="98" t="e">
        <f t="shared" si="852"/>
        <v>#REF!</v>
      </c>
      <c r="BH1366" s="89"/>
      <c r="BI1366" s="98" t="e">
        <f t="shared" si="853"/>
        <v>#REF!</v>
      </c>
      <c r="BJ1366" s="98" t="e">
        <f t="shared" si="854"/>
        <v>#REF!</v>
      </c>
      <c r="BK1366" s="89"/>
      <c r="BL1366" s="98" t="str">
        <f t="shared" si="855"/>
        <v/>
      </c>
      <c r="BM1366" s="98" t="str">
        <f t="shared" si="856"/>
        <v/>
      </c>
      <c r="BN1366" s="89"/>
      <c r="BO1366" s="98" t="str">
        <f t="shared" si="857"/>
        <v/>
      </c>
      <c r="BP1366" s="98" t="str">
        <f t="shared" si="858"/>
        <v/>
      </c>
      <c r="BQ1366" s="89"/>
      <c r="BR1366" s="98" t="str">
        <f t="shared" si="859"/>
        <v/>
      </c>
      <c r="BS1366" s="98" t="str">
        <f t="shared" si="860"/>
        <v/>
      </c>
      <c r="BT1366" s="89"/>
      <c r="BU1366" s="98" t="str">
        <f t="shared" si="861"/>
        <v/>
      </c>
      <c r="BV1366" s="98" t="str">
        <f t="shared" si="862"/>
        <v/>
      </c>
      <c r="BW1366" s="89"/>
      <c r="BX1366" s="63"/>
    </row>
    <row r="1367" spans="1:76" s="59" customFormat="1" x14ac:dyDescent="0.25">
      <c r="A1367" s="83">
        <v>10</v>
      </c>
      <c r="B1367" s="109" t="str">
        <f t="shared" si="840"/>
        <v xml:space="preserve">: </v>
      </c>
      <c r="C1367" s="106"/>
      <c r="D1367" s="106"/>
      <c r="E1367" s="108"/>
      <c r="F1367" s="106"/>
      <c r="G1367" s="108"/>
      <c r="H1367" s="107"/>
      <c r="I1367" s="106"/>
      <c r="J1367" s="106"/>
      <c r="K1367" s="104"/>
      <c r="L1367" s="110"/>
      <c r="M1367" s="111"/>
      <c r="N1367" s="105"/>
      <c r="O1367" s="105"/>
      <c r="P1367" s="104"/>
      <c r="Q1367" s="440"/>
      <c r="R1367" s="440"/>
      <c r="S1367" s="64"/>
      <c r="T1367" s="103"/>
      <c r="U1367" s="101" t="str">
        <f t="shared" si="841"/>
        <v/>
      </c>
      <c r="V1367" s="102" t="str">
        <f t="shared" si="842"/>
        <v/>
      </c>
      <c r="W1367" s="101" t="str">
        <f t="shared" si="843"/>
        <v/>
      </c>
      <c r="X1367" s="100" t="str">
        <f t="shared" si="844"/>
        <v/>
      </c>
      <c r="Y1367" s="89"/>
      <c r="Z1367" s="89"/>
      <c r="AB1367" s="63"/>
      <c r="AR1367" s="63"/>
      <c r="AS1367" s="89"/>
      <c r="AT1367" s="89"/>
      <c r="AU1367" s="99"/>
      <c r="AV1367" s="89"/>
      <c r="AW1367" s="98" t="e">
        <f t="shared" si="845"/>
        <v>#REF!</v>
      </c>
      <c r="AX1367" s="98" t="e">
        <f t="shared" si="846"/>
        <v>#REF!</v>
      </c>
      <c r="AY1367" s="89"/>
      <c r="AZ1367" s="98" t="e">
        <f t="shared" si="847"/>
        <v>#REF!</v>
      </c>
      <c r="BA1367" s="98" t="e">
        <f t="shared" si="848"/>
        <v>#REF!</v>
      </c>
      <c r="BB1367" s="89"/>
      <c r="BC1367" s="98" t="e">
        <f t="shared" si="849"/>
        <v>#REF!</v>
      </c>
      <c r="BD1367" s="98" t="e">
        <f t="shared" si="850"/>
        <v>#REF!</v>
      </c>
      <c r="BE1367" s="89"/>
      <c r="BF1367" s="98" t="e">
        <f t="shared" si="851"/>
        <v>#REF!</v>
      </c>
      <c r="BG1367" s="98" t="e">
        <f t="shared" si="852"/>
        <v>#REF!</v>
      </c>
      <c r="BH1367" s="89"/>
      <c r="BI1367" s="98" t="e">
        <f t="shared" si="853"/>
        <v>#REF!</v>
      </c>
      <c r="BJ1367" s="98" t="e">
        <f t="shared" si="854"/>
        <v>#REF!</v>
      </c>
      <c r="BK1367" s="89"/>
      <c r="BL1367" s="98" t="str">
        <f t="shared" si="855"/>
        <v/>
      </c>
      <c r="BM1367" s="98" t="str">
        <f t="shared" si="856"/>
        <v/>
      </c>
      <c r="BN1367" s="89"/>
      <c r="BO1367" s="98" t="str">
        <f t="shared" si="857"/>
        <v/>
      </c>
      <c r="BP1367" s="98" t="str">
        <f t="shared" si="858"/>
        <v/>
      </c>
      <c r="BQ1367" s="89"/>
      <c r="BR1367" s="98" t="str">
        <f t="shared" si="859"/>
        <v/>
      </c>
      <c r="BS1367" s="98" t="str">
        <f t="shared" si="860"/>
        <v/>
      </c>
      <c r="BT1367" s="89"/>
      <c r="BU1367" s="98" t="str">
        <f t="shared" si="861"/>
        <v/>
      </c>
      <c r="BV1367" s="98" t="str">
        <f t="shared" si="862"/>
        <v/>
      </c>
      <c r="BW1367" s="89"/>
      <c r="BX1367" s="63"/>
    </row>
    <row r="1368" spans="1:76" s="59" customFormat="1" x14ac:dyDescent="0.25">
      <c r="A1368" s="83">
        <v>11</v>
      </c>
      <c r="B1368" s="109" t="str">
        <f t="shared" si="840"/>
        <v xml:space="preserve">: </v>
      </c>
      <c r="C1368" s="106"/>
      <c r="D1368" s="106"/>
      <c r="E1368" s="108"/>
      <c r="F1368" s="106"/>
      <c r="G1368" s="108"/>
      <c r="H1368" s="107"/>
      <c r="I1368" s="106"/>
      <c r="J1368" s="106"/>
      <c r="K1368" s="104"/>
      <c r="L1368" s="110"/>
      <c r="M1368" s="111"/>
      <c r="N1368" s="105"/>
      <c r="O1368" s="105"/>
      <c r="P1368" s="104"/>
      <c r="Q1368" s="440"/>
      <c r="R1368" s="440"/>
      <c r="S1368" s="64"/>
      <c r="T1368" s="103"/>
      <c r="U1368" s="101" t="str">
        <f t="shared" si="841"/>
        <v/>
      </c>
      <c r="V1368" s="102" t="str">
        <f t="shared" si="842"/>
        <v/>
      </c>
      <c r="W1368" s="101" t="str">
        <f t="shared" si="843"/>
        <v/>
      </c>
      <c r="X1368" s="100" t="str">
        <f t="shared" si="844"/>
        <v/>
      </c>
      <c r="Y1368" s="89"/>
      <c r="Z1368" s="89"/>
      <c r="AB1368" s="63"/>
      <c r="AR1368" s="63"/>
      <c r="AS1368" s="89"/>
      <c r="AT1368" s="89"/>
      <c r="AU1368" s="99"/>
      <c r="AV1368" s="89"/>
      <c r="AW1368" s="98" t="e">
        <f t="shared" si="845"/>
        <v>#REF!</v>
      </c>
      <c r="AX1368" s="98" t="e">
        <f t="shared" si="846"/>
        <v>#REF!</v>
      </c>
      <c r="AY1368" s="89"/>
      <c r="AZ1368" s="98" t="e">
        <f t="shared" si="847"/>
        <v>#REF!</v>
      </c>
      <c r="BA1368" s="98" t="e">
        <f t="shared" si="848"/>
        <v>#REF!</v>
      </c>
      <c r="BB1368" s="89"/>
      <c r="BC1368" s="98" t="e">
        <f t="shared" si="849"/>
        <v>#REF!</v>
      </c>
      <c r="BD1368" s="98" t="e">
        <f t="shared" si="850"/>
        <v>#REF!</v>
      </c>
      <c r="BE1368" s="89"/>
      <c r="BF1368" s="98" t="e">
        <f t="shared" si="851"/>
        <v>#REF!</v>
      </c>
      <c r="BG1368" s="98" t="e">
        <f t="shared" si="852"/>
        <v>#REF!</v>
      </c>
      <c r="BH1368" s="89"/>
      <c r="BI1368" s="98" t="e">
        <f t="shared" si="853"/>
        <v>#REF!</v>
      </c>
      <c r="BJ1368" s="98" t="e">
        <f t="shared" si="854"/>
        <v>#REF!</v>
      </c>
      <c r="BK1368" s="89"/>
      <c r="BL1368" s="98" t="str">
        <f t="shared" si="855"/>
        <v/>
      </c>
      <c r="BM1368" s="98" t="str">
        <f t="shared" si="856"/>
        <v/>
      </c>
      <c r="BN1368" s="89"/>
      <c r="BO1368" s="98" t="str">
        <f t="shared" si="857"/>
        <v/>
      </c>
      <c r="BP1368" s="98" t="str">
        <f t="shared" si="858"/>
        <v/>
      </c>
      <c r="BQ1368" s="89"/>
      <c r="BR1368" s="98" t="str">
        <f t="shared" si="859"/>
        <v/>
      </c>
      <c r="BS1368" s="98" t="str">
        <f t="shared" si="860"/>
        <v/>
      </c>
      <c r="BT1368" s="89"/>
      <c r="BU1368" s="98" t="str">
        <f t="shared" si="861"/>
        <v/>
      </c>
      <c r="BV1368" s="98" t="str">
        <f t="shared" si="862"/>
        <v/>
      </c>
      <c r="BW1368" s="89"/>
      <c r="BX1368" s="63"/>
    </row>
    <row r="1369" spans="1:76" s="59" customFormat="1" x14ac:dyDescent="0.25">
      <c r="A1369" s="83">
        <v>12</v>
      </c>
      <c r="B1369" s="109" t="str">
        <f t="shared" si="840"/>
        <v xml:space="preserve">: </v>
      </c>
      <c r="C1369" s="106"/>
      <c r="D1369" s="106"/>
      <c r="E1369" s="108"/>
      <c r="F1369" s="106"/>
      <c r="G1369" s="108"/>
      <c r="H1369" s="107"/>
      <c r="I1369" s="106"/>
      <c r="J1369" s="106"/>
      <c r="K1369" s="104"/>
      <c r="L1369" s="110"/>
      <c r="M1369" s="111"/>
      <c r="N1369" s="105"/>
      <c r="O1369" s="105"/>
      <c r="P1369" s="104"/>
      <c r="Q1369" s="440"/>
      <c r="R1369" s="440"/>
      <c r="S1369" s="64"/>
      <c r="T1369" s="103"/>
      <c r="U1369" s="101" t="str">
        <f t="shared" si="841"/>
        <v/>
      </c>
      <c r="V1369" s="102" t="str">
        <f t="shared" si="842"/>
        <v/>
      </c>
      <c r="W1369" s="101" t="str">
        <f t="shared" si="843"/>
        <v/>
      </c>
      <c r="X1369" s="100" t="str">
        <f t="shared" si="844"/>
        <v/>
      </c>
      <c r="Y1369" s="89"/>
      <c r="Z1369" s="89"/>
      <c r="AB1369" s="63"/>
      <c r="AR1369" s="63"/>
      <c r="AS1369" s="89"/>
      <c r="AT1369" s="89"/>
      <c r="AU1369" s="99"/>
      <c r="AV1369" s="89"/>
      <c r="AW1369" s="98" t="e">
        <f t="shared" si="845"/>
        <v>#REF!</v>
      </c>
      <c r="AX1369" s="98" t="e">
        <f t="shared" si="846"/>
        <v>#REF!</v>
      </c>
      <c r="AY1369" s="89"/>
      <c r="AZ1369" s="98" t="e">
        <f t="shared" si="847"/>
        <v>#REF!</v>
      </c>
      <c r="BA1369" s="98" t="e">
        <f t="shared" si="848"/>
        <v>#REF!</v>
      </c>
      <c r="BB1369" s="89"/>
      <c r="BC1369" s="98" t="e">
        <f t="shared" si="849"/>
        <v>#REF!</v>
      </c>
      <c r="BD1369" s="98" t="e">
        <f t="shared" si="850"/>
        <v>#REF!</v>
      </c>
      <c r="BE1369" s="89"/>
      <c r="BF1369" s="98" t="e">
        <f t="shared" si="851"/>
        <v>#REF!</v>
      </c>
      <c r="BG1369" s="98" t="e">
        <f t="shared" si="852"/>
        <v>#REF!</v>
      </c>
      <c r="BH1369" s="89"/>
      <c r="BI1369" s="98" t="e">
        <f t="shared" si="853"/>
        <v>#REF!</v>
      </c>
      <c r="BJ1369" s="98" t="e">
        <f t="shared" si="854"/>
        <v>#REF!</v>
      </c>
      <c r="BK1369" s="89"/>
      <c r="BL1369" s="98" t="str">
        <f t="shared" si="855"/>
        <v/>
      </c>
      <c r="BM1369" s="98" t="str">
        <f t="shared" si="856"/>
        <v/>
      </c>
      <c r="BN1369" s="89"/>
      <c r="BO1369" s="98" t="str">
        <f t="shared" si="857"/>
        <v/>
      </c>
      <c r="BP1369" s="98" t="str">
        <f t="shared" si="858"/>
        <v/>
      </c>
      <c r="BQ1369" s="89"/>
      <c r="BR1369" s="98" t="str">
        <f t="shared" si="859"/>
        <v/>
      </c>
      <c r="BS1369" s="98" t="str">
        <f t="shared" si="860"/>
        <v/>
      </c>
      <c r="BT1369" s="89"/>
      <c r="BU1369" s="98" t="str">
        <f t="shared" si="861"/>
        <v/>
      </c>
      <c r="BV1369" s="98" t="str">
        <f t="shared" si="862"/>
        <v/>
      </c>
      <c r="BW1369" s="89"/>
      <c r="BX1369" s="63"/>
    </row>
    <row r="1370" spans="1:76" s="59" customFormat="1" x14ac:dyDescent="0.25">
      <c r="A1370" s="83">
        <v>13</v>
      </c>
      <c r="B1370" s="109" t="str">
        <f t="shared" si="840"/>
        <v xml:space="preserve">: </v>
      </c>
      <c r="C1370" s="106"/>
      <c r="D1370" s="106"/>
      <c r="E1370" s="108"/>
      <c r="F1370" s="106"/>
      <c r="G1370" s="108"/>
      <c r="H1370" s="107"/>
      <c r="I1370" s="106"/>
      <c r="J1370" s="106"/>
      <c r="K1370" s="104"/>
      <c r="L1370" s="110"/>
      <c r="M1370" s="104"/>
      <c r="N1370" s="105"/>
      <c r="O1370" s="105"/>
      <c r="P1370" s="104"/>
      <c r="Q1370" s="440"/>
      <c r="R1370" s="440"/>
      <c r="S1370" s="64"/>
      <c r="T1370" s="103"/>
      <c r="U1370" s="101" t="str">
        <f t="shared" si="841"/>
        <v/>
      </c>
      <c r="V1370" s="102" t="str">
        <f t="shared" si="842"/>
        <v/>
      </c>
      <c r="W1370" s="101" t="str">
        <f t="shared" si="843"/>
        <v/>
      </c>
      <c r="X1370" s="100" t="str">
        <f t="shared" si="844"/>
        <v/>
      </c>
      <c r="Y1370" s="89"/>
      <c r="Z1370" s="89"/>
      <c r="AB1370" s="63"/>
      <c r="AR1370" s="63"/>
      <c r="AS1370" s="89"/>
      <c r="AT1370" s="89"/>
      <c r="AU1370" s="99"/>
      <c r="AV1370" s="89"/>
      <c r="AW1370" s="98" t="e">
        <f t="shared" si="845"/>
        <v>#REF!</v>
      </c>
      <c r="AX1370" s="98" t="e">
        <f t="shared" si="846"/>
        <v>#REF!</v>
      </c>
      <c r="AY1370" s="89"/>
      <c r="AZ1370" s="98" t="e">
        <f t="shared" si="847"/>
        <v>#REF!</v>
      </c>
      <c r="BA1370" s="98" t="e">
        <f t="shared" si="848"/>
        <v>#REF!</v>
      </c>
      <c r="BB1370" s="89"/>
      <c r="BC1370" s="98" t="e">
        <f t="shared" si="849"/>
        <v>#REF!</v>
      </c>
      <c r="BD1370" s="98" t="e">
        <f t="shared" si="850"/>
        <v>#REF!</v>
      </c>
      <c r="BE1370" s="89"/>
      <c r="BF1370" s="98" t="e">
        <f t="shared" si="851"/>
        <v>#REF!</v>
      </c>
      <c r="BG1370" s="98" t="e">
        <f t="shared" si="852"/>
        <v>#REF!</v>
      </c>
      <c r="BH1370" s="89"/>
      <c r="BI1370" s="98" t="e">
        <f t="shared" si="853"/>
        <v>#REF!</v>
      </c>
      <c r="BJ1370" s="98" t="e">
        <f t="shared" si="854"/>
        <v>#REF!</v>
      </c>
      <c r="BK1370" s="89"/>
      <c r="BL1370" s="98" t="str">
        <f t="shared" si="855"/>
        <v/>
      </c>
      <c r="BM1370" s="98" t="str">
        <f t="shared" si="856"/>
        <v/>
      </c>
      <c r="BN1370" s="89"/>
      <c r="BO1370" s="98" t="str">
        <f t="shared" si="857"/>
        <v/>
      </c>
      <c r="BP1370" s="98" t="str">
        <f t="shared" si="858"/>
        <v/>
      </c>
      <c r="BQ1370" s="89"/>
      <c r="BR1370" s="98" t="str">
        <f t="shared" si="859"/>
        <v/>
      </c>
      <c r="BS1370" s="98" t="str">
        <f t="shared" si="860"/>
        <v/>
      </c>
      <c r="BT1370" s="89"/>
      <c r="BU1370" s="98" t="str">
        <f t="shared" si="861"/>
        <v/>
      </c>
      <c r="BV1370" s="98" t="str">
        <f t="shared" si="862"/>
        <v/>
      </c>
      <c r="BW1370" s="89"/>
      <c r="BX1370" s="63"/>
    </row>
    <row r="1371" spans="1:76" s="59" customFormat="1" x14ac:dyDescent="0.25">
      <c r="A1371" s="83">
        <v>14</v>
      </c>
      <c r="B1371" s="109" t="str">
        <f t="shared" si="840"/>
        <v xml:space="preserve">: </v>
      </c>
      <c r="C1371" s="106"/>
      <c r="D1371" s="106"/>
      <c r="E1371" s="108"/>
      <c r="F1371" s="106"/>
      <c r="G1371" s="108"/>
      <c r="H1371" s="107"/>
      <c r="I1371" s="106"/>
      <c r="J1371" s="106"/>
      <c r="K1371" s="104"/>
      <c r="L1371" s="110"/>
      <c r="M1371" s="104"/>
      <c r="N1371" s="105"/>
      <c r="O1371" s="105"/>
      <c r="P1371" s="104"/>
      <c r="Q1371" s="440"/>
      <c r="R1371" s="440"/>
      <c r="S1371" s="64"/>
      <c r="T1371" s="103"/>
      <c r="U1371" s="101" t="str">
        <f t="shared" si="841"/>
        <v/>
      </c>
      <c r="V1371" s="102" t="str">
        <f t="shared" si="842"/>
        <v/>
      </c>
      <c r="W1371" s="101" t="str">
        <f t="shared" si="843"/>
        <v/>
      </c>
      <c r="X1371" s="100" t="str">
        <f t="shared" si="844"/>
        <v/>
      </c>
      <c r="Y1371" s="89"/>
      <c r="Z1371" s="89"/>
      <c r="AB1371" s="63"/>
      <c r="AR1371" s="63"/>
      <c r="AS1371" s="89"/>
      <c r="AT1371" s="89"/>
      <c r="AU1371" s="99"/>
      <c r="AV1371" s="89"/>
      <c r="AW1371" s="98" t="e">
        <f t="shared" si="845"/>
        <v>#REF!</v>
      </c>
      <c r="AX1371" s="98" t="e">
        <f t="shared" si="846"/>
        <v>#REF!</v>
      </c>
      <c r="AY1371" s="89"/>
      <c r="AZ1371" s="98" t="e">
        <f t="shared" si="847"/>
        <v>#REF!</v>
      </c>
      <c r="BA1371" s="98" t="e">
        <f t="shared" si="848"/>
        <v>#REF!</v>
      </c>
      <c r="BB1371" s="89"/>
      <c r="BC1371" s="98" t="e">
        <f t="shared" si="849"/>
        <v>#REF!</v>
      </c>
      <c r="BD1371" s="98" t="e">
        <f t="shared" si="850"/>
        <v>#REF!</v>
      </c>
      <c r="BE1371" s="89"/>
      <c r="BF1371" s="98" t="e">
        <f t="shared" si="851"/>
        <v>#REF!</v>
      </c>
      <c r="BG1371" s="98" t="e">
        <f t="shared" si="852"/>
        <v>#REF!</v>
      </c>
      <c r="BH1371" s="89"/>
      <c r="BI1371" s="98" t="e">
        <f t="shared" si="853"/>
        <v>#REF!</v>
      </c>
      <c r="BJ1371" s="98" t="e">
        <f t="shared" si="854"/>
        <v>#REF!</v>
      </c>
      <c r="BK1371" s="89"/>
      <c r="BL1371" s="98" t="str">
        <f t="shared" si="855"/>
        <v/>
      </c>
      <c r="BM1371" s="98" t="str">
        <f t="shared" si="856"/>
        <v/>
      </c>
      <c r="BN1371" s="89"/>
      <c r="BO1371" s="98" t="str">
        <f t="shared" si="857"/>
        <v/>
      </c>
      <c r="BP1371" s="98" t="str">
        <f t="shared" si="858"/>
        <v/>
      </c>
      <c r="BQ1371" s="89"/>
      <c r="BR1371" s="98" t="str">
        <f t="shared" si="859"/>
        <v/>
      </c>
      <c r="BS1371" s="98" t="str">
        <f t="shared" si="860"/>
        <v/>
      </c>
      <c r="BT1371" s="89"/>
      <c r="BU1371" s="98" t="str">
        <f t="shared" si="861"/>
        <v/>
      </c>
      <c r="BV1371" s="98" t="str">
        <f t="shared" si="862"/>
        <v/>
      </c>
      <c r="BW1371" s="89"/>
      <c r="BX1371" s="63"/>
    </row>
    <row r="1372" spans="1:76" s="59" customFormat="1" x14ac:dyDescent="0.25">
      <c r="A1372" s="83">
        <v>15</v>
      </c>
      <c r="B1372" s="109" t="str">
        <f t="shared" si="840"/>
        <v xml:space="preserve">: </v>
      </c>
      <c r="C1372" s="106"/>
      <c r="D1372" s="106"/>
      <c r="E1372" s="108"/>
      <c r="F1372" s="106"/>
      <c r="G1372" s="108"/>
      <c r="H1372" s="107"/>
      <c r="I1372" s="106"/>
      <c r="J1372" s="106"/>
      <c r="K1372" s="104"/>
      <c r="L1372" s="110"/>
      <c r="M1372" s="104"/>
      <c r="N1372" s="105"/>
      <c r="O1372" s="105"/>
      <c r="P1372" s="104"/>
      <c r="Q1372" s="440"/>
      <c r="R1372" s="440"/>
      <c r="S1372" s="64"/>
      <c r="T1372" s="103"/>
      <c r="U1372" s="101" t="str">
        <f t="shared" si="841"/>
        <v/>
      </c>
      <c r="V1372" s="102" t="str">
        <f t="shared" si="842"/>
        <v/>
      </c>
      <c r="W1372" s="101" t="str">
        <f t="shared" si="843"/>
        <v/>
      </c>
      <c r="X1372" s="100" t="str">
        <f t="shared" si="844"/>
        <v/>
      </c>
      <c r="Y1372" s="89"/>
      <c r="Z1372" s="89"/>
      <c r="AB1372" s="63"/>
      <c r="AR1372" s="63"/>
      <c r="AS1372" s="89"/>
      <c r="AT1372" s="89"/>
      <c r="AU1372" s="99"/>
      <c r="AV1372" s="89"/>
      <c r="AW1372" s="98" t="e">
        <f t="shared" si="845"/>
        <v>#REF!</v>
      </c>
      <c r="AX1372" s="98" t="e">
        <f t="shared" si="846"/>
        <v>#REF!</v>
      </c>
      <c r="AY1372" s="89"/>
      <c r="AZ1372" s="98" t="e">
        <f t="shared" si="847"/>
        <v>#REF!</v>
      </c>
      <c r="BA1372" s="98" t="e">
        <f t="shared" si="848"/>
        <v>#REF!</v>
      </c>
      <c r="BB1372" s="89"/>
      <c r="BC1372" s="98" t="e">
        <f t="shared" si="849"/>
        <v>#REF!</v>
      </c>
      <c r="BD1372" s="98" t="e">
        <f t="shared" si="850"/>
        <v>#REF!</v>
      </c>
      <c r="BE1372" s="89"/>
      <c r="BF1372" s="98" t="e">
        <f t="shared" si="851"/>
        <v>#REF!</v>
      </c>
      <c r="BG1372" s="98" t="e">
        <f t="shared" si="852"/>
        <v>#REF!</v>
      </c>
      <c r="BH1372" s="89"/>
      <c r="BI1372" s="98" t="e">
        <f t="shared" si="853"/>
        <v>#REF!</v>
      </c>
      <c r="BJ1372" s="98" t="e">
        <f t="shared" si="854"/>
        <v>#REF!</v>
      </c>
      <c r="BK1372" s="89"/>
      <c r="BL1372" s="98" t="str">
        <f t="shared" si="855"/>
        <v/>
      </c>
      <c r="BM1372" s="98" t="str">
        <f t="shared" si="856"/>
        <v/>
      </c>
      <c r="BN1372" s="89"/>
      <c r="BO1372" s="98" t="str">
        <f t="shared" si="857"/>
        <v/>
      </c>
      <c r="BP1372" s="98" t="str">
        <f t="shared" si="858"/>
        <v/>
      </c>
      <c r="BQ1372" s="89"/>
      <c r="BR1372" s="98" t="str">
        <f t="shared" si="859"/>
        <v/>
      </c>
      <c r="BS1372" s="98" t="str">
        <f t="shared" si="860"/>
        <v/>
      </c>
      <c r="BT1372" s="89"/>
      <c r="BU1372" s="98" t="str">
        <f t="shared" si="861"/>
        <v/>
      </c>
      <c r="BV1372" s="98" t="str">
        <f t="shared" si="862"/>
        <v/>
      </c>
      <c r="BW1372" s="89"/>
      <c r="BX1372" s="63"/>
    </row>
    <row r="1373" spans="1:76" s="59" customFormat="1" x14ac:dyDescent="0.25">
      <c r="A1373" s="83">
        <v>16</v>
      </c>
      <c r="B1373" s="109" t="str">
        <f t="shared" si="840"/>
        <v xml:space="preserve">: </v>
      </c>
      <c r="C1373" s="106"/>
      <c r="D1373" s="106"/>
      <c r="E1373" s="108"/>
      <c r="F1373" s="106"/>
      <c r="G1373" s="108"/>
      <c r="H1373" s="107"/>
      <c r="I1373" s="106"/>
      <c r="J1373" s="106"/>
      <c r="K1373" s="104"/>
      <c r="L1373" s="110"/>
      <c r="M1373" s="104"/>
      <c r="N1373" s="105"/>
      <c r="O1373" s="105"/>
      <c r="P1373" s="104"/>
      <c r="Q1373" s="440"/>
      <c r="R1373" s="440"/>
      <c r="S1373" s="64"/>
      <c r="T1373" s="103"/>
      <c r="U1373" s="101" t="str">
        <f t="shared" si="841"/>
        <v/>
      </c>
      <c r="V1373" s="102" t="str">
        <f t="shared" si="842"/>
        <v/>
      </c>
      <c r="W1373" s="101" t="str">
        <f t="shared" si="843"/>
        <v/>
      </c>
      <c r="X1373" s="100" t="str">
        <f t="shared" si="844"/>
        <v/>
      </c>
      <c r="Y1373" s="89"/>
      <c r="Z1373" s="89"/>
      <c r="AB1373" s="63"/>
      <c r="AR1373" s="63"/>
      <c r="AS1373" s="89"/>
      <c r="AT1373" s="89"/>
      <c r="AU1373" s="99"/>
      <c r="AV1373" s="89"/>
      <c r="AW1373" s="98" t="e">
        <f t="shared" si="845"/>
        <v>#REF!</v>
      </c>
      <c r="AX1373" s="98" t="e">
        <f t="shared" si="846"/>
        <v>#REF!</v>
      </c>
      <c r="AY1373" s="89"/>
      <c r="AZ1373" s="98" t="e">
        <f t="shared" si="847"/>
        <v>#REF!</v>
      </c>
      <c r="BA1373" s="98" t="e">
        <f t="shared" si="848"/>
        <v>#REF!</v>
      </c>
      <c r="BB1373" s="89"/>
      <c r="BC1373" s="98" t="e">
        <f t="shared" si="849"/>
        <v>#REF!</v>
      </c>
      <c r="BD1373" s="98" t="e">
        <f t="shared" si="850"/>
        <v>#REF!</v>
      </c>
      <c r="BE1373" s="89"/>
      <c r="BF1373" s="98" t="e">
        <f t="shared" si="851"/>
        <v>#REF!</v>
      </c>
      <c r="BG1373" s="98" t="e">
        <f t="shared" si="852"/>
        <v>#REF!</v>
      </c>
      <c r="BH1373" s="89"/>
      <c r="BI1373" s="98" t="e">
        <f t="shared" si="853"/>
        <v>#REF!</v>
      </c>
      <c r="BJ1373" s="98" t="e">
        <f t="shared" si="854"/>
        <v>#REF!</v>
      </c>
      <c r="BK1373" s="89"/>
      <c r="BL1373" s="98" t="str">
        <f t="shared" si="855"/>
        <v/>
      </c>
      <c r="BM1373" s="98" t="str">
        <f t="shared" si="856"/>
        <v/>
      </c>
      <c r="BN1373" s="89"/>
      <c r="BO1373" s="98" t="str">
        <f t="shared" si="857"/>
        <v/>
      </c>
      <c r="BP1373" s="98" t="str">
        <f t="shared" si="858"/>
        <v/>
      </c>
      <c r="BQ1373" s="89"/>
      <c r="BR1373" s="98" t="str">
        <f t="shared" si="859"/>
        <v/>
      </c>
      <c r="BS1373" s="98" t="str">
        <f t="shared" si="860"/>
        <v/>
      </c>
      <c r="BT1373" s="89"/>
      <c r="BU1373" s="98" t="str">
        <f t="shared" si="861"/>
        <v/>
      </c>
      <c r="BV1373" s="98" t="str">
        <f t="shared" si="862"/>
        <v/>
      </c>
      <c r="BW1373" s="89"/>
      <c r="BX1373" s="63"/>
    </row>
    <row r="1374" spans="1:76" s="59" customFormat="1" x14ac:dyDescent="0.25">
      <c r="A1374" s="83">
        <v>17</v>
      </c>
      <c r="B1374" s="109" t="str">
        <f t="shared" si="840"/>
        <v xml:space="preserve">: </v>
      </c>
      <c r="C1374" s="106"/>
      <c r="D1374" s="106"/>
      <c r="E1374" s="108"/>
      <c r="F1374" s="106"/>
      <c r="G1374" s="108"/>
      <c r="H1374" s="107"/>
      <c r="I1374" s="106"/>
      <c r="J1374" s="106"/>
      <c r="K1374" s="104"/>
      <c r="L1374" s="110"/>
      <c r="M1374" s="104"/>
      <c r="N1374" s="105"/>
      <c r="O1374" s="105"/>
      <c r="P1374" s="104"/>
      <c r="Q1374" s="440"/>
      <c r="R1374" s="440"/>
      <c r="S1374" s="64"/>
      <c r="T1374" s="103"/>
      <c r="U1374" s="101" t="str">
        <f t="shared" si="841"/>
        <v/>
      </c>
      <c r="V1374" s="102" t="str">
        <f t="shared" si="842"/>
        <v/>
      </c>
      <c r="W1374" s="101" t="str">
        <f t="shared" si="843"/>
        <v/>
      </c>
      <c r="X1374" s="100" t="str">
        <f t="shared" si="844"/>
        <v/>
      </c>
      <c r="Y1374" s="89"/>
      <c r="Z1374" s="89"/>
      <c r="AB1374" s="63"/>
      <c r="AR1374" s="63"/>
      <c r="AS1374" s="89"/>
      <c r="AT1374" s="89"/>
      <c r="AU1374" s="99"/>
      <c r="AV1374" s="89"/>
      <c r="AW1374" s="98" t="e">
        <f t="shared" si="845"/>
        <v>#REF!</v>
      </c>
      <c r="AX1374" s="98" t="e">
        <f t="shared" si="846"/>
        <v>#REF!</v>
      </c>
      <c r="AY1374" s="89"/>
      <c r="AZ1374" s="98" t="e">
        <f t="shared" si="847"/>
        <v>#REF!</v>
      </c>
      <c r="BA1374" s="98" t="e">
        <f t="shared" si="848"/>
        <v>#REF!</v>
      </c>
      <c r="BB1374" s="89"/>
      <c r="BC1374" s="98" t="e">
        <f t="shared" si="849"/>
        <v>#REF!</v>
      </c>
      <c r="BD1374" s="98" t="e">
        <f t="shared" si="850"/>
        <v>#REF!</v>
      </c>
      <c r="BE1374" s="89"/>
      <c r="BF1374" s="98" t="e">
        <f t="shared" si="851"/>
        <v>#REF!</v>
      </c>
      <c r="BG1374" s="98" t="e">
        <f t="shared" si="852"/>
        <v>#REF!</v>
      </c>
      <c r="BH1374" s="89"/>
      <c r="BI1374" s="98" t="e">
        <f t="shared" si="853"/>
        <v>#REF!</v>
      </c>
      <c r="BJ1374" s="98" t="e">
        <f t="shared" si="854"/>
        <v>#REF!</v>
      </c>
      <c r="BK1374" s="89"/>
      <c r="BL1374" s="98" t="str">
        <f t="shared" si="855"/>
        <v/>
      </c>
      <c r="BM1374" s="98" t="str">
        <f t="shared" si="856"/>
        <v/>
      </c>
      <c r="BN1374" s="89"/>
      <c r="BO1374" s="98" t="str">
        <f t="shared" si="857"/>
        <v/>
      </c>
      <c r="BP1374" s="98" t="str">
        <f t="shared" si="858"/>
        <v/>
      </c>
      <c r="BQ1374" s="89"/>
      <c r="BR1374" s="98" t="str">
        <f t="shared" si="859"/>
        <v/>
      </c>
      <c r="BS1374" s="98" t="str">
        <f t="shared" si="860"/>
        <v/>
      </c>
      <c r="BT1374" s="89"/>
      <c r="BU1374" s="98" t="str">
        <f t="shared" si="861"/>
        <v/>
      </c>
      <c r="BV1374" s="98" t="str">
        <f t="shared" si="862"/>
        <v/>
      </c>
      <c r="BW1374" s="89"/>
      <c r="BX1374" s="63"/>
    </row>
    <row r="1375" spans="1:76" s="59" customFormat="1" x14ac:dyDescent="0.25">
      <c r="A1375" s="83">
        <v>18</v>
      </c>
      <c r="B1375" s="109" t="str">
        <f t="shared" si="840"/>
        <v xml:space="preserve">: </v>
      </c>
      <c r="C1375" s="106"/>
      <c r="D1375" s="106"/>
      <c r="E1375" s="108"/>
      <c r="F1375" s="106"/>
      <c r="G1375" s="108"/>
      <c r="H1375" s="107"/>
      <c r="I1375" s="106"/>
      <c r="J1375" s="106"/>
      <c r="K1375" s="104"/>
      <c r="L1375" s="104"/>
      <c r="M1375" s="104"/>
      <c r="N1375" s="105"/>
      <c r="O1375" s="105"/>
      <c r="P1375" s="104"/>
      <c r="Q1375" s="440"/>
      <c r="R1375" s="440"/>
      <c r="S1375" s="64"/>
      <c r="T1375" s="103"/>
      <c r="U1375" s="101" t="str">
        <f t="shared" si="841"/>
        <v/>
      </c>
      <c r="V1375" s="102" t="str">
        <f t="shared" si="842"/>
        <v/>
      </c>
      <c r="W1375" s="101" t="str">
        <f t="shared" si="843"/>
        <v/>
      </c>
      <c r="X1375" s="100" t="str">
        <f t="shared" si="844"/>
        <v/>
      </c>
      <c r="Y1375" s="89"/>
      <c r="Z1375" s="89"/>
      <c r="AB1375" s="63"/>
      <c r="AR1375" s="63"/>
      <c r="AS1375" s="89"/>
      <c r="AT1375" s="89"/>
      <c r="AU1375" s="99"/>
      <c r="AV1375" s="89"/>
      <c r="AW1375" s="98" t="e">
        <f t="shared" si="845"/>
        <v>#REF!</v>
      </c>
      <c r="AX1375" s="98" t="e">
        <f t="shared" si="846"/>
        <v>#REF!</v>
      </c>
      <c r="AY1375" s="89"/>
      <c r="AZ1375" s="98" t="e">
        <f t="shared" si="847"/>
        <v>#REF!</v>
      </c>
      <c r="BA1375" s="98" t="e">
        <f t="shared" si="848"/>
        <v>#REF!</v>
      </c>
      <c r="BB1375" s="89"/>
      <c r="BC1375" s="98" t="e">
        <f t="shared" si="849"/>
        <v>#REF!</v>
      </c>
      <c r="BD1375" s="98" t="e">
        <f t="shared" si="850"/>
        <v>#REF!</v>
      </c>
      <c r="BE1375" s="89"/>
      <c r="BF1375" s="98" t="e">
        <f t="shared" si="851"/>
        <v>#REF!</v>
      </c>
      <c r="BG1375" s="98" t="e">
        <f t="shared" si="852"/>
        <v>#REF!</v>
      </c>
      <c r="BH1375" s="89"/>
      <c r="BI1375" s="98" t="e">
        <f t="shared" si="853"/>
        <v>#REF!</v>
      </c>
      <c r="BJ1375" s="98" t="e">
        <f t="shared" si="854"/>
        <v>#REF!</v>
      </c>
      <c r="BK1375" s="89"/>
      <c r="BL1375" s="98" t="str">
        <f t="shared" si="855"/>
        <v/>
      </c>
      <c r="BM1375" s="98" t="str">
        <f t="shared" si="856"/>
        <v/>
      </c>
      <c r="BN1375" s="89"/>
      <c r="BO1375" s="98" t="str">
        <f t="shared" si="857"/>
        <v/>
      </c>
      <c r="BP1375" s="98" t="str">
        <f t="shared" si="858"/>
        <v/>
      </c>
      <c r="BQ1375" s="89"/>
      <c r="BR1375" s="98" t="str">
        <f t="shared" si="859"/>
        <v/>
      </c>
      <c r="BS1375" s="98" t="str">
        <f t="shared" si="860"/>
        <v/>
      </c>
      <c r="BT1375" s="89"/>
      <c r="BU1375" s="98" t="str">
        <f t="shared" si="861"/>
        <v/>
      </c>
      <c r="BV1375" s="98" t="str">
        <f t="shared" si="862"/>
        <v/>
      </c>
      <c r="BW1375" s="89"/>
      <c r="BX1375" s="63"/>
    </row>
    <row r="1376" spans="1:76" s="59" customFormat="1" x14ac:dyDescent="0.25">
      <c r="A1376" s="83">
        <v>19</v>
      </c>
      <c r="B1376" s="109" t="str">
        <f t="shared" si="840"/>
        <v xml:space="preserve">: </v>
      </c>
      <c r="C1376" s="106"/>
      <c r="D1376" s="106"/>
      <c r="E1376" s="108"/>
      <c r="F1376" s="106"/>
      <c r="G1376" s="108"/>
      <c r="H1376" s="107"/>
      <c r="I1376" s="106"/>
      <c r="J1376" s="106"/>
      <c r="K1376" s="104"/>
      <c r="L1376" s="104"/>
      <c r="M1376" s="104"/>
      <c r="N1376" s="105"/>
      <c r="O1376" s="105"/>
      <c r="P1376" s="104"/>
      <c r="Q1376" s="440"/>
      <c r="R1376" s="440"/>
      <c r="S1376" s="64"/>
      <c r="T1376" s="103"/>
      <c r="U1376" s="101" t="str">
        <f t="shared" si="841"/>
        <v/>
      </c>
      <c r="V1376" s="102" t="str">
        <f t="shared" si="842"/>
        <v/>
      </c>
      <c r="W1376" s="101" t="str">
        <f t="shared" si="843"/>
        <v/>
      </c>
      <c r="X1376" s="100" t="str">
        <f t="shared" si="844"/>
        <v/>
      </c>
      <c r="Y1376" s="89"/>
      <c r="Z1376" s="89"/>
      <c r="AB1376" s="63"/>
      <c r="AR1376" s="63"/>
      <c r="AS1376" s="89"/>
      <c r="AT1376" s="89"/>
      <c r="AU1376" s="99"/>
      <c r="AV1376" s="89"/>
      <c r="AW1376" s="98" t="e">
        <f t="shared" si="845"/>
        <v>#REF!</v>
      </c>
      <c r="AX1376" s="98" t="e">
        <f t="shared" si="846"/>
        <v>#REF!</v>
      </c>
      <c r="AY1376" s="89"/>
      <c r="AZ1376" s="98" t="e">
        <f t="shared" si="847"/>
        <v>#REF!</v>
      </c>
      <c r="BA1376" s="98" t="e">
        <f t="shared" si="848"/>
        <v>#REF!</v>
      </c>
      <c r="BB1376" s="89"/>
      <c r="BC1376" s="98" t="e">
        <f t="shared" si="849"/>
        <v>#REF!</v>
      </c>
      <c r="BD1376" s="98" t="e">
        <f t="shared" si="850"/>
        <v>#REF!</v>
      </c>
      <c r="BE1376" s="89"/>
      <c r="BF1376" s="98" t="e">
        <f t="shared" si="851"/>
        <v>#REF!</v>
      </c>
      <c r="BG1376" s="98" t="e">
        <f t="shared" si="852"/>
        <v>#REF!</v>
      </c>
      <c r="BH1376" s="89"/>
      <c r="BI1376" s="98" t="e">
        <f t="shared" si="853"/>
        <v>#REF!</v>
      </c>
      <c r="BJ1376" s="98" t="e">
        <f t="shared" si="854"/>
        <v>#REF!</v>
      </c>
      <c r="BK1376" s="89"/>
      <c r="BL1376" s="98" t="str">
        <f t="shared" si="855"/>
        <v/>
      </c>
      <c r="BM1376" s="98" t="str">
        <f t="shared" si="856"/>
        <v/>
      </c>
      <c r="BN1376" s="89"/>
      <c r="BO1376" s="98" t="str">
        <f t="shared" si="857"/>
        <v/>
      </c>
      <c r="BP1376" s="98" t="str">
        <f t="shared" si="858"/>
        <v/>
      </c>
      <c r="BQ1376" s="89"/>
      <c r="BR1376" s="98" t="str">
        <f t="shared" si="859"/>
        <v/>
      </c>
      <c r="BS1376" s="98" t="str">
        <f t="shared" si="860"/>
        <v/>
      </c>
      <c r="BT1376" s="89"/>
      <c r="BU1376" s="98" t="str">
        <f t="shared" si="861"/>
        <v/>
      </c>
      <c r="BV1376" s="98" t="str">
        <f t="shared" si="862"/>
        <v/>
      </c>
      <c r="BW1376" s="89"/>
      <c r="BX1376" s="63"/>
    </row>
    <row r="1377" spans="1:76" s="59" customFormat="1" x14ac:dyDescent="0.25">
      <c r="A1377" s="83">
        <v>20</v>
      </c>
      <c r="B1377" s="109" t="str">
        <f t="shared" si="840"/>
        <v xml:space="preserve">: </v>
      </c>
      <c r="C1377" s="106"/>
      <c r="D1377" s="106"/>
      <c r="E1377" s="108"/>
      <c r="F1377" s="106"/>
      <c r="G1377" s="108"/>
      <c r="H1377" s="107"/>
      <c r="I1377" s="106"/>
      <c r="J1377" s="106"/>
      <c r="K1377" s="104"/>
      <c r="L1377" s="104"/>
      <c r="M1377" s="104"/>
      <c r="N1377" s="105"/>
      <c r="O1377" s="105"/>
      <c r="P1377" s="104"/>
      <c r="Q1377" s="440"/>
      <c r="R1377" s="440"/>
      <c r="S1377" s="64"/>
      <c r="T1377" s="103"/>
      <c r="U1377" s="101" t="str">
        <f t="shared" si="841"/>
        <v/>
      </c>
      <c r="V1377" s="102" t="str">
        <f t="shared" si="842"/>
        <v/>
      </c>
      <c r="W1377" s="101" t="str">
        <f t="shared" si="843"/>
        <v/>
      </c>
      <c r="X1377" s="100" t="str">
        <f t="shared" si="844"/>
        <v/>
      </c>
      <c r="Y1377" s="89"/>
      <c r="Z1377" s="89"/>
      <c r="AB1377" s="63"/>
      <c r="AR1377" s="63"/>
      <c r="AS1377" s="89"/>
      <c r="AT1377" s="89"/>
      <c r="AU1377" s="99"/>
      <c r="AV1377" s="89"/>
      <c r="AW1377" s="98" t="e">
        <f t="shared" si="845"/>
        <v>#REF!</v>
      </c>
      <c r="AX1377" s="98" t="e">
        <f t="shared" si="846"/>
        <v>#REF!</v>
      </c>
      <c r="AY1377" s="89"/>
      <c r="AZ1377" s="98" t="e">
        <f t="shared" si="847"/>
        <v>#REF!</v>
      </c>
      <c r="BA1377" s="98" t="e">
        <f t="shared" si="848"/>
        <v>#REF!</v>
      </c>
      <c r="BB1377" s="89"/>
      <c r="BC1377" s="98" t="e">
        <f t="shared" si="849"/>
        <v>#REF!</v>
      </c>
      <c r="BD1377" s="98" t="e">
        <f t="shared" si="850"/>
        <v>#REF!</v>
      </c>
      <c r="BE1377" s="89"/>
      <c r="BF1377" s="98" t="e">
        <f t="shared" si="851"/>
        <v>#REF!</v>
      </c>
      <c r="BG1377" s="98" t="e">
        <f t="shared" si="852"/>
        <v>#REF!</v>
      </c>
      <c r="BH1377" s="89"/>
      <c r="BI1377" s="98" t="e">
        <f t="shared" si="853"/>
        <v>#REF!</v>
      </c>
      <c r="BJ1377" s="98" t="e">
        <f t="shared" si="854"/>
        <v>#REF!</v>
      </c>
      <c r="BK1377" s="89"/>
      <c r="BL1377" s="98" t="str">
        <f t="shared" si="855"/>
        <v/>
      </c>
      <c r="BM1377" s="98" t="str">
        <f t="shared" si="856"/>
        <v/>
      </c>
      <c r="BN1377" s="89"/>
      <c r="BO1377" s="98" t="str">
        <f t="shared" si="857"/>
        <v/>
      </c>
      <c r="BP1377" s="98" t="str">
        <f t="shared" si="858"/>
        <v/>
      </c>
      <c r="BQ1377" s="89"/>
      <c r="BR1377" s="98" t="str">
        <f t="shared" si="859"/>
        <v/>
      </c>
      <c r="BS1377" s="98" t="str">
        <f t="shared" si="860"/>
        <v/>
      </c>
      <c r="BT1377" s="89"/>
      <c r="BU1377" s="98" t="str">
        <f t="shared" si="861"/>
        <v/>
      </c>
      <c r="BV1377" s="98" t="str">
        <f t="shared" si="862"/>
        <v/>
      </c>
      <c r="BW1377" s="89"/>
      <c r="BX1377" s="63"/>
    </row>
    <row r="1378" spans="1:76" s="59" customFormat="1" x14ac:dyDescent="0.25">
      <c r="A1378" s="83"/>
      <c r="B1378" s="91" t="s">
        <v>64</v>
      </c>
      <c r="C1378" s="92"/>
      <c r="D1378" s="92"/>
      <c r="E1378" s="92"/>
      <c r="F1378" s="92"/>
      <c r="G1378" s="92"/>
      <c r="I1378" s="89"/>
      <c r="J1378" s="94"/>
      <c r="K1378" s="64"/>
      <c r="L1378" s="64"/>
      <c r="M1378" s="64" t="s">
        <v>63</v>
      </c>
      <c r="N1378" s="64"/>
      <c r="O1378" s="64"/>
      <c r="P1378" s="64"/>
      <c r="Q1378" s="64"/>
      <c r="R1378" s="64"/>
      <c r="S1378" s="64"/>
      <c r="T1378" s="94" t="s">
        <v>62</v>
      </c>
      <c r="U1378" s="97" t="e">
        <f>AVERAGE(U1358:U1377)</f>
        <v>#DIV/0!</v>
      </c>
      <c r="V1378" s="97" t="e">
        <f>IF(U1386="Y",SUM(V1358:V1377)/SUM(O1358:O1377),AVERAGE(V1358:V1377))</f>
        <v>#DIV/0!</v>
      </c>
      <c r="W1378" s="96" t="e">
        <f>SUM(W1358:W1377)/SUM(O1358:O1377)</f>
        <v>#DIV/0!</v>
      </c>
      <c r="X1378" s="89"/>
      <c r="Y1378" s="89"/>
      <c r="Z1378" s="89"/>
      <c r="AB1378" s="95"/>
      <c r="AR1378" s="63"/>
      <c r="AS1378" s="89"/>
      <c r="AT1378" s="89"/>
      <c r="AU1378" s="89"/>
      <c r="AV1378" s="94" t="s">
        <v>62</v>
      </c>
      <c r="AW1378" s="93" t="e">
        <f>AVERAGE(AW1358:AW1377)</f>
        <v>#REF!</v>
      </c>
      <c r="AX1378" s="93" t="e">
        <f>SUM(AX1358:AX1377)/COUNTIF(AX1358:AX1377,"&gt;0")</f>
        <v>#REF!</v>
      </c>
      <c r="AY1378" s="89"/>
      <c r="AZ1378" s="93" t="e">
        <f>AVERAGE(AZ1358:AZ1377)</f>
        <v>#REF!</v>
      </c>
      <c r="BA1378" s="93" t="e">
        <f>SUM(BA1358:BA1377)/COUNTIF(BA1358:BA1377,"&gt;0")</f>
        <v>#REF!</v>
      </c>
      <c r="BB1378" s="89"/>
      <c r="BC1378" s="93" t="e">
        <f>AVERAGE(BC1358:BC1377)</f>
        <v>#REF!</v>
      </c>
      <c r="BD1378" s="93" t="e">
        <f>SUM(BD1358:BD1377)/COUNTIF(BD1358:BD1377,"&gt;0")</f>
        <v>#REF!</v>
      </c>
      <c r="BE1378" s="89"/>
      <c r="BF1378" s="93" t="e">
        <f>AVERAGE(BF1358:BF1377)</f>
        <v>#REF!</v>
      </c>
      <c r="BG1378" s="93" t="e">
        <f>SUM(BG1358:BG1377)/COUNTIF(BG1358:BG1377,"&gt;0")</f>
        <v>#REF!</v>
      </c>
      <c r="BH1378" s="89"/>
      <c r="BI1378" s="93" t="e">
        <f>AVERAGE(BI1358:BI1377)</f>
        <v>#REF!</v>
      </c>
      <c r="BJ1378" s="93" t="e">
        <f>SUM(BJ1358:BJ1377)/COUNTIF(BJ1358:BJ1377,"&gt;0")</f>
        <v>#REF!</v>
      </c>
      <c r="BK1378" s="94"/>
      <c r="BL1378" s="93" t="e">
        <f>AVERAGE(BL1358:BL1377)</f>
        <v>#DIV/0!</v>
      </c>
      <c r="BM1378" s="93" t="e">
        <f>SUM(BM1358:BM1377)/COUNTIF(BM1358:BM1377,"&gt;0")</f>
        <v>#DIV/0!</v>
      </c>
      <c r="BN1378" s="89"/>
      <c r="BO1378" s="93" t="e">
        <f>AVERAGE(BO1358:BO1377)</f>
        <v>#DIV/0!</v>
      </c>
      <c r="BP1378" s="93" t="e">
        <f>SUM(BP1358:BP1377)/COUNTIF(BP1358:BP1377,"&gt;0")</f>
        <v>#DIV/0!</v>
      </c>
      <c r="BQ1378" s="89"/>
      <c r="BR1378" s="93" t="e">
        <f>AVERAGE(BR1358:BR1377)</f>
        <v>#DIV/0!</v>
      </c>
      <c r="BS1378" s="93" t="e">
        <f>SUM(BS1358:BS1377)/COUNTIF(BS1358:BS1377,"&gt;0")</f>
        <v>#DIV/0!</v>
      </c>
      <c r="BT1378" s="89"/>
      <c r="BU1378" s="93" t="e">
        <f>AVERAGE(BU1358:BU1377)</f>
        <v>#DIV/0!</v>
      </c>
      <c r="BV1378" s="93" t="e">
        <f>SUM(BV1358:BV1377)/COUNTIF(BV1358:BV1377,"&gt;0")</f>
        <v>#DIV/0!</v>
      </c>
      <c r="BW1378" s="89"/>
      <c r="BX1378" s="63"/>
    </row>
    <row r="1379" spans="1:76" s="59" customFormat="1" x14ac:dyDescent="0.25">
      <c r="A1379" s="83"/>
      <c r="B1379" s="91" t="s">
        <v>61</v>
      </c>
      <c r="C1379" s="92" t="s">
        <v>60</v>
      </c>
      <c r="D1379" s="398"/>
      <c r="E1379" s="399"/>
      <c r="F1379" s="399"/>
      <c r="G1379" s="399"/>
      <c r="H1379" s="399"/>
      <c r="I1379" s="399"/>
      <c r="J1379" s="399"/>
      <c r="K1379" s="400"/>
      <c r="L1379" s="64"/>
      <c r="M1379" s="64"/>
      <c r="N1379" s="64"/>
      <c r="O1379" s="64"/>
      <c r="P1379" s="64"/>
      <c r="Q1379" s="64"/>
      <c r="R1379" s="64"/>
      <c r="S1379" s="64"/>
      <c r="T1379" s="77" t="s">
        <v>57</v>
      </c>
      <c r="U1379" s="88" t="e">
        <f>U1378+X1379*U1382</f>
        <v>#DIV/0!</v>
      </c>
      <c r="V1379" s="88" t="e">
        <f>V1378+X1379*V1382</f>
        <v>#DIV/0!</v>
      </c>
      <c r="W1379" s="88" t="e">
        <f>W1378+X1379*W1382</f>
        <v>#DIV/0!</v>
      </c>
      <c r="X1379" s="86">
        <v>1</v>
      </c>
      <c r="Y1379" s="64" t="s">
        <v>59</v>
      </c>
      <c r="Z1379" s="89"/>
      <c r="AA1379" s="89" t="s">
        <v>58</v>
      </c>
      <c r="AB1379" s="87"/>
      <c r="AR1379" s="63"/>
      <c r="AS1379" s="89"/>
      <c r="AT1379" s="89"/>
      <c r="AU1379" s="89"/>
      <c r="AV1379" s="77" t="s">
        <v>57</v>
      </c>
      <c r="AW1379" s="76" t="e">
        <f>AW1378+(AW1384*AW1381)</f>
        <v>#REF!</v>
      </c>
      <c r="AX1379" s="76" t="e">
        <f>AX1378+(AX1384*AW1381)</f>
        <v>#REF!</v>
      </c>
      <c r="AY1379" s="89"/>
      <c r="AZ1379" s="76" t="e">
        <f>AZ1378+(AZ1384*AZ1381)</f>
        <v>#REF!</v>
      </c>
      <c r="BA1379" s="76" t="e">
        <f>BA1378+(BA1384*AZ1381)</f>
        <v>#REF!</v>
      </c>
      <c r="BB1379" s="89"/>
      <c r="BC1379" s="76" t="e">
        <f>BC1378+(BC1384*BC1381)</f>
        <v>#REF!</v>
      </c>
      <c r="BD1379" s="76" t="e">
        <f>BD1378+(BD1384*BC1381)</f>
        <v>#REF!</v>
      </c>
      <c r="BE1379" s="89"/>
      <c r="BF1379" s="76" t="e">
        <f>BF1378+(BF1384*BF1381)</f>
        <v>#REF!</v>
      </c>
      <c r="BG1379" s="76" t="e">
        <f>BG1378+(BG1384*BF1381)</f>
        <v>#REF!</v>
      </c>
      <c r="BH1379" s="89"/>
      <c r="BI1379" s="76" t="e">
        <f>BI1378+(BI1384*BI1381)</f>
        <v>#REF!</v>
      </c>
      <c r="BJ1379" s="76" t="e">
        <f>BJ1378+(BJ1384*BI1381)</f>
        <v>#REF!</v>
      </c>
      <c r="BK1379" s="77"/>
      <c r="BL1379" s="76" t="e">
        <f>BL1378+(BL1384*BL1381)</f>
        <v>#DIV/0!</v>
      </c>
      <c r="BM1379" s="76" t="e">
        <f>BM1378+(BM1384*BL1381)</f>
        <v>#DIV/0!</v>
      </c>
      <c r="BN1379" s="89"/>
      <c r="BO1379" s="76" t="e">
        <f>BO1378+(BO1384*BO1381)</f>
        <v>#DIV/0!</v>
      </c>
      <c r="BP1379" s="76" t="e">
        <f>BP1378+(BP1384*BO1381)</f>
        <v>#DIV/0!</v>
      </c>
      <c r="BQ1379" s="89"/>
      <c r="BR1379" s="76" t="e">
        <f>BR1378+(BR1384*BR1381)</f>
        <v>#DIV/0!</v>
      </c>
      <c r="BS1379" s="76" t="e">
        <f>BS1378+(BS1384*BR1381)</f>
        <v>#DIV/0!</v>
      </c>
      <c r="BT1379" s="89"/>
      <c r="BU1379" s="76" t="e">
        <f>BU1378+(BU1384*BU1381)</f>
        <v>#DIV/0!</v>
      </c>
      <c r="BV1379" s="76" t="e">
        <f>BV1378+(BV1384*BU1381)</f>
        <v>#DIV/0!</v>
      </c>
      <c r="BW1379" s="89"/>
      <c r="BX1379" s="63"/>
    </row>
    <row r="1380" spans="1:76" s="59" customFormat="1" x14ac:dyDescent="0.25">
      <c r="A1380" s="83"/>
      <c r="B1380" s="91" t="s">
        <v>56</v>
      </c>
      <c r="C1380" s="83"/>
      <c r="D1380" s="401"/>
      <c r="E1380" s="402"/>
      <c r="F1380" s="402"/>
      <c r="G1380" s="402"/>
      <c r="H1380" s="402"/>
      <c r="I1380" s="402"/>
      <c r="J1380" s="402"/>
      <c r="K1380" s="403"/>
      <c r="L1380" s="89"/>
      <c r="M1380" s="89"/>
      <c r="N1380" s="64"/>
      <c r="O1380" s="64"/>
      <c r="P1380" s="64"/>
      <c r="Q1380" s="64"/>
      <c r="R1380" s="64"/>
      <c r="S1380" s="64"/>
      <c r="T1380" s="77" t="s">
        <v>54</v>
      </c>
      <c r="U1380" s="88" t="e">
        <f>IF($AA1380="Y",MIN(U1358:U1377),U1378-$X1380*U1382)</f>
        <v>#DIV/0!</v>
      </c>
      <c r="V1380" s="88" t="e">
        <f>IF($AA1380="Y",MIN(V1358:V1377),V1378-$X1380*V1382)</f>
        <v>#DIV/0!</v>
      </c>
      <c r="W1380" s="88" t="e">
        <f>IF($AA1380="Y",MIN(W1358:W1377),W1378-$X1380*W1382)</f>
        <v>#DIV/0!</v>
      </c>
      <c r="X1380" s="86">
        <v>1</v>
      </c>
      <c r="Y1380" s="64" t="s">
        <v>55</v>
      </c>
      <c r="Z1380" s="89"/>
      <c r="AA1380" s="90" t="s">
        <v>47</v>
      </c>
      <c r="AB1380" s="87"/>
      <c r="AR1380" s="63"/>
      <c r="AS1380" s="89"/>
      <c r="AT1380" s="89"/>
      <c r="AU1380" s="89"/>
      <c r="AV1380" s="77" t="s">
        <v>54</v>
      </c>
      <c r="AW1380" s="76" t="e">
        <f>AW1378-(AW1384*AW1382)</f>
        <v>#REF!</v>
      </c>
      <c r="AX1380" s="76" t="e">
        <f>AX1378-(AX1384*AW1382)</f>
        <v>#REF!</v>
      </c>
      <c r="AY1380" s="89"/>
      <c r="AZ1380" s="76" t="e">
        <f>AZ1378-(AZ1384*AZ1382)</f>
        <v>#REF!</v>
      </c>
      <c r="BA1380" s="76" t="e">
        <f>BA1378-(BA1384*AZ1382)</f>
        <v>#REF!</v>
      </c>
      <c r="BB1380" s="89"/>
      <c r="BC1380" s="76" t="e">
        <f>BC1378-(BC1384*BC1382)</f>
        <v>#REF!</v>
      </c>
      <c r="BD1380" s="76" t="e">
        <f>BD1378-(BD1384*BC1382)</f>
        <v>#REF!</v>
      </c>
      <c r="BE1380" s="89"/>
      <c r="BF1380" s="76" t="e">
        <f>BF1378-(BF1384*BF1382)</f>
        <v>#REF!</v>
      </c>
      <c r="BG1380" s="76" t="e">
        <f>BG1378-(BG1384*BF1382)</f>
        <v>#REF!</v>
      </c>
      <c r="BH1380" s="89"/>
      <c r="BI1380" s="76" t="e">
        <f>BI1378-(BI1384*BI1382)</f>
        <v>#REF!</v>
      </c>
      <c r="BJ1380" s="76" t="e">
        <f>BJ1378-(BJ1384*BI1382)</f>
        <v>#REF!</v>
      </c>
      <c r="BK1380" s="77"/>
      <c r="BL1380" s="76" t="e">
        <f>BL1378-(BL1384*BL1382)</f>
        <v>#DIV/0!</v>
      </c>
      <c r="BM1380" s="76" t="e">
        <f>BM1378-(BM1384*BL1382)</f>
        <v>#DIV/0!</v>
      </c>
      <c r="BN1380" s="89"/>
      <c r="BO1380" s="76" t="e">
        <f>BO1378-(BO1384*BO1382)</f>
        <v>#DIV/0!</v>
      </c>
      <c r="BP1380" s="76" t="e">
        <f>BP1378-(BP1384*BO1382)</f>
        <v>#DIV/0!</v>
      </c>
      <c r="BQ1380" s="89"/>
      <c r="BR1380" s="76" t="e">
        <f>BR1378-(BR1384*BR1382)</f>
        <v>#DIV/0!</v>
      </c>
      <c r="BS1380" s="76" t="e">
        <f>BS1378-(BS1384*BR1382)</f>
        <v>#DIV/0!</v>
      </c>
      <c r="BT1380" s="89"/>
      <c r="BU1380" s="76" t="e">
        <f>BU1378-(BU1384*BU1382)</f>
        <v>#DIV/0!</v>
      </c>
      <c r="BV1380" s="76" t="e">
        <f>BV1378-(BV1384*BU1382)</f>
        <v>#DIV/0!</v>
      </c>
      <c r="BW1380" s="89"/>
      <c r="BX1380" s="63"/>
    </row>
    <row r="1381" spans="1:76" s="59" customFormat="1" ht="14.25" x14ac:dyDescent="0.2">
      <c r="A1381" s="83"/>
      <c r="B1381" s="83"/>
      <c r="C1381" s="83"/>
      <c r="D1381" s="401"/>
      <c r="E1381" s="402"/>
      <c r="F1381" s="402"/>
      <c r="G1381" s="402"/>
      <c r="H1381" s="402"/>
      <c r="I1381" s="402"/>
      <c r="J1381" s="402"/>
      <c r="K1381" s="403"/>
      <c r="L1381" s="64"/>
      <c r="M1381" s="64"/>
      <c r="N1381" s="64"/>
      <c r="O1381" s="64"/>
      <c r="P1381" s="64"/>
      <c r="Q1381" s="64"/>
      <c r="R1381" s="64"/>
      <c r="S1381" s="64"/>
      <c r="T1381" s="77" t="s">
        <v>51</v>
      </c>
      <c r="U1381" s="88" t="e">
        <f>IF((0.67*U1382)&gt;U1378,"no","yes")</f>
        <v>#DIV/0!</v>
      </c>
      <c r="V1381" s="88" t="e">
        <f>IF((0.67*V1382)&gt;V1378,"no","yes")</f>
        <v>#DIV/0!</v>
      </c>
      <c r="W1381" s="88" t="e">
        <f>IF((0.67*W1382)&gt;W1378,"no","yes")</f>
        <v>#DIV/0!</v>
      </c>
      <c r="X1381" s="64"/>
      <c r="Y1381" s="64"/>
      <c r="Z1381" s="64"/>
      <c r="AB1381" s="87"/>
      <c r="AR1381" s="63"/>
      <c r="AS1381" s="64"/>
      <c r="AT1381" s="64"/>
      <c r="AU1381" s="360" t="s">
        <v>53</v>
      </c>
      <c r="AV1381" s="361"/>
      <c r="AW1381" s="86">
        <v>1</v>
      </c>
      <c r="AX1381" s="64"/>
      <c r="AY1381" s="64"/>
      <c r="AZ1381" s="86">
        <v>1</v>
      </c>
      <c r="BA1381" s="64"/>
      <c r="BB1381" s="64"/>
      <c r="BC1381" s="86">
        <v>1</v>
      </c>
      <c r="BD1381" s="64"/>
      <c r="BE1381" s="64"/>
      <c r="BF1381" s="86">
        <v>1</v>
      </c>
      <c r="BG1381" s="64"/>
      <c r="BH1381" s="64"/>
      <c r="BI1381" s="86">
        <v>1</v>
      </c>
      <c r="BJ1381" s="64"/>
      <c r="BK1381" s="77"/>
      <c r="BL1381" s="86">
        <v>1</v>
      </c>
      <c r="BM1381" s="64"/>
      <c r="BN1381" s="64"/>
      <c r="BO1381" s="86">
        <v>1</v>
      </c>
      <c r="BP1381" s="64"/>
      <c r="BQ1381" s="64"/>
      <c r="BR1381" s="86">
        <v>1</v>
      </c>
      <c r="BS1381" s="64"/>
      <c r="BT1381" s="64"/>
      <c r="BU1381" s="86">
        <v>1</v>
      </c>
      <c r="BV1381" s="64"/>
      <c r="BW1381" s="64"/>
      <c r="BX1381" s="63"/>
    </row>
    <row r="1382" spans="1:76" s="59" customFormat="1" ht="14.25" x14ac:dyDescent="0.2">
      <c r="A1382" s="83"/>
      <c r="B1382" s="83"/>
      <c r="C1382" s="83"/>
      <c r="D1382" s="401"/>
      <c r="E1382" s="402"/>
      <c r="F1382" s="402"/>
      <c r="G1382" s="402"/>
      <c r="H1382" s="402"/>
      <c r="I1382" s="402"/>
      <c r="J1382" s="402"/>
      <c r="K1382" s="403"/>
      <c r="L1382" s="64"/>
      <c r="M1382" s="64"/>
      <c r="N1382" s="64"/>
      <c r="O1382" s="64"/>
      <c r="P1382" s="64"/>
      <c r="Q1382" s="64"/>
      <c r="R1382" s="64"/>
      <c r="S1382" s="64"/>
      <c r="T1382" s="77" t="s">
        <v>50</v>
      </c>
      <c r="U1382" s="88" t="e">
        <f>_xlfn.STDEV.P(U1358:U1377)</f>
        <v>#DIV/0!</v>
      </c>
      <c r="V1382" s="88" t="e">
        <f t="array" ref="V1382">IF(U1386="Y",SQRT(SUM(IFERROR(O1358:O1377*(U1358:U1377-(V1378))^2,0))/((COUNTIFS(O1358:O1377,"&lt;&gt;"&amp;"")-1)/COUNTIFS(O1358:O1377,"&lt;&gt;"&amp;"")*SUM(O1358:O1377))),_xlfn.STDEV.P(V1358:V1377))</f>
        <v>#DIV/0!</v>
      </c>
      <c r="W1382" s="88" t="e">
        <f t="array" ref="W1382">SQRT(SUM(IFERROR(O1358:O1377*(U1358:U1377-(W1378))^2,0))/((COUNTIFS(O1358:O1377,"&lt;&gt;"&amp;"")-1)/COUNTIFS(O1358:O1377,"&lt;&gt;"&amp;"")*SUM(O1358:O1377)))</f>
        <v>#DIV/0!</v>
      </c>
      <c r="X1382" s="64"/>
      <c r="Y1382" s="64"/>
      <c r="Z1382" s="64"/>
      <c r="AB1382" s="87"/>
      <c r="AR1382" s="63"/>
      <c r="AS1382" s="64"/>
      <c r="AT1382" s="64"/>
      <c r="AU1382" s="360"/>
      <c r="AV1382" s="361"/>
      <c r="AW1382" s="86">
        <v>1</v>
      </c>
      <c r="AX1382" s="64"/>
      <c r="AY1382" s="64"/>
      <c r="AZ1382" s="86">
        <v>1</v>
      </c>
      <c r="BA1382" s="64"/>
      <c r="BB1382" s="64"/>
      <c r="BC1382" s="86">
        <v>1</v>
      </c>
      <c r="BD1382" s="64"/>
      <c r="BE1382" s="64"/>
      <c r="BF1382" s="86">
        <v>1</v>
      </c>
      <c r="BG1382" s="64"/>
      <c r="BH1382" s="64"/>
      <c r="BI1382" s="86">
        <v>1</v>
      </c>
      <c r="BJ1382" s="64"/>
      <c r="BK1382" s="77"/>
      <c r="BL1382" s="86">
        <v>1</v>
      </c>
      <c r="BM1382" s="64"/>
      <c r="BN1382" s="64"/>
      <c r="BO1382" s="86">
        <v>1</v>
      </c>
      <c r="BP1382" s="64"/>
      <c r="BQ1382" s="64"/>
      <c r="BR1382" s="86">
        <v>1</v>
      </c>
      <c r="BS1382" s="64"/>
      <c r="BT1382" s="64"/>
      <c r="BU1382" s="86">
        <v>1</v>
      </c>
      <c r="BV1382" s="64"/>
      <c r="BW1382" s="64"/>
      <c r="BX1382" s="63"/>
    </row>
    <row r="1383" spans="1:76" s="59" customFormat="1" x14ac:dyDescent="0.25">
      <c r="A1383" s="64"/>
      <c r="B1383" s="64"/>
      <c r="C1383" s="83"/>
      <c r="D1383" s="401"/>
      <c r="E1383" s="402"/>
      <c r="F1383" s="402"/>
      <c r="G1383" s="402"/>
      <c r="H1383" s="402"/>
      <c r="I1383" s="402"/>
      <c r="J1383" s="402"/>
      <c r="K1383" s="403"/>
      <c r="L1383" s="64"/>
      <c r="M1383" s="64"/>
      <c r="N1383" s="64"/>
      <c r="O1383" s="64"/>
      <c r="P1383" s="64"/>
      <c r="Q1383" s="64"/>
      <c r="R1383" s="64"/>
      <c r="S1383" s="64"/>
      <c r="T1383" s="73" t="s">
        <v>48</v>
      </c>
      <c r="U1383" s="85">
        <f>COUNTIF(U1358:U1377,"&gt;0")</f>
        <v>0</v>
      </c>
      <c r="V1383" s="85">
        <f>COUNTIF(V1358:V1377,"&gt;0")</f>
        <v>0</v>
      </c>
      <c r="W1383" s="81"/>
      <c r="X1383" s="84" t="s">
        <v>52</v>
      </c>
      <c r="Y1383" s="64"/>
      <c r="Z1383" s="64"/>
      <c r="AB1383" s="63"/>
      <c r="AR1383" s="63"/>
      <c r="AS1383" s="64"/>
      <c r="AT1383" s="64"/>
      <c r="AU1383" s="64"/>
      <c r="AV1383" s="77" t="s">
        <v>51</v>
      </c>
      <c r="AW1383" s="76" t="e">
        <f>IF((0.67*AW1384)&gt;AW1378,"no","yes")</f>
        <v>#REF!</v>
      </c>
      <c r="AX1383" s="76" t="e">
        <f>IF((0.67*AX1384)&gt;AX1378,"no","yes")</f>
        <v>#REF!</v>
      </c>
      <c r="AY1383" s="64"/>
      <c r="AZ1383" s="76" t="e">
        <f>IF((0.67*AZ1384)&gt;AZ1378,"no","yes")</f>
        <v>#REF!</v>
      </c>
      <c r="BA1383" s="76" t="e">
        <f>IF((0.67*BA1384)&gt;BA1378,"no","yes")</f>
        <v>#REF!</v>
      </c>
      <c r="BB1383" s="64"/>
      <c r="BC1383" s="76" t="e">
        <f>IF((0.67*BC1384)&gt;BC1378,"no","yes")</f>
        <v>#REF!</v>
      </c>
      <c r="BD1383" s="76" t="e">
        <f>IF((0.67*BD1384)&gt;BD1378,"no","yes")</f>
        <v>#REF!</v>
      </c>
      <c r="BE1383" s="64"/>
      <c r="BF1383" s="76" t="e">
        <f>IF((0.67*BF1384)&gt;BF1378,"no","yes")</f>
        <v>#REF!</v>
      </c>
      <c r="BG1383" s="76" t="e">
        <f>IF((0.67*BG1384)&gt;BG1378,"no","yes")</f>
        <v>#REF!</v>
      </c>
      <c r="BH1383" s="64"/>
      <c r="BI1383" s="76" t="e">
        <f>IF((0.67*BI1384)&gt;BI1378,"no","yes")</f>
        <v>#REF!</v>
      </c>
      <c r="BJ1383" s="76" t="e">
        <f>IF((0.67*BJ1384)&gt;BJ1378,"no","yes")</f>
        <v>#REF!</v>
      </c>
      <c r="BK1383" s="73"/>
      <c r="BL1383" s="76" t="e">
        <f>IF((0.67*BL1384)&gt;BL1378,"no","yes")</f>
        <v>#DIV/0!</v>
      </c>
      <c r="BM1383" s="76" t="e">
        <f>IF((0.67*BM1384)&gt;BM1378,"no","yes")</f>
        <v>#DIV/0!</v>
      </c>
      <c r="BN1383" s="64"/>
      <c r="BO1383" s="76" t="e">
        <f>IF((0.67*BO1384)&gt;BO1378,"no","yes")</f>
        <v>#DIV/0!</v>
      </c>
      <c r="BP1383" s="76" t="e">
        <f>IF((0.67*BP1384)&gt;BP1378,"no","yes")</f>
        <v>#DIV/0!</v>
      </c>
      <c r="BQ1383" s="64"/>
      <c r="BR1383" s="76" t="e">
        <f>IF((0.67*BR1384)&gt;BR1378,"no","yes")</f>
        <v>#DIV/0!</v>
      </c>
      <c r="BS1383" s="76" t="e">
        <f>IF((0.67*BS1384)&gt;BS1378,"no","yes")</f>
        <v>#DIV/0!</v>
      </c>
      <c r="BT1383" s="64"/>
      <c r="BU1383" s="76" t="e">
        <f>IF((0.67*BU1384)&gt;BU1378,"no","yes")</f>
        <v>#DIV/0!</v>
      </c>
      <c r="BV1383" s="76" t="e">
        <f>IF((0.67*BV1384)&gt;BV1378,"no","yes")</f>
        <v>#DIV/0!</v>
      </c>
      <c r="BW1383" s="64"/>
      <c r="BX1383" s="63"/>
    </row>
    <row r="1384" spans="1:76" s="59" customFormat="1" ht="14.25" x14ac:dyDescent="0.2">
      <c r="C1384" s="83"/>
      <c r="D1384" s="401"/>
      <c r="E1384" s="402"/>
      <c r="F1384" s="402"/>
      <c r="G1384" s="402"/>
      <c r="H1384" s="402"/>
      <c r="I1384" s="402"/>
      <c r="J1384" s="402"/>
      <c r="K1384" s="403"/>
      <c r="L1384" s="64"/>
      <c r="M1384" s="64"/>
      <c r="N1384" s="64"/>
      <c r="O1384" s="64"/>
      <c r="P1384" s="64"/>
      <c r="Q1384" s="64"/>
      <c r="R1384" s="64"/>
      <c r="S1384" s="64"/>
      <c r="T1384" s="64"/>
      <c r="U1384" s="82"/>
      <c r="V1384" s="81"/>
      <c r="W1384" s="81"/>
      <c r="X1384" s="80"/>
      <c r="Y1384" s="79"/>
      <c r="Z1384" s="78"/>
      <c r="AB1384" s="63"/>
      <c r="AR1384" s="63"/>
      <c r="AS1384" s="64"/>
      <c r="AT1384" s="64"/>
      <c r="AU1384" s="64"/>
      <c r="AV1384" s="77" t="s">
        <v>50</v>
      </c>
      <c r="AW1384" s="76" t="e">
        <f>_xlfn.STDEV.P(AW1358:AW1377)</f>
        <v>#REF!</v>
      </c>
      <c r="AX1384" s="76" t="e">
        <f>_xlfn.STDEV.P(AX1358:AX1377)</f>
        <v>#REF!</v>
      </c>
      <c r="AY1384" s="64"/>
      <c r="AZ1384" s="76" t="e">
        <f>_xlfn.STDEV.P(AZ1358:AZ1377)</f>
        <v>#REF!</v>
      </c>
      <c r="BA1384" s="76" t="e">
        <f>_xlfn.STDEV.P(BA1358:BA1377)</f>
        <v>#REF!</v>
      </c>
      <c r="BB1384" s="64"/>
      <c r="BC1384" s="76" t="e">
        <f>_xlfn.STDEV.P(BC1358:BC1377)</f>
        <v>#REF!</v>
      </c>
      <c r="BD1384" s="76" t="e">
        <f>_xlfn.STDEV.P(BD1358:BD1377)</f>
        <v>#REF!</v>
      </c>
      <c r="BE1384" s="64"/>
      <c r="BF1384" s="76" t="e">
        <f>_xlfn.STDEV.P(BF1358:BF1377)</f>
        <v>#REF!</v>
      </c>
      <c r="BG1384" s="76" t="e">
        <f>_xlfn.STDEV.P(BG1358:BG1377)</f>
        <v>#REF!</v>
      </c>
      <c r="BH1384" s="64"/>
      <c r="BI1384" s="76" t="e">
        <f>_xlfn.STDEV.P(BI1358:BI1377)</f>
        <v>#REF!</v>
      </c>
      <c r="BJ1384" s="76" t="e">
        <f>_xlfn.STDEV.P(BJ1358:BJ1377)</f>
        <v>#REF!</v>
      </c>
      <c r="BK1384" s="64"/>
      <c r="BL1384" s="76" t="e">
        <f>_xlfn.STDEV.P(BL1358:BL1377)</f>
        <v>#DIV/0!</v>
      </c>
      <c r="BM1384" s="76" t="e">
        <f>_xlfn.STDEV.P(BM1358:BM1377)</f>
        <v>#DIV/0!</v>
      </c>
      <c r="BN1384" s="64"/>
      <c r="BO1384" s="76" t="e">
        <f>_xlfn.STDEV.P(BO1358:BO1377)</f>
        <v>#DIV/0!</v>
      </c>
      <c r="BP1384" s="76" t="e">
        <f>_xlfn.STDEV.P(BP1358:BP1377)</f>
        <v>#DIV/0!</v>
      </c>
      <c r="BQ1384" s="64"/>
      <c r="BR1384" s="76" t="e">
        <f>_xlfn.STDEV.P(BR1358:BR1377)</f>
        <v>#DIV/0!</v>
      </c>
      <c r="BS1384" s="76" t="e">
        <f>_xlfn.STDEV.P(BS1358:BS1377)</f>
        <v>#DIV/0!</v>
      </c>
      <c r="BT1384" s="64"/>
      <c r="BU1384" s="76" t="e">
        <f>_xlfn.STDEV.P(BU1358:BU1377)</f>
        <v>#DIV/0!</v>
      </c>
      <c r="BV1384" s="76" t="e">
        <f>_xlfn.STDEV.P(BV1358:BV1377)</f>
        <v>#DIV/0!</v>
      </c>
      <c r="BX1384" s="63"/>
    </row>
    <row r="1385" spans="1:76" s="59" customFormat="1" x14ac:dyDescent="0.2">
      <c r="A1385" s="75" t="str">
        <f ca="1">HYPERLINK("#"&amp;"'"&amp;A$2&amp;"'!a1","Back to top")</f>
        <v>Back to top</v>
      </c>
      <c r="B1385" s="75"/>
      <c r="C1385" s="64"/>
      <c r="D1385" s="404"/>
      <c r="E1385" s="405"/>
      <c r="F1385" s="405"/>
      <c r="G1385" s="405"/>
      <c r="H1385" s="405"/>
      <c r="I1385" s="405"/>
      <c r="J1385" s="405"/>
      <c r="K1385" s="406"/>
      <c r="U1385" s="74" t="s">
        <v>49</v>
      </c>
      <c r="W1385" s="64"/>
      <c r="X1385" s="70"/>
      <c r="Y1385" s="69"/>
      <c r="Z1385" s="68"/>
      <c r="AB1385" s="63"/>
      <c r="AR1385" s="63"/>
      <c r="AS1385" s="64"/>
      <c r="AT1385" s="64"/>
      <c r="AU1385" s="64"/>
      <c r="AV1385" s="73" t="s">
        <v>48</v>
      </c>
      <c r="AW1385" s="72">
        <f>COUNTIF(AW1358:AW1377,"&gt;0")</f>
        <v>0</v>
      </c>
      <c r="AX1385" s="72">
        <f>COUNTIF(AX1358:AX1377,"&gt;0")</f>
        <v>0</v>
      </c>
      <c r="AY1385" s="64"/>
      <c r="AZ1385" s="72">
        <f>COUNTIF(AZ1358:AZ1377,"&gt;0")</f>
        <v>0</v>
      </c>
      <c r="BA1385" s="72">
        <f>COUNTIF(BA1358:BA1377,"&gt;0")</f>
        <v>0</v>
      </c>
      <c r="BB1385" s="64"/>
      <c r="BC1385" s="72">
        <f>COUNTIF(BC1358:BC1377,"&gt;0")</f>
        <v>0</v>
      </c>
      <c r="BD1385" s="72">
        <f>COUNTIF(BD1358:BD1377,"&gt;0")</f>
        <v>0</v>
      </c>
      <c r="BE1385" s="64"/>
      <c r="BF1385" s="72">
        <f>COUNTIF(BF1358:BF1377,"&gt;0")</f>
        <v>0</v>
      </c>
      <c r="BG1385" s="72">
        <f>COUNTIF(BG1358:BG1377,"&gt;0")</f>
        <v>0</v>
      </c>
      <c r="BH1385" s="64"/>
      <c r="BI1385" s="72">
        <f>COUNTIF(BI1358:BI1377,"&gt;0")</f>
        <v>0</v>
      </c>
      <c r="BJ1385" s="72">
        <f>COUNTIF(BJ1358:BJ1377,"&gt;0")</f>
        <v>0</v>
      </c>
      <c r="BK1385" s="64"/>
      <c r="BL1385" s="72">
        <f>COUNTIF(BL1358:BL1377,"&gt;0")</f>
        <v>0</v>
      </c>
      <c r="BM1385" s="72">
        <f>COUNTIF(BM1358:BM1377,"&gt;0")</f>
        <v>0</v>
      </c>
      <c r="BN1385" s="64"/>
      <c r="BO1385" s="72">
        <f>COUNTIF(BO1358:BO1377,"&gt;0")</f>
        <v>0</v>
      </c>
      <c r="BP1385" s="72">
        <f>COUNTIF(BP1358:BP1377,"&gt;0")</f>
        <v>0</v>
      </c>
      <c r="BQ1385" s="64"/>
      <c r="BR1385" s="72">
        <f>COUNTIF(BR1358:BR1377,"&gt;0")</f>
        <v>0</v>
      </c>
      <c r="BS1385" s="72">
        <f>COUNTIF(BS1358:BS1377,"&gt;0")</f>
        <v>0</v>
      </c>
      <c r="BT1385" s="64"/>
      <c r="BU1385" s="72">
        <f>COUNTIF(BU1358:BU1377,"&gt;0")</f>
        <v>0</v>
      </c>
      <c r="BV1385" s="72">
        <f>COUNTIF(BV1358:BV1377,"&gt;0")</f>
        <v>0</v>
      </c>
      <c r="BX1385" s="63"/>
    </row>
    <row r="1386" spans="1:76" s="59" customFormat="1" ht="14.25" x14ac:dyDescent="0.2">
      <c r="U1386" s="71" t="s">
        <v>47</v>
      </c>
      <c r="W1386" s="64"/>
      <c r="X1386" s="70"/>
      <c r="Y1386" s="69"/>
      <c r="Z1386" s="68"/>
      <c r="AB1386" s="63"/>
      <c r="AR1386" s="63"/>
      <c r="BX1386" s="63"/>
    </row>
    <row r="1387" spans="1:76" s="59" customFormat="1" ht="14.25" x14ac:dyDescent="0.2">
      <c r="W1387" s="64"/>
      <c r="X1387" s="67"/>
      <c r="Y1387" s="66"/>
      <c r="Z1387" s="65"/>
      <c r="AB1387" s="63"/>
      <c r="AR1387" s="63"/>
      <c r="BX1387" s="63"/>
    </row>
    <row r="1388" spans="1:76" s="59" customFormat="1" ht="18" x14ac:dyDescent="0.25">
      <c r="W1388" s="64"/>
      <c r="X1388" s="64"/>
      <c r="Y1388" s="64"/>
      <c r="Z1388" s="64"/>
      <c r="AB1388" s="63"/>
      <c r="AR1388" s="60"/>
      <c r="AS1388" s="62"/>
      <c r="AT1388" s="62"/>
      <c r="AU1388" s="61"/>
      <c r="AV1388" s="61"/>
      <c r="AW1388" s="61"/>
      <c r="AX1388" s="61"/>
      <c r="AY1388" s="61"/>
      <c r="AZ1388" s="61"/>
      <c r="BA1388" s="61"/>
      <c r="BB1388" s="61"/>
      <c r="BC1388" s="61"/>
      <c r="BD1388" s="61"/>
      <c r="BE1388" s="61"/>
      <c r="BF1388" s="61"/>
      <c r="BG1388" s="61"/>
      <c r="BH1388" s="61"/>
      <c r="BI1388" s="61"/>
      <c r="BJ1388" s="61"/>
      <c r="BK1388" s="61"/>
      <c r="BL1388" s="61"/>
      <c r="BM1388" s="61"/>
      <c r="BN1388" s="61"/>
      <c r="BO1388" s="61"/>
      <c r="BP1388" s="61"/>
      <c r="BQ1388" s="61"/>
      <c r="BR1388" s="61"/>
      <c r="BS1388" s="61"/>
      <c r="BT1388" s="61"/>
      <c r="BU1388" s="61"/>
      <c r="BV1388" s="61"/>
      <c r="BW1388" s="61"/>
      <c r="BX1388" s="60"/>
    </row>
    <row r="1389" spans="1:76" x14ac:dyDescent="0.2">
      <c r="W1389" s="59"/>
      <c r="X1389" s="59"/>
      <c r="Y1389" s="59"/>
      <c r="Z1389" s="59"/>
      <c r="AB1389" s="2"/>
    </row>
    <row r="1390" spans="1:76" s="55" customFormat="1" ht="27.75" x14ac:dyDescent="0.4">
      <c r="A1390" s="58" t="s">
        <v>46</v>
      </c>
      <c r="B1390" s="58"/>
      <c r="C1390" s="51"/>
      <c r="D1390" s="51"/>
      <c r="E1390" s="51"/>
      <c r="F1390" s="51"/>
      <c r="G1390" s="51"/>
      <c r="H1390" s="51"/>
      <c r="I1390" s="51"/>
      <c r="J1390" s="51"/>
      <c r="K1390" s="51"/>
      <c r="L1390" s="51"/>
      <c r="M1390" s="51"/>
      <c r="N1390" s="51"/>
      <c r="O1390" s="51"/>
      <c r="P1390" s="57"/>
      <c r="Q1390" s="57"/>
      <c r="R1390" s="57"/>
      <c r="T1390" s="51"/>
      <c r="U1390" s="51"/>
      <c r="V1390" s="57"/>
      <c r="W1390" s="57"/>
      <c r="X1390" s="57"/>
      <c r="AB1390" s="56"/>
      <c r="AR1390" s="56"/>
      <c r="BX1390" s="56"/>
    </row>
    <row r="1391" spans="1:76" s="3" customFormat="1" ht="48.75" customHeight="1" x14ac:dyDescent="0.2">
      <c r="AR1391" s="4"/>
      <c r="BX1391" s="4"/>
    </row>
    <row r="1392" spans="1:76" s="3" customFormat="1" x14ac:dyDescent="0.2">
      <c r="AR1392" s="4"/>
      <c r="BX1392" s="4"/>
    </row>
    <row r="1393" spans="1:78" ht="16.5" thickBot="1" x14ac:dyDescent="0.3">
      <c r="A1393" s="54" t="s">
        <v>45</v>
      </c>
      <c r="B1393" s="53"/>
      <c r="C1393" s="53"/>
      <c r="D1393" s="53"/>
      <c r="E1393" s="53"/>
      <c r="F1393" s="53"/>
      <c r="G1393" s="53"/>
      <c r="H1393" s="53"/>
      <c r="I1393" s="53"/>
      <c r="J1393" s="53"/>
      <c r="K1393" s="53"/>
      <c r="AQ1393" s="2"/>
      <c r="AR1393" s="1"/>
      <c r="BX1393" s="1"/>
      <c r="BZ1393" s="2"/>
    </row>
    <row r="1394" spans="1:78" s="3" customFormat="1" ht="15.75" thickBot="1" x14ac:dyDescent="0.25">
      <c r="C1394" s="8" t="s">
        <v>44</v>
      </c>
      <c r="D1394" s="52" t="e">
        <f>AVERAGE(H1398:H1405)</f>
        <v>#DIV/0!</v>
      </c>
      <c r="E1394" s="3" t="s">
        <v>43</v>
      </c>
      <c r="AR1394" s="4"/>
      <c r="BX1394" s="4"/>
    </row>
    <row r="1395" spans="1:78" s="3" customFormat="1" x14ac:dyDescent="0.2">
      <c r="AR1395" s="4"/>
      <c r="BX1395" s="4"/>
    </row>
    <row r="1396" spans="1:78" s="3" customFormat="1" ht="15.75" x14ac:dyDescent="0.25">
      <c r="A1396" s="12" t="s">
        <v>3</v>
      </c>
      <c r="B1396" s="12"/>
      <c r="C1396" s="51" t="s">
        <v>42</v>
      </c>
      <c r="D1396" s="51" t="s">
        <v>41</v>
      </c>
      <c r="E1396" s="51" t="s">
        <v>40</v>
      </c>
      <c r="F1396" s="51"/>
      <c r="G1396" s="51"/>
      <c r="H1396" s="51" t="s">
        <v>39</v>
      </c>
      <c r="AR1396" s="4"/>
      <c r="BX1396" s="4"/>
    </row>
    <row r="1397" spans="1:78" s="3" customFormat="1" x14ac:dyDescent="0.2">
      <c r="C1397" s="50"/>
      <c r="D1397" s="49"/>
      <c r="E1397" s="51"/>
      <c r="F1397" s="51"/>
      <c r="G1397" s="51"/>
      <c r="H1397" s="51"/>
      <c r="AR1397" s="4"/>
      <c r="BX1397" s="4"/>
    </row>
    <row r="1398" spans="1:78" s="3" customFormat="1" x14ac:dyDescent="0.2">
      <c r="C1398" s="50"/>
      <c r="D1398" s="49"/>
      <c r="E1398" s="9" t="str">
        <f t="shared" ref="E1398:E1405" si="863">IF(D1398="","",LOG(D1398/D1397)/LOG(C1398/C1397))</f>
        <v/>
      </c>
      <c r="F1398" s="9"/>
      <c r="G1398" s="9"/>
      <c r="H1398" s="48" t="str">
        <f t="shared" ref="H1398:H1405" si="864">IF(D1398="","",10^(E1398*LOG(2)))</f>
        <v/>
      </c>
      <c r="AR1398" s="4"/>
      <c r="BX1398" s="4"/>
    </row>
    <row r="1399" spans="1:78" s="3" customFormat="1" x14ac:dyDescent="0.2">
      <c r="C1399" s="50"/>
      <c r="D1399" s="49"/>
      <c r="E1399" s="9" t="str">
        <f t="shared" si="863"/>
        <v/>
      </c>
      <c r="F1399" s="9"/>
      <c r="G1399" s="9"/>
      <c r="H1399" s="48" t="str">
        <f t="shared" si="864"/>
        <v/>
      </c>
      <c r="AR1399" s="4"/>
      <c r="BX1399" s="4"/>
    </row>
    <row r="1400" spans="1:78" s="3" customFormat="1" x14ac:dyDescent="0.2">
      <c r="C1400" s="50"/>
      <c r="D1400" s="49"/>
      <c r="E1400" s="9" t="str">
        <f t="shared" si="863"/>
        <v/>
      </c>
      <c r="F1400" s="9"/>
      <c r="G1400" s="9"/>
      <c r="H1400" s="48" t="str">
        <f t="shared" si="864"/>
        <v/>
      </c>
      <c r="AR1400" s="4"/>
      <c r="BX1400" s="4"/>
    </row>
    <row r="1401" spans="1:78" s="3" customFormat="1" x14ac:dyDescent="0.2">
      <c r="C1401" s="50"/>
      <c r="D1401" s="49"/>
      <c r="E1401" s="9" t="str">
        <f t="shared" si="863"/>
        <v/>
      </c>
      <c r="F1401" s="9"/>
      <c r="G1401" s="9"/>
      <c r="H1401" s="48" t="str">
        <f t="shared" si="864"/>
        <v/>
      </c>
      <c r="AR1401" s="4"/>
      <c r="BX1401" s="4"/>
    </row>
    <row r="1402" spans="1:78" s="3" customFormat="1" x14ac:dyDescent="0.2">
      <c r="C1402" s="50"/>
      <c r="D1402" s="49"/>
      <c r="E1402" s="9" t="str">
        <f t="shared" si="863"/>
        <v/>
      </c>
      <c r="F1402" s="9"/>
      <c r="G1402" s="9"/>
      <c r="H1402" s="48" t="str">
        <f t="shared" si="864"/>
        <v/>
      </c>
      <c r="AR1402" s="4"/>
      <c r="BX1402" s="4"/>
    </row>
    <row r="1403" spans="1:78" s="3" customFormat="1" x14ac:dyDescent="0.2">
      <c r="C1403" s="50"/>
      <c r="D1403" s="49"/>
      <c r="E1403" s="9" t="str">
        <f t="shared" si="863"/>
        <v/>
      </c>
      <c r="F1403" s="9"/>
      <c r="G1403" s="9"/>
      <c r="H1403" s="48" t="str">
        <f t="shared" si="864"/>
        <v/>
      </c>
      <c r="AR1403" s="4"/>
      <c r="BX1403" s="4"/>
    </row>
    <row r="1404" spans="1:78" s="3" customFormat="1" x14ac:dyDescent="0.2">
      <c r="C1404" s="50"/>
      <c r="D1404" s="49"/>
      <c r="E1404" s="9" t="str">
        <f t="shared" si="863"/>
        <v/>
      </c>
      <c r="F1404" s="9"/>
      <c r="G1404" s="9"/>
      <c r="H1404" s="48" t="str">
        <f t="shared" si="864"/>
        <v/>
      </c>
      <c r="AR1404" s="4"/>
      <c r="BX1404" s="4"/>
    </row>
    <row r="1405" spans="1:78" s="3" customFormat="1" x14ac:dyDescent="0.2">
      <c r="C1405" s="50"/>
      <c r="D1405" s="49"/>
      <c r="E1405" s="9" t="str">
        <f t="shared" si="863"/>
        <v/>
      </c>
      <c r="F1405" s="9"/>
      <c r="G1405" s="9"/>
      <c r="H1405" s="48" t="str">
        <f t="shared" si="864"/>
        <v/>
      </c>
      <c r="AR1405" s="4"/>
      <c r="BX1405" s="4"/>
    </row>
    <row r="1406" spans="1:78" s="3" customFormat="1" x14ac:dyDescent="0.2">
      <c r="C1406" s="23" t="s">
        <v>22</v>
      </c>
      <c r="D1406" s="23"/>
      <c r="E1406" s="23" t="s">
        <v>21</v>
      </c>
      <c r="F1406" s="23"/>
      <c r="AR1406" s="4"/>
      <c r="BX1406" s="4"/>
    </row>
    <row r="1407" spans="1:78" s="3" customFormat="1" x14ac:dyDescent="0.2">
      <c r="AR1407" s="4"/>
      <c r="BX1407" s="4"/>
    </row>
    <row r="1408" spans="1:78" ht="18" x14ac:dyDescent="0.25">
      <c r="A1408" s="434" t="s">
        <v>38</v>
      </c>
      <c r="B1408" s="434"/>
      <c r="C1408" s="434"/>
      <c r="D1408" s="434"/>
      <c r="E1408" s="434"/>
      <c r="F1408" s="434"/>
      <c r="G1408" s="434"/>
      <c r="H1408" s="434"/>
      <c r="I1408" s="434"/>
      <c r="J1408" s="434"/>
      <c r="K1408" s="434"/>
      <c r="AQ1408" s="2"/>
      <c r="AR1408" s="1"/>
      <c r="BX1408" s="1"/>
      <c r="BZ1408" s="2"/>
    </row>
    <row r="1409" spans="1:78" ht="31.5" x14ac:dyDescent="0.2">
      <c r="A1409" s="46" t="s">
        <v>37</v>
      </c>
      <c r="B1409" s="47"/>
      <c r="C1409" s="41" t="s">
        <v>35</v>
      </c>
      <c r="D1409" s="41" t="s">
        <v>34</v>
      </c>
      <c r="E1409" s="41" t="s">
        <v>33</v>
      </c>
      <c r="F1409" s="46" t="s">
        <v>32</v>
      </c>
      <c r="G1409" s="39" t="s">
        <v>31</v>
      </c>
      <c r="H1409" s="39" t="s">
        <v>30</v>
      </c>
      <c r="AQ1409" s="2"/>
      <c r="AR1409" s="1"/>
      <c r="BX1409" s="1"/>
      <c r="BZ1409" s="2"/>
    </row>
    <row r="1410" spans="1:78" ht="15.75" x14ac:dyDescent="0.25">
      <c r="A1410" s="18" t="s">
        <v>29</v>
      </c>
      <c r="C1410" s="38"/>
      <c r="D1410" s="38"/>
      <c r="E1410" s="38"/>
      <c r="F1410" s="37" t="str">
        <f>IF(SUM(C1410:E1410)&gt;1,"&gt;100%!","")</f>
        <v/>
      </c>
      <c r="AQ1410" s="2"/>
      <c r="AR1410" s="1"/>
      <c r="BX1410" s="1"/>
      <c r="BZ1410" s="2"/>
    </row>
    <row r="1411" spans="1:78" x14ac:dyDescent="0.2">
      <c r="A1411" s="18" t="s">
        <v>28</v>
      </c>
      <c r="B1411" s="15"/>
      <c r="C1411" s="36" t="e">
        <f>C1410*$F$1411</f>
        <v>#REF!</v>
      </c>
      <c r="D1411" s="36" t="e">
        <f>D1410*$F$1411</f>
        <v>#REF!</v>
      </c>
      <c r="E1411" s="36" t="e">
        <f>E1410*$F$1411</f>
        <v>#REF!</v>
      </c>
      <c r="F1411" s="35" t="e">
        <f>FirstCostSolution</f>
        <v>#REF!</v>
      </c>
      <c r="AQ1411" s="2"/>
      <c r="AR1411" s="1"/>
      <c r="BX1411" s="1"/>
      <c r="BZ1411" s="2"/>
    </row>
    <row r="1412" spans="1:78" x14ac:dyDescent="0.2">
      <c r="A1412" s="18" t="s">
        <v>27</v>
      </c>
      <c r="B1412" s="15"/>
      <c r="C1412" s="29" t="e">
        <f>'[1]Helper Tables'!$C$91</f>
        <v>#REF!</v>
      </c>
      <c r="D1412" s="29" t="e">
        <f>'[1]Helper Tables'!$C$91</f>
        <v>#REF!</v>
      </c>
      <c r="E1412" s="29" t="e">
        <f>'[1]Helper Tables'!$C$91</f>
        <v>#REF!</v>
      </c>
      <c r="AQ1412" s="2"/>
      <c r="AR1412" s="1"/>
      <c r="BX1412" s="1"/>
      <c r="BZ1412" s="2"/>
    </row>
    <row r="1413" spans="1:78" ht="15.75" x14ac:dyDescent="0.25">
      <c r="A1413" s="18" t="s">
        <v>26</v>
      </c>
      <c r="B1413" s="15"/>
      <c r="C1413" s="34"/>
      <c r="D1413" s="34"/>
      <c r="E1413" s="34"/>
      <c r="G1413" s="33" t="e">
        <f>10^((LOG(F1416/F1411)/LOG(C1415/C1412))*LOG(2))</f>
        <v>#REF!</v>
      </c>
      <c r="H1413" s="33" t="e">
        <f>1-G1413</f>
        <v>#REF!</v>
      </c>
      <c r="AQ1413" s="2"/>
      <c r="AR1413" s="1"/>
      <c r="BX1413" s="1"/>
      <c r="BZ1413" s="2"/>
    </row>
    <row r="1414" spans="1:78" x14ac:dyDescent="0.2">
      <c r="A1414" s="18" t="s">
        <v>12</v>
      </c>
      <c r="B1414" s="15"/>
      <c r="C1414" s="32">
        <v>2</v>
      </c>
      <c r="D1414" s="32">
        <v>2</v>
      </c>
      <c r="E1414" s="32">
        <v>2</v>
      </c>
      <c r="G1414" s="31" t="s">
        <v>25</v>
      </c>
      <c r="H1414" s="31"/>
      <c r="I1414" s="31"/>
      <c r="J1414" s="31"/>
      <c r="AQ1414" s="2"/>
      <c r="AR1414" s="1"/>
      <c r="BX1414" s="1"/>
      <c r="BZ1414" s="2"/>
    </row>
    <row r="1415" spans="1:78" x14ac:dyDescent="0.2">
      <c r="A1415" s="18" t="s">
        <v>24</v>
      </c>
      <c r="B1415" s="15"/>
      <c r="C1415" s="29" t="e">
        <f>'[1]Helper Tables'!$C$127</f>
        <v>#REF!</v>
      </c>
      <c r="D1415" s="29" t="e">
        <f>'[1]Helper Tables'!$C$127</f>
        <v>#REF!</v>
      </c>
      <c r="E1415" s="29" t="e">
        <f>'[1]Helper Tables'!$C$127</f>
        <v>#REF!</v>
      </c>
      <c r="F1415" s="30"/>
      <c r="AQ1415" s="2"/>
      <c r="AR1415" s="1"/>
      <c r="BX1415" s="1"/>
      <c r="BZ1415" s="2"/>
    </row>
    <row r="1416" spans="1:78" x14ac:dyDescent="0.2">
      <c r="A1416" s="18" t="s">
        <v>23</v>
      </c>
      <c r="B1416" s="15"/>
      <c r="C1416" s="29" t="e">
        <f>C1411*(C1415/C1412)^(LOG(C1413)/LOG(C1414))</f>
        <v>#REF!</v>
      </c>
      <c r="D1416" s="29" t="e">
        <f>D1411*(D1415/D1412)^(LOG(D1413)/LOG(D1414))</f>
        <v>#REF!</v>
      </c>
      <c r="E1416" s="29" t="e">
        <f>E1411*(E1415/E1412)^(LOG(E1413)/LOG(E1414))</f>
        <v>#REF!</v>
      </c>
      <c r="F1416" s="28">
        <f t="array" ref="F1416">SUM(IFERROR(C1416:E1416,0))</f>
        <v>0</v>
      </c>
      <c r="AQ1416" s="2"/>
      <c r="AR1416" s="1"/>
      <c r="BX1416" s="1"/>
      <c r="BZ1416" s="2"/>
    </row>
    <row r="1417" spans="1:78" x14ac:dyDescent="0.2">
      <c r="A1417" s="45"/>
      <c r="B1417" s="44"/>
      <c r="C1417" s="43"/>
      <c r="D1417" s="42"/>
      <c r="E1417" s="42"/>
      <c r="F1417" s="42"/>
      <c r="G1417" s="42"/>
      <c r="H1417" s="42"/>
      <c r="AQ1417" s="2"/>
      <c r="AR1417" s="1"/>
      <c r="BX1417" s="1"/>
      <c r="BZ1417" s="2"/>
    </row>
    <row r="1418" spans="1:78" ht="31.5" x14ac:dyDescent="0.25">
      <c r="A1418" s="40" t="s">
        <v>36</v>
      </c>
      <c r="B1418" s="15"/>
      <c r="C1418" s="41" t="s">
        <v>35</v>
      </c>
      <c r="D1418" s="41" t="s">
        <v>34</v>
      </c>
      <c r="E1418" s="41" t="s">
        <v>33</v>
      </c>
      <c r="F1418" s="40" t="s">
        <v>32</v>
      </c>
      <c r="G1418" s="39" t="s">
        <v>31</v>
      </c>
      <c r="H1418" s="39" t="s">
        <v>30</v>
      </c>
      <c r="AQ1418" s="2"/>
      <c r="AR1418" s="1"/>
      <c r="BX1418" s="1"/>
      <c r="BZ1418" s="2"/>
    </row>
    <row r="1419" spans="1:78" ht="15.75" x14ac:dyDescent="0.25">
      <c r="A1419" s="18" t="s">
        <v>29</v>
      </c>
      <c r="B1419" s="15"/>
      <c r="C1419" s="38"/>
      <c r="D1419" s="38"/>
      <c r="E1419" s="38"/>
      <c r="F1419" s="37" t="str">
        <f>IF(SUM(C1419:E1419)&gt;1,"&gt;100%!","")</f>
        <v/>
      </c>
      <c r="AQ1419" s="2"/>
      <c r="AR1419" s="1"/>
      <c r="BX1419" s="1"/>
      <c r="BZ1419" s="2"/>
    </row>
    <row r="1420" spans="1:78" x14ac:dyDescent="0.2">
      <c r="A1420" s="18" t="s">
        <v>28</v>
      </c>
      <c r="B1420" s="15"/>
      <c r="C1420" s="36" t="e">
        <f>C1419*$F$1420</f>
        <v>#REF!</v>
      </c>
      <c r="D1420" s="36" t="e">
        <f>D1419*$F$1420</f>
        <v>#REF!</v>
      </c>
      <c r="E1420" s="36" t="e">
        <f>E1419*$F$1420</f>
        <v>#REF!</v>
      </c>
      <c r="F1420" s="35" t="e">
        <f>FirstCostSolution</f>
        <v>#REF!</v>
      </c>
      <c r="AQ1420" s="2"/>
      <c r="AR1420" s="1"/>
      <c r="BX1420" s="1"/>
      <c r="BZ1420" s="2"/>
    </row>
    <row r="1421" spans="1:78" x14ac:dyDescent="0.2">
      <c r="A1421" s="18" t="s">
        <v>27</v>
      </c>
      <c r="B1421" s="15"/>
      <c r="C1421" s="29" t="e">
        <f>'[1]Helper Tables'!$C$91</f>
        <v>#REF!</v>
      </c>
      <c r="D1421" s="29" t="e">
        <f>'[1]Helper Tables'!$C$91</f>
        <v>#REF!</v>
      </c>
      <c r="E1421" s="29" t="e">
        <f>'[1]Helper Tables'!$C$91</f>
        <v>#REF!</v>
      </c>
      <c r="AQ1421" s="2"/>
      <c r="AR1421" s="1"/>
      <c r="BX1421" s="1"/>
      <c r="BZ1421" s="2"/>
    </row>
    <row r="1422" spans="1:78" ht="15.75" x14ac:dyDescent="0.25">
      <c r="A1422" s="18" t="s">
        <v>26</v>
      </c>
      <c r="B1422" s="15"/>
      <c r="C1422" s="34"/>
      <c r="D1422" s="34"/>
      <c r="E1422" s="34"/>
      <c r="G1422" s="33" t="e">
        <f>10^((LOG(F1425/F1420)/LOG(C1424/C1421))*LOG(2))</f>
        <v>#REF!</v>
      </c>
      <c r="H1422" s="33" t="e">
        <f>1-G1422</f>
        <v>#REF!</v>
      </c>
      <c r="AQ1422" s="2"/>
      <c r="AR1422" s="1"/>
      <c r="BX1422" s="1"/>
      <c r="BZ1422" s="2"/>
    </row>
    <row r="1423" spans="1:78" x14ac:dyDescent="0.2">
      <c r="A1423" s="18" t="s">
        <v>12</v>
      </c>
      <c r="B1423" s="15"/>
      <c r="C1423" s="32">
        <v>2</v>
      </c>
      <c r="D1423" s="32">
        <v>2</v>
      </c>
      <c r="E1423" s="32">
        <v>2</v>
      </c>
      <c r="G1423" s="31" t="s">
        <v>25</v>
      </c>
      <c r="H1423" s="31"/>
      <c r="I1423" s="31"/>
      <c r="J1423" s="31"/>
      <c r="AQ1423" s="2"/>
      <c r="AR1423" s="1"/>
      <c r="BX1423" s="1"/>
      <c r="BZ1423" s="2"/>
    </row>
    <row r="1424" spans="1:78" x14ac:dyDescent="0.2">
      <c r="A1424" s="18" t="s">
        <v>24</v>
      </c>
      <c r="B1424" s="15"/>
      <c r="C1424" s="29" t="e">
        <f>'[1]Helper Tables'!$C$63</f>
        <v>#REF!</v>
      </c>
      <c r="D1424" s="29" t="e">
        <f>'[1]Helper Tables'!$C$63</f>
        <v>#REF!</v>
      </c>
      <c r="E1424" s="29" t="e">
        <f>'[1]Helper Tables'!$C$63</f>
        <v>#REF!</v>
      </c>
      <c r="F1424" s="30"/>
      <c r="AQ1424" s="2"/>
      <c r="AR1424" s="1"/>
      <c r="BX1424" s="1"/>
      <c r="BZ1424" s="2"/>
    </row>
    <row r="1425" spans="1:78" x14ac:dyDescent="0.2">
      <c r="A1425" s="18" t="s">
        <v>23</v>
      </c>
      <c r="B1425" s="15"/>
      <c r="C1425" s="29" t="e">
        <f>C1420*(C1424/C1421)^(LOG(C1422)/LOG(C1423))</f>
        <v>#REF!</v>
      </c>
      <c r="D1425" s="29" t="e">
        <f>D1420*(D1424/D1421)^(LOG(D1422)/LOG(D1423))</f>
        <v>#REF!</v>
      </c>
      <c r="E1425" s="29" t="e">
        <f>E1420*(E1424/E1421)^(LOG(E1422)/LOG(E1423))</f>
        <v>#REF!</v>
      </c>
      <c r="F1425" s="28">
        <f t="array" ref="F1425">SUM(IFERROR(C1425:E1425,0))</f>
        <v>0</v>
      </c>
      <c r="AQ1425" s="2"/>
      <c r="AR1425" s="1"/>
      <c r="BX1425" s="1"/>
      <c r="BZ1425" s="2"/>
    </row>
    <row r="1426" spans="1:78" x14ac:dyDescent="0.2">
      <c r="A1426" s="15"/>
      <c r="B1426" s="15"/>
      <c r="C1426" s="23" t="s">
        <v>22</v>
      </c>
      <c r="D1426" s="23"/>
      <c r="E1426" s="23" t="s">
        <v>21</v>
      </c>
      <c r="F1426" s="23"/>
      <c r="AQ1426" s="2"/>
      <c r="AR1426" s="1"/>
      <c r="BX1426" s="1"/>
      <c r="BZ1426" s="2"/>
    </row>
    <row r="1427" spans="1:78" s="3" customFormat="1" x14ac:dyDescent="0.2">
      <c r="AR1427" s="4"/>
      <c r="BX1427" s="4"/>
    </row>
    <row r="1428" spans="1:78" s="3" customFormat="1" x14ac:dyDescent="0.2">
      <c r="A1428" s="5" t="str">
        <f ca="1">HYPERLINK("#"&amp;"'"&amp;A$2&amp;"'!a1","Back to top")</f>
        <v>Back to top</v>
      </c>
      <c r="B1428" s="5"/>
      <c r="AR1428" s="4"/>
      <c r="BX1428" s="4"/>
    </row>
    <row r="1429" spans="1:78" ht="18" x14ac:dyDescent="0.25">
      <c r="A1429" s="434" t="s">
        <v>20</v>
      </c>
      <c r="B1429" s="434"/>
      <c r="C1429" s="434"/>
      <c r="D1429" s="434"/>
      <c r="E1429" s="434"/>
      <c r="F1429" s="434"/>
      <c r="G1429" s="434"/>
      <c r="H1429" s="434"/>
      <c r="I1429" s="434"/>
      <c r="J1429" s="434"/>
      <c r="K1429" s="434"/>
      <c r="AQ1429" s="2"/>
      <c r="AR1429" s="1"/>
      <c r="BX1429" s="1"/>
      <c r="BZ1429" s="2"/>
    </row>
    <row r="1430" spans="1:78" s="3" customFormat="1" x14ac:dyDescent="0.2">
      <c r="A1430" s="14" t="s">
        <v>19</v>
      </c>
      <c r="B1430" s="14"/>
      <c r="C1430" s="27" t="e">
        <f>FirstCostSolution</f>
        <v>#REF!</v>
      </c>
      <c r="D1430" s="1" t="s">
        <v>8</v>
      </c>
    </row>
    <row r="1431" spans="1:78" s="3" customFormat="1" x14ac:dyDescent="0.2">
      <c r="A1431" s="14" t="s">
        <v>18</v>
      </c>
      <c r="B1431" s="14"/>
      <c r="C1431" s="26" t="e">
        <f>'[1]Advanced Controls'!C58</f>
        <v>#REF!</v>
      </c>
      <c r="D1431" s="1" t="s">
        <v>6</v>
      </c>
    </row>
    <row r="1432" spans="1:78" s="3" customFormat="1" ht="15.75" x14ac:dyDescent="0.25">
      <c r="A1432" s="15" t="s">
        <v>17</v>
      </c>
      <c r="B1432" s="14"/>
      <c r="C1432" s="25">
        <f>1-C1433</f>
        <v>1</v>
      </c>
      <c r="D1432" s="23" t="s">
        <v>16</v>
      </c>
      <c r="E1432" s="23"/>
    </row>
    <row r="1433" spans="1:78" s="3" customFormat="1" ht="15.75" x14ac:dyDescent="0.25">
      <c r="A1433" s="18" t="s">
        <v>15</v>
      </c>
      <c r="B1433" s="17"/>
      <c r="C1433" s="24"/>
      <c r="D1433" s="23" t="s">
        <v>14</v>
      </c>
      <c r="E1433" s="23"/>
    </row>
    <row r="1434" spans="1:78" s="3" customFormat="1" x14ac:dyDescent="0.2">
      <c r="A1434" s="15" t="s">
        <v>13</v>
      </c>
      <c r="B1434" s="14"/>
      <c r="C1434" s="22" t="e">
        <f>'[1]Helper Tables'!$C$127-'[1]Helper Tables'!$C$91</f>
        <v>#REF!</v>
      </c>
      <c r="D1434" s="1" t="s">
        <v>6</v>
      </c>
    </row>
    <row r="1435" spans="1:78" s="3" customFormat="1" x14ac:dyDescent="0.2">
      <c r="A1435" s="18" t="s">
        <v>12</v>
      </c>
      <c r="C1435" s="21">
        <v>2</v>
      </c>
      <c r="D1435" s="20" t="s">
        <v>11</v>
      </c>
    </row>
    <row r="1436" spans="1:78" s="3" customFormat="1" x14ac:dyDescent="0.2">
      <c r="A1436" s="15" t="s">
        <v>10</v>
      </c>
      <c r="B1436" s="14"/>
      <c r="C1436" s="19">
        <f>LOG(C1432)/LOG(C1435)</f>
        <v>0</v>
      </c>
      <c r="D1436" s="1"/>
    </row>
    <row r="1437" spans="1:78" s="3" customFormat="1" x14ac:dyDescent="0.2">
      <c r="A1437" s="18" t="s">
        <v>9</v>
      </c>
      <c r="B1437" s="17"/>
      <c r="C1437" s="13" t="e">
        <f>C1430*(1/(C1431*10^6))^C1436</f>
        <v>#REF!</v>
      </c>
      <c r="D1437" s="1" t="s">
        <v>8</v>
      </c>
    </row>
    <row r="1438" spans="1:78" s="3" customFormat="1" x14ac:dyDescent="0.2">
      <c r="A1438" s="18" t="s">
        <v>7</v>
      </c>
      <c r="B1438" s="17"/>
      <c r="C1438" s="16" t="e">
        <f>C1434+C1431</f>
        <v>#REF!</v>
      </c>
      <c r="D1438" s="1" t="s">
        <v>6</v>
      </c>
    </row>
    <row r="1439" spans="1:78" s="3" customFormat="1" x14ac:dyDescent="0.2">
      <c r="A1439" s="15" t="s">
        <v>5</v>
      </c>
      <c r="B1439" s="14"/>
      <c r="C1439" s="13" t="e">
        <f>C1437*(C1438*10^6)^C1436</f>
        <v>#REF!</v>
      </c>
      <c r="D1439" s="1" t="s">
        <v>4</v>
      </c>
    </row>
    <row r="1440" spans="1:78" s="3" customFormat="1" x14ac:dyDescent="0.2">
      <c r="AR1440" s="4"/>
      <c r="BX1440" s="4"/>
    </row>
    <row r="1441" spans="1:76" s="3" customFormat="1" ht="15.75" x14ac:dyDescent="0.25">
      <c r="A1441" s="12" t="s">
        <v>3</v>
      </c>
      <c r="B1441" s="12"/>
    </row>
    <row r="1442" spans="1:76" s="3" customFormat="1" x14ac:dyDescent="0.2">
      <c r="AR1442" s="4"/>
      <c r="BX1442" s="4"/>
    </row>
    <row r="1443" spans="1:76" s="3" customFormat="1" x14ac:dyDescent="0.2">
      <c r="A1443" s="5" t="str">
        <f ca="1">HYPERLINK("#"&amp;"'"&amp;A$2&amp;"'!a1","Back to top")</f>
        <v>Back to top</v>
      </c>
      <c r="B1443" s="5"/>
    </row>
    <row r="1444" spans="1:76" s="3" customFormat="1" x14ac:dyDescent="0.2">
      <c r="AR1444" s="4"/>
      <c r="BX1444" s="4"/>
    </row>
    <row r="1445" spans="1:76" s="3" customFormat="1" ht="31.5" x14ac:dyDescent="0.25">
      <c r="A1445" s="11" t="s">
        <v>2</v>
      </c>
      <c r="B1445" s="11"/>
      <c r="C1445" s="10" t="s">
        <v>1</v>
      </c>
      <c r="D1445" s="10" t="s">
        <v>0</v>
      </c>
    </row>
    <row r="1446" spans="1:76" s="3" customFormat="1" x14ac:dyDescent="0.2">
      <c r="A1446" s="9">
        <v>2015</v>
      </c>
      <c r="B1446" s="8"/>
      <c r="C1446" s="7" t="e">
        <f>'[1]Helper Tables'!C92</f>
        <v>#REF!</v>
      </c>
      <c r="D1446" s="6" t="e">
        <f t="shared" ref="D1446:D1491" si="865">C$1437*(C1446*10^6)^C$1436</f>
        <v>#REF!</v>
      </c>
    </row>
    <row r="1447" spans="1:76" s="3" customFormat="1" x14ac:dyDescent="0.2">
      <c r="A1447" s="9">
        <v>2016</v>
      </c>
      <c r="B1447" s="8"/>
      <c r="C1447" s="7" t="e">
        <f>'[1]Helper Tables'!C93</f>
        <v>#REF!</v>
      </c>
      <c r="D1447" s="6" t="e">
        <f t="shared" si="865"/>
        <v>#REF!</v>
      </c>
    </row>
    <row r="1448" spans="1:76" s="3" customFormat="1" x14ac:dyDescent="0.2">
      <c r="A1448" s="9">
        <v>2017</v>
      </c>
      <c r="B1448" s="8"/>
      <c r="C1448" s="7" t="e">
        <f>'[1]Helper Tables'!C94</f>
        <v>#REF!</v>
      </c>
      <c r="D1448" s="6" t="e">
        <f t="shared" si="865"/>
        <v>#REF!</v>
      </c>
    </row>
    <row r="1449" spans="1:76" s="3" customFormat="1" x14ac:dyDescent="0.2">
      <c r="A1449" s="9">
        <v>2018</v>
      </c>
      <c r="B1449" s="8"/>
      <c r="C1449" s="7" t="e">
        <f>'[1]Helper Tables'!C95</f>
        <v>#REF!</v>
      </c>
      <c r="D1449" s="6" t="e">
        <f t="shared" si="865"/>
        <v>#REF!</v>
      </c>
    </row>
    <row r="1450" spans="1:76" s="3" customFormat="1" x14ac:dyDescent="0.2">
      <c r="A1450" s="9">
        <v>2019</v>
      </c>
      <c r="B1450" s="8"/>
      <c r="C1450" s="7" t="e">
        <f>'[1]Helper Tables'!C96</f>
        <v>#REF!</v>
      </c>
      <c r="D1450" s="6" t="e">
        <f t="shared" si="865"/>
        <v>#REF!</v>
      </c>
    </row>
    <row r="1451" spans="1:76" s="3" customFormat="1" x14ac:dyDescent="0.2">
      <c r="A1451" s="9">
        <v>2020</v>
      </c>
      <c r="B1451" s="8"/>
      <c r="C1451" s="7" t="e">
        <f>'[1]Helper Tables'!C97</f>
        <v>#REF!</v>
      </c>
      <c r="D1451" s="6" t="e">
        <f t="shared" si="865"/>
        <v>#REF!</v>
      </c>
    </row>
    <row r="1452" spans="1:76" s="3" customFormat="1" x14ac:dyDescent="0.2">
      <c r="A1452" s="9">
        <v>2021</v>
      </c>
      <c r="B1452" s="8"/>
      <c r="C1452" s="7" t="e">
        <f>'[1]Helper Tables'!C98</f>
        <v>#REF!</v>
      </c>
      <c r="D1452" s="6" t="e">
        <f t="shared" si="865"/>
        <v>#REF!</v>
      </c>
    </row>
    <row r="1453" spans="1:76" s="3" customFormat="1" x14ac:dyDescent="0.2">
      <c r="A1453" s="9">
        <v>2022</v>
      </c>
      <c r="B1453" s="8"/>
      <c r="C1453" s="7" t="e">
        <f>'[1]Helper Tables'!C99</f>
        <v>#REF!</v>
      </c>
      <c r="D1453" s="6" t="e">
        <f t="shared" si="865"/>
        <v>#REF!</v>
      </c>
    </row>
    <row r="1454" spans="1:76" s="3" customFormat="1" x14ac:dyDescent="0.2">
      <c r="A1454" s="9">
        <v>2023</v>
      </c>
      <c r="B1454" s="8"/>
      <c r="C1454" s="7" t="e">
        <f>'[1]Helper Tables'!C100</f>
        <v>#REF!</v>
      </c>
      <c r="D1454" s="6" t="e">
        <f t="shared" si="865"/>
        <v>#REF!</v>
      </c>
    </row>
    <row r="1455" spans="1:76" s="3" customFormat="1" x14ac:dyDescent="0.2">
      <c r="A1455" s="9">
        <v>2024</v>
      </c>
      <c r="B1455" s="8"/>
      <c r="C1455" s="7" t="e">
        <f>'[1]Helper Tables'!C101</f>
        <v>#REF!</v>
      </c>
      <c r="D1455" s="6" t="e">
        <f t="shared" si="865"/>
        <v>#REF!</v>
      </c>
    </row>
    <row r="1456" spans="1:76" s="3" customFormat="1" x14ac:dyDescent="0.2">
      <c r="A1456" s="9">
        <v>2025</v>
      </c>
      <c r="B1456" s="8"/>
      <c r="C1456" s="7" t="e">
        <f>'[1]Helper Tables'!C102</f>
        <v>#REF!</v>
      </c>
      <c r="D1456" s="6" t="e">
        <f t="shared" si="865"/>
        <v>#REF!</v>
      </c>
    </row>
    <row r="1457" spans="1:4" s="3" customFormat="1" x14ac:dyDescent="0.2">
      <c r="A1457" s="9">
        <v>2026</v>
      </c>
      <c r="B1457" s="8"/>
      <c r="C1457" s="7" t="e">
        <f>'[1]Helper Tables'!C103</f>
        <v>#REF!</v>
      </c>
      <c r="D1457" s="6" t="e">
        <f t="shared" si="865"/>
        <v>#REF!</v>
      </c>
    </row>
    <row r="1458" spans="1:4" s="3" customFormat="1" x14ac:dyDescent="0.2">
      <c r="A1458" s="9">
        <v>2027</v>
      </c>
      <c r="B1458" s="8"/>
      <c r="C1458" s="7" t="e">
        <f>'[1]Helper Tables'!C104</f>
        <v>#REF!</v>
      </c>
      <c r="D1458" s="6" t="e">
        <f t="shared" si="865"/>
        <v>#REF!</v>
      </c>
    </row>
    <row r="1459" spans="1:4" s="3" customFormat="1" x14ac:dyDescent="0.2">
      <c r="A1459" s="9">
        <v>2028</v>
      </c>
      <c r="B1459" s="8"/>
      <c r="C1459" s="7" t="e">
        <f>'[1]Helper Tables'!C105</f>
        <v>#REF!</v>
      </c>
      <c r="D1459" s="6" t="e">
        <f t="shared" si="865"/>
        <v>#REF!</v>
      </c>
    </row>
    <row r="1460" spans="1:4" s="3" customFormat="1" x14ac:dyDescent="0.2">
      <c r="A1460" s="9">
        <v>2029</v>
      </c>
      <c r="B1460" s="8"/>
      <c r="C1460" s="7" t="e">
        <f>'[1]Helper Tables'!C106</f>
        <v>#REF!</v>
      </c>
      <c r="D1460" s="6" t="e">
        <f t="shared" si="865"/>
        <v>#REF!</v>
      </c>
    </row>
    <row r="1461" spans="1:4" s="3" customFormat="1" x14ac:dyDescent="0.2">
      <c r="A1461" s="9">
        <v>2030</v>
      </c>
      <c r="B1461" s="8"/>
      <c r="C1461" s="7" t="e">
        <f>'[1]Helper Tables'!C107</f>
        <v>#REF!</v>
      </c>
      <c r="D1461" s="6" t="e">
        <f t="shared" si="865"/>
        <v>#REF!</v>
      </c>
    </row>
    <row r="1462" spans="1:4" s="3" customFormat="1" x14ac:dyDescent="0.2">
      <c r="A1462" s="9">
        <v>2031</v>
      </c>
      <c r="B1462" s="8"/>
      <c r="C1462" s="7" t="e">
        <f>'[1]Helper Tables'!C108</f>
        <v>#REF!</v>
      </c>
      <c r="D1462" s="6" t="e">
        <f t="shared" si="865"/>
        <v>#REF!</v>
      </c>
    </row>
    <row r="1463" spans="1:4" s="3" customFormat="1" x14ac:dyDescent="0.2">
      <c r="A1463" s="9">
        <v>2032</v>
      </c>
      <c r="B1463" s="8"/>
      <c r="C1463" s="7" t="e">
        <f>'[1]Helper Tables'!C109</f>
        <v>#REF!</v>
      </c>
      <c r="D1463" s="6" t="e">
        <f t="shared" si="865"/>
        <v>#REF!</v>
      </c>
    </row>
    <row r="1464" spans="1:4" s="3" customFormat="1" x14ac:dyDescent="0.2">
      <c r="A1464" s="9">
        <v>2033</v>
      </c>
      <c r="B1464" s="8"/>
      <c r="C1464" s="7" t="e">
        <f>'[1]Helper Tables'!C110</f>
        <v>#REF!</v>
      </c>
      <c r="D1464" s="6" t="e">
        <f t="shared" si="865"/>
        <v>#REF!</v>
      </c>
    </row>
    <row r="1465" spans="1:4" s="3" customFormat="1" x14ac:dyDescent="0.2">
      <c r="A1465" s="9">
        <v>2034</v>
      </c>
      <c r="B1465" s="8"/>
      <c r="C1465" s="7" t="e">
        <f>'[1]Helper Tables'!C111</f>
        <v>#REF!</v>
      </c>
      <c r="D1465" s="6" t="e">
        <f t="shared" si="865"/>
        <v>#REF!</v>
      </c>
    </row>
    <row r="1466" spans="1:4" s="3" customFormat="1" x14ac:dyDescent="0.2">
      <c r="A1466" s="9">
        <v>2035</v>
      </c>
      <c r="B1466" s="8"/>
      <c r="C1466" s="7" t="e">
        <f>'[1]Helper Tables'!C112</f>
        <v>#REF!</v>
      </c>
      <c r="D1466" s="6" t="e">
        <f t="shared" si="865"/>
        <v>#REF!</v>
      </c>
    </row>
    <row r="1467" spans="1:4" s="3" customFormat="1" x14ac:dyDescent="0.2">
      <c r="A1467" s="9">
        <v>2036</v>
      </c>
      <c r="B1467" s="8"/>
      <c r="C1467" s="7" t="e">
        <f>'[1]Helper Tables'!C113</f>
        <v>#REF!</v>
      </c>
      <c r="D1467" s="6" t="e">
        <f t="shared" si="865"/>
        <v>#REF!</v>
      </c>
    </row>
    <row r="1468" spans="1:4" s="3" customFormat="1" x14ac:dyDescent="0.2">
      <c r="A1468" s="9">
        <v>2037</v>
      </c>
      <c r="B1468" s="8"/>
      <c r="C1468" s="7" t="e">
        <f>'[1]Helper Tables'!C114</f>
        <v>#REF!</v>
      </c>
      <c r="D1468" s="6" t="e">
        <f t="shared" si="865"/>
        <v>#REF!</v>
      </c>
    </row>
    <row r="1469" spans="1:4" s="3" customFormat="1" x14ac:dyDescent="0.2">
      <c r="A1469" s="9">
        <v>2038</v>
      </c>
      <c r="B1469" s="8"/>
      <c r="C1469" s="7" t="e">
        <f>'[1]Helper Tables'!C115</f>
        <v>#REF!</v>
      </c>
      <c r="D1469" s="6" t="e">
        <f t="shared" si="865"/>
        <v>#REF!</v>
      </c>
    </row>
    <row r="1470" spans="1:4" s="3" customFormat="1" x14ac:dyDescent="0.2">
      <c r="A1470" s="9">
        <v>2039</v>
      </c>
      <c r="B1470" s="8"/>
      <c r="C1470" s="7" t="e">
        <f>'[1]Helper Tables'!C116</f>
        <v>#REF!</v>
      </c>
      <c r="D1470" s="6" t="e">
        <f t="shared" si="865"/>
        <v>#REF!</v>
      </c>
    </row>
    <row r="1471" spans="1:4" s="3" customFormat="1" x14ac:dyDescent="0.2">
      <c r="A1471" s="9">
        <v>2040</v>
      </c>
      <c r="B1471" s="8"/>
      <c r="C1471" s="7" t="e">
        <f>'[1]Helper Tables'!C117</f>
        <v>#REF!</v>
      </c>
      <c r="D1471" s="6" t="e">
        <f t="shared" si="865"/>
        <v>#REF!</v>
      </c>
    </row>
    <row r="1472" spans="1:4" s="3" customFormat="1" x14ac:dyDescent="0.2">
      <c r="A1472" s="9">
        <v>2041</v>
      </c>
      <c r="B1472" s="8"/>
      <c r="C1472" s="7" t="e">
        <f>'[1]Helper Tables'!C118</f>
        <v>#REF!</v>
      </c>
      <c r="D1472" s="6" t="e">
        <f t="shared" si="865"/>
        <v>#REF!</v>
      </c>
    </row>
    <row r="1473" spans="1:4" s="3" customFormat="1" x14ac:dyDescent="0.2">
      <c r="A1473" s="9">
        <v>2042</v>
      </c>
      <c r="B1473" s="8"/>
      <c r="C1473" s="7" t="e">
        <f>'[1]Helper Tables'!C119</f>
        <v>#REF!</v>
      </c>
      <c r="D1473" s="6" t="e">
        <f t="shared" si="865"/>
        <v>#REF!</v>
      </c>
    </row>
    <row r="1474" spans="1:4" s="3" customFormat="1" x14ac:dyDescent="0.2">
      <c r="A1474" s="9">
        <v>2043</v>
      </c>
      <c r="B1474" s="8"/>
      <c r="C1474" s="7" t="e">
        <f>'[1]Helper Tables'!C120</f>
        <v>#REF!</v>
      </c>
      <c r="D1474" s="6" t="e">
        <f t="shared" si="865"/>
        <v>#REF!</v>
      </c>
    </row>
    <row r="1475" spans="1:4" s="3" customFormat="1" x14ac:dyDescent="0.2">
      <c r="A1475" s="9">
        <v>2044</v>
      </c>
      <c r="B1475" s="8"/>
      <c r="C1475" s="7" t="e">
        <f>'[1]Helper Tables'!C121</f>
        <v>#REF!</v>
      </c>
      <c r="D1475" s="6" t="e">
        <f t="shared" si="865"/>
        <v>#REF!</v>
      </c>
    </row>
    <row r="1476" spans="1:4" s="3" customFormat="1" x14ac:dyDescent="0.2">
      <c r="A1476" s="9">
        <v>2045</v>
      </c>
      <c r="B1476" s="8"/>
      <c r="C1476" s="7" t="e">
        <f>'[1]Helper Tables'!C122</f>
        <v>#REF!</v>
      </c>
      <c r="D1476" s="6" t="e">
        <f t="shared" si="865"/>
        <v>#REF!</v>
      </c>
    </row>
    <row r="1477" spans="1:4" s="3" customFormat="1" x14ac:dyDescent="0.2">
      <c r="A1477" s="9">
        <v>2046</v>
      </c>
      <c r="B1477" s="8"/>
      <c r="C1477" s="7" t="e">
        <f>'[1]Helper Tables'!C123</f>
        <v>#REF!</v>
      </c>
      <c r="D1477" s="6" t="e">
        <f t="shared" si="865"/>
        <v>#REF!</v>
      </c>
    </row>
    <row r="1478" spans="1:4" s="3" customFormat="1" x14ac:dyDescent="0.2">
      <c r="A1478" s="9">
        <v>2047</v>
      </c>
      <c r="B1478" s="8"/>
      <c r="C1478" s="7" t="e">
        <f>'[1]Helper Tables'!C124</f>
        <v>#REF!</v>
      </c>
      <c r="D1478" s="6" t="e">
        <f t="shared" si="865"/>
        <v>#REF!</v>
      </c>
    </row>
    <row r="1479" spans="1:4" s="3" customFormat="1" x14ac:dyDescent="0.2">
      <c r="A1479" s="9">
        <v>2048</v>
      </c>
      <c r="B1479" s="8"/>
      <c r="C1479" s="7" t="e">
        <f>'[1]Helper Tables'!C125</f>
        <v>#REF!</v>
      </c>
      <c r="D1479" s="6" t="e">
        <f t="shared" si="865"/>
        <v>#REF!</v>
      </c>
    </row>
    <row r="1480" spans="1:4" s="3" customFormat="1" x14ac:dyDescent="0.2">
      <c r="A1480" s="9">
        <v>2049</v>
      </c>
      <c r="B1480" s="8"/>
      <c r="C1480" s="7" t="e">
        <f>'[1]Helper Tables'!C126</f>
        <v>#REF!</v>
      </c>
      <c r="D1480" s="6" t="e">
        <f t="shared" si="865"/>
        <v>#REF!</v>
      </c>
    </row>
    <row r="1481" spans="1:4" s="3" customFormat="1" x14ac:dyDescent="0.2">
      <c r="A1481" s="9">
        <v>2050</v>
      </c>
      <c r="B1481" s="8"/>
      <c r="C1481" s="7" t="e">
        <f>'[1]Helper Tables'!C127</f>
        <v>#REF!</v>
      </c>
      <c r="D1481" s="6" t="e">
        <f t="shared" si="865"/>
        <v>#REF!</v>
      </c>
    </row>
    <row r="1482" spans="1:4" s="3" customFormat="1" x14ac:dyDescent="0.2">
      <c r="A1482" s="9">
        <v>2051</v>
      </c>
      <c r="B1482" s="8"/>
      <c r="C1482" s="7" t="e">
        <f>'[1]Helper Tables'!C128</f>
        <v>#REF!</v>
      </c>
      <c r="D1482" s="6" t="e">
        <f t="shared" si="865"/>
        <v>#REF!</v>
      </c>
    </row>
    <row r="1483" spans="1:4" s="3" customFormat="1" x14ac:dyDescent="0.2">
      <c r="A1483" s="9">
        <v>2052</v>
      </c>
      <c r="B1483" s="8"/>
      <c r="C1483" s="7" t="e">
        <f>'[1]Helper Tables'!C129</f>
        <v>#REF!</v>
      </c>
      <c r="D1483" s="6" t="e">
        <f t="shared" si="865"/>
        <v>#REF!</v>
      </c>
    </row>
    <row r="1484" spans="1:4" s="3" customFormat="1" x14ac:dyDescent="0.2">
      <c r="A1484" s="9">
        <v>2053</v>
      </c>
      <c r="B1484" s="8"/>
      <c r="C1484" s="7" t="e">
        <f>'[1]Helper Tables'!C130</f>
        <v>#REF!</v>
      </c>
      <c r="D1484" s="6" t="e">
        <f t="shared" si="865"/>
        <v>#REF!</v>
      </c>
    </row>
    <row r="1485" spans="1:4" s="3" customFormat="1" x14ac:dyDescent="0.2">
      <c r="A1485" s="9">
        <v>2054</v>
      </c>
      <c r="B1485" s="8"/>
      <c r="C1485" s="7" t="e">
        <f>'[1]Helper Tables'!C131</f>
        <v>#REF!</v>
      </c>
      <c r="D1485" s="6" t="e">
        <f t="shared" si="865"/>
        <v>#REF!</v>
      </c>
    </row>
    <row r="1486" spans="1:4" s="3" customFormat="1" x14ac:dyDescent="0.2">
      <c r="A1486" s="9">
        <v>2055</v>
      </c>
      <c r="B1486" s="8"/>
      <c r="C1486" s="7" t="e">
        <f>'[1]Helper Tables'!C132</f>
        <v>#REF!</v>
      </c>
      <c r="D1486" s="6" t="e">
        <f t="shared" si="865"/>
        <v>#REF!</v>
      </c>
    </row>
    <row r="1487" spans="1:4" s="3" customFormat="1" x14ac:dyDescent="0.2">
      <c r="A1487" s="9">
        <v>2056</v>
      </c>
      <c r="B1487" s="8"/>
      <c r="C1487" s="7" t="e">
        <f>'[1]Helper Tables'!C133</f>
        <v>#REF!</v>
      </c>
      <c r="D1487" s="6" t="e">
        <f t="shared" si="865"/>
        <v>#REF!</v>
      </c>
    </row>
    <row r="1488" spans="1:4" s="3" customFormat="1" x14ac:dyDescent="0.2">
      <c r="A1488" s="9">
        <v>2057</v>
      </c>
      <c r="B1488" s="8"/>
      <c r="C1488" s="7" t="e">
        <f>'[1]Helper Tables'!C134</f>
        <v>#REF!</v>
      </c>
      <c r="D1488" s="6" t="e">
        <f t="shared" si="865"/>
        <v>#REF!</v>
      </c>
    </row>
    <row r="1489" spans="1:76" s="3" customFormat="1" x14ac:dyDescent="0.2">
      <c r="A1489" s="9">
        <v>2058</v>
      </c>
      <c r="B1489" s="8"/>
      <c r="C1489" s="7" t="e">
        <f>'[1]Helper Tables'!C135</f>
        <v>#REF!</v>
      </c>
      <c r="D1489" s="6" t="e">
        <f t="shared" si="865"/>
        <v>#REF!</v>
      </c>
    </row>
    <row r="1490" spans="1:76" s="3" customFormat="1" x14ac:dyDescent="0.2">
      <c r="A1490" s="9">
        <v>2059</v>
      </c>
      <c r="B1490" s="8"/>
      <c r="C1490" s="7" t="e">
        <f>'[1]Helper Tables'!C136</f>
        <v>#REF!</v>
      </c>
      <c r="D1490" s="6" t="e">
        <f t="shared" si="865"/>
        <v>#REF!</v>
      </c>
    </row>
    <row r="1491" spans="1:76" s="3" customFormat="1" x14ac:dyDescent="0.2">
      <c r="A1491" s="9">
        <v>2060</v>
      </c>
      <c r="B1491" s="8"/>
      <c r="C1491" s="7" t="e">
        <f>'[1]Helper Tables'!C137</f>
        <v>#REF!</v>
      </c>
      <c r="D1491" s="6" t="e">
        <f t="shared" si="865"/>
        <v>#REF!</v>
      </c>
    </row>
    <row r="1492" spans="1:76" s="3" customFormat="1" x14ac:dyDescent="0.2">
      <c r="AR1492" s="4"/>
      <c r="BX1492" s="4"/>
    </row>
    <row r="1493" spans="1:76" s="3" customFormat="1" x14ac:dyDescent="0.2">
      <c r="AR1493" s="4"/>
      <c r="BX1493" s="4"/>
    </row>
    <row r="1494" spans="1:76" s="3" customFormat="1" x14ac:dyDescent="0.2">
      <c r="A1494" s="5" t="str">
        <f ca="1">HYPERLINK("#"&amp;"'"&amp;A$2&amp;"'!a1","Back to top")</f>
        <v>Back to top</v>
      </c>
      <c r="B1494" s="5"/>
    </row>
    <row r="1495" spans="1:76" s="3" customFormat="1" x14ac:dyDescent="0.2">
      <c r="AR1495" s="4"/>
      <c r="BX1495" s="4"/>
    </row>
    <row r="1496" spans="1:76" s="3" customFormat="1" x14ac:dyDescent="0.2">
      <c r="AR1496" s="4"/>
      <c r="BX1496" s="4"/>
    </row>
    <row r="1497" spans="1:76" s="3" customFormat="1" x14ac:dyDescent="0.2">
      <c r="AR1497" s="4"/>
      <c r="BX1497" s="4"/>
    </row>
    <row r="1498" spans="1:76" s="3" customFormat="1" x14ac:dyDescent="0.2">
      <c r="AR1498" s="4"/>
      <c r="BX1498" s="4"/>
    </row>
    <row r="1499" spans="1:76" s="3" customFormat="1" x14ac:dyDescent="0.2">
      <c r="AR1499" s="4"/>
      <c r="BX1499" s="4"/>
    </row>
    <row r="1500" spans="1:76" s="3" customFormat="1" ht="18" customHeight="1" x14ac:dyDescent="0.2">
      <c r="AR1500" s="4"/>
      <c r="BX1500" s="4"/>
    </row>
    <row r="1501" spans="1:76" ht="20.25" customHeight="1" x14ac:dyDescent="0.2"/>
    <row r="1502" spans="1:76" s="3" customFormat="1" x14ac:dyDescent="0.2">
      <c r="AR1502" s="4"/>
      <c r="BX1502" s="4"/>
    </row>
  </sheetData>
  <sheetProtection formatCells="0" formatColumns="0" formatRows="0" insertColumns="0" insertRows="0" insertHyperlinks="0"/>
  <dataConsolidate/>
  <mergeCells count="109">
    <mergeCell ref="D1200:K1209"/>
    <mergeCell ref="AU1202:AV1203"/>
    <mergeCell ref="D1236:K1245"/>
    <mergeCell ref="AU1238:AV1239"/>
    <mergeCell ref="D1272:K1281"/>
    <mergeCell ref="AU1274:AV1275"/>
    <mergeCell ref="A1429:K1429"/>
    <mergeCell ref="A1408:K1408"/>
    <mergeCell ref="AU3:AV3"/>
    <mergeCell ref="AU11:AV11"/>
    <mergeCell ref="D1308:K1317"/>
    <mergeCell ref="AU1310:AV1311"/>
    <mergeCell ref="D1344:K1350"/>
    <mergeCell ref="AU1346:AV1347"/>
    <mergeCell ref="D1379:K1385"/>
    <mergeCell ref="AU1381:AV1382"/>
    <mergeCell ref="D1130:K1136"/>
    <mergeCell ref="D320:K329"/>
    <mergeCell ref="D641:K648"/>
    <mergeCell ref="D951:K957"/>
    <mergeCell ref="D356:K362"/>
    <mergeCell ref="D568:K574"/>
    <mergeCell ref="D1165:K1171"/>
    <mergeCell ref="D396:K402"/>
    <mergeCell ref="D466:K472"/>
    <mergeCell ref="D674:K680"/>
    <mergeCell ref="D914:K923"/>
    <mergeCell ref="D874:K883"/>
    <mergeCell ref="D986:K995"/>
    <mergeCell ref="D805:K811"/>
    <mergeCell ref="D604:K610"/>
    <mergeCell ref="D711:K717"/>
    <mergeCell ref="D747:K753"/>
    <mergeCell ref="D500:K506"/>
    <mergeCell ref="D285:K293"/>
    <mergeCell ref="D1022:K1031"/>
    <mergeCell ref="D1058:K1067"/>
    <mergeCell ref="D1094:K1103"/>
    <mergeCell ref="D71:K77"/>
    <mergeCell ref="C2:N2"/>
    <mergeCell ref="K19:M19"/>
    <mergeCell ref="U762:X762"/>
    <mergeCell ref="X112:Z114"/>
    <mergeCell ref="AM6:AM10"/>
    <mergeCell ref="AO3:AS3"/>
    <mergeCell ref="D839:K845"/>
    <mergeCell ref="S2:AA2"/>
    <mergeCell ref="S3:T3"/>
    <mergeCell ref="S6:S12"/>
    <mergeCell ref="U3:AA3"/>
    <mergeCell ref="S35:T35"/>
    <mergeCell ref="D250:K256"/>
    <mergeCell ref="D534:K540"/>
    <mergeCell ref="AM19:AM22"/>
    <mergeCell ref="AM28:AQ28"/>
    <mergeCell ref="AM37:AQ37"/>
    <mergeCell ref="D214:K223"/>
    <mergeCell ref="D178:K187"/>
    <mergeCell ref="U35:W35"/>
    <mergeCell ref="S38:S40"/>
    <mergeCell ref="D140:K146"/>
    <mergeCell ref="AN4:AN5"/>
    <mergeCell ref="S19:S24"/>
    <mergeCell ref="U16:AA16"/>
    <mergeCell ref="T29:T30"/>
    <mergeCell ref="T36:T37"/>
    <mergeCell ref="AM3:AN3"/>
    <mergeCell ref="AM16:AN16"/>
    <mergeCell ref="S16:T16"/>
    <mergeCell ref="S31:S33"/>
    <mergeCell ref="U28:W28"/>
    <mergeCell ref="S28:T28"/>
    <mergeCell ref="AN17:AN18"/>
    <mergeCell ref="T17:T18"/>
    <mergeCell ref="T4:T5"/>
    <mergeCell ref="AU73:AV74"/>
    <mergeCell ref="AU606:AV607"/>
    <mergeCell ref="AU180:AV181"/>
    <mergeCell ref="AU216:AV217"/>
    <mergeCell ref="AU322:AV323"/>
    <mergeCell ref="U45:W45"/>
    <mergeCell ref="AU252:AV253"/>
    <mergeCell ref="AO16:AQ16"/>
    <mergeCell ref="AU109:AV110"/>
    <mergeCell ref="AU142:AV143"/>
    <mergeCell ref="U80:W80"/>
    <mergeCell ref="X76:Z78"/>
    <mergeCell ref="AU287:AV288"/>
    <mergeCell ref="AU1024:AV1025"/>
    <mergeCell ref="AU502:AV503"/>
    <mergeCell ref="AU642:AV643"/>
    <mergeCell ref="AU1060:AV1061"/>
    <mergeCell ref="AU468:AV469"/>
    <mergeCell ref="AU536:AV537"/>
    <mergeCell ref="AU676:AV677"/>
    <mergeCell ref="AU358:AV359"/>
    <mergeCell ref="AU570:AV571"/>
    <mergeCell ref="AU713:AV714"/>
    <mergeCell ref="AU1096:AV1097"/>
    <mergeCell ref="AU1132:AV1133"/>
    <mergeCell ref="AU841:AV842"/>
    <mergeCell ref="AU807:AV808"/>
    <mergeCell ref="AU953:AV954"/>
    <mergeCell ref="AU749:AV750"/>
    <mergeCell ref="AU1167:AV1168"/>
    <mergeCell ref="AU398:AV399"/>
    <mergeCell ref="AU916:AV917"/>
    <mergeCell ref="AU876:AV877"/>
    <mergeCell ref="AU988:AV989"/>
  </mergeCells>
  <conditionalFormatting sqref="T43:T46 T41">
    <cfRule type="containsText" dxfId="276" priority="273" operator="containsText" text="no">
      <formula>NOT(ISERROR(SEARCH("no",T41)))</formula>
    </cfRule>
    <cfRule type="cellIs" dxfId="275" priority="277" operator="equal">
      <formula>#REF!</formula>
    </cfRule>
  </conditionalFormatting>
  <conditionalFormatting sqref="T43:T46 T41">
    <cfRule type="containsText" dxfId="274" priority="274" operator="containsText" text="yes">
      <formula>NOT(ISERROR(SEARCH("yes",T41)))</formula>
    </cfRule>
  </conditionalFormatting>
  <conditionalFormatting sqref="H51:H69">
    <cfRule type="containsText" dxfId="273" priority="268" operator="containsText" text="no">
      <formula>NOT(ISERROR(SEARCH("no",H51)))</formula>
    </cfRule>
    <cfRule type="cellIs" dxfId="272" priority="272" operator="equal">
      <formula>#REF!</formula>
    </cfRule>
  </conditionalFormatting>
  <conditionalFormatting sqref="H51:H69">
    <cfRule type="containsText" dxfId="271" priority="269" operator="containsText" text="yes">
      <formula>NOT(ISERROR(SEARCH("yes",H51)))</formula>
    </cfRule>
  </conditionalFormatting>
  <conditionalFormatting sqref="V73">
    <cfRule type="expression" dxfId="270" priority="267">
      <formula>V73="no"</formula>
    </cfRule>
  </conditionalFormatting>
  <conditionalFormatting sqref="V142">
    <cfRule type="expression" dxfId="269" priority="266">
      <formula>V142="no"</formula>
    </cfRule>
  </conditionalFormatting>
  <conditionalFormatting sqref="V642">
    <cfRule type="expression" dxfId="268" priority="265">
      <formula>V642="no"</formula>
    </cfRule>
  </conditionalFormatting>
  <conditionalFormatting sqref="V841">
    <cfRule type="expression" dxfId="267" priority="264">
      <formula>V841="no"</formula>
    </cfRule>
  </conditionalFormatting>
  <conditionalFormatting sqref="V807">
    <cfRule type="expression" dxfId="266" priority="263">
      <formula>V807="no"</formula>
    </cfRule>
  </conditionalFormatting>
  <conditionalFormatting sqref="V953">
    <cfRule type="expression" dxfId="265" priority="262">
      <formula>V953="no"</formula>
    </cfRule>
  </conditionalFormatting>
  <conditionalFormatting sqref="V180">
    <cfRule type="expression" dxfId="264" priority="261">
      <formula>V180="no"</formula>
    </cfRule>
  </conditionalFormatting>
  <conditionalFormatting sqref="V216">
    <cfRule type="expression" dxfId="263" priority="260">
      <formula>V216="no"</formula>
    </cfRule>
  </conditionalFormatting>
  <conditionalFormatting sqref="V322">
    <cfRule type="expression" dxfId="262" priority="259">
      <formula>V322="no"</formula>
    </cfRule>
  </conditionalFormatting>
  <conditionalFormatting sqref="V358">
    <cfRule type="expression" dxfId="261" priority="258">
      <formula>V358="no"</formula>
    </cfRule>
  </conditionalFormatting>
  <conditionalFormatting sqref="V398">
    <cfRule type="expression" dxfId="260" priority="257">
      <formula>V398="no"</formula>
    </cfRule>
  </conditionalFormatting>
  <conditionalFormatting sqref="V432">
    <cfRule type="expression" dxfId="259" priority="256">
      <formula>V432="no"</formula>
    </cfRule>
  </conditionalFormatting>
  <conditionalFormatting sqref="V468">
    <cfRule type="expression" dxfId="258" priority="255">
      <formula>V468="no"</formula>
    </cfRule>
  </conditionalFormatting>
  <conditionalFormatting sqref="V502">
    <cfRule type="expression" dxfId="257" priority="254">
      <formula>V502="no"</formula>
    </cfRule>
  </conditionalFormatting>
  <conditionalFormatting sqref="V536">
    <cfRule type="expression" dxfId="256" priority="253">
      <formula>V536="no"</formula>
    </cfRule>
  </conditionalFormatting>
  <conditionalFormatting sqref="V570">
    <cfRule type="expression" dxfId="255" priority="252">
      <formula>V570="no"</formula>
    </cfRule>
  </conditionalFormatting>
  <conditionalFormatting sqref="V606">
    <cfRule type="expression" dxfId="254" priority="251">
      <formula>V606="no"</formula>
    </cfRule>
  </conditionalFormatting>
  <conditionalFormatting sqref="V713">
    <cfRule type="expression" dxfId="253" priority="250">
      <formula>V713="no"</formula>
    </cfRule>
  </conditionalFormatting>
  <conditionalFormatting sqref="V749">
    <cfRule type="expression" dxfId="252" priority="249">
      <formula>V749="no"</formula>
    </cfRule>
  </conditionalFormatting>
  <conditionalFormatting sqref="V676">
    <cfRule type="expression" dxfId="251" priority="248">
      <formula>V676="no"</formula>
    </cfRule>
  </conditionalFormatting>
  <conditionalFormatting sqref="V916">
    <cfRule type="expression" dxfId="250" priority="247">
      <formula>V916="no"</formula>
    </cfRule>
  </conditionalFormatting>
  <conditionalFormatting sqref="V876">
    <cfRule type="expression" dxfId="249" priority="246">
      <formula>V876="no"</formula>
    </cfRule>
  </conditionalFormatting>
  <conditionalFormatting sqref="V988">
    <cfRule type="expression" dxfId="248" priority="245">
      <formula>V988="no"</formula>
    </cfRule>
  </conditionalFormatting>
  <conditionalFormatting sqref="V287">
    <cfRule type="expression" dxfId="247" priority="244">
      <formula>V287="no"</formula>
    </cfRule>
  </conditionalFormatting>
  <conditionalFormatting sqref="V1024">
    <cfRule type="expression" dxfId="246" priority="243">
      <formula>V1024="no"</formula>
    </cfRule>
  </conditionalFormatting>
  <conditionalFormatting sqref="V1060">
    <cfRule type="expression" dxfId="245" priority="242">
      <formula>V1060="no"</formula>
    </cfRule>
  </conditionalFormatting>
  <conditionalFormatting sqref="V1096">
    <cfRule type="expression" dxfId="244" priority="241">
      <formula>V1096="no"</formula>
    </cfRule>
  </conditionalFormatting>
  <conditionalFormatting sqref="V1132">
    <cfRule type="expression" dxfId="243" priority="240">
      <formula>V1132="no"</formula>
    </cfRule>
  </conditionalFormatting>
  <conditionalFormatting sqref="V1167">
    <cfRule type="expression" dxfId="242" priority="239">
      <formula>V1167="no"</formula>
    </cfRule>
  </conditionalFormatting>
  <conditionalFormatting sqref="V252">
    <cfRule type="expression" dxfId="241" priority="238">
      <formula>V252="no"</formula>
    </cfRule>
  </conditionalFormatting>
  <conditionalFormatting sqref="T80:T81">
    <cfRule type="containsText" dxfId="240" priority="233" operator="containsText" text="no">
      <formula>NOT(ISERROR(SEARCH("no",T80)))</formula>
    </cfRule>
    <cfRule type="cellIs" dxfId="239" priority="237" operator="equal">
      <formula>#REF!</formula>
    </cfRule>
  </conditionalFormatting>
  <conditionalFormatting sqref="T80:T81">
    <cfRule type="containsText" dxfId="238" priority="234" operator="containsText" text="yes">
      <formula>NOT(ISERROR(SEARCH("yes",T80)))</formula>
    </cfRule>
  </conditionalFormatting>
  <conditionalFormatting sqref="V109">
    <cfRule type="expression" dxfId="237" priority="232">
      <formula>V109="no"</formula>
    </cfRule>
  </conditionalFormatting>
  <conditionalFormatting sqref="K818">
    <cfRule type="containsText" dxfId="236" priority="229" operator="containsText" text="no">
      <formula>NOT(ISERROR(SEARCH("no",K818)))</formula>
    </cfRule>
    <cfRule type="cellIs" dxfId="235" priority="231" operator="equal">
      <formula>#REF!</formula>
    </cfRule>
  </conditionalFormatting>
  <conditionalFormatting sqref="K818">
    <cfRule type="containsText" dxfId="234" priority="230" operator="containsText" text="yes">
      <formula>NOT(ISERROR(SEARCH("yes",K818)))</formula>
    </cfRule>
  </conditionalFormatting>
  <conditionalFormatting sqref="K823">
    <cfRule type="containsText" dxfId="233" priority="224" operator="containsText" text="no">
      <formula>NOT(ISERROR(SEARCH("no",K823)))</formula>
    </cfRule>
    <cfRule type="cellIs" dxfId="232" priority="226" operator="equal">
      <formula>#REF!</formula>
    </cfRule>
  </conditionalFormatting>
  <conditionalFormatting sqref="K823">
    <cfRule type="containsText" dxfId="231" priority="225" operator="containsText" text="yes">
      <formula>NOT(ISERROR(SEARCH("yes",K823)))</formula>
    </cfRule>
  </conditionalFormatting>
  <conditionalFormatting sqref="V1202">
    <cfRule type="expression" dxfId="230" priority="221">
      <formula>V1202="no"</formula>
    </cfRule>
  </conditionalFormatting>
  <conditionalFormatting sqref="V1238">
    <cfRule type="expression" dxfId="229" priority="220">
      <formula>V1238="no"</formula>
    </cfRule>
  </conditionalFormatting>
  <conditionalFormatting sqref="V1274">
    <cfRule type="expression" dxfId="228" priority="219">
      <formula>V1274="no"</formula>
    </cfRule>
  </conditionalFormatting>
  <conditionalFormatting sqref="V1310">
    <cfRule type="expression" dxfId="227" priority="218">
      <formula>V1310="no"</formula>
    </cfRule>
  </conditionalFormatting>
  <conditionalFormatting sqref="V1346">
    <cfRule type="expression" dxfId="226" priority="217">
      <formula>V1346="no"</formula>
    </cfRule>
  </conditionalFormatting>
  <conditionalFormatting sqref="V1381">
    <cfRule type="expression" dxfId="225" priority="216">
      <formula>V1381="no"</formula>
    </cfRule>
  </conditionalFormatting>
  <conditionalFormatting sqref="H86:H105">
    <cfRule type="containsText" dxfId="224" priority="211" operator="containsText" text="no">
      <formula>NOT(ISERROR(SEARCH("no",H86)))</formula>
    </cfRule>
    <cfRule type="cellIs" dxfId="223" priority="215" operator="equal">
      <formula>#REF!</formula>
    </cfRule>
  </conditionalFormatting>
  <conditionalFormatting sqref="H86:H105">
    <cfRule type="containsText" dxfId="222" priority="212" operator="containsText" text="yes">
      <formula>NOT(ISERROR(SEARCH("yes",H86)))</formula>
    </cfRule>
  </conditionalFormatting>
  <conditionalFormatting sqref="H119:H124 H128 H130:H138">
    <cfRule type="containsText" dxfId="221" priority="206" operator="containsText" text="no">
      <formula>NOT(ISERROR(SEARCH("no",H119)))</formula>
    </cfRule>
    <cfRule type="cellIs" dxfId="220" priority="210" operator="equal">
      <formula>#REF!</formula>
    </cfRule>
  </conditionalFormatting>
  <conditionalFormatting sqref="H119:H124 H128 H130:H138">
    <cfRule type="containsText" dxfId="219" priority="207" operator="containsText" text="yes">
      <formula>NOT(ISERROR(SEARCH("yes",H119)))</formula>
    </cfRule>
  </conditionalFormatting>
  <conditionalFormatting sqref="H157:H163 H168:H176 H166">
    <cfRule type="containsText" dxfId="218" priority="201" operator="containsText" text="no">
      <formula>NOT(ISERROR(SEARCH("no",H157)))</formula>
    </cfRule>
    <cfRule type="cellIs" dxfId="217" priority="205" operator="equal">
      <formula>#REF!</formula>
    </cfRule>
  </conditionalFormatting>
  <conditionalFormatting sqref="H157:H163 H168:H176 H166">
    <cfRule type="containsText" dxfId="216" priority="202" operator="containsText" text="yes">
      <formula>NOT(ISERROR(SEARCH("yes",H157)))</formula>
    </cfRule>
  </conditionalFormatting>
  <conditionalFormatting sqref="H206:H212">
    <cfRule type="containsText" dxfId="215" priority="196" operator="containsText" text="no">
      <formula>NOT(ISERROR(SEARCH("no",H206)))</formula>
    </cfRule>
    <cfRule type="cellIs" dxfId="214" priority="200" operator="equal">
      <formula>#REF!</formula>
    </cfRule>
  </conditionalFormatting>
  <conditionalFormatting sqref="H206:H212">
    <cfRule type="containsText" dxfId="213" priority="197" operator="containsText" text="yes">
      <formula>NOT(ISERROR(SEARCH("yes",H206)))</formula>
    </cfRule>
  </conditionalFormatting>
  <conditionalFormatting sqref="H229:H248">
    <cfRule type="containsText" dxfId="212" priority="191" operator="containsText" text="no">
      <formula>NOT(ISERROR(SEARCH("no",H229)))</formula>
    </cfRule>
    <cfRule type="cellIs" dxfId="211" priority="195" operator="equal">
      <formula>#REF!</formula>
    </cfRule>
  </conditionalFormatting>
  <conditionalFormatting sqref="H229:H248">
    <cfRule type="containsText" dxfId="210" priority="192" operator="containsText" text="yes">
      <formula>NOT(ISERROR(SEARCH("yes",H229)))</formula>
    </cfRule>
  </conditionalFormatting>
  <conditionalFormatting sqref="H264:H283">
    <cfRule type="containsText" dxfId="209" priority="186" operator="containsText" text="no">
      <formula>NOT(ISERROR(SEARCH("no",H264)))</formula>
    </cfRule>
    <cfRule type="cellIs" dxfId="208" priority="190" operator="equal">
      <formula>#REF!</formula>
    </cfRule>
  </conditionalFormatting>
  <conditionalFormatting sqref="H264:H283">
    <cfRule type="containsText" dxfId="207" priority="187" operator="containsText" text="yes">
      <formula>NOT(ISERROR(SEARCH("yes",H264)))</formula>
    </cfRule>
  </conditionalFormatting>
  <conditionalFormatting sqref="H299:H318">
    <cfRule type="containsText" dxfId="206" priority="181" operator="containsText" text="no">
      <formula>NOT(ISERROR(SEARCH("no",H299)))</formula>
    </cfRule>
    <cfRule type="cellIs" dxfId="205" priority="185" operator="equal">
      <formula>#REF!</formula>
    </cfRule>
  </conditionalFormatting>
  <conditionalFormatting sqref="H299:H318">
    <cfRule type="containsText" dxfId="204" priority="182" operator="containsText" text="yes">
      <formula>NOT(ISERROR(SEARCH("yes",H299)))</formula>
    </cfRule>
  </conditionalFormatting>
  <conditionalFormatting sqref="H335:H354">
    <cfRule type="containsText" dxfId="203" priority="176" operator="containsText" text="no">
      <formula>NOT(ISERROR(SEARCH("no",H335)))</formula>
    </cfRule>
    <cfRule type="cellIs" dxfId="202" priority="180" operator="equal">
      <formula>#REF!</formula>
    </cfRule>
  </conditionalFormatting>
  <conditionalFormatting sqref="H335:H354">
    <cfRule type="containsText" dxfId="201" priority="177" operator="containsText" text="yes">
      <formula>NOT(ISERROR(SEARCH("yes",H335)))</formula>
    </cfRule>
  </conditionalFormatting>
  <conditionalFormatting sqref="H375:H394">
    <cfRule type="containsText" dxfId="200" priority="171" operator="containsText" text="no">
      <formula>NOT(ISERROR(SEARCH("no",H375)))</formula>
    </cfRule>
    <cfRule type="cellIs" dxfId="199" priority="175" operator="equal">
      <formula>#REF!</formula>
    </cfRule>
  </conditionalFormatting>
  <conditionalFormatting sqref="H375:H394">
    <cfRule type="containsText" dxfId="198" priority="172" operator="containsText" text="yes">
      <formula>NOT(ISERROR(SEARCH("yes",H375)))</formula>
    </cfRule>
  </conditionalFormatting>
  <conditionalFormatting sqref="H409:H428">
    <cfRule type="containsText" dxfId="197" priority="166" operator="containsText" text="no">
      <formula>NOT(ISERROR(SEARCH("no",H409)))</formula>
    </cfRule>
    <cfRule type="cellIs" dxfId="196" priority="170" operator="equal">
      <formula>#REF!</formula>
    </cfRule>
  </conditionalFormatting>
  <conditionalFormatting sqref="H409:H428">
    <cfRule type="containsText" dxfId="195" priority="167" operator="containsText" text="yes">
      <formula>NOT(ISERROR(SEARCH("yes",H409)))</formula>
    </cfRule>
  </conditionalFormatting>
  <conditionalFormatting sqref="H445:H464">
    <cfRule type="containsText" dxfId="194" priority="161" operator="containsText" text="no">
      <formula>NOT(ISERROR(SEARCH("no",H445)))</formula>
    </cfRule>
    <cfRule type="cellIs" dxfId="193" priority="165" operator="equal">
      <formula>#REF!</formula>
    </cfRule>
  </conditionalFormatting>
  <conditionalFormatting sqref="H445:H464">
    <cfRule type="containsText" dxfId="192" priority="162" operator="containsText" text="yes">
      <formula>NOT(ISERROR(SEARCH("yes",H445)))</formula>
    </cfRule>
  </conditionalFormatting>
  <conditionalFormatting sqref="H479:H498">
    <cfRule type="containsText" dxfId="191" priority="156" operator="containsText" text="no">
      <formula>NOT(ISERROR(SEARCH("no",H479)))</formula>
    </cfRule>
    <cfRule type="cellIs" dxfId="190" priority="160" operator="equal">
      <formula>#REF!</formula>
    </cfRule>
  </conditionalFormatting>
  <conditionalFormatting sqref="H479:H498">
    <cfRule type="containsText" dxfId="189" priority="157" operator="containsText" text="yes">
      <formula>NOT(ISERROR(SEARCH("yes",H479)))</formula>
    </cfRule>
  </conditionalFormatting>
  <conditionalFormatting sqref="H513:H532">
    <cfRule type="containsText" dxfId="188" priority="151" operator="containsText" text="no">
      <formula>NOT(ISERROR(SEARCH("no",H513)))</formula>
    </cfRule>
    <cfRule type="cellIs" dxfId="187" priority="155" operator="equal">
      <formula>#REF!</formula>
    </cfRule>
  </conditionalFormatting>
  <conditionalFormatting sqref="H513:H532">
    <cfRule type="containsText" dxfId="186" priority="152" operator="containsText" text="yes">
      <formula>NOT(ISERROR(SEARCH("yes",H513)))</formula>
    </cfRule>
  </conditionalFormatting>
  <conditionalFormatting sqref="H547:H566">
    <cfRule type="containsText" dxfId="185" priority="146" operator="containsText" text="no">
      <formula>NOT(ISERROR(SEARCH("no",H547)))</formula>
    </cfRule>
    <cfRule type="cellIs" dxfId="184" priority="150" operator="equal">
      <formula>#REF!</formula>
    </cfRule>
  </conditionalFormatting>
  <conditionalFormatting sqref="H547:H566">
    <cfRule type="containsText" dxfId="183" priority="147" operator="containsText" text="yes">
      <formula>NOT(ISERROR(SEARCH("yes",H547)))</formula>
    </cfRule>
  </conditionalFormatting>
  <conditionalFormatting sqref="H583:H602">
    <cfRule type="containsText" dxfId="182" priority="141" operator="containsText" text="no">
      <formula>NOT(ISERROR(SEARCH("no",H583)))</formula>
    </cfRule>
    <cfRule type="cellIs" dxfId="181" priority="145" operator="equal">
      <formula>#REF!</formula>
    </cfRule>
  </conditionalFormatting>
  <conditionalFormatting sqref="H583:H602">
    <cfRule type="containsText" dxfId="180" priority="142" operator="containsText" text="yes">
      <formula>NOT(ISERROR(SEARCH("yes",H583)))</formula>
    </cfRule>
  </conditionalFormatting>
  <conditionalFormatting sqref="H619:H638">
    <cfRule type="containsText" dxfId="179" priority="136" operator="containsText" text="no">
      <formula>NOT(ISERROR(SEARCH("no",H619)))</formula>
    </cfRule>
    <cfRule type="cellIs" dxfId="178" priority="140" operator="equal">
      <formula>#REF!</formula>
    </cfRule>
  </conditionalFormatting>
  <conditionalFormatting sqref="H619:H638">
    <cfRule type="containsText" dxfId="177" priority="137" operator="containsText" text="yes">
      <formula>NOT(ISERROR(SEARCH("yes",H619)))</formula>
    </cfRule>
  </conditionalFormatting>
  <conditionalFormatting sqref="H653:H672">
    <cfRule type="containsText" dxfId="176" priority="131" operator="containsText" text="no">
      <formula>NOT(ISERROR(SEARCH("no",H653)))</formula>
    </cfRule>
    <cfRule type="cellIs" dxfId="175" priority="135" operator="equal">
      <formula>#REF!</formula>
    </cfRule>
  </conditionalFormatting>
  <conditionalFormatting sqref="H653:H672">
    <cfRule type="containsText" dxfId="174" priority="132" operator="containsText" text="yes">
      <formula>NOT(ISERROR(SEARCH("yes",H653)))</formula>
    </cfRule>
  </conditionalFormatting>
  <conditionalFormatting sqref="H690:H709">
    <cfRule type="containsText" dxfId="173" priority="126" operator="containsText" text="no">
      <formula>NOT(ISERROR(SEARCH("no",H690)))</formula>
    </cfRule>
    <cfRule type="cellIs" dxfId="172" priority="130" operator="equal">
      <formula>#REF!</formula>
    </cfRule>
  </conditionalFormatting>
  <conditionalFormatting sqref="H690:H709">
    <cfRule type="containsText" dxfId="171" priority="127" operator="containsText" text="yes">
      <formula>NOT(ISERROR(SEARCH("yes",H690)))</formula>
    </cfRule>
  </conditionalFormatting>
  <conditionalFormatting sqref="H726:H745">
    <cfRule type="containsText" dxfId="170" priority="121" operator="containsText" text="no">
      <formula>NOT(ISERROR(SEARCH("no",H726)))</formula>
    </cfRule>
    <cfRule type="cellIs" dxfId="169" priority="125" operator="equal">
      <formula>#REF!</formula>
    </cfRule>
  </conditionalFormatting>
  <conditionalFormatting sqref="H726:H745">
    <cfRule type="containsText" dxfId="168" priority="122" operator="containsText" text="yes">
      <formula>NOT(ISERROR(SEARCH("yes",H726)))</formula>
    </cfRule>
  </conditionalFormatting>
  <conditionalFormatting sqref="H765:H803">
    <cfRule type="containsText" dxfId="167" priority="116" operator="containsText" text="no">
      <formula>NOT(ISERROR(SEARCH("no",H765)))</formula>
    </cfRule>
    <cfRule type="cellIs" dxfId="166" priority="120" operator="equal">
      <formula>#REF!</formula>
    </cfRule>
  </conditionalFormatting>
  <conditionalFormatting sqref="H765:H803">
    <cfRule type="containsText" dxfId="165" priority="117" operator="containsText" text="yes">
      <formula>NOT(ISERROR(SEARCH("yes",H765)))</formula>
    </cfRule>
  </conditionalFormatting>
  <conditionalFormatting sqref="H818:H837">
    <cfRule type="containsText" dxfId="164" priority="111" operator="containsText" text="no">
      <formula>NOT(ISERROR(SEARCH("no",H818)))</formula>
    </cfRule>
    <cfRule type="cellIs" dxfId="163" priority="115" operator="equal">
      <formula>#REF!</formula>
    </cfRule>
  </conditionalFormatting>
  <conditionalFormatting sqref="H818:H837">
    <cfRule type="containsText" dxfId="162" priority="112" operator="containsText" text="yes">
      <formula>NOT(ISERROR(SEARCH("yes",H818)))</formula>
    </cfRule>
  </conditionalFormatting>
  <conditionalFormatting sqref="H853:H872">
    <cfRule type="containsText" dxfId="161" priority="106" operator="containsText" text="no">
      <formula>NOT(ISERROR(SEARCH("no",H853)))</formula>
    </cfRule>
    <cfRule type="cellIs" dxfId="160" priority="110" operator="equal">
      <formula>#REF!</formula>
    </cfRule>
  </conditionalFormatting>
  <conditionalFormatting sqref="H853:H872">
    <cfRule type="containsText" dxfId="159" priority="107" operator="containsText" text="yes">
      <formula>NOT(ISERROR(SEARCH("yes",H853)))</formula>
    </cfRule>
  </conditionalFormatting>
  <conditionalFormatting sqref="H893:H912">
    <cfRule type="containsText" dxfId="158" priority="101" operator="containsText" text="no">
      <formula>NOT(ISERROR(SEARCH("no",H893)))</formula>
    </cfRule>
    <cfRule type="cellIs" dxfId="157" priority="105" operator="equal">
      <formula>#REF!</formula>
    </cfRule>
  </conditionalFormatting>
  <conditionalFormatting sqref="H893:H912">
    <cfRule type="containsText" dxfId="156" priority="102" operator="containsText" text="yes">
      <formula>NOT(ISERROR(SEARCH("yes",H893)))</formula>
    </cfRule>
  </conditionalFormatting>
  <conditionalFormatting sqref="H930:H949">
    <cfRule type="containsText" dxfId="155" priority="96" operator="containsText" text="no">
      <formula>NOT(ISERROR(SEARCH("no",H930)))</formula>
    </cfRule>
    <cfRule type="cellIs" dxfId="154" priority="100" operator="equal">
      <formula>#REF!</formula>
    </cfRule>
  </conditionalFormatting>
  <conditionalFormatting sqref="H930:H949">
    <cfRule type="containsText" dxfId="153" priority="97" operator="containsText" text="yes">
      <formula>NOT(ISERROR(SEARCH("yes",H930)))</formula>
    </cfRule>
  </conditionalFormatting>
  <conditionalFormatting sqref="H965:H984">
    <cfRule type="containsText" dxfId="152" priority="91" operator="containsText" text="no">
      <formula>NOT(ISERROR(SEARCH("no",H965)))</formula>
    </cfRule>
    <cfRule type="cellIs" dxfId="151" priority="95" operator="equal">
      <formula>#REF!</formula>
    </cfRule>
  </conditionalFormatting>
  <conditionalFormatting sqref="H965:H984">
    <cfRule type="containsText" dxfId="150" priority="92" operator="containsText" text="yes">
      <formula>NOT(ISERROR(SEARCH("yes",H965)))</formula>
    </cfRule>
  </conditionalFormatting>
  <conditionalFormatting sqref="H1001:H1020">
    <cfRule type="containsText" dxfId="149" priority="86" operator="containsText" text="no">
      <formula>NOT(ISERROR(SEARCH("no",H1001)))</formula>
    </cfRule>
    <cfRule type="cellIs" dxfId="148" priority="90" operator="equal">
      <formula>#REF!</formula>
    </cfRule>
  </conditionalFormatting>
  <conditionalFormatting sqref="H1001:H1020">
    <cfRule type="containsText" dxfId="147" priority="87" operator="containsText" text="yes">
      <formula>NOT(ISERROR(SEARCH("yes",H1001)))</formula>
    </cfRule>
  </conditionalFormatting>
  <conditionalFormatting sqref="H1037:H1056">
    <cfRule type="containsText" dxfId="146" priority="81" operator="containsText" text="no">
      <formula>NOT(ISERROR(SEARCH("no",H1037)))</formula>
    </cfRule>
    <cfRule type="cellIs" dxfId="145" priority="85" operator="equal">
      <formula>#REF!</formula>
    </cfRule>
  </conditionalFormatting>
  <conditionalFormatting sqref="H1037:H1056">
    <cfRule type="containsText" dxfId="144" priority="82" operator="containsText" text="yes">
      <formula>NOT(ISERROR(SEARCH("yes",H1037)))</formula>
    </cfRule>
  </conditionalFormatting>
  <conditionalFormatting sqref="H1073:H1092">
    <cfRule type="containsText" dxfId="143" priority="76" operator="containsText" text="no">
      <formula>NOT(ISERROR(SEARCH("no",H1073)))</formula>
    </cfRule>
    <cfRule type="cellIs" dxfId="142" priority="80" operator="equal">
      <formula>#REF!</formula>
    </cfRule>
  </conditionalFormatting>
  <conditionalFormatting sqref="H1073:H1092">
    <cfRule type="containsText" dxfId="141" priority="77" operator="containsText" text="yes">
      <formula>NOT(ISERROR(SEARCH("yes",H1073)))</formula>
    </cfRule>
  </conditionalFormatting>
  <conditionalFormatting sqref="H1109:H1128">
    <cfRule type="containsText" dxfId="140" priority="71" operator="containsText" text="no">
      <formula>NOT(ISERROR(SEARCH("no",H1109)))</formula>
    </cfRule>
    <cfRule type="cellIs" dxfId="139" priority="75" operator="equal">
      <formula>#REF!</formula>
    </cfRule>
  </conditionalFormatting>
  <conditionalFormatting sqref="H1109:H1128">
    <cfRule type="containsText" dxfId="138" priority="72" operator="containsText" text="yes">
      <formula>NOT(ISERROR(SEARCH("yes",H1109)))</formula>
    </cfRule>
  </conditionalFormatting>
  <conditionalFormatting sqref="H1144:H1163">
    <cfRule type="containsText" dxfId="137" priority="66" operator="containsText" text="no">
      <formula>NOT(ISERROR(SEARCH("no",H1144)))</formula>
    </cfRule>
    <cfRule type="cellIs" dxfId="136" priority="70" operator="equal">
      <formula>#REF!</formula>
    </cfRule>
  </conditionalFormatting>
  <conditionalFormatting sqref="H1144:H1163">
    <cfRule type="containsText" dxfId="135" priority="67" operator="containsText" text="yes">
      <formula>NOT(ISERROR(SEARCH("yes",H1144)))</formula>
    </cfRule>
  </conditionalFormatting>
  <conditionalFormatting sqref="H1179:H1198">
    <cfRule type="containsText" dxfId="134" priority="61" operator="containsText" text="no">
      <formula>NOT(ISERROR(SEARCH("no",H1179)))</formula>
    </cfRule>
    <cfRule type="cellIs" dxfId="133" priority="65" operator="equal">
      <formula>#REF!</formula>
    </cfRule>
  </conditionalFormatting>
  <conditionalFormatting sqref="H1179:H1198">
    <cfRule type="containsText" dxfId="132" priority="62" operator="containsText" text="yes">
      <formula>NOT(ISERROR(SEARCH("yes",H1179)))</formula>
    </cfRule>
  </conditionalFormatting>
  <conditionalFormatting sqref="H1215:H1234">
    <cfRule type="containsText" dxfId="131" priority="56" operator="containsText" text="no">
      <formula>NOT(ISERROR(SEARCH("no",H1215)))</formula>
    </cfRule>
    <cfRule type="cellIs" dxfId="130" priority="60" operator="equal">
      <formula>#REF!</formula>
    </cfRule>
  </conditionalFormatting>
  <conditionalFormatting sqref="H1215:H1234">
    <cfRule type="containsText" dxfId="129" priority="57" operator="containsText" text="yes">
      <formula>NOT(ISERROR(SEARCH("yes",H1215)))</formula>
    </cfRule>
  </conditionalFormatting>
  <conditionalFormatting sqref="H1251:H1270">
    <cfRule type="containsText" dxfId="128" priority="51" operator="containsText" text="no">
      <formula>NOT(ISERROR(SEARCH("no",H1251)))</formula>
    </cfRule>
    <cfRule type="cellIs" dxfId="127" priority="55" operator="equal">
      <formula>#REF!</formula>
    </cfRule>
  </conditionalFormatting>
  <conditionalFormatting sqref="H1251:H1270">
    <cfRule type="containsText" dxfId="126" priority="52" operator="containsText" text="yes">
      <formula>NOT(ISERROR(SEARCH("yes",H1251)))</formula>
    </cfRule>
  </conditionalFormatting>
  <conditionalFormatting sqref="H1287:H1306">
    <cfRule type="containsText" dxfId="125" priority="46" operator="containsText" text="no">
      <formula>NOT(ISERROR(SEARCH("no",H1287)))</formula>
    </cfRule>
    <cfRule type="cellIs" dxfId="124" priority="50" operator="equal">
      <formula>#REF!</formula>
    </cfRule>
  </conditionalFormatting>
  <conditionalFormatting sqref="H1287:H1306">
    <cfRule type="containsText" dxfId="123" priority="47" operator="containsText" text="yes">
      <formula>NOT(ISERROR(SEARCH("yes",H1287)))</formula>
    </cfRule>
  </conditionalFormatting>
  <conditionalFormatting sqref="H1323:H1342">
    <cfRule type="containsText" dxfId="122" priority="41" operator="containsText" text="no">
      <formula>NOT(ISERROR(SEARCH("no",H1323)))</formula>
    </cfRule>
    <cfRule type="cellIs" dxfId="121" priority="45" operator="equal">
      <formula>#REF!</formula>
    </cfRule>
  </conditionalFormatting>
  <conditionalFormatting sqref="H1323:H1342">
    <cfRule type="containsText" dxfId="120" priority="42" operator="containsText" text="yes">
      <formula>NOT(ISERROR(SEARCH("yes",H1323)))</formula>
    </cfRule>
  </conditionalFormatting>
  <conditionalFormatting sqref="H1358:H1377">
    <cfRule type="containsText" dxfId="119" priority="36" operator="containsText" text="no">
      <formula>NOT(ISERROR(SEARCH("no",H1358)))</formula>
    </cfRule>
    <cfRule type="cellIs" dxfId="118" priority="40" operator="equal">
      <formula>#REF!</formula>
    </cfRule>
  </conditionalFormatting>
  <conditionalFormatting sqref="H1358:H1377">
    <cfRule type="containsText" dxfId="117" priority="37" operator="containsText" text="yes">
      <formula>NOT(ISERROR(SEARCH("yes",H1358)))</formula>
    </cfRule>
  </conditionalFormatting>
  <conditionalFormatting sqref="H167">
    <cfRule type="containsText" dxfId="116" priority="31" operator="containsText" text="no">
      <formula>NOT(ISERROR(SEARCH("no",H167)))</formula>
    </cfRule>
    <cfRule type="cellIs" dxfId="115" priority="35" operator="equal">
      <formula>#REF!</formula>
    </cfRule>
  </conditionalFormatting>
  <conditionalFormatting sqref="H167">
    <cfRule type="containsText" dxfId="114" priority="32" operator="containsText" text="yes">
      <formula>NOT(ISERROR(SEARCH("yes",H167)))</formula>
    </cfRule>
  </conditionalFormatting>
  <conditionalFormatting sqref="H164">
    <cfRule type="containsText" dxfId="113" priority="26" operator="containsText" text="no">
      <formula>NOT(ISERROR(SEARCH("no",H164)))</formula>
    </cfRule>
    <cfRule type="cellIs" dxfId="112" priority="30" operator="equal">
      <formula>#REF!</formula>
    </cfRule>
  </conditionalFormatting>
  <conditionalFormatting sqref="H164">
    <cfRule type="containsText" dxfId="111" priority="27" operator="containsText" text="yes">
      <formula>NOT(ISERROR(SEARCH("yes",H164)))</formula>
    </cfRule>
  </conditionalFormatting>
  <conditionalFormatting sqref="H165">
    <cfRule type="containsText" dxfId="110" priority="21" operator="containsText" text="no">
      <formula>NOT(ISERROR(SEARCH("no",H165)))</formula>
    </cfRule>
    <cfRule type="cellIs" dxfId="109" priority="25" operator="equal">
      <formula>#REF!</formula>
    </cfRule>
  </conditionalFormatting>
  <conditionalFormatting sqref="H165">
    <cfRule type="containsText" dxfId="108" priority="22" operator="containsText" text="yes">
      <formula>NOT(ISERROR(SEARCH("yes",H165)))</formula>
    </cfRule>
  </conditionalFormatting>
  <conditionalFormatting sqref="H193:H205">
    <cfRule type="containsText" dxfId="107" priority="16" operator="containsText" text="no">
      <formula>NOT(ISERROR(SEARCH("no",H193)))</formula>
    </cfRule>
    <cfRule type="cellIs" dxfId="106" priority="20" operator="equal">
      <formula>#REF!</formula>
    </cfRule>
  </conditionalFormatting>
  <conditionalFormatting sqref="H193:H205">
    <cfRule type="containsText" dxfId="105" priority="17" operator="containsText" text="yes">
      <formula>NOT(ISERROR(SEARCH("yes",H193)))</formula>
    </cfRule>
  </conditionalFormatting>
  <conditionalFormatting sqref="H125:H127">
    <cfRule type="containsText" dxfId="104" priority="11" operator="containsText" text="no">
      <formula>NOT(ISERROR(SEARCH("no",H125)))</formula>
    </cfRule>
    <cfRule type="cellIs" dxfId="103" priority="15" operator="equal">
      <formula>#REF!</formula>
    </cfRule>
  </conditionalFormatting>
  <conditionalFormatting sqref="H125:H127">
    <cfRule type="containsText" dxfId="102" priority="12" operator="containsText" text="yes">
      <formula>NOT(ISERROR(SEARCH("yes",H125)))</formula>
    </cfRule>
  </conditionalFormatting>
  <conditionalFormatting sqref="H129">
    <cfRule type="containsText" dxfId="101" priority="6" operator="containsText" text="no">
      <formula>NOT(ISERROR(SEARCH("no",H129)))</formula>
    </cfRule>
    <cfRule type="cellIs" dxfId="100" priority="10" operator="equal">
      <formula>#REF!</formula>
    </cfRule>
  </conditionalFormatting>
  <conditionalFormatting sqref="H129">
    <cfRule type="containsText" dxfId="99" priority="7" operator="containsText" text="yes">
      <formula>NOT(ISERROR(SEARCH("yes",H129)))</formula>
    </cfRule>
  </conditionalFormatting>
  <conditionalFormatting sqref="H50">
    <cfRule type="containsText" dxfId="98" priority="1" operator="containsText" text="no">
      <formula>NOT(ISERROR(SEARCH("no",H50)))</formula>
    </cfRule>
    <cfRule type="cellIs" dxfId="97" priority="5" operator="equal">
      <formula>#REF!</formula>
    </cfRule>
  </conditionalFormatting>
  <conditionalFormatting sqref="H50">
    <cfRule type="containsText" dxfId="96" priority="2" operator="containsText" text="yes">
      <formula>NOT(ISERROR(SEARCH("yes",H50)))</formula>
    </cfRule>
  </conditionalFormatting>
  <dataValidations count="5">
    <dataValidation type="list" allowBlank="1" showInputMessage="1" showErrorMessage="1" sqref="H193:H212 H50:H69 H1323:H1342 H1287:H1306 H1251:H1270 H1215:H1234 H1179:H1198 H1144:H1163 H1109:H1128 H1073:H1092 H1037:H1056 H1001:H1020 H965:H984 H930:H949 H299:H318 H853:H872 H818:H837 H653:H672 H726:H745 H690:H709 H264:H283 H619:H638 H583:H602 H547:H566 H513:H532 H479:H498 H445:H464 H409:H428 H375:H394 H765:H803 H893:H912 H335:H354 H119:H138 H157:H176 H229:H248 H1358:H1377 H86:H105" xr:uid="{00000000-0002-0000-0A00-000004000000}">
      <formula1>$AU$4:$AU$11</formula1>
    </dataValidation>
    <dataValidation type="list" allowBlank="1" showInputMessage="1" showErrorMessage="1" sqref="E193:E212 E86:E105 E818:E837 E157:E176 E299:E318 E335:E354 E375:E394 E409:E428 E445:E464 E479:E498 E513:E532 E547:E566 E583:E602 E619:E638 E653:E672 E690:E709 E726:E745 E1358:E1377 E853:E872 E893:E912 E229:E248 E930:E949 E965:E984 E264:E283 E1001:E1020 E1037:E1056 E1073:E1092 E1109:E1128 E1144:E1163 E119:E138 E765:E803 E1179:E1198 E1215:E1234 E1251:E1270 E1287:E1306 E1323:E1342 E50:E69" xr:uid="{00000000-0002-0000-0A00-000003000000}">
      <formula1>"World,OECD90,Eastern Europe,Asia (Sans Japan),Middle East and Africa,Latin America,China,India,EU,USA"</formula1>
    </dataValidation>
    <dataValidation type="list" allowBlank="1" showInputMessage="1" showErrorMessage="1" sqref="G86:G105 G1323:G1342 G299:G318 G335:G354 G375:G394 G409:G428 G445:G464 G479:G498 G513:G532 G547:G566 G583:G602 G619:G638 G653:G672 G690:G709 G726:G745 G157:G176 G853:G872 G893:G912 G229:G248 G930:G949 G965:G984 G264:G283 G1001:G1020 G1037:G1056 G1073:G1092 G1109:G1128 G1144:G1163 G818:G837 G193:G212 G1358:G1377 G1179:G1198 G1215:G1234 G1251:G1270 G1287:G1306 G765:G803 G50:G69 N119:N138 G119:G138" xr:uid="{00000000-0002-0000-0A00-000002000000}">
      <formula1>"Tropical-Humid,Temperate/Boreal-Humid,Tropical-Semi-Arid,Temperate/Boreal-Semi-Arid,Global Arid,Global Arctic"</formula1>
    </dataValidation>
    <dataValidation type="list" allowBlank="1" showInputMessage="1" showErrorMessage="1" sqref="AV45" xr:uid="{00000000-0002-0000-0A00-000001000000}">
      <formula1>"Region,Thermal-Moisture Regime"</formula1>
    </dataValidation>
    <dataValidation type="list" allowBlank="1" showInputMessage="1" showErrorMessage="1" sqref="U185 U681 U327 U718 U611 U575 U257 U541 U507 U437 U403 U363 U846 U647 U147 U79 U958 U221 U812 U473 U754 U114 AA251 AA1166 AA1131 AA1095 AA1059 AA1023 AA286 AA987 AA952 AA915 AA840 AA875 AA806 AA748 AA712 AA675 AA641 AA605 AA569 AA535 AA501 AA467 AA431 AA397 AA357 AA321 AA215 AA179 AB141 AA108 AA72 T1358:T1377 T86:T105 T193:T212 T299:T318 T335:T354 T375:T394 T409:T428 T445:T464 T479:T498 T513:T532 T547:T566 T583:T602 T619:T638 T653:T672 T690:T709 T726:T745 T229:T248 T853:T872 T765:T803 T893:T912 T930:T949 T965:T984 T264:T283 T1001:T1020 T1037:T1056 T1073:T1092 T1109:T1128 T1144:T1163 T818:T837 T119:T138 T157:T176 AA1380 AA1345 AA1309 AA1273 AA1237 AA1201 T1179:T1198 T1215:T1234 T1251:T1270 T1287:T1306 T1323:T1342 T50:T69" xr:uid="{00000000-0002-0000-0A00-000000000000}">
      <formula1>"Y,N"</formula1>
    </dataValidation>
  </dataValidations>
  <hyperlinks>
    <hyperlink ref="AC29" r:id="rId1" xr:uid="{B8145C95-D3CB-7F4A-B1A6-156CC290E0B3}"/>
    <hyperlink ref="AC22" r:id="rId2" xr:uid="{2A70197D-C92C-4441-A1D9-1119525DED3E}"/>
    <hyperlink ref="AR35" r:id="rId3" xr:uid="{B12FC618-ADC4-A04C-AEFA-B6B6E8C645F5}"/>
    <hyperlink ref="D229" r:id="rId4" xr:uid="{59632CB7-652A-0E45-AC75-AFC3938971AE}"/>
    <hyperlink ref="D230" r:id="rId5" xr:uid="{1E40AF46-9F35-AC44-8DCF-E55B2E830D10}"/>
    <hyperlink ref="D232" r:id="rId6" xr:uid="{F161D2CB-D000-FE44-A607-B4672A3C82E4}"/>
    <hyperlink ref="D234" r:id="rId7" xr:uid="{5F9ECC6B-4496-2440-8938-12D561250034}"/>
    <hyperlink ref="D236" r:id="rId8" xr:uid="{8A96D3CA-8A78-B14A-96AF-6E1DA36B24FD}"/>
    <hyperlink ref="D163" r:id="rId9" xr:uid="{2CD3B918-EE14-CB42-87C1-23167476D339}"/>
    <hyperlink ref="D238" r:id="rId10" xr:uid="{26DF17A5-2B97-DE4F-9E0D-C67BEF9F5B45}"/>
    <hyperlink ref="D264" r:id="rId11" xr:uid="{8D6E6652-32B5-D540-81AA-32AE73EA4E4F}"/>
    <hyperlink ref="D193" r:id="rId12" xr:uid="{98EAD176-53FD-1048-84CE-508EE8F94C24}"/>
    <hyperlink ref="D198" r:id="rId13" xr:uid="{527B4674-2F75-6343-AF4E-0F2CAF730D56}"/>
    <hyperlink ref="D199" r:id="rId14" xr:uid="{4D3DBE7C-4721-C14A-9DC3-342F49978AE8}"/>
    <hyperlink ref="D203" r:id="rId15" xr:uid="{A6A3D6BC-D2CE-6241-8ACC-4F2B0D965C7E}"/>
  </hyperlinks>
  <pageMargins left="0.7" right="0.7" top="0.75" bottom="0.75" header="0.3" footer="0.3"/>
  <pageSetup orientation="portrait" r:id="rId16"/>
  <drawing r:id="rId17"/>
  <legacyDrawing r:id="rId18"/>
  <mc:AlternateContent xmlns:mc="http://schemas.openxmlformats.org/markup-compatibility/2006">
    <mc:Choice Requires="x14">
      <controls>
        <mc:AlternateContent xmlns:mc="http://schemas.openxmlformats.org/markup-compatibility/2006">
          <mc:Choice Requires="x14">
            <control shapeId="1323" r:id="rId19" name="Button 299">
              <controlPr defaultSize="0" print="0" autoFill="0" autoPict="0" macro="[0]!summarizeVariables">
                <anchor moveWithCells="1" sizeWithCells="1">
                  <from>
                    <xdr:col>13</xdr:col>
                    <xdr:colOff>466725</xdr:colOff>
                    <xdr:row>3</xdr:row>
                    <xdr:rowOff>85725</xdr:rowOff>
                  </from>
                  <to>
                    <xdr:col>15</xdr:col>
                    <xdr:colOff>847725</xdr:colOff>
                    <xdr:row>6</xdr:row>
                    <xdr:rowOff>85725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containsText" priority="275" operator="containsText" id="{FFB385F5-4A77-D74A-8512-1B133710ADF2}">
            <xm:f>NOT(ISERROR(SEARCH(#REF!,T41)))</xm:f>
            <xm:f>#REF!</xm:f>
            <x14:dxf>
              <font>
                <color rgb="FF9C0006"/>
              </font>
              <fill>
                <patternFill>
                  <bgColor rgb="FFFFC7CE"/>
                </patternFill>
              </fill>
            </x14:dxf>
          </x14:cfRule>
          <x14:cfRule type="containsText" priority="276" operator="containsText" id="{E11CBE9F-2DD5-FA4D-8EC9-1EBC9061C3F8}">
            <xm:f>NOT(ISERROR(SEARCH(#REF!,T41)))</xm:f>
            <xm:f>#REF!</xm:f>
            <x14:dxf>
              <font>
                <color rgb="FF006100"/>
              </font>
              <fill>
                <patternFill>
                  <bgColor rgb="FFC6EFCE"/>
                </patternFill>
              </fill>
            </x14:dxf>
          </x14:cfRule>
          <xm:sqref>T43:T46 T41</xm:sqref>
        </x14:conditionalFormatting>
        <x14:conditionalFormatting xmlns:xm="http://schemas.microsoft.com/office/excel/2006/main">
          <x14:cfRule type="containsText" priority="270" operator="containsText" id="{C100C26A-5178-5546-A2DF-74F3B8218FC8}">
            <xm:f>NOT(ISERROR(SEARCH(#REF!,H51)))</xm:f>
            <xm:f>#REF!</xm:f>
            <x14:dxf>
              <font>
                <color rgb="FF9C0006"/>
              </font>
              <fill>
                <patternFill>
                  <bgColor rgb="FFFFC7CE"/>
                </patternFill>
              </fill>
            </x14:dxf>
          </x14:cfRule>
          <x14:cfRule type="containsText" priority="271" operator="containsText" id="{862AC039-397D-B64A-8F63-E0F37671EF1D}">
            <xm:f>NOT(ISERROR(SEARCH(#REF!,H51)))</xm:f>
            <xm:f>#REF!</xm:f>
            <x14:dxf>
              <font>
                <color rgb="FF006100"/>
              </font>
              <fill>
                <patternFill>
                  <bgColor rgb="FFC6EFCE"/>
                </patternFill>
              </fill>
            </x14:dxf>
          </x14:cfRule>
          <xm:sqref>H51:H69</xm:sqref>
        </x14:conditionalFormatting>
        <x14:conditionalFormatting xmlns:xm="http://schemas.microsoft.com/office/excel/2006/main">
          <x14:cfRule type="containsText" priority="235" operator="containsText" id="{11039026-C1D5-424E-8F4C-5E4E63031B37}">
            <xm:f>NOT(ISERROR(SEARCH(#REF!,T80)))</xm:f>
            <xm:f>#REF!</xm:f>
            <x14:dxf>
              <font>
                <color rgb="FF9C0006"/>
              </font>
              <fill>
                <patternFill>
                  <bgColor rgb="FFFFC7CE"/>
                </patternFill>
              </fill>
            </x14:dxf>
          </x14:cfRule>
          <x14:cfRule type="containsText" priority="236" operator="containsText" id="{DD96F43B-3BB0-A740-A603-F4E7C703C1E9}">
            <xm:f>NOT(ISERROR(SEARCH(#REF!,T80)))</xm:f>
            <xm:f>#REF!</xm:f>
            <x14:dxf>
              <font>
                <color rgb="FF006100"/>
              </font>
              <fill>
                <patternFill>
                  <bgColor rgb="FFC6EFCE"/>
                </patternFill>
              </fill>
            </x14:dxf>
          </x14:cfRule>
          <xm:sqref>T80:T81</xm:sqref>
        </x14:conditionalFormatting>
        <x14:conditionalFormatting xmlns:xm="http://schemas.microsoft.com/office/excel/2006/main">
          <x14:cfRule type="containsText" priority="227" operator="containsText" id="{7FADA0F3-F74A-A44C-A50C-0B42DA900AD1}">
            <xm:f>NOT(ISERROR(SEARCH(#REF!,K818)))</xm:f>
            <xm:f>#REF!</xm:f>
            <x14:dxf>
              <font>
                <color rgb="FF9C0006"/>
              </font>
              <fill>
                <patternFill>
                  <bgColor rgb="FFFFC7CE"/>
                </patternFill>
              </fill>
            </x14:dxf>
          </x14:cfRule>
          <x14:cfRule type="containsText" priority="228" operator="containsText" id="{067A8F95-CC92-2249-AD84-4E1BD97E4367}">
            <xm:f>NOT(ISERROR(SEARCH(#REF!,K818)))</xm:f>
            <xm:f>#REF!</xm:f>
            <x14:dxf>
              <font>
                <color rgb="FF006100"/>
              </font>
              <fill>
                <patternFill>
                  <bgColor rgb="FFC6EFCE"/>
                </patternFill>
              </fill>
            </x14:dxf>
          </x14:cfRule>
          <xm:sqref>K818</xm:sqref>
        </x14:conditionalFormatting>
        <x14:conditionalFormatting xmlns:xm="http://schemas.microsoft.com/office/excel/2006/main">
          <x14:cfRule type="containsText" priority="222" operator="containsText" id="{72C21154-996B-DE42-8E93-C5D55AA3A537}">
            <xm:f>NOT(ISERROR(SEARCH(#REF!,K823)))</xm:f>
            <xm:f>#REF!</xm:f>
            <x14:dxf>
              <font>
                <color rgb="FF9C0006"/>
              </font>
              <fill>
                <patternFill>
                  <bgColor rgb="FFFFC7CE"/>
                </patternFill>
              </fill>
            </x14:dxf>
          </x14:cfRule>
          <x14:cfRule type="containsText" priority="223" operator="containsText" id="{B42EF163-918D-BB43-AB68-A789A970EDAA}">
            <xm:f>NOT(ISERROR(SEARCH(#REF!,K823)))</xm:f>
            <xm:f>#REF!</xm:f>
            <x14:dxf>
              <font>
                <color rgb="FF006100"/>
              </font>
              <fill>
                <patternFill>
                  <bgColor rgb="FFC6EFCE"/>
                </patternFill>
              </fill>
            </x14:dxf>
          </x14:cfRule>
          <xm:sqref>K823</xm:sqref>
        </x14:conditionalFormatting>
        <x14:conditionalFormatting xmlns:xm="http://schemas.microsoft.com/office/excel/2006/main">
          <x14:cfRule type="containsText" priority="213" operator="containsText" id="{88421137-4662-6549-AE18-19D31CEC427D}">
            <xm:f>NOT(ISERROR(SEARCH(#REF!,H86)))</xm:f>
            <xm:f>#REF!</xm:f>
            <x14:dxf>
              <font>
                <color rgb="FF9C0006"/>
              </font>
              <fill>
                <patternFill>
                  <bgColor rgb="FFFFC7CE"/>
                </patternFill>
              </fill>
            </x14:dxf>
          </x14:cfRule>
          <x14:cfRule type="containsText" priority="214" operator="containsText" id="{91D877F7-FF90-CB40-986B-D9DA4569FDA4}">
            <xm:f>NOT(ISERROR(SEARCH(#REF!,H86)))</xm:f>
            <xm:f>#REF!</xm:f>
            <x14:dxf>
              <font>
                <color rgb="FF006100"/>
              </font>
              <fill>
                <patternFill>
                  <bgColor rgb="FFC6EFCE"/>
                </patternFill>
              </fill>
            </x14:dxf>
          </x14:cfRule>
          <xm:sqref>H86:H105</xm:sqref>
        </x14:conditionalFormatting>
        <x14:conditionalFormatting xmlns:xm="http://schemas.microsoft.com/office/excel/2006/main">
          <x14:cfRule type="containsText" priority="208" operator="containsText" id="{7D3DEBD5-84E4-5442-96AD-F32F767A5A57}">
            <xm:f>NOT(ISERROR(SEARCH(#REF!,H119)))</xm:f>
            <xm:f>#REF!</xm:f>
            <x14:dxf>
              <font>
                <color rgb="FF9C0006"/>
              </font>
              <fill>
                <patternFill>
                  <bgColor rgb="FFFFC7CE"/>
                </patternFill>
              </fill>
            </x14:dxf>
          </x14:cfRule>
          <x14:cfRule type="containsText" priority="209" operator="containsText" id="{1820E581-E1D0-B447-A1AE-ED825361C1AB}">
            <xm:f>NOT(ISERROR(SEARCH(#REF!,H119)))</xm:f>
            <xm:f>#REF!</xm:f>
            <x14:dxf>
              <font>
                <color rgb="FF006100"/>
              </font>
              <fill>
                <patternFill>
                  <bgColor rgb="FFC6EFCE"/>
                </patternFill>
              </fill>
            </x14:dxf>
          </x14:cfRule>
          <xm:sqref>H119:H124 H128 H130:H138</xm:sqref>
        </x14:conditionalFormatting>
        <x14:conditionalFormatting xmlns:xm="http://schemas.microsoft.com/office/excel/2006/main">
          <x14:cfRule type="containsText" priority="203" operator="containsText" id="{8935F85B-1F86-A343-A1E7-291725E5C803}">
            <xm:f>NOT(ISERROR(SEARCH(#REF!,H157)))</xm:f>
            <xm:f>#REF!</xm:f>
            <x14:dxf>
              <font>
                <color rgb="FF9C0006"/>
              </font>
              <fill>
                <patternFill>
                  <bgColor rgb="FFFFC7CE"/>
                </patternFill>
              </fill>
            </x14:dxf>
          </x14:cfRule>
          <x14:cfRule type="containsText" priority="204" operator="containsText" id="{6F7AF881-3562-6F4C-8448-42C9EAF2405C}">
            <xm:f>NOT(ISERROR(SEARCH(#REF!,H157)))</xm:f>
            <xm:f>#REF!</xm:f>
            <x14:dxf>
              <font>
                <color rgb="FF006100"/>
              </font>
              <fill>
                <patternFill>
                  <bgColor rgb="FFC6EFCE"/>
                </patternFill>
              </fill>
            </x14:dxf>
          </x14:cfRule>
          <xm:sqref>H157:H163 H168:H176 H166</xm:sqref>
        </x14:conditionalFormatting>
        <x14:conditionalFormatting xmlns:xm="http://schemas.microsoft.com/office/excel/2006/main">
          <x14:cfRule type="containsText" priority="198" operator="containsText" id="{3E49D67F-0298-734D-B38C-10A2776643AE}">
            <xm:f>NOT(ISERROR(SEARCH(#REF!,H206)))</xm:f>
            <xm:f>#REF!</xm:f>
            <x14:dxf>
              <font>
                <color rgb="FF9C0006"/>
              </font>
              <fill>
                <patternFill>
                  <bgColor rgb="FFFFC7CE"/>
                </patternFill>
              </fill>
            </x14:dxf>
          </x14:cfRule>
          <x14:cfRule type="containsText" priority="199" operator="containsText" id="{F79CDD76-6939-8641-8834-13D369F107DB}">
            <xm:f>NOT(ISERROR(SEARCH(#REF!,H206)))</xm:f>
            <xm:f>#REF!</xm:f>
            <x14:dxf>
              <font>
                <color rgb="FF006100"/>
              </font>
              <fill>
                <patternFill>
                  <bgColor rgb="FFC6EFCE"/>
                </patternFill>
              </fill>
            </x14:dxf>
          </x14:cfRule>
          <xm:sqref>H206:H212</xm:sqref>
        </x14:conditionalFormatting>
        <x14:conditionalFormatting xmlns:xm="http://schemas.microsoft.com/office/excel/2006/main">
          <x14:cfRule type="containsText" priority="193" operator="containsText" id="{0F7DF034-ADAE-EF40-89B5-AA6A13E1B80B}">
            <xm:f>NOT(ISERROR(SEARCH(#REF!,H229)))</xm:f>
            <xm:f>#REF!</xm:f>
            <x14:dxf>
              <font>
                <color rgb="FF9C0006"/>
              </font>
              <fill>
                <patternFill>
                  <bgColor rgb="FFFFC7CE"/>
                </patternFill>
              </fill>
            </x14:dxf>
          </x14:cfRule>
          <x14:cfRule type="containsText" priority="194" operator="containsText" id="{19C7571F-0D51-5843-9229-60FC2D1A5ADF}">
            <xm:f>NOT(ISERROR(SEARCH(#REF!,H229)))</xm:f>
            <xm:f>#REF!</xm:f>
            <x14:dxf>
              <font>
                <color rgb="FF006100"/>
              </font>
              <fill>
                <patternFill>
                  <bgColor rgb="FFC6EFCE"/>
                </patternFill>
              </fill>
            </x14:dxf>
          </x14:cfRule>
          <xm:sqref>H229:H248</xm:sqref>
        </x14:conditionalFormatting>
        <x14:conditionalFormatting xmlns:xm="http://schemas.microsoft.com/office/excel/2006/main">
          <x14:cfRule type="containsText" priority="188" operator="containsText" id="{C62E3636-6A34-9843-98B4-3BFC14D689D8}">
            <xm:f>NOT(ISERROR(SEARCH(#REF!,H264)))</xm:f>
            <xm:f>#REF!</xm:f>
            <x14:dxf>
              <font>
                <color rgb="FF9C0006"/>
              </font>
              <fill>
                <patternFill>
                  <bgColor rgb="FFFFC7CE"/>
                </patternFill>
              </fill>
            </x14:dxf>
          </x14:cfRule>
          <x14:cfRule type="containsText" priority="189" operator="containsText" id="{44201C59-E969-0545-A0BD-0A6A9B02FEFE}">
            <xm:f>NOT(ISERROR(SEARCH(#REF!,H264)))</xm:f>
            <xm:f>#REF!</xm:f>
            <x14:dxf>
              <font>
                <color rgb="FF006100"/>
              </font>
              <fill>
                <patternFill>
                  <bgColor rgb="FFC6EFCE"/>
                </patternFill>
              </fill>
            </x14:dxf>
          </x14:cfRule>
          <xm:sqref>H264:H283</xm:sqref>
        </x14:conditionalFormatting>
        <x14:conditionalFormatting xmlns:xm="http://schemas.microsoft.com/office/excel/2006/main">
          <x14:cfRule type="containsText" priority="183" operator="containsText" id="{4D6CC371-42B7-8942-809B-0FCC4C471B2C}">
            <xm:f>NOT(ISERROR(SEARCH(#REF!,H299)))</xm:f>
            <xm:f>#REF!</xm:f>
            <x14:dxf>
              <font>
                <color rgb="FF9C0006"/>
              </font>
              <fill>
                <patternFill>
                  <bgColor rgb="FFFFC7CE"/>
                </patternFill>
              </fill>
            </x14:dxf>
          </x14:cfRule>
          <x14:cfRule type="containsText" priority="184" operator="containsText" id="{B5F22205-B2EB-604C-8FA5-D66197F432C6}">
            <xm:f>NOT(ISERROR(SEARCH(#REF!,H299)))</xm:f>
            <xm:f>#REF!</xm:f>
            <x14:dxf>
              <font>
                <color rgb="FF006100"/>
              </font>
              <fill>
                <patternFill>
                  <bgColor rgb="FFC6EFCE"/>
                </patternFill>
              </fill>
            </x14:dxf>
          </x14:cfRule>
          <xm:sqref>H299:H318</xm:sqref>
        </x14:conditionalFormatting>
        <x14:conditionalFormatting xmlns:xm="http://schemas.microsoft.com/office/excel/2006/main">
          <x14:cfRule type="containsText" priority="178" operator="containsText" id="{BB730471-FCF4-6B4B-8394-677F403CDBCD}">
            <xm:f>NOT(ISERROR(SEARCH(#REF!,H335)))</xm:f>
            <xm:f>#REF!</xm:f>
            <x14:dxf>
              <font>
                <color rgb="FF9C0006"/>
              </font>
              <fill>
                <patternFill>
                  <bgColor rgb="FFFFC7CE"/>
                </patternFill>
              </fill>
            </x14:dxf>
          </x14:cfRule>
          <x14:cfRule type="containsText" priority="179" operator="containsText" id="{57BA5FD1-27AC-E749-943A-8AEBBF23F8E3}">
            <xm:f>NOT(ISERROR(SEARCH(#REF!,H335)))</xm:f>
            <xm:f>#REF!</xm:f>
            <x14:dxf>
              <font>
                <color rgb="FF006100"/>
              </font>
              <fill>
                <patternFill>
                  <bgColor rgb="FFC6EFCE"/>
                </patternFill>
              </fill>
            </x14:dxf>
          </x14:cfRule>
          <xm:sqref>H335:H354</xm:sqref>
        </x14:conditionalFormatting>
        <x14:conditionalFormatting xmlns:xm="http://schemas.microsoft.com/office/excel/2006/main">
          <x14:cfRule type="containsText" priority="173" operator="containsText" id="{FBC16137-FD66-454E-9F76-DB785D9B960F}">
            <xm:f>NOT(ISERROR(SEARCH(#REF!,H375)))</xm:f>
            <xm:f>#REF!</xm:f>
            <x14:dxf>
              <font>
                <color rgb="FF9C0006"/>
              </font>
              <fill>
                <patternFill>
                  <bgColor rgb="FFFFC7CE"/>
                </patternFill>
              </fill>
            </x14:dxf>
          </x14:cfRule>
          <x14:cfRule type="containsText" priority="174" operator="containsText" id="{D9823CDF-9927-9540-A95D-CB8BFEA3A30C}">
            <xm:f>NOT(ISERROR(SEARCH(#REF!,H375)))</xm:f>
            <xm:f>#REF!</xm:f>
            <x14:dxf>
              <font>
                <color rgb="FF006100"/>
              </font>
              <fill>
                <patternFill>
                  <bgColor rgb="FFC6EFCE"/>
                </patternFill>
              </fill>
            </x14:dxf>
          </x14:cfRule>
          <xm:sqref>H375:H394</xm:sqref>
        </x14:conditionalFormatting>
        <x14:conditionalFormatting xmlns:xm="http://schemas.microsoft.com/office/excel/2006/main">
          <x14:cfRule type="containsText" priority="168" operator="containsText" id="{AF9496FD-F33B-CB44-865C-948D2C70A75C}">
            <xm:f>NOT(ISERROR(SEARCH(#REF!,H409)))</xm:f>
            <xm:f>#REF!</xm:f>
            <x14:dxf>
              <font>
                <color rgb="FF9C0006"/>
              </font>
              <fill>
                <patternFill>
                  <bgColor rgb="FFFFC7CE"/>
                </patternFill>
              </fill>
            </x14:dxf>
          </x14:cfRule>
          <x14:cfRule type="containsText" priority="169" operator="containsText" id="{489861A5-A865-5A42-BC8C-8EBA69837AE7}">
            <xm:f>NOT(ISERROR(SEARCH(#REF!,H409)))</xm:f>
            <xm:f>#REF!</xm:f>
            <x14:dxf>
              <font>
                <color rgb="FF006100"/>
              </font>
              <fill>
                <patternFill>
                  <bgColor rgb="FFC6EFCE"/>
                </patternFill>
              </fill>
            </x14:dxf>
          </x14:cfRule>
          <xm:sqref>H409:H428</xm:sqref>
        </x14:conditionalFormatting>
        <x14:conditionalFormatting xmlns:xm="http://schemas.microsoft.com/office/excel/2006/main">
          <x14:cfRule type="containsText" priority="163" operator="containsText" id="{9FA3EF4D-958F-F649-BB97-E98C56F1D777}">
            <xm:f>NOT(ISERROR(SEARCH(#REF!,H445)))</xm:f>
            <xm:f>#REF!</xm:f>
            <x14:dxf>
              <font>
                <color rgb="FF9C0006"/>
              </font>
              <fill>
                <patternFill>
                  <bgColor rgb="FFFFC7CE"/>
                </patternFill>
              </fill>
            </x14:dxf>
          </x14:cfRule>
          <x14:cfRule type="containsText" priority="164" operator="containsText" id="{EC767729-E93F-8548-BFA6-809848F998BB}">
            <xm:f>NOT(ISERROR(SEARCH(#REF!,H445)))</xm:f>
            <xm:f>#REF!</xm:f>
            <x14:dxf>
              <font>
                <color rgb="FF006100"/>
              </font>
              <fill>
                <patternFill>
                  <bgColor rgb="FFC6EFCE"/>
                </patternFill>
              </fill>
            </x14:dxf>
          </x14:cfRule>
          <xm:sqref>H445:H464</xm:sqref>
        </x14:conditionalFormatting>
        <x14:conditionalFormatting xmlns:xm="http://schemas.microsoft.com/office/excel/2006/main">
          <x14:cfRule type="containsText" priority="158" operator="containsText" id="{D4A9620C-A8CA-FE4E-A4B8-8A82B729B417}">
            <xm:f>NOT(ISERROR(SEARCH(#REF!,H479)))</xm:f>
            <xm:f>#REF!</xm:f>
            <x14:dxf>
              <font>
                <color rgb="FF9C0006"/>
              </font>
              <fill>
                <patternFill>
                  <bgColor rgb="FFFFC7CE"/>
                </patternFill>
              </fill>
            </x14:dxf>
          </x14:cfRule>
          <x14:cfRule type="containsText" priority="159" operator="containsText" id="{6A23BEDB-08D6-474D-8AAA-EBA6D19BDC6E}">
            <xm:f>NOT(ISERROR(SEARCH(#REF!,H479)))</xm:f>
            <xm:f>#REF!</xm:f>
            <x14:dxf>
              <font>
                <color rgb="FF006100"/>
              </font>
              <fill>
                <patternFill>
                  <bgColor rgb="FFC6EFCE"/>
                </patternFill>
              </fill>
            </x14:dxf>
          </x14:cfRule>
          <xm:sqref>H479:H498</xm:sqref>
        </x14:conditionalFormatting>
        <x14:conditionalFormatting xmlns:xm="http://schemas.microsoft.com/office/excel/2006/main">
          <x14:cfRule type="containsText" priority="153" operator="containsText" id="{8725218A-07B0-DD46-9476-B78B8D2A8F2C}">
            <xm:f>NOT(ISERROR(SEARCH(#REF!,H513)))</xm:f>
            <xm:f>#REF!</xm:f>
            <x14:dxf>
              <font>
                <color rgb="FF9C0006"/>
              </font>
              <fill>
                <patternFill>
                  <bgColor rgb="FFFFC7CE"/>
                </patternFill>
              </fill>
            </x14:dxf>
          </x14:cfRule>
          <x14:cfRule type="containsText" priority="154" operator="containsText" id="{D02DF96E-74E7-6445-A984-D22D39D405AC}">
            <xm:f>NOT(ISERROR(SEARCH(#REF!,H513)))</xm:f>
            <xm:f>#REF!</xm:f>
            <x14:dxf>
              <font>
                <color rgb="FF006100"/>
              </font>
              <fill>
                <patternFill>
                  <bgColor rgb="FFC6EFCE"/>
                </patternFill>
              </fill>
            </x14:dxf>
          </x14:cfRule>
          <xm:sqref>H513:H532</xm:sqref>
        </x14:conditionalFormatting>
        <x14:conditionalFormatting xmlns:xm="http://schemas.microsoft.com/office/excel/2006/main">
          <x14:cfRule type="containsText" priority="148" operator="containsText" id="{C3F496AC-CD64-2C43-A87B-C4BE4DFEA0D3}">
            <xm:f>NOT(ISERROR(SEARCH(#REF!,H547)))</xm:f>
            <xm:f>#REF!</xm:f>
            <x14:dxf>
              <font>
                <color rgb="FF9C0006"/>
              </font>
              <fill>
                <patternFill>
                  <bgColor rgb="FFFFC7CE"/>
                </patternFill>
              </fill>
            </x14:dxf>
          </x14:cfRule>
          <x14:cfRule type="containsText" priority="149" operator="containsText" id="{45623FDA-402E-A440-957E-AB82184B06DD}">
            <xm:f>NOT(ISERROR(SEARCH(#REF!,H547)))</xm:f>
            <xm:f>#REF!</xm:f>
            <x14:dxf>
              <font>
                <color rgb="FF006100"/>
              </font>
              <fill>
                <patternFill>
                  <bgColor rgb="FFC6EFCE"/>
                </patternFill>
              </fill>
            </x14:dxf>
          </x14:cfRule>
          <xm:sqref>H547:H566</xm:sqref>
        </x14:conditionalFormatting>
        <x14:conditionalFormatting xmlns:xm="http://schemas.microsoft.com/office/excel/2006/main">
          <x14:cfRule type="containsText" priority="143" operator="containsText" id="{F94746D4-47C5-7041-A457-F4392BDD279E}">
            <xm:f>NOT(ISERROR(SEARCH(#REF!,H583)))</xm:f>
            <xm:f>#REF!</xm:f>
            <x14:dxf>
              <font>
                <color rgb="FF9C0006"/>
              </font>
              <fill>
                <patternFill>
                  <bgColor rgb="FFFFC7CE"/>
                </patternFill>
              </fill>
            </x14:dxf>
          </x14:cfRule>
          <x14:cfRule type="containsText" priority="144" operator="containsText" id="{987DA0A8-2D26-784B-8A5E-35BD7C8719C4}">
            <xm:f>NOT(ISERROR(SEARCH(#REF!,H583)))</xm:f>
            <xm:f>#REF!</xm:f>
            <x14:dxf>
              <font>
                <color rgb="FF006100"/>
              </font>
              <fill>
                <patternFill>
                  <bgColor rgb="FFC6EFCE"/>
                </patternFill>
              </fill>
            </x14:dxf>
          </x14:cfRule>
          <xm:sqref>H583:H602</xm:sqref>
        </x14:conditionalFormatting>
        <x14:conditionalFormatting xmlns:xm="http://schemas.microsoft.com/office/excel/2006/main">
          <x14:cfRule type="containsText" priority="138" operator="containsText" id="{8BD1C02C-449D-FB49-BFFD-26EB02E78B05}">
            <xm:f>NOT(ISERROR(SEARCH(#REF!,H619)))</xm:f>
            <xm:f>#REF!</xm:f>
            <x14:dxf>
              <font>
                <color rgb="FF9C0006"/>
              </font>
              <fill>
                <patternFill>
                  <bgColor rgb="FFFFC7CE"/>
                </patternFill>
              </fill>
            </x14:dxf>
          </x14:cfRule>
          <x14:cfRule type="containsText" priority="139" operator="containsText" id="{20617F6D-CC17-5242-8266-B0B35EFC9084}">
            <xm:f>NOT(ISERROR(SEARCH(#REF!,H619)))</xm:f>
            <xm:f>#REF!</xm:f>
            <x14:dxf>
              <font>
                <color rgb="FF006100"/>
              </font>
              <fill>
                <patternFill>
                  <bgColor rgb="FFC6EFCE"/>
                </patternFill>
              </fill>
            </x14:dxf>
          </x14:cfRule>
          <xm:sqref>H619:H638</xm:sqref>
        </x14:conditionalFormatting>
        <x14:conditionalFormatting xmlns:xm="http://schemas.microsoft.com/office/excel/2006/main">
          <x14:cfRule type="containsText" priority="133" operator="containsText" id="{B14929F4-D96D-7D41-99D4-C9F42747D078}">
            <xm:f>NOT(ISERROR(SEARCH(#REF!,H653)))</xm:f>
            <xm:f>#REF!</xm:f>
            <x14:dxf>
              <font>
                <color rgb="FF9C0006"/>
              </font>
              <fill>
                <patternFill>
                  <bgColor rgb="FFFFC7CE"/>
                </patternFill>
              </fill>
            </x14:dxf>
          </x14:cfRule>
          <x14:cfRule type="containsText" priority="134" operator="containsText" id="{ED8647DA-2199-4E4E-9982-8741954AC715}">
            <xm:f>NOT(ISERROR(SEARCH(#REF!,H653)))</xm:f>
            <xm:f>#REF!</xm:f>
            <x14:dxf>
              <font>
                <color rgb="FF006100"/>
              </font>
              <fill>
                <patternFill>
                  <bgColor rgb="FFC6EFCE"/>
                </patternFill>
              </fill>
            </x14:dxf>
          </x14:cfRule>
          <xm:sqref>H653:H672</xm:sqref>
        </x14:conditionalFormatting>
        <x14:conditionalFormatting xmlns:xm="http://schemas.microsoft.com/office/excel/2006/main">
          <x14:cfRule type="containsText" priority="128" operator="containsText" id="{3D4D03AF-8902-1B4F-B309-5AE77BAEBE7D}">
            <xm:f>NOT(ISERROR(SEARCH(#REF!,H690)))</xm:f>
            <xm:f>#REF!</xm:f>
            <x14:dxf>
              <font>
                <color rgb="FF9C0006"/>
              </font>
              <fill>
                <patternFill>
                  <bgColor rgb="FFFFC7CE"/>
                </patternFill>
              </fill>
            </x14:dxf>
          </x14:cfRule>
          <x14:cfRule type="containsText" priority="129" operator="containsText" id="{0EDAFB04-6B0F-1C44-B576-D70A08DA4ED9}">
            <xm:f>NOT(ISERROR(SEARCH(#REF!,H690)))</xm:f>
            <xm:f>#REF!</xm:f>
            <x14:dxf>
              <font>
                <color rgb="FF006100"/>
              </font>
              <fill>
                <patternFill>
                  <bgColor rgb="FFC6EFCE"/>
                </patternFill>
              </fill>
            </x14:dxf>
          </x14:cfRule>
          <xm:sqref>H690:H709</xm:sqref>
        </x14:conditionalFormatting>
        <x14:conditionalFormatting xmlns:xm="http://schemas.microsoft.com/office/excel/2006/main">
          <x14:cfRule type="containsText" priority="123" operator="containsText" id="{622E5C7C-6667-EC4A-BCF2-EFE80AAA084F}">
            <xm:f>NOT(ISERROR(SEARCH(#REF!,H726)))</xm:f>
            <xm:f>#REF!</xm:f>
            <x14:dxf>
              <font>
                <color rgb="FF9C0006"/>
              </font>
              <fill>
                <patternFill>
                  <bgColor rgb="FFFFC7CE"/>
                </patternFill>
              </fill>
            </x14:dxf>
          </x14:cfRule>
          <x14:cfRule type="containsText" priority="124" operator="containsText" id="{127EB470-F289-7B46-A632-9C6C148CAF1E}">
            <xm:f>NOT(ISERROR(SEARCH(#REF!,H726)))</xm:f>
            <xm:f>#REF!</xm:f>
            <x14:dxf>
              <font>
                <color rgb="FF006100"/>
              </font>
              <fill>
                <patternFill>
                  <bgColor rgb="FFC6EFCE"/>
                </patternFill>
              </fill>
            </x14:dxf>
          </x14:cfRule>
          <xm:sqref>H726:H745</xm:sqref>
        </x14:conditionalFormatting>
        <x14:conditionalFormatting xmlns:xm="http://schemas.microsoft.com/office/excel/2006/main">
          <x14:cfRule type="containsText" priority="118" operator="containsText" id="{7BE99CB6-98B8-5646-8080-DA6542D70A9B}">
            <xm:f>NOT(ISERROR(SEARCH(#REF!,H765)))</xm:f>
            <xm:f>#REF!</xm:f>
            <x14:dxf>
              <font>
                <color rgb="FF9C0006"/>
              </font>
              <fill>
                <patternFill>
                  <bgColor rgb="FFFFC7CE"/>
                </patternFill>
              </fill>
            </x14:dxf>
          </x14:cfRule>
          <x14:cfRule type="containsText" priority="119" operator="containsText" id="{7006379A-B4E0-ED4D-9F3C-4727FAD38119}">
            <xm:f>NOT(ISERROR(SEARCH(#REF!,H765)))</xm:f>
            <xm:f>#REF!</xm:f>
            <x14:dxf>
              <font>
                <color rgb="FF006100"/>
              </font>
              <fill>
                <patternFill>
                  <bgColor rgb="FFC6EFCE"/>
                </patternFill>
              </fill>
            </x14:dxf>
          </x14:cfRule>
          <xm:sqref>H765:H803</xm:sqref>
        </x14:conditionalFormatting>
        <x14:conditionalFormatting xmlns:xm="http://schemas.microsoft.com/office/excel/2006/main">
          <x14:cfRule type="containsText" priority="113" operator="containsText" id="{CA831852-7222-704D-9338-07912070A0E7}">
            <xm:f>NOT(ISERROR(SEARCH(#REF!,H818)))</xm:f>
            <xm:f>#REF!</xm:f>
            <x14:dxf>
              <font>
                <color rgb="FF9C0006"/>
              </font>
              <fill>
                <patternFill>
                  <bgColor rgb="FFFFC7CE"/>
                </patternFill>
              </fill>
            </x14:dxf>
          </x14:cfRule>
          <x14:cfRule type="containsText" priority="114" operator="containsText" id="{938862B7-C895-A049-85EA-9D2B1734AB3B}">
            <xm:f>NOT(ISERROR(SEARCH(#REF!,H818)))</xm:f>
            <xm:f>#REF!</xm:f>
            <x14:dxf>
              <font>
                <color rgb="FF006100"/>
              </font>
              <fill>
                <patternFill>
                  <bgColor rgb="FFC6EFCE"/>
                </patternFill>
              </fill>
            </x14:dxf>
          </x14:cfRule>
          <xm:sqref>H818:H837</xm:sqref>
        </x14:conditionalFormatting>
        <x14:conditionalFormatting xmlns:xm="http://schemas.microsoft.com/office/excel/2006/main">
          <x14:cfRule type="containsText" priority="108" operator="containsText" id="{38ECD665-0777-CF4C-A5DB-1408CB6E0DB6}">
            <xm:f>NOT(ISERROR(SEARCH(#REF!,H853)))</xm:f>
            <xm:f>#REF!</xm:f>
            <x14:dxf>
              <font>
                <color rgb="FF9C0006"/>
              </font>
              <fill>
                <patternFill>
                  <bgColor rgb="FFFFC7CE"/>
                </patternFill>
              </fill>
            </x14:dxf>
          </x14:cfRule>
          <x14:cfRule type="containsText" priority="109" operator="containsText" id="{1AECC6F2-3771-604A-9592-829D337C1EBF}">
            <xm:f>NOT(ISERROR(SEARCH(#REF!,H853)))</xm:f>
            <xm:f>#REF!</xm:f>
            <x14:dxf>
              <font>
                <color rgb="FF006100"/>
              </font>
              <fill>
                <patternFill>
                  <bgColor rgb="FFC6EFCE"/>
                </patternFill>
              </fill>
            </x14:dxf>
          </x14:cfRule>
          <xm:sqref>H853:H872</xm:sqref>
        </x14:conditionalFormatting>
        <x14:conditionalFormatting xmlns:xm="http://schemas.microsoft.com/office/excel/2006/main">
          <x14:cfRule type="containsText" priority="103" operator="containsText" id="{85AF2C57-1414-5E4F-B7F4-D3A26F675EED}">
            <xm:f>NOT(ISERROR(SEARCH(#REF!,H893)))</xm:f>
            <xm:f>#REF!</xm:f>
            <x14:dxf>
              <font>
                <color rgb="FF9C0006"/>
              </font>
              <fill>
                <patternFill>
                  <bgColor rgb="FFFFC7CE"/>
                </patternFill>
              </fill>
            </x14:dxf>
          </x14:cfRule>
          <x14:cfRule type="containsText" priority="104" operator="containsText" id="{6DFD4C1D-4F20-0545-94B0-536FEBF1760B}">
            <xm:f>NOT(ISERROR(SEARCH(#REF!,H893)))</xm:f>
            <xm:f>#REF!</xm:f>
            <x14:dxf>
              <font>
                <color rgb="FF006100"/>
              </font>
              <fill>
                <patternFill>
                  <bgColor rgb="FFC6EFCE"/>
                </patternFill>
              </fill>
            </x14:dxf>
          </x14:cfRule>
          <xm:sqref>H893:H912</xm:sqref>
        </x14:conditionalFormatting>
        <x14:conditionalFormatting xmlns:xm="http://schemas.microsoft.com/office/excel/2006/main">
          <x14:cfRule type="containsText" priority="98" operator="containsText" id="{F3667584-F562-9D48-9AFF-B39300A4AE9D}">
            <xm:f>NOT(ISERROR(SEARCH(#REF!,H930)))</xm:f>
            <xm:f>#REF!</xm:f>
            <x14:dxf>
              <font>
                <color rgb="FF9C0006"/>
              </font>
              <fill>
                <patternFill>
                  <bgColor rgb="FFFFC7CE"/>
                </patternFill>
              </fill>
            </x14:dxf>
          </x14:cfRule>
          <x14:cfRule type="containsText" priority="99" operator="containsText" id="{ED3EDAE9-E276-7446-8A31-5F445D726F28}">
            <xm:f>NOT(ISERROR(SEARCH(#REF!,H930)))</xm:f>
            <xm:f>#REF!</xm:f>
            <x14:dxf>
              <font>
                <color rgb="FF006100"/>
              </font>
              <fill>
                <patternFill>
                  <bgColor rgb="FFC6EFCE"/>
                </patternFill>
              </fill>
            </x14:dxf>
          </x14:cfRule>
          <xm:sqref>H930:H949</xm:sqref>
        </x14:conditionalFormatting>
        <x14:conditionalFormatting xmlns:xm="http://schemas.microsoft.com/office/excel/2006/main">
          <x14:cfRule type="containsText" priority="93" operator="containsText" id="{33C76D73-3FD5-9143-AB52-0B00EF0D90E5}">
            <xm:f>NOT(ISERROR(SEARCH(#REF!,H965)))</xm:f>
            <xm:f>#REF!</xm:f>
            <x14:dxf>
              <font>
                <color rgb="FF9C0006"/>
              </font>
              <fill>
                <patternFill>
                  <bgColor rgb="FFFFC7CE"/>
                </patternFill>
              </fill>
            </x14:dxf>
          </x14:cfRule>
          <x14:cfRule type="containsText" priority="94" operator="containsText" id="{4FEF90C4-F3CA-E447-A3C3-B3B102059939}">
            <xm:f>NOT(ISERROR(SEARCH(#REF!,H965)))</xm:f>
            <xm:f>#REF!</xm:f>
            <x14:dxf>
              <font>
                <color rgb="FF006100"/>
              </font>
              <fill>
                <patternFill>
                  <bgColor rgb="FFC6EFCE"/>
                </patternFill>
              </fill>
            </x14:dxf>
          </x14:cfRule>
          <xm:sqref>H965:H984</xm:sqref>
        </x14:conditionalFormatting>
        <x14:conditionalFormatting xmlns:xm="http://schemas.microsoft.com/office/excel/2006/main">
          <x14:cfRule type="containsText" priority="88" operator="containsText" id="{49A19E70-92BD-444E-BE74-0C9F53C60BF1}">
            <xm:f>NOT(ISERROR(SEARCH(#REF!,H1001)))</xm:f>
            <xm:f>#REF!</xm:f>
            <x14:dxf>
              <font>
                <color rgb="FF9C0006"/>
              </font>
              <fill>
                <patternFill>
                  <bgColor rgb="FFFFC7CE"/>
                </patternFill>
              </fill>
            </x14:dxf>
          </x14:cfRule>
          <x14:cfRule type="containsText" priority="89" operator="containsText" id="{F60CF6EC-9B41-CA4C-8EB6-3DD3DDDD7696}">
            <xm:f>NOT(ISERROR(SEARCH(#REF!,H1001)))</xm:f>
            <xm:f>#REF!</xm:f>
            <x14:dxf>
              <font>
                <color rgb="FF006100"/>
              </font>
              <fill>
                <patternFill>
                  <bgColor rgb="FFC6EFCE"/>
                </patternFill>
              </fill>
            </x14:dxf>
          </x14:cfRule>
          <xm:sqref>H1001:H1020</xm:sqref>
        </x14:conditionalFormatting>
        <x14:conditionalFormatting xmlns:xm="http://schemas.microsoft.com/office/excel/2006/main">
          <x14:cfRule type="containsText" priority="83" operator="containsText" id="{973DC266-2150-154B-AEFD-C49F6C4B4F50}">
            <xm:f>NOT(ISERROR(SEARCH(#REF!,H1037)))</xm:f>
            <xm:f>#REF!</xm:f>
            <x14:dxf>
              <font>
                <color rgb="FF9C0006"/>
              </font>
              <fill>
                <patternFill>
                  <bgColor rgb="FFFFC7CE"/>
                </patternFill>
              </fill>
            </x14:dxf>
          </x14:cfRule>
          <x14:cfRule type="containsText" priority="84" operator="containsText" id="{542523E4-C349-9A41-BF3B-8B3AB8C83394}">
            <xm:f>NOT(ISERROR(SEARCH(#REF!,H1037)))</xm:f>
            <xm:f>#REF!</xm:f>
            <x14:dxf>
              <font>
                <color rgb="FF006100"/>
              </font>
              <fill>
                <patternFill>
                  <bgColor rgb="FFC6EFCE"/>
                </patternFill>
              </fill>
            </x14:dxf>
          </x14:cfRule>
          <xm:sqref>H1037:H1056</xm:sqref>
        </x14:conditionalFormatting>
        <x14:conditionalFormatting xmlns:xm="http://schemas.microsoft.com/office/excel/2006/main">
          <x14:cfRule type="containsText" priority="78" operator="containsText" id="{1C626B07-7301-5E40-BBB5-A2A28A0C96FA}">
            <xm:f>NOT(ISERROR(SEARCH(#REF!,H1073)))</xm:f>
            <xm:f>#REF!</xm:f>
            <x14:dxf>
              <font>
                <color rgb="FF9C0006"/>
              </font>
              <fill>
                <patternFill>
                  <bgColor rgb="FFFFC7CE"/>
                </patternFill>
              </fill>
            </x14:dxf>
          </x14:cfRule>
          <x14:cfRule type="containsText" priority="79" operator="containsText" id="{EE588417-6FE7-E245-B8CC-248193946CF7}">
            <xm:f>NOT(ISERROR(SEARCH(#REF!,H1073)))</xm:f>
            <xm:f>#REF!</xm:f>
            <x14:dxf>
              <font>
                <color rgb="FF006100"/>
              </font>
              <fill>
                <patternFill>
                  <bgColor rgb="FFC6EFCE"/>
                </patternFill>
              </fill>
            </x14:dxf>
          </x14:cfRule>
          <xm:sqref>H1073:H1092</xm:sqref>
        </x14:conditionalFormatting>
        <x14:conditionalFormatting xmlns:xm="http://schemas.microsoft.com/office/excel/2006/main">
          <x14:cfRule type="containsText" priority="73" operator="containsText" id="{E9C3D14E-70AA-5845-9A0F-579C07721F52}">
            <xm:f>NOT(ISERROR(SEARCH(#REF!,H1109)))</xm:f>
            <xm:f>#REF!</xm:f>
            <x14:dxf>
              <font>
                <color rgb="FF9C0006"/>
              </font>
              <fill>
                <patternFill>
                  <bgColor rgb="FFFFC7CE"/>
                </patternFill>
              </fill>
            </x14:dxf>
          </x14:cfRule>
          <x14:cfRule type="containsText" priority="74" operator="containsText" id="{9A97C7CE-572F-F943-BA76-EB9428FA0838}">
            <xm:f>NOT(ISERROR(SEARCH(#REF!,H1109)))</xm:f>
            <xm:f>#REF!</xm:f>
            <x14:dxf>
              <font>
                <color rgb="FF006100"/>
              </font>
              <fill>
                <patternFill>
                  <bgColor rgb="FFC6EFCE"/>
                </patternFill>
              </fill>
            </x14:dxf>
          </x14:cfRule>
          <xm:sqref>H1109:H1128</xm:sqref>
        </x14:conditionalFormatting>
        <x14:conditionalFormatting xmlns:xm="http://schemas.microsoft.com/office/excel/2006/main">
          <x14:cfRule type="containsText" priority="68" operator="containsText" id="{1A8FB5C5-8D47-3642-A5F1-7E1593F7CAD3}">
            <xm:f>NOT(ISERROR(SEARCH(#REF!,H1144)))</xm:f>
            <xm:f>#REF!</xm:f>
            <x14:dxf>
              <font>
                <color rgb="FF9C0006"/>
              </font>
              <fill>
                <patternFill>
                  <bgColor rgb="FFFFC7CE"/>
                </patternFill>
              </fill>
            </x14:dxf>
          </x14:cfRule>
          <x14:cfRule type="containsText" priority="69" operator="containsText" id="{FC03A6FC-82DF-4544-81B3-70D482915E58}">
            <xm:f>NOT(ISERROR(SEARCH(#REF!,H1144)))</xm:f>
            <xm:f>#REF!</xm:f>
            <x14:dxf>
              <font>
                <color rgb="FF006100"/>
              </font>
              <fill>
                <patternFill>
                  <bgColor rgb="FFC6EFCE"/>
                </patternFill>
              </fill>
            </x14:dxf>
          </x14:cfRule>
          <xm:sqref>H1144:H1163</xm:sqref>
        </x14:conditionalFormatting>
        <x14:conditionalFormatting xmlns:xm="http://schemas.microsoft.com/office/excel/2006/main">
          <x14:cfRule type="containsText" priority="63" operator="containsText" id="{19A69D6E-9770-0C4E-9215-D82D935E5ABA}">
            <xm:f>NOT(ISERROR(SEARCH(#REF!,H1179)))</xm:f>
            <xm:f>#REF!</xm:f>
            <x14:dxf>
              <font>
                <color rgb="FF9C0006"/>
              </font>
              <fill>
                <patternFill>
                  <bgColor rgb="FFFFC7CE"/>
                </patternFill>
              </fill>
            </x14:dxf>
          </x14:cfRule>
          <x14:cfRule type="containsText" priority="64" operator="containsText" id="{C8EAF3F6-190A-1049-A41B-E7050D0CBF61}">
            <xm:f>NOT(ISERROR(SEARCH(#REF!,H1179)))</xm:f>
            <xm:f>#REF!</xm:f>
            <x14:dxf>
              <font>
                <color rgb="FF006100"/>
              </font>
              <fill>
                <patternFill>
                  <bgColor rgb="FFC6EFCE"/>
                </patternFill>
              </fill>
            </x14:dxf>
          </x14:cfRule>
          <xm:sqref>H1179:H1198</xm:sqref>
        </x14:conditionalFormatting>
        <x14:conditionalFormatting xmlns:xm="http://schemas.microsoft.com/office/excel/2006/main">
          <x14:cfRule type="containsText" priority="58" operator="containsText" id="{7E6849CB-0FB4-4B42-A729-CED5A071F910}">
            <xm:f>NOT(ISERROR(SEARCH(#REF!,H1215)))</xm:f>
            <xm:f>#REF!</xm:f>
            <x14:dxf>
              <font>
                <color rgb="FF9C0006"/>
              </font>
              <fill>
                <patternFill>
                  <bgColor rgb="FFFFC7CE"/>
                </patternFill>
              </fill>
            </x14:dxf>
          </x14:cfRule>
          <x14:cfRule type="containsText" priority="59" operator="containsText" id="{3A278BAF-7780-B442-B073-7829186810B7}">
            <xm:f>NOT(ISERROR(SEARCH(#REF!,H1215)))</xm:f>
            <xm:f>#REF!</xm:f>
            <x14:dxf>
              <font>
                <color rgb="FF006100"/>
              </font>
              <fill>
                <patternFill>
                  <bgColor rgb="FFC6EFCE"/>
                </patternFill>
              </fill>
            </x14:dxf>
          </x14:cfRule>
          <xm:sqref>H1215:H1234</xm:sqref>
        </x14:conditionalFormatting>
        <x14:conditionalFormatting xmlns:xm="http://schemas.microsoft.com/office/excel/2006/main">
          <x14:cfRule type="containsText" priority="53" operator="containsText" id="{1E174117-96EC-3346-9A7B-2ABBF395BF99}">
            <xm:f>NOT(ISERROR(SEARCH(#REF!,H1251)))</xm:f>
            <xm:f>#REF!</xm:f>
            <x14:dxf>
              <font>
                <color rgb="FF9C0006"/>
              </font>
              <fill>
                <patternFill>
                  <bgColor rgb="FFFFC7CE"/>
                </patternFill>
              </fill>
            </x14:dxf>
          </x14:cfRule>
          <x14:cfRule type="containsText" priority="54" operator="containsText" id="{CEED0054-A7F2-3644-9C0D-B0CE13DD9F65}">
            <xm:f>NOT(ISERROR(SEARCH(#REF!,H1251)))</xm:f>
            <xm:f>#REF!</xm:f>
            <x14:dxf>
              <font>
                <color rgb="FF006100"/>
              </font>
              <fill>
                <patternFill>
                  <bgColor rgb="FFC6EFCE"/>
                </patternFill>
              </fill>
            </x14:dxf>
          </x14:cfRule>
          <xm:sqref>H1251:H1270</xm:sqref>
        </x14:conditionalFormatting>
        <x14:conditionalFormatting xmlns:xm="http://schemas.microsoft.com/office/excel/2006/main">
          <x14:cfRule type="containsText" priority="48" operator="containsText" id="{95FE0B8D-8D34-1647-BD75-C8C6DFDD06D8}">
            <xm:f>NOT(ISERROR(SEARCH(#REF!,H1287)))</xm:f>
            <xm:f>#REF!</xm:f>
            <x14:dxf>
              <font>
                <color rgb="FF9C0006"/>
              </font>
              <fill>
                <patternFill>
                  <bgColor rgb="FFFFC7CE"/>
                </patternFill>
              </fill>
            </x14:dxf>
          </x14:cfRule>
          <x14:cfRule type="containsText" priority="49" operator="containsText" id="{39CB7078-BAA1-A04C-8EDD-C8CE03A4A778}">
            <xm:f>NOT(ISERROR(SEARCH(#REF!,H1287)))</xm:f>
            <xm:f>#REF!</xm:f>
            <x14:dxf>
              <font>
                <color rgb="FF006100"/>
              </font>
              <fill>
                <patternFill>
                  <bgColor rgb="FFC6EFCE"/>
                </patternFill>
              </fill>
            </x14:dxf>
          </x14:cfRule>
          <xm:sqref>H1287:H1306</xm:sqref>
        </x14:conditionalFormatting>
        <x14:conditionalFormatting xmlns:xm="http://schemas.microsoft.com/office/excel/2006/main">
          <x14:cfRule type="containsText" priority="43" operator="containsText" id="{AB1054BA-2E00-5946-9ACB-9C30F5E8B7C0}">
            <xm:f>NOT(ISERROR(SEARCH(#REF!,H1323)))</xm:f>
            <xm:f>#REF!</xm:f>
            <x14:dxf>
              <font>
                <color rgb="FF9C0006"/>
              </font>
              <fill>
                <patternFill>
                  <bgColor rgb="FFFFC7CE"/>
                </patternFill>
              </fill>
            </x14:dxf>
          </x14:cfRule>
          <x14:cfRule type="containsText" priority="44" operator="containsText" id="{543281D9-40A9-F648-AD80-4C9AC87FE0C7}">
            <xm:f>NOT(ISERROR(SEARCH(#REF!,H1323)))</xm:f>
            <xm:f>#REF!</xm:f>
            <x14:dxf>
              <font>
                <color rgb="FF006100"/>
              </font>
              <fill>
                <patternFill>
                  <bgColor rgb="FFC6EFCE"/>
                </patternFill>
              </fill>
            </x14:dxf>
          </x14:cfRule>
          <xm:sqref>H1323:H1342</xm:sqref>
        </x14:conditionalFormatting>
        <x14:conditionalFormatting xmlns:xm="http://schemas.microsoft.com/office/excel/2006/main">
          <x14:cfRule type="containsText" priority="38" operator="containsText" id="{B4387D14-B886-D041-AA97-2EC89DFF9BD2}">
            <xm:f>NOT(ISERROR(SEARCH(#REF!,H1358)))</xm:f>
            <xm:f>#REF!</xm:f>
            <x14:dxf>
              <font>
                <color rgb="FF9C0006"/>
              </font>
              <fill>
                <patternFill>
                  <bgColor rgb="FFFFC7CE"/>
                </patternFill>
              </fill>
            </x14:dxf>
          </x14:cfRule>
          <x14:cfRule type="containsText" priority="39" operator="containsText" id="{806EE639-C9C8-5345-B090-E659B794F40E}">
            <xm:f>NOT(ISERROR(SEARCH(#REF!,H1358)))</xm:f>
            <xm:f>#REF!</xm:f>
            <x14:dxf>
              <font>
                <color rgb="FF006100"/>
              </font>
              <fill>
                <patternFill>
                  <bgColor rgb="FFC6EFCE"/>
                </patternFill>
              </fill>
            </x14:dxf>
          </x14:cfRule>
          <xm:sqref>H1358:H1377</xm:sqref>
        </x14:conditionalFormatting>
        <x14:conditionalFormatting xmlns:xm="http://schemas.microsoft.com/office/excel/2006/main">
          <x14:cfRule type="containsText" priority="33" operator="containsText" id="{181FF125-564D-3040-A8C0-CCCFF21A9872}">
            <xm:f>NOT(ISERROR(SEARCH(#REF!,H167)))</xm:f>
            <xm:f>#REF!</xm:f>
            <x14:dxf>
              <font>
                <color rgb="FF9C0006"/>
              </font>
              <fill>
                <patternFill>
                  <bgColor rgb="FFFFC7CE"/>
                </patternFill>
              </fill>
            </x14:dxf>
          </x14:cfRule>
          <x14:cfRule type="containsText" priority="34" operator="containsText" id="{98672B39-EA8A-4840-A801-7D82F63AF07D}">
            <xm:f>NOT(ISERROR(SEARCH(#REF!,H167)))</xm:f>
            <xm:f>#REF!</xm:f>
            <x14:dxf>
              <font>
                <color rgb="FF006100"/>
              </font>
              <fill>
                <patternFill>
                  <bgColor rgb="FFC6EFCE"/>
                </patternFill>
              </fill>
            </x14:dxf>
          </x14:cfRule>
          <xm:sqref>H167</xm:sqref>
        </x14:conditionalFormatting>
        <x14:conditionalFormatting xmlns:xm="http://schemas.microsoft.com/office/excel/2006/main">
          <x14:cfRule type="containsText" priority="28" operator="containsText" id="{892E99C3-CD5B-AA4B-A9AA-DD1476FB2252}">
            <xm:f>NOT(ISERROR(SEARCH(#REF!,H164)))</xm:f>
            <xm:f>#REF!</xm:f>
            <x14:dxf>
              <font>
                <color rgb="FF9C0006"/>
              </font>
              <fill>
                <patternFill>
                  <bgColor rgb="FFFFC7CE"/>
                </patternFill>
              </fill>
            </x14:dxf>
          </x14:cfRule>
          <x14:cfRule type="containsText" priority="29" operator="containsText" id="{374B6AC3-4539-5D4F-A1F2-F454EE745ACF}">
            <xm:f>NOT(ISERROR(SEARCH(#REF!,H164)))</xm:f>
            <xm:f>#REF!</xm:f>
            <x14:dxf>
              <font>
                <color rgb="FF006100"/>
              </font>
              <fill>
                <patternFill>
                  <bgColor rgb="FFC6EFCE"/>
                </patternFill>
              </fill>
            </x14:dxf>
          </x14:cfRule>
          <xm:sqref>H164</xm:sqref>
        </x14:conditionalFormatting>
        <x14:conditionalFormatting xmlns:xm="http://schemas.microsoft.com/office/excel/2006/main">
          <x14:cfRule type="containsText" priority="23" operator="containsText" id="{315E9BB2-74C5-6346-915B-17F7CC22C532}">
            <xm:f>NOT(ISERROR(SEARCH(#REF!,H165)))</xm:f>
            <xm:f>#REF!</xm:f>
            <x14:dxf>
              <font>
                <color rgb="FF9C0006"/>
              </font>
              <fill>
                <patternFill>
                  <bgColor rgb="FFFFC7CE"/>
                </patternFill>
              </fill>
            </x14:dxf>
          </x14:cfRule>
          <x14:cfRule type="containsText" priority="24" operator="containsText" id="{3B4A6D19-B811-7C46-98B5-E9C1F5DBDFD7}">
            <xm:f>NOT(ISERROR(SEARCH(#REF!,H165)))</xm:f>
            <xm:f>#REF!</xm:f>
            <x14:dxf>
              <font>
                <color rgb="FF006100"/>
              </font>
              <fill>
                <patternFill>
                  <bgColor rgb="FFC6EFCE"/>
                </patternFill>
              </fill>
            </x14:dxf>
          </x14:cfRule>
          <xm:sqref>H165</xm:sqref>
        </x14:conditionalFormatting>
        <x14:conditionalFormatting xmlns:xm="http://schemas.microsoft.com/office/excel/2006/main">
          <x14:cfRule type="containsText" priority="18" operator="containsText" id="{9BB567AC-5A6F-4444-AC0F-03FAD9DB7936}">
            <xm:f>NOT(ISERROR(SEARCH(#REF!,H193)))</xm:f>
            <xm:f>#REF!</xm:f>
            <x14:dxf>
              <font>
                <color rgb="FF9C0006"/>
              </font>
              <fill>
                <patternFill>
                  <bgColor rgb="FFFFC7CE"/>
                </patternFill>
              </fill>
            </x14:dxf>
          </x14:cfRule>
          <x14:cfRule type="containsText" priority="19" operator="containsText" id="{CB844C9E-B610-F449-9344-91F489A1043B}">
            <xm:f>NOT(ISERROR(SEARCH(#REF!,H193)))</xm:f>
            <xm:f>#REF!</xm:f>
            <x14:dxf>
              <font>
                <color rgb="FF006100"/>
              </font>
              <fill>
                <patternFill>
                  <bgColor rgb="FFC6EFCE"/>
                </patternFill>
              </fill>
            </x14:dxf>
          </x14:cfRule>
          <xm:sqref>H193:H205</xm:sqref>
        </x14:conditionalFormatting>
        <x14:conditionalFormatting xmlns:xm="http://schemas.microsoft.com/office/excel/2006/main">
          <x14:cfRule type="containsText" priority="13" operator="containsText" id="{DF1444BA-F66A-D04F-8BB1-9E0752359DAC}">
            <xm:f>NOT(ISERROR(SEARCH(#REF!,H125)))</xm:f>
            <xm:f>#REF!</xm:f>
            <x14:dxf>
              <font>
                <color rgb="FF9C0006"/>
              </font>
              <fill>
                <patternFill>
                  <bgColor rgb="FFFFC7CE"/>
                </patternFill>
              </fill>
            </x14:dxf>
          </x14:cfRule>
          <x14:cfRule type="containsText" priority="14" operator="containsText" id="{1078D0EA-BA2C-D846-B2EF-C34A410F61ED}">
            <xm:f>NOT(ISERROR(SEARCH(#REF!,H125)))</xm:f>
            <xm:f>#REF!</xm:f>
            <x14:dxf>
              <font>
                <color rgb="FF006100"/>
              </font>
              <fill>
                <patternFill>
                  <bgColor rgb="FFC6EFCE"/>
                </patternFill>
              </fill>
            </x14:dxf>
          </x14:cfRule>
          <xm:sqref>H125:H127</xm:sqref>
        </x14:conditionalFormatting>
        <x14:conditionalFormatting xmlns:xm="http://schemas.microsoft.com/office/excel/2006/main">
          <x14:cfRule type="containsText" priority="8" operator="containsText" id="{F3E364F5-5AA0-5A4B-B570-9F5949AD123A}">
            <xm:f>NOT(ISERROR(SEARCH(#REF!,H129)))</xm:f>
            <xm:f>#REF!</xm:f>
            <x14:dxf>
              <font>
                <color rgb="FF9C0006"/>
              </font>
              <fill>
                <patternFill>
                  <bgColor rgb="FFFFC7CE"/>
                </patternFill>
              </fill>
            </x14:dxf>
          </x14:cfRule>
          <x14:cfRule type="containsText" priority="9" operator="containsText" id="{F68C2B79-9A5D-6144-92BA-A949BE9B3CE9}">
            <xm:f>NOT(ISERROR(SEARCH(#REF!,H129)))</xm:f>
            <xm:f>#REF!</xm:f>
            <x14:dxf>
              <font>
                <color rgb="FF006100"/>
              </font>
              <fill>
                <patternFill>
                  <bgColor rgb="FFC6EFCE"/>
                </patternFill>
              </fill>
            </x14:dxf>
          </x14:cfRule>
          <xm:sqref>H129</xm:sqref>
        </x14:conditionalFormatting>
        <x14:conditionalFormatting xmlns:xm="http://schemas.microsoft.com/office/excel/2006/main">
          <x14:cfRule type="containsText" priority="3" operator="containsText" id="{0CC61715-8FC4-B741-A30B-384CFE1EFF37}">
            <xm:f>NOT(ISERROR(SEARCH(#REF!,H50)))</xm:f>
            <xm:f>#REF!</xm:f>
            <x14:dxf>
              <font>
                <color rgb="FF9C0006"/>
              </font>
              <fill>
                <patternFill>
                  <bgColor rgb="FFFFC7CE"/>
                </patternFill>
              </fill>
            </x14:dxf>
          </x14:cfRule>
          <x14:cfRule type="containsText" priority="4" operator="containsText" id="{40B8D2EA-2591-114B-87BD-829E9D10A60F}">
            <xm:f>NOT(ISERROR(SEARCH(#REF!,H50)))</xm:f>
            <xm:f>#REF!</xm:f>
            <x14:dxf>
              <font>
                <color rgb="FF006100"/>
              </font>
              <fill>
                <patternFill>
                  <bgColor rgb="FFC6EFCE"/>
                </patternFill>
              </fill>
            </x14:dxf>
          </x14:cfRule>
          <xm:sqref>H50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37</vt:i4>
      </vt:variant>
    </vt:vector>
  </HeadingPairs>
  <TitlesOfParts>
    <vt:vector size="38" baseType="lpstr">
      <vt:lpstr>Variable Meta-analysis</vt:lpstr>
      <vt:lpstr>COMMONCONVERSIONS</vt:lpstr>
      <vt:lpstr>EstimateLearningRate</vt:lpstr>
      <vt:lpstr>SequestrationRates</vt:lpstr>
      <vt:lpstr>Variable19</vt:lpstr>
      <vt:lpstr>Variable20</vt:lpstr>
      <vt:lpstr>Variable21</vt:lpstr>
      <vt:lpstr>Variable22</vt:lpstr>
      <vt:lpstr>Variable23</vt:lpstr>
      <vt:lpstr>Variable24</vt:lpstr>
      <vt:lpstr>Variable25</vt:lpstr>
      <vt:lpstr>Variable26</vt:lpstr>
      <vt:lpstr>Variable27</vt:lpstr>
      <vt:lpstr>Variable28</vt:lpstr>
      <vt:lpstr>Variable29</vt:lpstr>
      <vt:lpstr>Variable30</vt:lpstr>
      <vt:lpstr>Variable9</vt:lpstr>
      <vt:lpstr>VariableAnnualEnergyConv</vt:lpstr>
      <vt:lpstr>VariableAnnualEnergyReduced</vt:lpstr>
      <vt:lpstr>VariableCH4Reduced</vt:lpstr>
      <vt:lpstr>VariableCO2PerFuel</vt:lpstr>
      <vt:lpstr>VariableConventionalAnnualCapacity</vt:lpstr>
      <vt:lpstr>VariableConventionalDirectEmissions</vt:lpstr>
      <vt:lpstr>VariableConventionalDisposal</vt:lpstr>
      <vt:lpstr>VariableConventionalFirstCost</vt:lpstr>
      <vt:lpstr>VariableConventionalIndirectCO2</vt:lpstr>
      <vt:lpstr>VariableConventionalLifetime</vt:lpstr>
      <vt:lpstr>VariableConventionalOperatingCost</vt:lpstr>
      <vt:lpstr>VariableFuelConsumed</vt:lpstr>
      <vt:lpstr>VariableFuelEfficiencyFactorSolution</vt:lpstr>
      <vt:lpstr>VariableSolutionAnnualCapacity</vt:lpstr>
      <vt:lpstr>VariableSolutionDirectEmissions</vt:lpstr>
      <vt:lpstr>VariableSolutionDisposal</vt:lpstr>
      <vt:lpstr>VariableSolutionFirstCost</vt:lpstr>
      <vt:lpstr>VariableSolutionFuelEfficiencyFactor</vt:lpstr>
      <vt:lpstr>VariableSolutionIndirectCO2</vt:lpstr>
      <vt:lpstr>VariableSolutionLifetime</vt:lpstr>
      <vt:lpstr>VariableSolutionOperatingCost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Beni</dc:creator>
  <cp:lastModifiedBy>Denise Draper</cp:lastModifiedBy>
  <dcterms:created xsi:type="dcterms:W3CDTF">2019-02-15T15:02:06Z</dcterms:created>
  <dcterms:modified xsi:type="dcterms:W3CDTF">2021-11-15T04:47:50Z</dcterms:modified>
</cp:coreProperties>
</file>